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tables/table3.xml" ContentType="application/vnd.openxmlformats-officedocument.spreadsheetml.table+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4.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현재_통합_문�i�_"/>
  <mc:AlternateContent xmlns:mc="http://schemas.openxmlformats.org/markup-compatibility/2006">
    <mc:Choice Requires="x15">
      <x15ac:absPath xmlns:x15ac="http://schemas.microsoft.com/office/spreadsheetml/2010/11/ac" url="https://api.box.com/wopi/files/2225505817477/WOPIServiceId_TP_BOX_2/WOPIUserId_-/"/>
    </mc:Choice>
  </mc:AlternateContent>
  <xr:revisionPtr revIDLastSave="2276" documentId="8_{AA030ADE-199F-49D8-A6DF-E0FF3561B7BE}" xr6:coauthVersionLast="47" xr6:coauthVersionMax="47" xr10:uidLastSave="{4642FDD3-8FE8-49AA-8C28-C87F12E0043F}"/>
  <bookViews>
    <workbookView xWindow="-28920" yWindow="750" windowWidth="29040" windowHeight="15720" tabRatio="800" xr2:uid="{ED305859-FF27-4B8C-91E7-A262F338686C}"/>
  </bookViews>
  <sheets>
    <sheet name="Parts" sheetId="45" r:id="rId1"/>
    <sheet name="Parts purchase" sheetId="29" r:id="rId2"/>
    <sheet name="ASRS parts replacement" sheetId="28" r:id="rId3"/>
    <sheet name="임시) DLS PM 대여 항목" sheetId="46" r:id="rId4"/>
    <sheet name="Monthly" sheetId="47" r:id="rId5"/>
    <sheet name="대응자료" sheetId="49" r:id="rId6"/>
    <sheet name="Sheet1" sheetId="48" r:id="rId7"/>
  </sheets>
  <externalReferences>
    <externalReference r:id="rId8"/>
    <externalReference r:id="rId9"/>
  </externalReferences>
  <definedNames>
    <definedName name="_xlnm._FilterDatabase" localSheetId="2" hidden="1">'ASRS parts replacement'!$A$14:$G$864</definedName>
    <definedName name="_xlnm._FilterDatabase" localSheetId="4" hidden="1">Monthly!$A$1:$F$33</definedName>
    <definedName name="_xlnm._FilterDatabase" localSheetId="0" hidden="1">Parts!$A$6:$C$1333</definedName>
    <definedName name="_xlnm._FilterDatabase" localSheetId="1" hidden="1">'Parts purchase'!$A$1:$J$66</definedName>
    <definedName name="_xlnm.Criteria" localSheetId="2">'ASRS parts replacement'!#REF!</definedName>
    <definedName name="_xlnm.Print_Area" localSheetId="2">'ASRS parts replacement'!$A$14:$I$835</definedName>
    <definedName name="_xlnm.Print_Area" localSheetId="0">Parts!$B$822:$N$982</definedName>
    <definedName name="USD">[1]SUMMARY!#REF!</definedName>
    <definedName name="슬라이서_Parts">#N/A</definedName>
    <definedName name="슬라이서_Shuttle">#N/A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0"/>
        <x14:slicerCache r:id="rId11"/>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00" i="28" l="1"/>
  <c r="H699" i="28"/>
  <c r="F699" i="28"/>
  <c r="F700" i="28"/>
  <c r="N8" i="49"/>
  <c r="N9" i="49"/>
  <c r="N10" i="49"/>
  <c r="N11" i="49"/>
  <c r="N12" i="49"/>
  <c r="N13" i="49"/>
  <c r="N14" i="49"/>
  <c r="N15" i="49"/>
  <c r="N16" i="49"/>
  <c r="N17" i="49"/>
  <c r="N3" i="49"/>
  <c r="N4" i="49"/>
  <c r="N5" i="49"/>
  <c r="N6" i="49"/>
  <c r="N7" i="49"/>
  <c r="N34" i="49"/>
  <c r="N35" i="49"/>
  <c r="N36" i="49"/>
  <c r="N19" i="49"/>
  <c r="N20" i="49"/>
  <c r="N21" i="49"/>
  <c r="N23" i="49"/>
  <c r="N24" i="49"/>
  <c r="N25" i="49"/>
  <c r="N26" i="49"/>
  <c r="N27" i="49"/>
  <c r="N28" i="49"/>
  <c r="N29" i="49"/>
  <c r="N30" i="49"/>
  <c r="N31" i="49"/>
  <c r="N32" i="49"/>
  <c r="N33" i="49"/>
  <c r="N18" i="49"/>
  <c r="H863" i="28"/>
  <c r="H848" i="28"/>
  <c r="H813" i="28"/>
  <c r="H799" i="28"/>
  <c r="H793" i="28"/>
  <c r="H789" i="28"/>
  <c r="H782" i="28"/>
  <c r="H571" i="28"/>
  <c r="F571" i="28"/>
  <c r="H715" i="28"/>
  <c r="F715" i="28"/>
  <c r="G33" i="49"/>
  <c r="G32" i="49"/>
  <c r="G31" i="49"/>
  <c r="G30" i="49"/>
  <c r="G29" i="49"/>
  <c r="G28" i="49"/>
  <c r="G27" i="49"/>
  <c r="G26" i="49"/>
  <c r="G25" i="49"/>
  <c r="G24" i="49"/>
  <c r="G23" i="49"/>
  <c r="G22" i="49"/>
  <c r="O22" i="49" s="1"/>
  <c r="G21" i="49"/>
  <c r="G20" i="49"/>
  <c r="G19" i="49"/>
  <c r="G36" i="49"/>
  <c r="G35" i="49"/>
  <c r="G34" i="49"/>
  <c r="G7" i="49"/>
  <c r="G6" i="49"/>
  <c r="G5" i="49"/>
  <c r="G4" i="49"/>
  <c r="G3" i="49"/>
  <c r="G17" i="49"/>
  <c r="G16" i="49"/>
  <c r="G15" i="49"/>
  <c r="G14" i="49"/>
  <c r="G13" i="49"/>
  <c r="G12" i="49"/>
  <c r="G11" i="49"/>
  <c r="G10" i="49"/>
  <c r="G9" i="49"/>
  <c r="G8" i="49"/>
  <c r="G18" i="49"/>
  <c r="N4" i="48"/>
  <c r="N5" i="48"/>
  <c r="N6" i="48"/>
  <c r="N7" i="48"/>
  <c r="N8" i="48"/>
  <c r="N9" i="48"/>
  <c r="N10" i="48"/>
  <c r="N11" i="48"/>
  <c r="N12" i="48"/>
  <c r="N13" i="48"/>
  <c r="N14" i="48"/>
  <c r="N15" i="48"/>
  <c r="N16" i="48"/>
  <c r="N17" i="48"/>
  <c r="N18" i="48"/>
  <c r="N19" i="48"/>
  <c r="N20" i="48"/>
  <c r="N21" i="48"/>
  <c r="N22" i="48"/>
  <c r="N23" i="48"/>
  <c r="N24" i="48"/>
  <c r="N25" i="48"/>
  <c r="N26" i="48"/>
  <c r="N27" i="48"/>
  <c r="N28" i="48"/>
  <c r="N29" i="48"/>
  <c r="N30" i="48"/>
  <c r="N31" i="48"/>
  <c r="N32" i="48"/>
  <c r="N33" i="48"/>
  <c r="N34" i="48"/>
  <c r="N35" i="48"/>
  <c r="N36" i="48"/>
  <c r="N3" i="48"/>
  <c r="P376" i="45"/>
  <c r="P377" i="45"/>
  <c r="P378" i="45"/>
  <c r="P379" i="45"/>
  <c r="P380" i="45"/>
  <c r="P381" i="45"/>
  <c r="P382" i="45"/>
  <c r="P383" i="45"/>
  <c r="P384" i="45"/>
  <c r="P385" i="45"/>
  <c r="P386" i="45"/>
  <c r="P387" i="45"/>
  <c r="P388" i="45"/>
  <c r="P389" i="45"/>
  <c r="P390" i="45"/>
  <c r="P391" i="45"/>
  <c r="P392" i="45"/>
  <c r="P393" i="45"/>
  <c r="P394" i="45"/>
  <c r="P395" i="45"/>
  <c r="P396" i="45"/>
  <c r="P397" i="45"/>
  <c r="P398" i="45"/>
  <c r="P399" i="45"/>
  <c r="P400" i="45"/>
  <c r="P401" i="45"/>
  <c r="P402" i="45"/>
  <c r="P403" i="45"/>
  <c r="P404" i="45"/>
  <c r="P405" i="45"/>
  <c r="P406" i="45"/>
  <c r="P407" i="45"/>
  <c r="P408" i="45"/>
  <c r="P409" i="45"/>
  <c r="P410" i="45"/>
  <c r="P411" i="45"/>
  <c r="P412" i="45"/>
  <c r="P413" i="45"/>
  <c r="P414" i="45"/>
  <c r="P415" i="45"/>
  <c r="P416" i="45"/>
  <c r="P417" i="45"/>
  <c r="P418" i="45"/>
  <c r="P419" i="45"/>
  <c r="P420" i="45"/>
  <c r="P421" i="45"/>
  <c r="P422" i="45"/>
  <c r="P423" i="45"/>
  <c r="P424" i="45"/>
  <c r="P425" i="45"/>
  <c r="P426" i="45"/>
  <c r="P375" i="45"/>
  <c r="P160" i="45"/>
  <c r="P161" i="45"/>
  <c r="P162" i="45"/>
  <c r="P163" i="45"/>
  <c r="P164" i="45"/>
  <c r="P165" i="45"/>
  <c r="P166" i="45"/>
  <c r="P167" i="45"/>
  <c r="P168" i="45"/>
  <c r="P169" i="45"/>
  <c r="P170" i="45"/>
  <c r="P171" i="45"/>
  <c r="P172" i="45"/>
  <c r="P173" i="45"/>
  <c r="P174" i="45"/>
  <c r="P175" i="45"/>
  <c r="P176" i="45"/>
  <c r="P177" i="45"/>
  <c r="P178" i="45"/>
  <c r="P179" i="45"/>
  <c r="P180" i="45"/>
  <c r="P181" i="45"/>
  <c r="P182" i="45"/>
  <c r="P183" i="45"/>
  <c r="P184" i="45"/>
  <c r="P185" i="45"/>
  <c r="P186" i="45"/>
  <c r="P187" i="45"/>
  <c r="P188" i="45"/>
  <c r="P189" i="45"/>
  <c r="P190" i="45"/>
  <c r="P191" i="45"/>
  <c r="P192" i="45"/>
  <c r="P193" i="45"/>
  <c r="P194" i="45"/>
  <c r="P195" i="45"/>
  <c r="P196" i="45"/>
  <c r="P197" i="45"/>
  <c r="P198" i="45"/>
  <c r="P199" i="45"/>
  <c r="P200" i="45"/>
  <c r="P201" i="45"/>
  <c r="P202" i="45"/>
  <c r="P203" i="45"/>
  <c r="P204" i="45"/>
  <c r="P205" i="45"/>
  <c r="P206" i="45"/>
  <c r="P207" i="45"/>
  <c r="P208" i="45"/>
  <c r="P209" i="45"/>
  <c r="P210" i="45"/>
  <c r="P211" i="45"/>
  <c r="P212" i="45"/>
  <c r="P213" i="45"/>
  <c r="P214" i="45"/>
  <c r="P215" i="45"/>
  <c r="P216" i="45"/>
  <c r="P217" i="45"/>
  <c r="P218" i="45"/>
  <c r="P219" i="45"/>
  <c r="P220" i="45"/>
  <c r="P221" i="45"/>
  <c r="P222" i="45"/>
  <c r="P223" i="45"/>
  <c r="P224" i="45"/>
  <c r="P225" i="45"/>
  <c r="P226" i="45"/>
  <c r="P227" i="45"/>
  <c r="P228" i="45"/>
  <c r="P229" i="45"/>
  <c r="P230" i="45"/>
  <c r="P231" i="45"/>
  <c r="P232" i="45"/>
  <c r="P233" i="45"/>
  <c r="P234" i="45"/>
  <c r="P235" i="45"/>
  <c r="P236" i="45"/>
  <c r="P237" i="45"/>
  <c r="P238" i="45"/>
  <c r="P239" i="45"/>
  <c r="P240" i="45"/>
  <c r="P241" i="45"/>
  <c r="P242" i="45"/>
  <c r="P243" i="45"/>
  <c r="P244" i="45"/>
  <c r="P245" i="45"/>
  <c r="P246" i="45"/>
  <c r="P247" i="45"/>
  <c r="P248" i="45"/>
  <c r="P249" i="45"/>
  <c r="P250" i="45"/>
  <c r="P251" i="45"/>
  <c r="P252" i="45"/>
  <c r="P253" i="45"/>
  <c r="P254" i="45"/>
  <c r="P255" i="45"/>
  <c r="P256" i="45"/>
  <c r="P257" i="45"/>
  <c r="P258" i="45"/>
  <c r="P259" i="45"/>
  <c r="P260" i="45"/>
  <c r="P261" i="45"/>
  <c r="P262" i="45"/>
  <c r="P263" i="45"/>
  <c r="P264" i="45"/>
  <c r="P265" i="45"/>
  <c r="P266" i="45"/>
  <c r="P267" i="45"/>
  <c r="P268" i="45"/>
  <c r="P269" i="45"/>
  <c r="P270" i="45"/>
  <c r="P271" i="45"/>
  <c r="P272" i="45"/>
  <c r="P273" i="45"/>
  <c r="P274" i="45"/>
  <c r="P275" i="45"/>
  <c r="P276" i="45"/>
  <c r="P277" i="45"/>
  <c r="P278" i="45"/>
  <c r="P279" i="45"/>
  <c r="P280" i="45"/>
  <c r="P281" i="45"/>
  <c r="P282" i="45"/>
  <c r="P283" i="45"/>
  <c r="P284" i="45"/>
  <c r="P285" i="45"/>
  <c r="P286" i="45"/>
  <c r="P287" i="45"/>
  <c r="P288" i="45"/>
  <c r="P289" i="45"/>
  <c r="P290" i="45"/>
  <c r="P291" i="45"/>
  <c r="P292" i="45"/>
  <c r="P293" i="45"/>
  <c r="P294" i="45"/>
  <c r="P295" i="45"/>
  <c r="P296" i="45"/>
  <c r="P297" i="45"/>
  <c r="P298" i="45"/>
  <c r="P299" i="45"/>
  <c r="P300" i="45"/>
  <c r="P301" i="45"/>
  <c r="P302" i="45"/>
  <c r="P303" i="45"/>
  <c r="P304" i="45"/>
  <c r="P305" i="45"/>
  <c r="P306" i="45"/>
  <c r="P307" i="45"/>
  <c r="P308" i="45"/>
  <c r="P309" i="45"/>
  <c r="P310" i="45"/>
  <c r="P311" i="45"/>
  <c r="P312" i="45"/>
  <c r="P313" i="45"/>
  <c r="P314" i="45"/>
  <c r="P315" i="45"/>
  <c r="P316" i="45"/>
  <c r="P317" i="45"/>
  <c r="P318" i="45"/>
  <c r="P319" i="45"/>
  <c r="P320" i="45"/>
  <c r="P321" i="45"/>
  <c r="P322" i="45"/>
  <c r="P323" i="45"/>
  <c r="P324" i="45"/>
  <c r="P325" i="45"/>
  <c r="P326" i="45"/>
  <c r="P327" i="45"/>
  <c r="P328" i="45"/>
  <c r="P329" i="45"/>
  <c r="P330" i="45"/>
  <c r="P331" i="45"/>
  <c r="P332" i="45"/>
  <c r="P333" i="45"/>
  <c r="P334" i="45"/>
  <c r="P335" i="45"/>
  <c r="P336" i="45"/>
  <c r="P337" i="45"/>
  <c r="P338" i="45"/>
  <c r="P339" i="45"/>
  <c r="P340" i="45"/>
  <c r="P341" i="45"/>
  <c r="P342" i="45"/>
  <c r="P343" i="45"/>
  <c r="P344" i="45"/>
  <c r="P345" i="45"/>
  <c r="P346" i="45"/>
  <c r="P347" i="45"/>
  <c r="P348" i="45"/>
  <c r="P349" i="45"/>
  <c r="P350" i="45"/>
  <c r="P351" i="45"/>
  <c r="P352" i="45"/>
  <c r="P353" i="45"/>
  <c r="P354" i="45"/>
  <c r="P355" i="45"/>
  <c r="P356" i="45"/>
  <c r="P357" i="45"/>
  <c r="P358" i="45"/>
  <c r="P359" i="45"/>
  <c r="P360" i="45"/>
  <c r="P361" i="45"/>
  <c r="P362" i="45"/>
  <c r="P363" i="45"/>
  <c r="P364" i="45"/>
  <c r="P365" i="45"/>
  <c r="P366" i="45"/>
  <c r="P367" i="45"/>
  <c r="P368" i="45"/>
  <c r="P369" i="45"/>
  <c r="P370" i="45"/>
  <c r="P371" i="45"/>
  <c r="P372" i="45"/>
  <c r="P373" i="45"/>
  <c r="P374" i="45"/>
  <c r="P145" i="45"/>
  <c r="P146" i="45"/>
  <c r="P147" i="45"/>
  <c r="P148" i="45"/>
  <c r="P149" i="45"/>
  <c r="P150" i="45"/>
  <c r="P151" i="45"/>
  <c r="P152" i="45"/>
  <c r="P153" i="45"/>
  <c r="P154" i="45"/>
  <c r="P155" i="45"/>
  <c r="P156" i="45"/>
  <c r="P157" i="45"/>
  <c r="P126" i="45"/>
  <c r="P127" i="45"/>
  <c r="P128" i="45"/>
  <c r="P129" i="45"/>
  <c r="P130" i="45"/>
  <c r="P131" i="45"/>
  <c r="P132" i="45"/>
  <c r="P133" i="45"/>
  <c r="P134" i="45"/>
  <c r="P135" i="45"/>
  <c r="P136" i="45"/>
  <c r="P137" i="45"/>
  <c r="P138" i="45"/>
  <c r="P98" i="45"/>
  <c r="P99" i="45"/>
  <c r="P100" i="45"/>
  <c r="P101" i="45"/>
  <c r="P102" i="45"/>
  <c r="P103" i="45"/>
  <c r="P104" i="45"/>
  <c r="P105" i="45"/>
  <c r="P106" i="45"/>
  <c r="P107" i="45"/>
  <c r="P108" i="45"/>
  <c r="P109" i="45"/>
  <c r="P110" i="45"/>
  <c r="P111" i="45"/>
  <c r="P112" i="45"/>
  <c r="P113" i="45"/>
  <c r="P114" i="45"/>
  <c r="P115" i="45"/>
  <c r="P116" i="45"/>
  <c r="P117" i="45"/>
  <c r="P118" i="45"/>
  <c r="P119" i="45"/>
  <c r="P120" i="45"/>
  <c r="P121" i="45"/>
  <c r="P122" i="45"/>
  <c r="P123" i="45"/>
  <c r="P124" i="45"/>
  <c r="P125" i="45"/>
  <c r="O36" i="49" l="1"/>
  <c r="O35" i="49"/>
  <c r="O30" i="49"/>
  <c r="O19" i="49"/>
  <c r="O31" i="49"/>
  <c r="O5" i="49"/>
  <c r="O8" i="49"/>
  <c r="O25" i="49"/>
  <c r="O4" i="49"/>
  <c r="O24" i="49"/>
  <c r="O3" i="49"/>
  <c r="O23" i="49"/>
  <c r="O18" i="49"/>
  <c r="O34" i="49"/>
  <c r="O11" i="49"/>
  <c r="O28" i="49"/>
  <c r="O17" i="49"/>
  <c r="O26" i="49"/>
  <c r="O32" i="49"/>
  <c r="O14" i="49"/>
  <c r="O7" i="49"/>
  <c r="O10" i="49"/>
  <c r="O27" i="49"/>
  <c r="O6" i="49"/>
  <c r="O9" i="49"/>
  <c r="O29" i="49"/>
  <c r="O21" i="49"/>
  <c r="O16" i="49"/>
  <c r="O33" i="49"/>
  <c r="O20" i="49"/>
  <c r="O15" i="49"/>
  <c r="O13" i="49"/>
  <c r="O12" i="49"/>
  <c r="O37" i="49" l="1"/>
  <c r="H16" i="28" l="1"/>
  <c r="F16" i="28"/>
  <c r="H15" i="28"/>
  <c r="F15" i="28"/>
  <c r="Y191" i="45" l="1"/>
  <c r="W191" i="45"/>
  <c r="V191" i="45"/>
  <c r="H24" i="28" l="1"/>
  <c r="H23" i="28"/>
  <c r="H22" i="28"/>
  <c r="H21" i="28"/>
  <c r="H20" i="28"/>
  <c r="H19" i="28"/>
  <c r="H18" i="28"/>
  <c r="H17" i="28"/>
  <c r="F17" i="28"/>
  <c r="F18" i="28"/>
  <c r="F19" i="28"/>
  <c r="F20" i="28"/>
  <c r="F21" i="28"/>
  <c r="F22" i="28" l="1"/>
  <c r="F23" i="28"/>
  <c r="F24" i="28"/>
  <c r="H28" i="28"/>
  <c r="H27" i="28"/>
  <c r="H26" i="28"/>
  <c r="H25" i="28"/>
  <c r="F25" i="28"/>
  <c r="F26" i="28"/>
  <c r="V219" i="45"/>
  <c r="H30" i="28" l="1"/>
  <c r="H29" i="28"/>
  <c r="F27" i="28"/>
  <c r="F28" i="28"/>
  <c r="F29" i="28"/>
  <c r="F30" i="28"/>
  <c r="H31" i="28" l="1"/>
  <c r="F31" i="28"/>
  <c r="H35" i="28"/>
  <c r="H34" i="28"/>
  <c r="H33" i="28"/>
  <c r="H32" i="28"/>
  <c r="F32" i="28"/>
  <c r="F34" i="28"/>
  <c r="F33" i="28"/>
  <c r="D33" i="47"/>
  <c r="D32" i="47"/>
  <c r="D31" i="47"/>
  <c r="D30" i="47"/>
  <c r="F29" i="47"/>
  <c r="D29" i="47"/>
  <c r="F28" i="47"/>
  <c r="D28" i="47"/>
  <c r="F27" i="47"/>
  <c r="D27" i="47"/>
  <c r="F26" i="47"/>
  <c r="D26" i="47"/>
  <c r="D25" i="47"/>
  <c r="F25" i="47" s="1"/>
  <c r="D24" i="47"/>
  <c r="F24" i="47" s="1"/>
  <c r="F23" i="47"/>
  <c r="D23" i="47"/>
  <c r="D22" i="47"/>
  <c r="F22" i="47" s="1"/>
  <c r="F21" i="47"/>
  <c r="D21" i="47"/>
  <c r="F20" i="47"/>
  <c r="D20" i="47"/>
  <c r="D19" i="47"/>
  <c r="F19" i="47" s="1"/>
  <c r="D18" i="47"/>
  <c r="F18" i="47" s="1"/>
  <c r="F17" i="47"/>
  <c r="D17" i="47"/>
  <c r="D16" i="47"/>
  <c r="F16" i="47" s="1"/>
  <c r="F15" i="47"/>
  <c r="D15" i="47"/>
  <c r="F14" i="47"/>
  <c r="D14" i="47"/>
  <c r="D13" i="47"/>
  <c r="F13" i="47" s="1"/>
  <c r="D12" i="47"/>
  <c r="F12" i="47" s="1"/>
  <c r="F11" i="47"/>
  <c r="D11" i="47"/>
  <c r="D10" i="47"/>
  <c r="F10" i="47" s="1"/>
  <c r="F9" i="47"/>
  <c r="D9" i="47"/>
  <c r="F8" i="47"/>
  <c r="D8" i="47"/>
  <c r="D7" i="47"/>
  <c r="F7" i="47" s="1"/>
  <c r="D6" i="47"/>
  <c r="F6" i="47" s="1"/>
  <c r="F5" i="47"/>
  <c r="D5" i="47"/>
  <c r="D4" i="47"/>
  <c r="F4" i="47" s="1"/>
  <c r="F3" i="47"/>
  <c r="D3" i="47"/>
  <c r="F2" i="47"/>
  <c r="D2" i="47"/>
  <c r="F35" i="28"/>
  <c r="H37" i="28"/>
  <c r="F37" i="28"/>
  <c r="H36" i="28"/>
  <c r="F36" i="28"/>
  <c r="H41" i="28" l="1"/>
  <c r="H40" i="28"/>
  <c r="H39" i="28"/>
  <c r="H38" i="28"/>
  <c r="F38" i="28" l="1"/>
  <c r="F39" i="28"/>
  <c r="F40" i="28"/>
  <c r="F41" i="28"/>
  <c r="H47" i="28"/>
  <c r="H46" i="28"/>
  <c r="H45" i="28"/>
  <c r="H44" i="28"/>
  <c r="H43" i="28"/>
  <c r="H42" i="28"/>
  <c r="F42" i="28"/>
  <c r="F43" i="28"/>
  <c r="F46" i="28"/>
  <c r="F44" i="28"/>
  <c r="F45" i="28"/>
  <c r="F47" i="28"/>
  <c r="V158" i="45"/>
  <c r="V159" i="45"/>
  <c r="H55" i="28" l="1"/>
  <c r="H54" i="28"/>
  <c r="H53" i="28"/>
  <c r="H52" i="28"/>
  <c r="H51" i="28"/>
  <c r="H50" i="28"/>
  <c r="H49" i="28"/>
  <c r="H48" i="28"/>
  <c r="F48" i="28"/>
  <c r="F49" i="28" l="1"/>
  <c r="F50" i="28"/>
  <c r="F51" i="28"/>
  <c r="F52" i="28"/>
  <c r="F54" i="28"/>
  <c r="F55" i="28"/>
  <c r="F53" i="28"/>
  <c r="H56" i="28"/>
  <c r="H57" i="28"/>
  <c r="F57" i="28"/>
  <c r="F56" i="28"/>
  <c r="H59" i="28"/>
  <c r="H58" i="28"/>
  <c r="F58" i="28"/>
  <c r="F59" i="28"/>
  <c r="H60" i="28"/>
  <c r="H61" i="28"/>
  <c r="F61" i="28"/>
  <c r="F60" i="28"/>
  <c r="H62" i="28" l="1"/>
  <c r="F62" i="28"/>
  <c r="H64" i="28"/>
  <c r="F64" i="28"/>
  <c r="H63" i="28"/>
  <c r="F63" i="28"/>
  <c r="V89" i="45" l="1"/>
  <c r="V90" i="45"/>
  <c r="V91" i="45"/>
  <c r="V92" i="45"/>
  <c r="V93" i="45"/>
  <c r="V94" i="45"/>
  <c r="V95" i="45"/>
  <c r="V96" i="45"/>
  <c r="V97" i="45"/>
  <c r="V98" i="45"/>
  <c r="V100" i="45"/>
  <c r="V101" i="45"/>
  <c r="V102" i="45"/>
  <c r="V103" i="45"/>
  <c r="V104" i="45"/>
  <c r="V105" i="45"/>
  <c r="V106" i="45"/>
  <c r="V107" i="45"/>
  <c r="V108" i="45"/>
  <c r="V109" i="45"/>
  <c r="V110" i="45"/>
  <c r="V111" i="45"/>
  <c r="V112" i="45"/>
  <c r="V113" i="45"/>
  <c r="V114" i="45"/>
  <c r="V115" i="45"/>
  <c r="V116" i="45"/>
  <c r="V117" i="45"/>
  <c r="V118" i="45"/>
  <c r="V119" i="45"/>
  <c r="V120" i="45"/>
  <c r="V121" i="45"/>
  <c r="V122" i="45"/>
  <c r="V123" i="45"/>
  <c r="V124" i="45"/>
  <c r="V125" i="45"/>
  <c r="V126" i="45"/>
  <c r="V127" i="45"/>
  <c r="V128" i="45"/>
  <c r="V129" i="45"/>
  <c r="V130" i="45"/>
  <c r="V131" i="45"/>
  <c r="V132" i="45"/>
  <c r="V133" i="45"/>
  <c r="V134" i="45"/>
  <c r="V135" i="45"/>
  <c r="V136" i="45"/>
  <c r="V137" i="45"/>
  <c r="V138" i="45"/>
  <c r="V139" i="45"/>
  <c r="V140" i="45"/>
  <c r="V141" i="45"/>
  <c r="V142" i="45"/>
  <c r="V143" i="45"/>
  <c r="V144" i="45"/>
  <c r="V145" i="45"/>
  <c r="V146" i="45"/>
  <c r="V147" i="45"/>
  <c r="V148" i="45"/>
  <c r="V149" i="45"/>
  <c r="V150" i="45"/>
  <c r="V151" i="45"/>
  <c r="V152" i="45"/>
  <c r="V153" i="45"/>
  <c r="V154" i="45"/>
  <c r="V156" i="45"/>
  <c r="V157" i="45"/>
  <c r="V160" i="45"/>
  <c r="V161" i="45"/>
  <c r="V162" i="45"/>
  <c r="V163" i="45"/>
  <c r="V164" i="45"/>
  <c r="V165" i="45"/>
  <c r="V166" i="45"/>
  <c r="V167" i="45"/>
  <c r="V168" i="45"/>
  <c r="V169" i="45"/>
  <c r="V170" i="45"/>
  <c r="V171" i="45"/>
  <c r="V172" i="45"/>
  <c r="V173" i="45"/>
  <c r="V174" i="45"/>
  <c r="V175" i="45"/>
  <c r="V176" i="45"/>
  <c r="V177" i="45"/>
  <c r="V178" i="45"/>
  <c r="V179" i="45"/>
  <c r="V180" i="45"/>
  <c r="V181" i="45"/>
  <c r="V182" i="45"/>
  <c r="V183" i="45"/>
  <c r="V184" i="45"/>
  <c r="V185" i="45"/>
  <c r="V186" i="45"/>
  <c r="V187" i="45"/>
  <c r="V188" i="45"/>
  <c r="V189" i="45"/>
  <c r="V190" i="45"/>
  <c r="V192" i="45"/>
  <c r="V193" i="45"/>
  <c r="V194" i="45"/>
  <c r="V195" i="45"/>
  <c r="V196" i="45"/>
  <c r="V197" i="45"/>
  <c r="V198" i="45"/>
  <c r="V199" i="45"/>
  <c r="V200" i="45"/>
  <c r="V201" i="45"/>
  <c r="V202" i="45"/>
  <c r="V203" i="45"/>
  <c r="V204" i="45"/>
  <c r="V205" i="45"/>
  <c r="V206" i="45"/>
  <c r="V207" i="45"/>
  <c r="V208" i="45"/>
  <c r="V209" i="45"/>
  <c r="V210" i="45"/>
  <c r="V211" i="45"/>
  <c r="V212" i="45"/>
  <c r="V213" i="45"/>
  <c r="V214" i="45"/>
  <c r="V215" i="45"/>
  <c r="V216" i="45"/>
  <c r="V217" i="45"/>
  <c r="V218" i="45"/>
  <c r="V220" i="45"/>
  <c r="V221" i="45"/>
  <c r="V222" i="45"/>
  <c r="V223" i="45"/>
  <c r="V224" i="45"/>
  <c r="V225" i="45"/>
  <c r="V226" i="45"/>
  <c r="V227" i="45"/>
  <c r="V228" i="45"/>
  <c r="V229" i="45"/>
  <c r="V230" i="45"/>
  <c r="V231" i="45"/>
  <c r="V232" i="45"/>
  <c r="V233" i="45"/>
  <c r="V234" i="45"/>
  <c r="V235" i="45"/>
  <c r="V236" i="45"/>
  <c r="V237" i="45"/>
  <c r="V238" i="45"/>
  <c r="V239" i="45"/>
  <c r="V240" i="45"/>
  <c r="V241" i="45"/>
  <c r="V242" i="45"/>
  <c r="V243" i="45"/>
  <c r="V244" i="45"/>
  <c r="V245" i="45"/>
  <c r="V246" i="45"/>
  <c r="V247" i="45"/>
  <c r="V248" i="45"/>
  <c r="V249" i="45"/>
  <c r="V250" i="45"/>
  <c r="V251" i="45"/>
  <c r="V252" i="45"/>
  <c r="V253" i="45"/>
  <c r="V254" i="45"/>
  <c r="V255" i="45"/>
  <c r="V256" i="45"/>
  <c r="V257" i="45"/>
  <c r="V258" i="45"/>
  <c r="V259" i="45"/>
  <c r="V260" i="45"/>
  <c r="V261" i="45"/>
  <c r="V262" i="45"/>
  <c r="V263" i="45"/>
  <c r="V264" i="45"/>
  <c r="V265" i="45"/>
  <c r="V266" i="45"/>
  <c r="V267" i="45"/>
  <c r="V268" i="45"/>
  <c r="V269" i="45"/>
  <c r="V270" i="45"/>
  <c r="V271" i="45"/>
  <c r="V272" i="45"/>
  <c r="V273" i="45"/>
  <c r="V274" i="45"/>
  <c r="V275" i="45"/>
  <c r="V276" i="45"/>
  <c r="V277" i="45"/>
  <c r="V278" i="45"/>
  <c r="V279" i="45"/>
  <c r="V280" i="45"/>
  <c r="V281" i="45"/>
  <c r="V282" i="45"/>
  <c r="V283" i="45"/>
  <c r="V284" i="45"/>
  <c r="V285" i="45"/>
  <c r="V286" i="45"/>
  <c r="V287" i="45"/>
  <c r="V288" i="45"/>
  <c r="V289" i="45"/>
  <c r="V290" i="45"/>
  <c r="V291" i="45"/>
  <c r="V292" i="45"/>
  <c r="V293" i="45"/>
  <c r="V294" i="45"/>
  <c r="V295" i="45"/>
  <c r="V296" i="45"/>
  <c r="V297" i="45"/>
  <c r="V298" i="45"/>
  <c r="V299" i="45"/>
  <c r="V300" i="45"/>
  <c r="V301" i="45"/>
  <c r="V302" i="45"/>
  <c r="V303" i="45"/>
  <c r="V304" i="45"/>
  <c r="V305" i="45"/>
  <c r="V306" i="45"/>
  <c r="V307" i="45"/>
  <c r="V308" i="45"/>
  <c r="V309" i="45"/>
  <c r="V310" i="45"/>
  <c r="V311" i="45"/>
  <c r="V312" i="45"/>
  <c r="V313" i="45"/>
  <c r="V314" i="45"/>
  <c r="V315" i="45"/>
  <c r="V316" i="45"/>
  <c r="V317" i="45"/>
  <c r="V318" i="45"/>
  <c r="V319" i="45"/>
  <c r="V320" i="45"/>
  <c r="V321" i="45"/>
  <c r="V322" i="45"/>
  <c r="V323" i="45"/>
  <c r="V324" i="45"/>
  <c r="V325" i="45"/>
  <c r="V326" i="45"/>
  <c r="V327" i="45"/>
  <c r="V328" i="45"/>
  <c r="V329" i="45"/>
  <c r="V330" i="45"/>
  <c r="V331" i="45"/>
  <c r="V332" i="45"/>
  <c r="V333" i="45"/>
  <c r="V334" i="45"/>
  <c r="V335" i="45"/>
  <c r="V336" i="45"/>
  <c r="V337" i="45"/>
  <c r="V338" i="45"/>
  <c r="V339" i="45"/>
  <c r="V340" i="45"/>
  <c r="V341" i="45"/>
  <c r="V342" i="45"/>
  <c r="V343" i="45"/>
  <c r="V344" i="45"/>
  <c r="V345" i="45"/>
  <c r="V346" i="45"/>
  <c r="V347" i="45"/>
  <c r="V348" i="45"/>
  <c r="V349" i="45"/>
  <c r="V350" i="45"/>
  <c r="V351" i="45"/>
  <c r="V352" i="45"/>
  <c r="V353" i="45"/>
  <c r="V354" i="45"/>
  <c r="V355" i="45"/>
  <c r="V356" i="45"/>
  <c r="V357" i="45"/>
  <c r="V358" i="45"/>
  <c r="V359" i="45"/>
  <c r="V360" i="45"/>
  <c r="V361" i="45"/>
  <c r="V362" i="45"/>
  <c r="V363" i="45"/>
  <c r="V364" i="45"/>
  <c r="V365" i="45"/>
  <c r="V366" i="45"/>
  <c r="V367" i="45"/>
  <c r="V368" i="45"/>
  <c r="V369" i="45"/>
  <c r="V370" i="45"/>
  <c r="V371" i="45"/>
  <c r="V372" i="45"/>
  <c r="V373" i="45"/>
  <c r="V374" i="45"/>
  <c r="V375" i="45"/>
  <c r="V376" i="45"/>
  <c r="V377" i="45"/>
  <c r="V378" i="45"/>
  <c r="V379" i="45"/>
  <c r="V380" i="45"/>
  <c r="V381" i="45"/>
  <c r="V382" i="45"/>
  <c r="V383" i="45"/>
  <c r="V384" i="45"/>
  <c r="V385" i="45"/>
  <c r="V386" i="45"/>
  <c r="V387" i="45"/>
  <c r="V388" i="45"/>
  <c r="V389" i="45"/>
  <c r="V390" i="45"/>
  <c r="V391" i="45"/>
  <c r="V392" i="45"/>
  <c r="V393" i="45"/>
  <c r="V394" i="45"/>
  <c r="V395" i="45"/>
  <c r="V396" i="45"/>
  <c r="V397" i="45"/>
  <c r="V398" i="45"/>
  <c r="V399" i="45"/>
  <c r="V400" i="45"/>
  <c r="V401" i="45"/>
  <c r="V402" i="45"/>
  <c r="V403" i="45"/>
  <c r="V404" i="45"/>
  <c r="V405" i="45"/>
  <c r="V406" i="45"/>
  <c r="V407" i="45"/>
  <c r="V408" i="45"/>
  <c r="V409" i="45"/>
  <c r="V410" i="45"/>
  <c r="V411" i="45"/>
  <c r="V412" i="45"/>
  <c r="V413" i="45"/>
  <c r="V414" i="45"/>
  <c r="V415" i="45"/>
  <c r="V416" i="45"/>
  <c r="V417" i="45"/>
  <c r="V418" i="45"/>
  <c r="V419" i="45"/>
  <c r="V420" i="45"/>
  <c r="V421" i="45"/>
  <c r="V422" i="45"/>
  <c r="V423" i="45"/>
  <c r="V424" i="45"/>
  <c r="V425" i="45"/>
  <c r="V426" i="45"/>
  <c r="V439" i="45"/>
  <c r="V440" i="45"/>
  <c r="V441" i="45"/>
  <c r="V442" i="45"/>
  <c r="V443" i="45"/>
  <c r="V444" i="45"/>
  <c r="V445" i="45"/>
  <c r="V446" i="45"/>
  <c r="V449" i="45"/>
  <c r="V450" i="45"/>
  <c r="V453" i="45"/>
  <c r="V454" i="45"/>
  <c r="V455" i="45"/>
  <c r="V458" i="45"/>
  <c r="V459" i="45"/>
  <c r="V460" i="45"/>
  <c r="V461" i="45"/>
  <c r="V462" i="45"/>
  <c r="V463" i="45"/>
  <c r="V464" i="45"/>
  <c r="V465" i="45"/>
  <c r="V466" i="45"/>
  <c r="V468" i="45"/>
  <c r="V469" i="45"/>
  <c r="V470" i="45"/>
  <c r="V471" i="45"/>
  <c r="V472" i="45"/>
  <c r="V473" i="45"/>
  <c r="V474" i="45"/>
  <c r="V475" i="45"/>
  <c r="V476" i="45"/>
  <c r="V477" i="45"/>
  <c r="V478" i="45"/>
  <c r="V479" i="45"/>
  <c r="V480" i="45"/>
  <c r="V482" i="45"/>
  <c r="V483" i="45"/>
  <c r="V484" i="45"/>
  <c r="V485" i="45"/>
  <c r="V486" i="45"/>
  <c r="V487" i="45"/>
  <c r="V488" i="45"/>
  <c r="V489" i="45"/>
  <c r="V490" i="45"/>
  <c r="V492" i="45"/>
  <c r="V493" i="45"/>
  <c r="V494" i="45"/>
  <c r="V495" i="45"/>
  <c r="V496" i="45"/>
  <c r="V497" i="45"/>
  <c r="V500" i="45"/>
  <c r="V501" i="45"/>
  <c r="V502" i="45"/>
  <c r="V503" i="45"/>
  <c r="V504" i="45"/>
  <c r="V506" i="45"/>
  <c r="V507" i="45"/>
  <c r="V510" i="45"/>
  <c r="V511" i="45"/>
  <c r="V512" i="45"/>
  <c r="V513" i="45"/>
  <c r="V514" i="45"/>
  <c r="V515" i="45"/>
  <c r="V516" i="45"/>
  <c r="V517" i="45"/>
  <c r="V518" i="45"/>
  <c r="V519" i="45"/>
  <c r="V521" i="45"/>
  <c r="V522" i="45"/>
  <c r="V523" i="45"/>
  <c r="V524" i="45"/>
  <c r="V525" i="45"/>
  <c r="V526" i="45"/>
  <c r="V527" i="45"/>
  <c r="V528" i="45"/>
  <c r="V529" i="45"/>
  <c r="V530" i="45"/>
  <c r="V531" i="45"/>
  <c r="V532" i="45"/>
  <c r="V533" i="45"/>
  <c r="V534" i="45"/>
  <c r="V535" i="45"/>
  <c r="V536" i="45"/>
  <c r="V537" i="45"/>
  <c r="V538" i="45"/>
  <c r="V539" i="45"/>
  <c r="V540" i="45"/>
  <c r="V541" i="45"/>
  <c r="V542" i="45"/>
  <c r="V543" i="45"/>
  <c r="V544" i="45"/>
  <c r="V545" i="45"/>
  <c r="V546" i="45"/>
  <c r="V547" i="45"/>
  <c r="V548" i="45"/>
  <c r="V549" i="45"/>
  <c r="V550" i="45"/>
  <c r="V551" i="45"/>
  <c r="V552" i="45"/>
  <c r="V553" i="45"/>
  <c r="V554" i="45"/>
  <c r="V555" i="45"/>
  <c r="V556" i="45"/>
  <c r="V557" i="45"/>
  <c r="V558" i="45"/>
  <c r="V559" i="45"/>
  <c r="V560" i="45"/>
  <c r="V561" i="45"/>
  <c r="V562" i="45"/>
  <c r="V563" i="45"/>
  <c r="V564" i="45"/>
  <c r="V565" i="45"/>
  <c r="V566" i="45"/>
  <c r="V567" i="45"/>
  <c r="V568" i="45"/>
  <c r="V569" i="45"/>
  <c r="V570" i="45"/>
  <c r="V571" i="45"/>
  <c r="V572" i="45"/>
  <c r="V573" i="45"/>
  <c r="V574" i="45"/>
  <c r="V575" i="45"/>
  <c r="V576" i="45"/>
  <c r="V577" i="45"/>
  <c r="V578" i="45"/>
  <c r="V580" i="45"/>
  <c r="V581" i="45"/>
  <c r="V582" i="45"/>
  <c r="V584" i="45"/>
  <c r="V585" i="45"/>
  <c r="V586" i="45"/>
  <c r="V587" i="45"/>
  <c r="V588" i="45"/>
  <c r="V589" i="45"/>
  <c r="V590" i="45"/>
  <c r="V591" i="45"/>
  <c r="V592" i="45"/>
  <c r="V593" i="45"/>
  <c r="V594" i="45"/>
  <c r="V595" i="45"/>
  <c r="V596" i="45"/>
  <c r="V597" i="45"/>
  <c r="V598" i="45"/>
  <c r="V601" i="45"/>
  <c r="V602" i="45"/>
  <c r="V603" i="45"/>
  <c r="V606" i="45"/>
  <c r="V607" i="45"/>
  <c r="V608" i="45"/>
  <c r="V609" i="45"/>
  <c r="V610" i="45"/>
  <c r="V611" i="45"/>
  <c r="V612" i="45"/>
  <c r="V613" i="45"/>
  <c r="V614" i="45"/>
  <c r="V615" i="45"/>
  <c r="V616" i="45"/>
  <c r="V617" i="45"/>
  <c r="V618" i="45"/>
  <c r="V620" i="45"/>
  <c r="V621" i="45"/>
  <c r="V622" i="45"/>
  <c r="V623" i="45"/>
  <c r="V624" i="45"/>
  <c r="V625" i="45"/>
  <c r="V626" i="45"/>
  <c r="V627" i="45"/>
  <c r="V628" i="45"/>
  <c r="V629" i="45"/>
  <c r="V630" i="45"/>
  <c r="V631" i="45"/>
  <c r="V632" i="45"/>
  <c r="V633" i="45"/>
  <c r="V634" i="45"/>
  <c r="V635" i="45"/>
  <c r="V636" i="45"/>
  <c r="V637" i="45"/>
  <c r="V638" i="45"/>
  <c r="V639" i="45"/>
  <c r="V640" i="45"/>
  <c r="V641" i="45"/>
  <c r="V642" i="45"/>
  <c r="V643" i="45"/>
  <c r="V644" i="45"/>
  <c r="V645" i="45"/>
  <c r="V646" i="45"/>
  <c r="V647" i="45"/>
  <c r="V648" i="45"/>
  <c r="V649" i="45"/>
  <c r="V650" i="45"/>
  <c r="V652" i="45"/>
  <c r="V653" i="45"/>
  <c r="V654" i="45"/>
  <c r="V655" i="45"/>
  <c r="V656" i="45"/>
  <c r="V657" i="45"/>
  <c r="V658" i="45"/>
  <c r="V659" i="45"/>
  <c r="V660" i="45"/>
  <c r="V661" i="45"/>
  <c r="V662" i="45"/>
  <c r="V663" i="45"/>
  <c r="V664" i="45"/>
  <c r="V665" i="45"/>
  <c r="V666" i="45"/>
  <c r="V667" i="45"/>
  <c r="V668" i="45"/>
  <c r="V669" i="45"/>
  <c r="V670" i="45"/>
  <c r="V671" i="45"/>
  <c r="V672" i="45"/>
  <c r="V673" i="45"/>
  <c r="V674" i="45"/>
  <c r="V675" i="45"/>
  <c r="V676" i="45"/>
  <c r="V677" i="45"/>
  <c r="V678" i="45"/>
  <c r="V679" i="45"/>
  <c r="V680" i="45"/>
  <c r="V681" i="45"/>
  <c r="V682" i="45"/>
  <c r="V683" i="45"/>
  <c r="V684" i="45"/>
  <c r="V685" i="45"/>
  <c r="V686" i="45"/>
  <c r="V687" i="45"/>
  <c r="V688" i="45"/>
  <c r="V689" i="45"/>
  <c r="V690" i="45"/>
  <c r="V691" i="45"/>
  <c r="V692" i="45"/>
  <c r="V693" i="45"/>
  <c r="V694" i="45"/>
  <c r="V695" i="45"/>
  <c r="V696" i="45"/>
  <c r="V697" i="45"/>
  <c r="V698" i="45"/>
  <c r="V699" i="45"/>
  <c r="V700" i="45"/>
  <c r="V701" i="45"/>
  <c r="V702" i="45"/>
  <c r="V703" i="45"/>
  <c r="V704" i="45"/>
  <c r="V705" i="45"/>
  <c r="V706" i="45"/>
  <c r="V707" i="45"/>
  <c r="V708" i="45"/>
  <c r="V709" i="45"/>
  <c r="V710" i="45"/>
  <c r="V711" i="45"/>
  <c r="V712" i="45"/>
  <c r="V713" i="45"/>
  <c r="V714" i="45"/>
  <c r="V715" i="45"/>
  <c r="V716" i="45"/>
  <c r="V717" i="45"/>
  <c r="V718" i="45"/>
  <c r="V719" i="45"/>
  <c r="V720" i="45"/>
  <c r="V721" i="45"/>
  <c r="V722" i="45"/>
  <c r="V723" i="45"/>
  <c r="V724" i="45"/>
  <c r="V725" i="45"/>
  <c r="V726" i="45"/>
  <c r="V727" i="45"/>
  <c r="V728" i="45"/>
  <c r="V729" i="45"/>
  <c r="V730" i="45"/>
  <c r="V731" i="45"/>
  <c r="V732" i="45"/>
  <c r="V733" i="45"/>
  <c r="V734" i="45"/>
  <c r="V735" i="45"/>
  <c r="V736" i="45"/>
  <c r="V737" i="45"/>
  <c r="V738" i="45"/>
  <c r="V739" i="45"/>
  <c r="V740" i="45"/>
  <c r="V741" i="45"/>
  <c r="V742" i="45"/>
  <c r="V743" i="45"/>
  <c r="V744" i="45"/>
  <c r="V745" i="45"/>
  <c r="V746" i="45"/>
  <c r="V747" i="45"/>
  <c r="V748" i="45"/>
  <c r="V749" i="45"/>
  <c r="V750" i="45"/>
  <c r="V751" i="45"/>
  <c r="V752" i="45"/>
  <c r="V753" i="45"/>
  <c r="V754" i="45"/>
  <c r="V755" i="45"/>
  <c r="V756" i="45"/>
  <c r="V757" i="45"/>
  <c r="V758" i="45"/>
  <c r="V759" i="45"/>
  <c r="V760" i="45"/>
  <c r="V761" i="45"/>
  <c r="V762" i="45"/>
  <c r="V763" i="45"/>
  <c r="V764" i="45"/>
  <c r="V765" i="45"/>
  <c r="V766" i="45"/>
  <c r="V767" i="45"/>
  <c r="V768" i="45"/>
  <c r="V769" i="45"/>
  <c r="V770" i="45"/>
  <c r="V771" i="45"/>
  <c r="V772" i="45"/>
  <c r="V773" i="45"/>
  <c r="V774" i="45"/>
  <c r="V775" i="45"/>
  <c r="V776" i="45"/>
  <c r="V777" i="45"/>
  <c r="V778" i="45"/>
  <c r="V779" i="45"/>
  <c r="V780" i="45"/>
  <c r="V781" i="45"/>
  <c r="V782" i="45"/>
  <c r="V783" i="45"/>
  <c r="V784" i="45"/>
  <c r="V785" i="45"/>
  <c r="V786" i="45"/>
  <c r="V787" i="45"/>
  <c r="V788" i="45"/>
  <c r="V789" i="45"/>
  <c r="V790" i="45"/>
  <c r="V791" i="45"/>
  <c r="V792" i="45"/>
  <c r="V793" i="45"/>
  <c r="V794" i="45"/>
  <c r="V795" i="45"/>
  <c r="V796" i="45"/>
  <c r="V797" i="45"/>
  <c r="V798" i="45"/>
  <c r="V799" i="45"/>
  <c r="V800" i="45"/>
  <c r="V801" i="45"/>
  <c r="V802" i="45"/>
  <c r="V803" i="45"/>
  <c r="V804" i="45"/>
  <c r="V805" i="45"/>
  <c r="V806" i="45"/>
  <c r="V807" i="45"/>
  <c r="V808" i="45"/>
  <c r="V809" i="45"/>
  <c r="V810" i="45"/>
  <c r="V811" i="45"/>
  <c r="V812" i="45"/>
  <c r="V813" i="45"/>
  <c r="V814" i="45"/>
  <c r="V815" i="45"/>
  <c r="V816" i="45"/>
  <c r="V817" i="45"/>
  <c r="V818" i="45"/>
  <c r="V819" i="45"/>
  <c r="V820" i="45"/>
  <c r="V821" i="45"/>
  <c r="V822" i="45"/>
  <c r="V99" i="45"/>
  <c r="J1131" i="45" l="1"/>
  <c r="J1132" i="45"/>
  <c r="J1133" i="45"/>
  <c r="J1134" i="45"/>
  <c r="J1135" i="45"/>
  <c r="J1136" i="45"/>
  <c r="J1137" i="45"/>
  <c r="J1138" i="45"/>
  <c r="J1139" i="45"/>
  <c r="J1140" i="45"/>
  <c r="J1141" i="45"/>
  <c r="J1142" i="45"/>
  <c r="J1143" i="45"/>
  <c r="J1144" i="45"/>
  <c r="J1145" i="45"/>
  <c r="J1146" i="45"/>
  <c r="J1147" i="45"/>
  <c r="J1148" i="45"/>
  <c r="J1149" i="45"/>
  <c r="J1150" i="45"/>
  <c r="J1151" i="45"/>
  <c r="J1152" i="45"/>
  <c r="J1153" i="45"/>
  <c r="J1154" i="45"/>
  <c r="J1155" i="45"/>
  <c r="J1156" i="45"/>
  <c r="J1157" i="45"/>
  <c r="J1158" i="45"/>
  <c r="J1159" i="45"/>
  <c r="J1160" i="45"/>
  <c r="J1161" i="45"/>
  <c r="J1162" i="45"/>
  <c r="J1163" i="45"/>
  <c r="J1164" i="45"/>
  <c r="J1165" i="45"/>
  <c r="J1166" i="45"/>
  <c r="J1167" i="45"/>
  <c r="J1168" i="45"/>
  <c r="J1169" i="45"/>
  <c r="J1170" i="45"/>
  <c r="J1171" i="45"/>
  <c r="J1172" i="45"/>
  <c r="J1173" i="45"/>
  <c r="J1174" i="45"/>
  <c r="J1175" i="45"/>
  <c r="J1176" i="45"/>
  <c r="J1177" i="45"/>
  <c r="J1178" i="45"/>
  <c r="J1179" i="45"/>
  <c r="J1180" i="45"/>
  <c r="J1181" i="45"/>
  <c r="J1182" i="45"/>
  <c r="J1183" i="45"/>
  <c r="J1184" i="45"/>
  <c r="J1185" i="45"/>
  <c r="J1186" i="45"/>
  <c r="J1187" i="45"/>
  <c r="J1188" i="45"/>
  <c r="J1189" i="45"/>
  <c r="J1190" i="45"/>
  <c r="J1191" i="45"/>
  <c r="J1192" i="45"/>
  <c r="J1193" i="45"/>
  <c r="J1194" i="45"/>
  <c r="J1195" i="45"/>
  <c r="J1196" i="45"/>
  <c r="J1197" i="45"/>
  <c r="J1198" i="45"/>
  <c r="J1199" i="45"/>
  <c r="J1200" i="45"/>
  <c r="J1201" i="45"/>
  <c r="J1202" i="45"/>
  <c r="J1203" i="45"/>
  <c r="J1204" i="45"/>
  <c r="J1205" i="45"/>
  <c r="J1206" i="45"/>
  <c r="J1207" i="45"/>
  <c r="J1208" i="45"/>
  <c r="J1209" i="45"/>
  <c r="J1210" i="45"/>
  <c r="J1211" i="45"/>
  <c r="J1212" i="45"/>
  <c r="J1213" i="45"/>
  <c r="J1214" i="45"/>
  <c r="J1215" i="45"/>
  <c r="J1216" i="45"/>
  <c r="J1217" i="45"/>
  <c r="J1218" i="45"/>
  <c r="J1219" i="45"/>
  <c r="J1220" i="45"/>
  <c r="J1221" i="45"/>
  <c r="J1222" i="45"/>
  <c r="J1223" i="45"/>
  <c r="J1224" i="45"/>
  <c r="J1225" i="45"/>
  <c r="J1226" i="45"/>
  <c r="J1227" i="45"/>
  <c r="J1228" i="45"/>
  <c r="J1229" i="45"/>
  <c r="J1230" i="45"/>
  <c r="J1231" i="45"/>
  <c r="J1232" i="45"/>
  <c r="J1233" i="45"/>
  <c r="J1234" i="45"/>
  <c r="J1235" i="45"/>
  <c r="J1236" i="45"/>
  <c r="J1237" i="45"/>
  <c r="J1238" i="45"/>
  <c r="J1239" i="45"/>
  <c r="J1240" i="45"/>
  <c r="J1241" i="45"/>
  <c r="J1242" i="45"/>
  <c r="J1243" i="45"/>
  <c r="J1244" i="45"/>
  <c r="J1245" i="45"/>
  <c r="J1246" i="45"/>
  <c r="J1247" i="45"/>
  <c r="J1248" i="45"/>
  <c r="J1249" i="45"/>
  <c r="J1250" i="45"/>
  <c r="J1251" i="45"/>
  <c r="J1252" i="45"/>
  <c r="J1253" i="45"/>
  <c r="J1254" i="45"/>
  <c r="J1255" i="45"/>
  <c r="J1256" i="45"/>
  <c r="J1257" i="45"/>
  <c r="J1258" i="45"/>
  <c r="J1259" i="45"/>
  <c r="J1260" i="45"/>
  <c r="J1261" i="45"/>
  <c r="J1262" i="45"/>
  <c r="J1263" i="45"/>
  <c r="J1264" i="45"/>
  <c r="J1265" i="45"/>
  <c r="J1266" i="45"/>
  <c r="J1267" i="45"/>
  <c r="J1268" i="45"/>
  <c r="J1269" i="45"/>
  <c r="J1270" i="45"/>
  <c r="J1271" i="45"/>
  <c r="J1272" i="45"/>
  <c r="J1273" i="45"/>
  <c r="J1274" i="45"/>
  <c r="J1275" i="45"/>
  <c r="J1276" i="45"/>
  <c r="J1277" i="45"/>
  <c r="J1278" i="45"/>
  <c r="J1279" i="45"/>
  <c r="J1280" i="45"/>
  <c r="J1281" i="45"/>
  <c r="J1282" i="45"/>
  <c r="J1283" i="45"/>
  <c r="J1284" i="45"/>
  <c r="J1285" i="45"/>
  <c r="J1286" i="45"/>
  <c r="J1287" i="45"/>
  <c r="J1288" i="45"/>
  <c r="J1289" i="45"/>
  <c r="J1290" i="45"/>
  <c r="J1291" i="45"/>
  <c r="J1292" i="45"/>
  <c r="J1293" i="45"/>
  <c r="J1294" i="45"/>
  <c r="J1295" i="45"/>
  <c r="J1296" i="45"/>
  <c r="J1297" i="45"/>
  <c r="J1298" i="45"/>
  <c r="J1299" i="45"/>
  <c r="J1300" i="45"/>
  <c r="J1301" i="45"/>
  <c r="J1302" i="45"/>
  <c r="J1303" i="45"/>
  <c r="J1304" i="45"/>
  <c r="J1305" i="45"/>
  <c r="J1306" i="45"/>
  <c r="J1307" i="45"/>
  <c r="J1308" i="45"/>
  <c r="J1309" i="45"/>
  <c r="J1310" i="45"/>
  <c r="J1311" i="45"/>
  <c r="J1312" i="45"/>
  <c r="J1313" i="45"/>
  <c r="J1314" i="45"/>
  <c r="J1315" i="45"/>
  <c r="J1316" i="45"/>
  <c r="J1317" i="45"/>
  <c r="J1318" i="45"/>
  <c r="J1319" i="45"/>
  <c r="J1320" i="45"/>
  <c r="J1321" i="45"/>
  <c r="J1322" i="45"/>
  <c r="J1323" i="45"/>
  <c r="P139" i="45" l="1"/>
  <c r="P140" i="45"/>
  <c r="P141" i="45"/>
  <c r="P142" i="45"/>
  <c r="P144" i="45"/>
  <c r="P143" i="45"/>
  <c r="H70" i="28" l="1"/>
  <c r="H69" i="28"/>
  <c r="H68" i="28"/>
  <c r="H67" i="28"/>
  <c r="H66" i="28"/>
  <c r="H65" i="28"/>
  <c r="F69" i="28" l="1"/>
  <c r="F65" i="28" l="1"/>
  <c r="F66" i="28"/>
  <c r="F67" i="28"/>
  <c r="F68" i="28"/>
  <c r="F70" i="28"/>
  <c r="H73" i="28"/>
  <c r="H72" i="28"/>
  <c r="H71" i="28"/>
  <c r="F71" i="28"/>
  <c r="F72" i="28"/>
  <c r="F73" i="28"/>
  <c r="H74" i="28"/>
  <c r="F74" i="28"/>
  <c r="H75" i="28"/>
  <c r="F75" i="28"/>
  <c r="H76" i="28"/>
  <c r="F76" i="28"/>
  <c r="H81" i="28" l="1"/>
  <c r="H80" i="28" l="1"/>
  <c r="F80" i="28"/>
  <c r="H79" i="28"/>
  <c r="F79" i="28"/>
  <c r="H78" i="28"/>
  <c r="F78" i="28"/>
  <c r="H77" i="28"/>
  <c r="F77" i="28"/>
  <c r="F81" i="28"/>
  <c r="H85" i="28"/>
  <c r="F85" i="28"/>
  <c r="H84" i="28"/>
  <c r="F84" i="28"/>
  <c r="H83" i="28"/>
  <c r="F83" i="28"/>
  <c r="H82" i="28"/>
  <c r="F82" i="28"/>
  <c r="H91" i="28"/>
  <c r="H90" i="28"/>
  <c r="H89" i="28"/>
  <c r="H88" i="28"/>
  <c r="H87" i="28"/>
  <c r="H86" i="28"/>
  <c r="F90" i="28" l="1"/>
  <c r="F86" i="28"/>
  <c r="F87" i="28"/>
  <c r="F88" i="28"/>
  <c r="F89" i="28"/>
  <c r="I50" i="45"/>
  <c r="I51" i="45"/>
  <c r="I52" i="45"/>
  <c r="I54" i="45"/>
  <c r="I57" i="45"/>
  <c r="I58" i="45"/>
  <c r="I59" i="45"/>
  <c r="I60" i="45"/>
  <c r="I42" i="45"/>
  <c r="I43" i="45"/>
  <c r="I45" i="45"/>
  <c r="I46" i="45"/>
  <c r="I47" i="45"/>
  <c r="I48" i="45"/>
  <c r="I8" i="45"/>
  <c r="I9" i="45"/>
  <c r="I10" i="45"/>
  <c r="I11" i="45"/>
  <c r="I12" i="45"/>
  <c r="I13" i="45"/>
  <c r="I14" i="45"/>
  <c r="I15" i="45"/>
  <c r="I16" i="45"/>
  <c r="I17" i="45"/>
  <c r="I18" i="45"/>
  <c r="I19" i="45"/>
  <c r="I20" i="45"/>
  <c r="I21" i="45"/>
  <c r="I22" i="45"/>
  <c r="I23" i="45"/>
  <c r="I24" i="45"/>
  <c r="I25" i="45"/>
  <c r="I26" i="45"/>
  <c r="I27" i="45"/>
  <c r="I28" i="45"/>
  <c r="I29" i="45"/>
  <c r="I30" i="45"/>
  <c r="I31" i="45"/>
  <c r="I33" i="45"/>
  <c r="I34" i="45"/>
  <c r="I35" i="45"/>
  <c r="I7" i="45"/>
  <c r="F91" i="28"/>
  <c r="H92" i="28"/>
  <c r="F92" i="28"/>
  <c r="H93" i="28" l="1"/>
  <c r="F93" i="28"/>
  <c r="J1124" i="45" l="1"/>
  <c r="J1125" i="45"/>
  <c r="J1115" i="45"/>
  <c r="J1116" i="45"/>
  <c r="J1117" i="45"/>
  <c r="J1118" i="45"/>
  <c r="J1111" i="45"/>
  <c r="J1112" i="45"/>
  <c r="J1113" i="45"/>
  <c r="J1100" i="45"/>
  <c r="J1101" i="45"/>
  <c r="J1102" i="45"/>
  <c r="J1126" i="45"/>
  <c r="J1127" i="45"/>
  <c r="J1128" i="45"/>
  <c r="J1129" i="45"/>
  <c r="H100" i="28" l="1"/>
  <c r="H99" i="28"/>
  <c r="H98" i="28"/>
  <c r="H97" i="28"/>
  <c r="H96" i="28"/>
  <c r="H95" i="28"/>
  <c r="H94" i="28"/>
  <c r="F94" i="28" l="1"/>
  <c r="F95" i="28"/>
  <c r="F96" i="28"/>
  <c r="J1097" i="45"/>
  <c r="J1098" i="45"/>
  <c r="J1099" i="45"/>
  <c r="J1103" i="45"/>
  <c r="J1104" i="45"/>
  <c r="J1105" i="45"/>
  <c r="J1106" i="45"/>
  <c r="J1107" i="45"/>
  <c r="J1108" i="45"/>
  <c r="J1109" i="45"/>
  <c r="J1110" i="45"/>
  <c r="J1114" i="45"/>
  <c r="J1119" i="45"/>
  <c r="J1120" i="45"/>
  <c r="J1121" i="45"/>
  <c r="J1122" i="45"/>
  <c r="J1123" i="45"/>
  <c r="J1130" i="45"/>
  <c r="H2" i="45"/>
  <c r="H3" i="45"/>
  <c r="H4" i="45"/>
  <c r="H5" i="45"/>
  <c r="F97" i="28" l="1"/>
  <c r="P159" i="45"/>
  <c r="P158" i="45"/>
  <c r="J436" i="45"/>
  <c r="J437" i="45"/>
  <c r="J438" i="45"/>
  <c r="J158" i="45"/>
  <c r="J159" i="45"/>
  <c r="F98" i="28" l="1"/>
  <c r="F99" i="28"/>
  <c r="F100" i="28"/>
  <c r="H101" i="28" l="1"/>
  <c r="F101" i="28"/>
  <c r="H104" i="28" l="1"/>
  <c r="H103" i="28"/>
  <c r="H102" i="28"/>
  <c r="F102" i="28"/>
  <c r="F103" i="28"/>
  <c r="F104" i="28"/>
  <c r="H105" i="28"/>
  <c r="F105" i="28"/>
  <c r="J109" i="45"/>
  <c r="P428" i="45" l="1"/>
  <c r="P429" i="45"/>
  <c r="P430" i="45"/>
  <c r="P431" i="45"/>
  <c r="P432" i="45"/>
  <c r="P433" i="45"/>
  <c r="P434" i="45"/>
  <c r="P435" i="45"/>
  <c r="P436" i="45"/>
  <c r="P437" i="45"/>
  <c r="P438" i="45"/>
  <c r="P427" i="45"/>
  <c r="J427" i="45"/>
  <c r="J428" i="45"/>
  <c r="J429" i="45"/>
  <c r="J430" i="45"/>
  <c r="J431" i="45"/>
  <c r="J432" i="45"/>
  <c r="J433" i="45"/>
  <c r="J434" i="45"/>
  <c r="J435" i="45"/>
  <c r="J1096" i="45" l="1"/>
  <c r="H108" i="28" l="1"/>
  <c r="F108" i="28"/>
  <c r="H112" i="28"/>
  <c r="H111" i="28"/>
  <c r="H110" i="28"/>
  <c r="H109" i="28"/>
  <c r="H107" i="28"/>
  <c r="H106" i="28"/>
  <c r="F106" i="28"/>
  <c r="F107" i="28"/>
  <c r="F109" i="28"/>
  <c r="F110" i="28" l="1"/>
  <c r="F111" i="28"/>
  <c r="F112" i="28" l="1"/>
  <c r="P97" i="45" l="1"/>
  <c r="H113" i="28" l="1"/>
  <c r="F113" i="28" l="1"/>
  <c r="H116" i="28"/>
  <c r="H115" i="28"/>
  <c r="H114" i="28"/>
  <c r="F114" i="28"/>
  <c r="F115" i="28"/>
  <c r="F116" i="28" l="1"/>
  <c r="J774" i="45" l="1"/>
  <c r="H121" i="28" l="1"/>
  <c r="F121" i="28"/>
  <c r="H120" i="28"/>
  <c r="F120" i="28"/>
  <c r="H119" i="28"/>
  <c r="F119" i="28"/>
  <c r="H118" i="28"/>
  <c r="F118" i="28"/>
  <c r="H117" i="28"/>
  <c r="F117" i="28"/>
  <c r="H123" i="28"/>
  <c r="F123" i="28"/>
  <c r="H126" i="28"/>
  <c r="F126" i="28"/>
  <c r="H125" i="28"/>
  <c r="F125" i="28"/>
  <c r="H132" i="28"/>
  <c r="F132" i="28"/>
  <c r="H131" i="28"/>
  <c r="F131" i="28"/>
  <c r="H130" i="28"/>
  <c r="F130" i="28"/>
  <c r="H129" i="28"/>
  <c r="F129" i="28"/>
  <c r="H128" i="28"/>
  <c r="F128" i="28"/>
  <c r="H141" i="28"/>
  <c r="F141" i="28"/>
  <c r="H140" i="28"/>
  <c r="F140" i="28"/>
  <c r="H139" i="28"/>
  <c r="F139" i="28"/>
  <c r="H138" i="28"/>
  <c r="F138" i="28"/>
  <c r="H137" i="28"/>
  <c r="F137" i="28"/>
  <c r="H136" i="28"/>
  <c r="F136" i="28"/>
  <c r="H135" i="28"/>
  <c r="F135" i="28"/>
  <c r="H134" i="28"/>
  <c r="F134" i="28"/>
  <c r="H146" i="28"/>
  <c r="F146" i="28"/>
  <c r="H145" i="28"/>
  <c r="F145" i="28"/>
  <c r="H144" i="28"/>
  <c r="F144" i="28"/>
  <c r="H143" i="28"/>
  <c r="F143" i="28"/>
  <c r="H150" i="28"/>
  <c r="F150" i="28"/>
  <c r="H149" i="28"/>
  <c r="F149" i="28"/>
  <c r="H148" i="28"/>
  <c r="F148" i="28"/>
  <c r="H154" i="28"/>
  <c r="F154" i="28"/>
  <c r="H153" i="28"/>
  <c r="F153" i="28"/>
  <c r="H152" i="28"/>
  <c r="F152" i="28"/>
  <c r="H157" i="28"/>
  <c r="F157" i="28"/>
  <c r="H159" i="28"/>
  <c r="F159" i="28"/>
  <c r="H162" i="28"/>
  <c r="F162" i="28"/>
  <c r="H161" i="28"/>
  <c r="F161" i="28"/>
  <c r="H166" i="28"/>
  <c r="F166" i="28"/>
  <c r="H168" i="28"/>
  <c r="F168" i="28"/>
  <c r="H174" i="28"/>
  <c r="F174" i="28"/>
  <c r="H173" i="28"/>
  <c r="F173" i="28"/>
  <c r="H172" i="28"/>
  <c r="F172" i="28"/>
  <c r="H171" i="28"/>
  <c r="F171" i="28"/>
  <c r="H170" i="28"/>
  <c r="F170" i="28"/>
  <c r="H175" i="28"/>
  <c r="F175" i="28"/>
  <c r="H122" i="28"/>
  <c r="F122" i="28"/>
  <c r="H124" i="28"/>
  <c r="F124" i="28"/>
  <c r="H127" i="28"/>
  <c r="F127" i="28"/>
  <c r="H133" i="28"/>
  <c r="F133" i="28"/>
  <c r="H142" i="28"/>
  <c r="F142" i="28"/>
  <c r="H147" i="28"/>
  <c r="F147" i="28"/>
  <c r="H151" i="28"/>
  <c r="F151" i="28"/>
  <c r="H155" i="28"/>
  <c r="F155" i="28"/>
  <c r="H156" i="28"/>
  <c r="F156" i="28"/>
  <c r="H158" i="28"/>
  <c r="F158" i="28"/>
  <c r="H160" i="28"/>
  <c r="F160" i="28"/>
  <c r="H164" i="28"/>
  <c r="F164" i="28"/>
  <c r="H163" i="28"/>
  <c r="F163" i="28"/>
  <c r="H165" i="28"/>
  <c r="F165" i="28"/>
  <c r="H167" i="28"/>
  <c r="F167" i="28"/>
  <c r="H169" i="28"/>
  <c r="F169" i="28"/>
  <c r="H177" i="28"/>
  <c r="H176" i="28"/>
  <c r="F176" i="28"/>
  <c r="F177" i="28"/>
  <c r="H178" i="28"/>
  <c r="F178" i="28"/>
  <c r="J1025" i="45"/>
  <c r="J1026" i="45"/>
  <c r="J1027" i="45"/>
  <c r="J1028" i="45"/>
  <c r="J1029" i="45"/>
  <c r="J1030" i="45"/>
  <c r="J1031" i="45"/>
  <c r="J1032" i="45"/>
  <c r="J1033" i="45"/>
  <c r="J1034" i="45"/>
  <c r="J1035" i="45"/>
  <c r="J1036" i="45"/>
  <c r="J1037" i="45"/>
  <c r="J1038" i="45"/>
  <c r="J1039" i="45"/>
  <c r="J1040" i="45"/>
  <c r="J1041" i="45"/>
  <c r="J1042" i="45"/>
  <c r="J1043" i="45"/>
  <c r="J1044" i="45"/>
  <c r="J1045" i="45"/>
  <c r="J1046" i="45"/>
  <c r="J1047" i="45"/>
  <c r="J1048" i="45"/>
  <c r="J1049" i="45"/>
  <c r="J1050" i="45"/>
  <c r="J1051" i="45"/>
  <c r="J1052" i="45"/>
  <c r="J1053" i="45"/>
  <c r="J1054" i="45"/>
  <c r="J1055" i="45"/>
  <c r="J1056" i="45"/>
  <c r="J1057" i="45"/>
  <c r="J1058" i="45"/>
  <c r="J1059" i="45"/>
  <c r="J1060" i="45"/>
  <c r="J1061" i="45"/>
  <c r="J1062" i="45"/>
  <c r="J1063" i="45"/>
  <c r="J1064" i="45"/>
  <c r="J1065" i="45"/>
  <c r="J1066" i="45"/>
  <c r="J1067" i="45"/>
  <c r="J1068" i="45"/>
  <c r="J1069" i="45"/>
  <c r="J1070" i="45"/>
  <c r="J1071" i="45"/>
  <c r="J1072" i="45"/>
  <c r="J1073" i="45"/>
  <c r="J1074" i="45"/>
  <c r="J1075" i="45"/>
  <c r="J1076" i="45"/>
  <c r="J1077" i="45"/>
  <c r="J1078" i="45"/>
  <c r="J1079" i="45"/>
  <c r="J1080" i="45"/>
  <c r="J1081" i="45"/>
  <c r="J1082" i="45"/>
  <c r="J1083" i="45"/>
  <c r="J1084" i="45"/>
  <c r="J1085" i="45"/>
  <c r="J1086" i="45"/>
  <c r="J1087" i="45"/>
  <c r="J1088" i="45"/>
  <c r="J1089" i="45"/>
  <c r="J1090" i="45"/>
  <c r="J1091" i="45"/>
  <c r="J1092" i="45"/>
  <c r="J1093" i="45"/>
  <c r="J1094" i="45"/>
  <c r="J1095" i="45"/>
  <c r="I4" i="45" l="1"/>
  <c r="J4" i="45" s="1"/>
  <c r="I5" i="45"/>
  <c r="J5" i="45" s="1"/>
  <c r="H183" i="28"/>
  <c r="H182" i="28"/>
  <c r="H181" i="28"/>
  <c r="H180" i="28"/>
  <c r="H179" i="28"/>
  <c r="F179" i="28"/>
  <c r="F180" i="28" l="1"/>
  <c r="DE4" i="28"/>
  <c r="DD4" i="28"/>
  <c r="DC4" i="28"/>
  <c r="DB4" i="28"/>
  <c r="DA4" i="28"/>
  <c r="CZ4" i="28"/>
  <c r="CY4" i="28"/>
  <c r="CX4" i="28"/>
  <c r="CW4" i="28"/>
  <c r="CV4" i="28"/>
  <c r="CU4" i="28"/>
  <c r="CT4" i="28"/>
  <c r="CS4" i="28"/>
  <c r="CR4" i="28"/>
  <c r="CQ4" i="28"/>
  <c r="CP4" i="28"/>
  <c r="CO4" i="28"/>
  <c r="CN4" i="28"/>
  <c r="CM4" i="28"/>
  <c r="CL4" i="28"/>
  <c r="CK4" i="28"/>
  <c r="CJ4" i="28"/>
  <c r="CI4" i="28"/>
  <c r="CH4" i="28"/>
  <c r="CG4" i="28"/>
  <c r="CF4" i="28"/>
  <c r="CE4" i="28"/>
  <c r="CD4" i="28"/>
  <c r="CC4" i="28"/>
  <c r="CB4" i="28"/>
  <c r="CA4" i="28"/>
  <c r="BZ4" i="28"/>
  <c r="BY4" i="28"/>
  <c r="BX4" i="28"/>
  <c r="BW4" i="28"/>
  <c r="BV4" i="28"/>
  <c r="BU4" i="28"/>
  <c r="BT4" i="28"/>
  <c r="BS4" i="28"/>
  <c r="BR4" i="28"/>
  <c r="BQ4" i="28"/>
  <c r="BP4" i="28"/>
  <c r="BO4" i="28"/>
  <c r="BN4" i="28"/>
  <c r="BM4" i="28"/>
  <c r="BL4" i="28"/>
  <c r="BK4" i="28"/>
  <c r="BJ4" i="28"/>
  <c r="BI4" i="28"/>
  <c r="BH4" i="28"/>
  <c r="BG4" i="28"/>
  <c r="BF4" i="28"/>
  <c r="BE4" i="28"/>
  <c r="BD4" i="28"/>
  <c r="BC4" i="28"/>
  <c r="BB4" i="28"/>
  <c r="BA4" i="28"/>
  <c r="AZ4" i="28"/>
  <c r="AY4" i="28"/>
  <c r="AX4" i="28"/>
  <c r="AW4" i="28"/>
  <c r="AV4" i="28"/>
  <c r="AU4" i="28"/>
  <c r="AT4" i="28"/>
  <c r="AS4" i="28"/>
  <c r="AR4" i="28"/>
  <c r="AQ4" i="28"/>
  <c r="AP4" i="28"/>
  <c r="AO4" i="28"/>
  <c r="AN4" i="28"/>
  <c r="AM4" i="28"/>
  <c r="AL4" i="28"/>
  <c r="AK4" i="28"/>
  <c r="AJ4" i="28"/>
  <c r="AI4" i="28"/>
  <c r="AH4" i="28"/>
  <c r="AG4" i="28"/>
  <c r="AF4" i="28"/>
  <c r="AE4" i="28"/>
  <c r="AD4" i="28"/>
  <c r="AC4" i="28"/>
  <c r="AB4" i="28"/>
  <c r="AA4" i="28"/>
  <c r="Z4" i="28"/>
  <c r="Y4" i="28"/>
  <c r="X4" i="28"/>
  <c r="W4" i="28"/>
  <c r="V4" i="28"/>
  <c r="U4" i="28"/>
  <c r="T4" i="28"/>
  <c r="S4" i="28"/>
  <c r="R4" i="28"/>
  <c r="Q4" i="28"/>
  <c r="P4" i="28"/>
  <c r="O4" i="28"/>
  <c r="N4" i="28"/>
  <c r="DE3" i="28"/>
  <c r="DD3" i="28"/>
  <c r="DC3" i="28"/>
  <c r="DB3" i="28"/>
  <c r="DA3" i="28"/>
  <c r="CZ3" i="28"/>
  <c r="CY3" i="28"/>
  <c r="CX3" i="28"/>
  <c r="CW3" i="28"/>
  <c r="CV3" i="28"/>
  <c r="CU3" i="28"/>
  <c r="CT3" i="28"/>
  <c r="CS3" i="28"/>
  <c r="CR3" i="28"/>
  <c r="CQ3" i="28"/>
  <c r="CP3" i="28"/>
  <c r="CO3" i="28"/>
  <c r="CN3" i="28"/>
  <c r="CM3" i="28"/>
  <c r="CL3" i="28"/>
  <c r="CK3" i="28"/>
  <c r="CJ3" i="28"/>
  <c r="CI3" i="28"/>
  <c r="CH3" i="28"/>
  <c r="CG3" i="28"/>
  <c r="CF3" i="28"/>
  <c r="CE3" i="28"/>
  <c r="CD3" i="28"/>
  <c r="CC3" i="28"/>
  <c r="CB3" i="28"/>
  <c r="CA3" i="28"/>
  <c r="BZ3" i="28"/>
  <c r="BY3" i="28"/>
  <c r="BX3" i="28"/>
  <c r="BW3" i="28"/>
  <c r="BV3" i="28"/>
  <c r="BU3" i="28"/>
  <c r="BT3" i="28"/>
  <c r="BS3" i="28"/>
  <c r="BR3" i="28"/>
  <c r="BQ3" i="28"/>
  <c r="BP3" i="28"/>
  <c r="BO3" i="28"/>
  <c r="BN3" i="28"/>
  <c r="BM3" i="28"/>
  <c r="BL3" i="28"/>
  <c r="BK3" i="28"/>
  <c r="BJ3" i="28"/>
  <c r="BI3" i="28"/>
  <c r="BH3" i="28"/>
  <c r="BG3" i="28"/>
  <c r="BF3" i="28"/>
  <c r="BE3" i="28"/>
  <c r="BD3" i="28"/>
  <c r="BC3" i="28"/>
  <c r="BB3" i="28"/>
  <c r="BA3" i="28"/>
  <c r="AZ3" i="28"/>
  <c r="AY3" i="28"/>
  <c r="AX3" i="28"/>
  <c r="AW3" i="28"/>
  <c r="AV3" i="28"/>
  <c r="AU3" i="28"/>
  <c r="AT3" i="28"/>
  <c r="AS3" i="28"/>
  <c r="AR3" i="28"/>
  <c r="AQ3" i="28"/>
  <c r="AP3" i="28"/>
  <c r="AO3" i="28"/>
  <c r="AN3" i="28"/>
  <c r="AM3" i="28"/>
  <c r="AL3" i="28"/>
  <c r="AK3" i="28"/>
  <c r="AJ3" i="28"/>
  <c r="AI3" i="28"/>
  <c r="AH3" i="28"/>
  <c r="AG3" i="28"/>
  <c r="AF3" i="28"/>
  <c r="AE3" i="28"/>
  <c r="AD3" i="28"/>
  <c r="AC3" i="28"/>
  <c r="AB3" i="28"/>
  <c r="AA3" i="28"/>
  <c r="Z3" i="28"/>
  <c r="Y3" i="28"/>
  <c r="X3" i="28"/>
  <c r="W3" i="28"/>
  <c r="V3" i="28"/>
  <c r="U3" i="28"/>
  <c r="T3" i="28"/>
  <c r="S3" i="28"/>
  <c r="R3" i="28"/>
  <c r="Q3" i="28"/>
  <c r="P3" i="28"/>
  <c r="O3" i="28"/>
  <c r="N3" i="28"/>
  <c r="P673" i="45"/>
  <c r="P669" i="45"/>
  <c r="P668" i="45"/>
  <c r="P665" i="45"/>
  <c r="P662" i="45"/>
  <c r="P660" i="45"/>
  <c r="P657" i="45"/>
  <c r="P656" i="45"/>
  <c r="P652" i="45"/>
  <c r="P651" i="45"/>
  <c r="P650" i="45"/>
  <c r="P649" i="45"/>
  <c r="P644" i="45"/>
  <c r="F181" i="28" l="1"/>
  <c r="F182" i="28" l="1"/>
  <c r="F183" i="28"/>
  <c r="H197" i="28"/>
  <c r="H196" i="28"/>
  <c r="H186" i="28"/>
  <c r="H185" i="28"/>
  <c r="H184" i="28"/>
  <c r="F184" i="28"/>
  <c r="F185" i="28"/>
  <c r="F186" i="28"/>
  <c r="H190" i="28"/>
  <c r="H189" i="28"/>
  <c r="H188" i="28"/>
  <c r="H187" i="28"/>
  <c r="F187" i="28"/>
  <c r="J112" i="45"/>
  <c r="F188" i="28" l="1"/>
  <c r="F189" i="28"/>
  <c r="F190" i="28"/>
  <c r="J7" i="45"/>
  <c r="Y395" i="45"/>
  <c r="W395" i="45"/>
  <c r="J395" i="45"/>
  <c r="G164" i="29" l="1"/>
  <c r="G165" i="29"/>
  <c r="G166" i="29"/>
  <c r="G167" i="29"/>
  <c r="G168" i="29"/>
  <c r="G169" i="29"/>
  <c r="G170" i="29"/>
  <c r="G171" i="29"/>
  <c r="G172" i="29"/>
  <c r="G173" i="29"/>
  <c r="G174" i="29"/>
  <c r="G175" i="29"/>
  <c r="G176" i="29"/>
  <c r="G177" i="29"/>
  <c r="G178" i="29"/>
  <c r="G179" i="29"/>
  <c r="G180" i="29"/>
  <c r="G163" i="29"/>
  <c r="F163" i="29"/>
  <c r="F164" i="29"/>
  <c r="F165" i="29"/>
  <c r="F166" i="29"/>
  <c r="F167" i="29"/>
  <c r="F168" i="29"/>
  <c r="F169" i="29"/>
  <c r="F170" i="29"/>
  <c r="F171" i="29"/>
  <c r="F172" i="29"/>
  <c r="F173" i="29"/>
  <c r="F174" i="29"/>
  <c r="F175" i="29"/>
  <c r="F176" i="29"/>
  <c r="F177" i="29"/>
  <c r="F178" i="29"/>
  <c r="F162" i="29"/>
  <c r="Y106" i="45" l="1"/>
  <c r="F196" i="28" l="1"/>
  <c r="F197" i="28" l="1"/>
  <c r="H191" i="28"/>
  <c r="F191" i="28"/>
  <c r="H192" i="28"/>
  <c r="F192" i="28"/>
  <c r="H195" i="28"/>
  <c r="H194" i="28"/>
  <c r="H193" i="28"/>
  <c r="G497" i="45"/>
  <c r="F193" i="28"/>
  <c r="F194" i="28"/>
  <c r="F195" i="28"/>
  <c r="F198" i="28"/>
  <c r="F199" i="28"/>
  <c r="F200" i="28"/>
  <c r="F201" i="28"/>
  <c r="F202" i="28"/>
  <c r="F203" i="28"/>
  <c r="F204" i="28"/>
  <c r="F205" i="28"/>
  <c r="F206" i="28"/>
  <c r="F207" i="28"/>
  <c r="F208" i="28"/>
  <c r="F209" i="28"/>
  <c r="F210" i="28"/>
  <c r="F211" i="28"/>
  <c r="F212" i="28"/>
  <c r="F213" i="28"/>
  <c r="F214" i="28"/>
  <c r="F215" i="28"/>
  <c r="F216" i="28"/>
  <c r="F217" i="28"/>
  <c r="F218" i="28"/>
  <c r="F219" i="28"/>
  <c r="F220" i="28"/>
  <c r="F221" i="28"/>
  <c r="F222" i="28"/>
  <c r="F223" i="28"/>
  <c r="F224" i="28"/>
  <c r="F225" i="28"/>
  <c r="F226" i="28"/>
  <c r="F227" i="28"/>
  <c r="F228" i="28"/>
  <c r="F229" i="28"/>
  <c r="F230" i="28"/>
  <c r="F231" i="28"/>
  <c r="F232" i="28"/>
  <c r="F233" i="28"/>
  <c r="F234" i="28"/>
  <c r="F235" i="28"/>
  <c r="F236" i="28"/>
  <c r="F237" i="28"/>
  <c r="F238" i="28"/>
  <c r="F239" i="28"/>
  <c r="F240" i="28"/>
  <c r="F241" i="28"/>
  <c r="F242" i="28"/>
  <c r="F243" i="28"/>
  <c r="F244" i="28"/>
  <c r="F245" i="28"/>
  <c r="F246" i="28"/>
  <c r="F247" i="28"/>
  <c r="F248" i="28"/>
  <c r="F249" i="28"/>
  <c r="F250" i="28"/>
  <c r="F251" i="28"/>
  <c r="F252" i="28"/>
  <c r="F253" i="28"/>
  <c r="F254" i="28"/>
  <c r="F255" i="28"/>
  <c r="F256" i="28"/>
  <c r="F257" i="28"/>
  <c r="F258" i="28"/>
  <c r="F259" i="28"/>
  <c r="F260" i="28"/>
  <c r="F261" i="28"/>
  <c r="F262" i="28"/>
  <c r="F263" i="28"/>
  <c r="F264" i="28"/>
  <c r="F265" i="28"/>
  <c r="F266" i="28"/>
  <c r="F267" i="28"/>
  <c r="F268" i="28"/>
  <c r="F269" i="28"/>
  <c r="F270" i="28"/>
  <c r="F271" i="28"/>
  <c r="F272" i="28"/>
  <c r="F273" i="28"/>
  <c r="F274" i="28"/>
  <c r="F275" i="28"/>
  <c r="F276" i="28"/>
  <c r="F277" i="28"/>
  <c r="F278" i="28"/>
  <c r="F279" i="28"/>
  <c r="F280" i="28"/>
  <c r="F281" i="28"/>
  <c r="F282" i="28"/>
  <c r="F283" i="28"/>
  <c r="F284" i="28"/>
  <c r="F285" i="28"/>
  <c r="F286" i="28"/>
  <c r="F287" i="28"/>
  <c r="F288" i="28"/>
  <c r="F289" i="28"/>
  <c r="F290" i="28"/>
  <c r="F291" i="28"/>
  <c r="F292" i="28"/>
  <c r="F293" i="28"/>
  <c r="F294" i="28"/>
  <c r="F295" i="28"/>
  <c r="F296" i="28"/>
  <c r="F297" i="28"/>
  <c r="F298" i="28"/>
  <c r="F299" i="28"/>
  <c r="F300" i="28"/>
  <c r="F301" i="28"/>
  <c r="F302" i="28"/>
  <c r="F303" i="28"/>
  <c r="F304" i="28"/>
  <c r="F305" i="28"/>
  <c r="F306" i="28"/>
  <c r="F307" i="28"/>
  <c r="F308" i="28"/>
  <c r="F309" i="28"/>
  <c r="F310" i="28"/>
  <c r="F311" i="28"/>
  <c r="F312" i="28"/>
  <c r="F313" i="28"/>
  <c r="F314" i="28"/>
  <c r="F315" i="28"/>
  <c r="F316" i="28"/>
  <c r="F317" i="28"/>
  <c r="F318" i="28"/>
  <c r="F319" i="28"/>
  <c r="F320" i="28"/>
  <c r="F321" i="28"/>
  <c r="F322" i="28"/>
  <c r="F323" i="28"/>
  <c r="F324" i="28"/>
  <c r="F325" i="28"/>
  <c r="F326" i="28"/>
  <c r="F327" i="28"/>
  <c r="F328" i="28"/>
  <c r="F329" i="28"/>
  <c r="F330" i="28"/>
  <c r="F331" i="28"/>
  <c r="F332" i="28"/>
  <c r="F333" i="28"/>
  <c r="F334" i="28"/>
  <c r="F335" i="28"/>
  <c r="F336" i="28"/>
  <c r="F337" i="28"/>
  <c r="F338" i="28"/>
  <c r="F339" i="28"/>
  <c r="F340" i="28"/>
  <c r="F341" i="28"/>
  <c r="F342" i="28"/>
  <c r="F343" i="28"/>
  <c r="F344" i="28"/>
  <c r="F345" i="28"/>
  <c r="F346" i="28"/>
  <c r="F347" i="28"/>
  <c r="F348" i="28"/>
  <c r="F349" i="28"/>
  <c r="F350" i="28"/>
  <c r="F351" i="28"/>
  <c r="F352" i="28"/>
  <c r="F353" i="28"/>
  <c r="F354" i="28"/>
  <c r="F355" i="28"/>
  <c r="F356" i="28"/>
  <c r="F357" i="28"/>
  <c r="F358" i="28"/>
  <c r="F359" i="28"/>
  <c r="F360" i="28"/>
  <c r="F361" i="28"/>
  <c r="F362" i="28"/>
  <c r="F363" i="28"/>
  <c r="F364" i="28"/>
  <c r="F365" i="28"/>
  <c r="F366" i="28"/>
  <c r="F367" i="28"/>
  <c r="F368" i="28"/>
  <c r="F369" i="28"/>
  <c r="F370" i="28"/>
  <c r="F371" i="28"/>
  <c r="F372" i="28"/>
  <c r="F373" i="28"/>
  <c r="F374" i="28"/>
  <c r="F375" i="28"/>
  <c r="F376" i="28"/>
  <c r="F377" i="28"/>
  <c r="F378" i="28"/>
  <c r="F379" i="28"/>
  <c r="F380" i="28"/>
  <c r="F381" i="28"/>
  <c r="F382" i="28"/>
  <c r="F383" i="28"/>
  <c r="F384" i="28"/>
  <c r="F385" i="28"/>
  <c r="F386" i="28"/>
  <c r="F387" i="28"/>
  <c r="F388" i="28"/>
  <c r="F389" i="28"/>
  <c r="F390" i="28"/>
  <c r="F391" i="28"/>
  <c r="F392" i="28"/>
  <c r="F393" i="28"/>
  <c r="F394" i="28"/>
  <c r="F395" i="28"/>
  <c r="F396" i="28"/>
  <c r="F397" i="28"/>
  <c r="F398" i="28"/>
  <c r="F399" i="28"/>
  <c r="F400" i="28"/>
  <c r="F401" i="28"/>
  <c r="F402" i="28"/>
  <c r="F403" i="28"/>
  <c r="F404" i="28"/>
  <c r="F405" i="28"/>
  <c r="F406" i="28"/>
  <c r="F407" i="28"/>
  <c r="F408" i="28"/>
  <c r="F409" i="28"/>
  <c r="F410" i="28"/>
  <c r="F411" i="28"/>
  <c r="F412" i="28"/>
  <c r="F413" i="28"/>
  <c r="F414" i="28"/>
  <c r="F415" i="28"/>
  <c r="F416" i="28"/>
  <c r="F417" i="28"/>
  <c r="F418" i="28"/>
  <c r="F419" i="28"/>
  <c r="F420" i="28"/>
  <c r="F421" i="28"/>
  <c r="F422" i="28"/>
  <c r="F423" i="28"/>
  <c r="F424" i="28"/>
  <c r="F425" i="28"/>
  <c r="F426" i="28"/>
  <c r="F427" i="28"/>
  <c r="F428" i="28"/>
  <c r="F429" i="28"/>
  <c r="F430" i="28"/>
  <c r="F431" i="28"/>
  <c r="F432" i="28"/>
  <c r="F433" i="28"/>
  <c r="F434" i="28"/>
  <c r="F435" i="28"/>
  <c r="F436" i="28"/>
  <c r="F437" i="28"/>
  <c r="F438" i="28"/>
  <c r="F439" i="28"/>
  <c r="F440" i="28"/>
  <c r="F441" i="28"/>
  <c r="F442" i="28"/>
  <c r="F443" i="28"/>
  <c r="F444" i="28"/>
  <c r="F445" i="28"/>
  <c r="F446" i="28"/>
  <c r="F447" i="28"/>
  <c r="F448" i="28"/>
  <c r="F449" i="28"/>
  <c r="F450" i="28"/>
  <c r="F451" i="28"/>
  <c r="F452" i="28"/>
  <c r="F453" i="28"/>
  <c r="F454" i="28"/>
  <c r="F455" i="28"/>
  <c r="F456" i="28"/>
  <c r="F457" i="28"/>
  <c r="F458" i="28"/>
  <c r="F459" i="28"/>
  <c r="F460" i="28"/>
  <c r="F461" i="28"/>
  <c r="F462" i="28"/>
  <c r="F463" i="28"/>
  <c r="F464" i="28"/>
  <c r="F465" i="28"/>
  <c r="F466" i="28"/>
  <c r="F467" i="28"/>
  <c r="F468" i="28"/>
  <c r="F469" i="28"/>
  <c r="F470" i="28"/>
  <c r="F471" i="28"/>
  <c r="F472" i="28"/>
  <c r="F473" i="28"/>
  <c r="F474" i="28"/>
  <c r="F475" i="28"/>
  <c r="F476" i="28"/>
  <c r="F477" i="28"/>
  <c r="F478" i="28"/>
  <c r="F479" i="28"/>
  <c r="F480" i="28"/>
  <c r="F481" i="28"/>
  <c r="F482" i="28"/>
  <c r="F483" i="28"/>
  <c r="F484" i="28"/>
  <c r="F485" i="28"/>
  <c r="F486" i="28"/>
  <c r="F487" i="28"/>
  <c r="F488" i="28"/>
  <c r="F489" i="28"/>
  <c r="F490" i="28"/>
  <c r="F491" i="28"/>
  <c r="F492" i="28"/>
  <c r="F493" i="28"/>
  <c r="F494" i="28"/>
  <c r="F495" i="28"/>
  <c r="F496" i="28"/>
  <c r="F497" i="28"/>
  <c r="F498" i="28"/>
  <c r="F499" i="28"/>
  <c r="F500" i="28"/>
  <c r="F501" i="28"/>
  <c r="F502" i="28"/>
  <c r="F503" i="28"/>
  <c r="F504" i="28"/>
  <c r="F505" i="28"/>
  <c r="F506" i="28"/>
  <c r="F507" i="28"/>
  <c r="F508" i="28"/>
  <c r="F509" i="28"/>
  <c r="F510" i="28"/>
  <c r="F511" i="28"/>
  <c r="F512" i="28"/>
  <c r="F513" i="28"/>
  <c r="F514" i="28"/>
  <c r="F515" i="28"/>
  <c r="F516" i="28"/>
  <c r="F517" i="28"/>
  <c r="F518" i="28"/>
  <c r="F519" i="28"/>
  <c r="F520" i="28"/>
  <c r="F521" i="28"/>
  <c r="F522" i="28"/>
  <c r="F523" i="28"/>
  <c r="F524" i="28"/>
  <c r="F525" i="28"/>
  <c r="F526" i="28"/>
  <c r="F527" i="28"/>
  <c r="F528" i="28"/>
  <c r="F529" i="28"/>
  <c r="F530" i="28"/>
  <c r="F531" i="28"/>
  <c r="F532" i="28"/>
  <c r="F533" i="28"/>
  <c r="F534" i="28"/>
  <c r="F535" i="28"/>
  <c r="F536" i="28"/>
  <c r="F537" i="28"/>
  <c r="F538" i="28"/>
  <c r="F539" i="28"/>
  <c r="F540" i="28"/>
  <c r="F541" i="28"/>
  <c r="F542" i="28"/>
  <c r="F543" i="28"/>
  <c r="F544" i="28"/>
  <c r="F545" i="28"/>
  <c r="F546" i="28"/>
  <c r="F547" i="28"/>
  <c r="F548" i="28"/>
  <c r="F549" i="28"/>
  <c r="F550" i="28"/>
  <c r="F551" i="28"/>
  <c r="F552" i="28"/>
  <c r="F553" i="28"/>
  <c r="F554" i="28"/>
  <c r="F555" i="28"/>
  <c r="F556" i="28"/>
  <c r="F557" i="28"/>
  <c r="F558" i="28"/>
  <c r="F559" i="28"/>
  <c r="F560" i="28"/>
  <c r="F561" i="28"/>
  <c r="F562" i="28"/>
  <c r="F563" i="28"/>
  <c r="F564" i="28"/>
  <c r="F565" i="28"/>
  <c r="F566" i="28"/>
  <c r="F567" i="28"/>
  <c r="F568" i="28"/>
  <c r="F569" i="28"/>
  <c r="F570" i="28"/>
  <c r="F572" i="28"/>
  <c r="F573" i="28"/>
  <c r="F574" i="28"/>
  <c r="F575" i="28"/>
  <c r="F576" i="28"/>
  <c r="F577" i="28"/>
  <c r="F578" i="28"/>
  <c r="F579" i="28"/>
  <c r="F580" i="28"/>
  <c r="F581" i="28"/>
  <c r="F582" i="28"/>
  <c r="F583" i="28"/>
  <c r="F584" i="28"/>
  <c r="F585" i="28"/>
  <c r="F586" i="28"/>
  <c r="F587" i="28"/>
  <c r="F588" i="28"/>
  <c r="F589" i="28"/>
  <c r="F590" i="28"/>
  <c r="F591" i="28"/>
  <c r="F592" i="28"/>
  <c r="F593" i="28"/>
  <c r="F594" i="28"/>
  <c r="F595" i="28"/>
  <c r="F596" i="28"/>
  <c r="F597" i="28"/>
  <c r="F598" i="28"/>
  <c r="F599" i="28"/>
  <c r="F600" i="28"/>
  <c r="F601" i="28"/>
  <c r="F602" i="28"/>
  <c r="F603" i="28"/>
  <c r="F604" i="28"/>
  <c r="F605" i="28"/>
  <c r="F606" i="28"/>
  <c r="F607" i="28"/>
  <c r="F608" i="28"/>
  <c r="F609" i="28"/>
  <c r="F610" i="28"/>
  <c r="F611" i="28"/>
  <c r="F612" i="28"/>
  <c r="F613" i="28"/>
  <c r="F614" i="28"/>
  <c r="F615" i="28"/>
  <c r="F616" i="28"/>
  <c r="F617" i="28"/>
  <c r="F618" i="28"/>
  <c r="F619" i="28"/>
  <c r="F620" i="28"/>
  <c r="F621" i="28"/>
  <c r="F622" i="28"/>
  <c r="F623" i="28"/>
  <c r="F624" i="28"/>
  <c r="F625" i="28"/>
  <c r="F626" i="28"/>
  <c r="F627" i="28"/>
  <c r="F628" i="28"/>
  <c r="F629" i="28"/>
  <c r="F630" i="28"/>
  <c r="F631" i="28"/>
  <c r="F632" i="28"/>
  <c r="F633" i="28"/>
  <c r="F634" i="28"/>
  <c r="F635" i="28"/>
  <c r="F636" i="28"/>
  <c r="F637" i="28"/>
  <c r="F638" i="28"/>
  <c r="F639" i="28"/>
  <c r="F640" i="28"/>
  <c r="F641" i="28"/>
  <c r="F642" i="28"/>
  <c r="F643" i="28"/>
  <c r="F644" i="28"/>
  <c r="F645" i="28"/>
  <c r="F646" i="28"/>
  <c r="F647" i="28"/>
  <c r="F648" i="28"/>
  <c r="F649" i="28"/>
  <c r="F650" i="28"/>
  <c r="F651" i="28"/>
  <c r="F652" i="28"/>
  <c r="F653" i="28"/>
  <c r="F654" i="28"/>
  <c r="F655" i="28"/>
  <c r="F656" i="28"/>
  <c r="F657" i="28"/>
  <c r="F658" i="28"/>
  <c r="F659" i="28"/>
  <c r="F660" i="28"/>
  <c r="F661" i="28"/>
  <c r="F662" i="28"/>
  <c r="F663" i="28"/>
  <c r="F664" i="28"/>
  <c r="F665" i="28"/>
  <c r="F666" i="28"/>
  <c r="F667" i="28"/>
  <c r="F668" i="28"/>
  <c r="F669" i="28"/>
  <c r="F670" i="28"/>
  <c r="F671" i="28"/>
  <c r="F672" i="28"/>
  <c r="F673" i="28"/>
  <c r="F674" i="28"/>
  <c r="F675" i="28"/>
  <c r="F676" i="28"/>
  <c r="F677" i="28"/>
  <c r="F678" i="28"/>
  <c r="F679" i="28"/>
  <c r="F680" i="28"/>
  <c r="F681" i="28"/>
  <c r="F682" i="28"/>
  <c r="F683" i="28"/>
  <c r="F684" i="28"/>
  <c r="F685" i="28"/>
  <c r="F686" i="28"/>
  <c r="F687" i="28"/>
  <c r="F688" i="28"/>
  <c r="F689" i="28"/>
  <c r="F690" i="28"/>
  <c r="F691" i="28"/>
  <c r="F692" i="28"/>
  <c r="F693" i="28"/>
  <c r="F694" i="28"/>
  <c r="F695" i="28"/>
  <c r="F696" i="28"/>
  <c r="F697" i="28"/>
  <c r="F698" i="28"/>
  <c r="F701" i="28"/>
  <c r="F702" i="28"/>
  <c r="F703" i="28"/>
  <c r="F704" i="28"/>
  <c r="F705" i="28"/>
  <c r="F706" i="28"/>
  <c r="F707" i="28"/>
  <c r="F708" i="28"/>
  <c r="F709" i="28"/>
  <c r="F710" i="28"/>
  <c r="F711" i="28"/>
  <c r="F712" i="28"/>
  <c r="F713" i="28"/>
  <c r="F714" i="28"/>
  <c r="F716" i="28"/>
  <c r="F717" i="28"/>
  <c r="F718" i="28"/>
  <c r="F719" i="28"/>
  <c r="F720" i="28"/>
  <c r="F721" i="28"/>
  <c r="F722" i="28"/>
  <c r="F723" i="28"/>
  <c r="F724" i="28"/>
  <c r="F725" i="28"/>
  <c r="F726" i="28"/>
  <c r="F727" i="28"/>
  <c r="F728" i="28"/>
  <c r="F729" i="28"/>
  <c r="F730" i="28"/>
  <c r="F731" i="28"/>
  <c r="F732" i="28"/>
  <c r="F733" i="28"/>
  <c r="F734" i="28"/>
  <c r="F735" i="28"/>
  <c r="F736" i="28"/>
  <c r="F737" i="28"/>
  <c r="F738" i="28"/>
  <c r="F739" i="28"/>
  <c r="F740" i="28"/>
  <c r="F741" i="28"/>
  <c r="F742" i="28"/>
  <c r="F743" i="28"/>
  <c r="F744" i="28"/>
  <c r="F745" i="28"/>
  <c r="F746" i="28"/>
  <c r="F747" i="28"/>
  <c r="F748" i="28"/>
  <c r="F749" i="28"/>
  <c r="F750" i="28"/>
  <c r="F751" i="28"/>
  <c r="F752" i="28"/>
  <c r="F753" i="28"/>
  <c r="F754" i="28"/>
  <c r="F755" i="28"/>
  <c r="F756" i="28"/>
  <c r="F757" i="28"/>
  <c r="F758" i="28"/>
  <c r="F759" i="28"/>
  <c r="F760" i="28"/>
  <c r="F761" i="28"/>
  <c r="F762" i="28"/>
  <c r="F763" i="28"/>
  <c r="F764" i="28"/>
  <c r="F765" i="28"/>
  <c r="F766" i="28"/>
  <c r="F767" i="28"/>
  <c r="F768" i="28"/>
  <c r="F769" i="28"/>
  <c r="F770" i="28"/>
  <c r="F771" i="28"/>
  <c r="F772" i="28"/>
  <c r="F773" i="28"/>
  <c r="F774" i="28"/>
  <c r="F775" i="28"/>
  <c r="F776" i="28"/>
  <c r="F777" i="28"/>
  <c r="F778" i="28"/>
  <c r="F779" i="28"/>
  <c r="F780" i="28"/>
  <c r="F781" i="28"/>
  <c r="F782" i="28"/>
  <c r="F783" i="28"/>
  <c r="F784" i="28"/>
  <c r="F785" i="28"/>
  <c r="F786" i="28"/>
  <c r="F787" i="28"/>
  <c r="F788" i="28"/>
  <c r="F789" i="28"/>
  <c r="F790" i="28"/>
  <c r="F791" i="28"/>
  <c r="F792" i="28"/>
  <c r="F793" i="28"/>
  <c r="F794" i="28"/>
  <c r="F795" i="28"/>
  <c r="F796" i="28"/>
  <c r="F797" i="28"/>
  <c r="F798" i="28"/>
  <c r="F799" i="28"/>
  <c r="F800" i="28"/>
  <c r="F801" i="28"/>
  <c r="F802" i="28"/>
  <c r="F803" i="28"/>
  <c r="F804" i="28"/>
  <c r="F805" i="28"/>
  <c r="F806" i="28"/>
  <c r="F807" i="28"/>
  <c r="F808" i="28"/>
  <c r="F809" i="28"/>
  <c r="F810" i="28"/>
  <c r="F811" i="28"/>
  <c r="F812" i="28"/>
  <c r="F813" i="28"/>
  <c r="F814" i="28"/>
  <c r="F815" i="28"/>
  <c r="F816" i="28"/>
  <c r="F817" i="28"/>
  <c r="F818" i="28"/>
  <c r="F819" i="28"/>
  <c r="F820" i="28"/>
  <c r="F821" i="28"/>
  <c r="F822" i="28"/>
  <c r="F823" i="28"/>
  <c r="F824" i="28"/>
  <c r="F825" i="28"/>
  <c r="F826" i="28"/>
  <c r="F827" i="28"/>
  <c r="F828" i="28"/>
  <c r="F829" i="28"/>
  <c r="F830" i="28"/>
  <c r="F831" i="28"/>
  <c r="F832" i="28"/>
  <c r="F833" i="28"/>
  <c r="F834" i="28"/>
  <c r="F835" i="28"/>
  <c r="F836" i="28"/>
  <c r="F837" i="28"/>
  <c r="F838" i="28"/>
  <c r="F839" i="28"/>
  <c r="F840" i="28"/>
  <c r="F841" i="28"/>
  <c r="F842" i="28"/>
  <c r="F843" i="28"/>
  <c r="F844" i="28"/>
  <c r="F845" i="28"/>
  <c r="F846" i="28"/>
  <c r="F847" i="28"/>
  <c r="F848" i="28"/>
  <c r="F849" i="28"/>
  <c r="F850" i="28"/>
  <c r="F851" i="28"/>
  <c r="F852" i="28"/>
  <c r="F853" i="28"/>
  <c r="F854" i="28"/>
  <c r="F855" i="28"/>
  <c r="F856" i="28"/>
  <c r="F857" i="28"/>
  <c r="F858" i="28"/>
  <c r="F859" i="28"/>
  <c r="F860" i="28"/>
  <c r="F861" i="28"/>
  <c r="F862" i="28"/>
  <c r="F863" i="28"/>
  <c r="F864" i="28"/>
  <c r="J363" i="45"/>
  <c r="J358" i="45"/>
  <c r="J645" i="45"/>
  <c r="J647" i="45"/>
  <c r="J649" i="45"/>
  <c r="J651" i="45"/>
  <c r="J652" i="45"/>
  <c r="J653" i="45"/>
  <c r="J654" i="45"/>
  <c r="J659" i="45"/>
  <c r="J663" i="45"/>
  <c r="J665" i="45"/>
  <c r="J670" i="45"/>
  <c r="J671" i="45"/>
  <c r="J674" i="45"/>
  <c r="J675" i="45"/>
  <c r="J676" i="45"/>
  <c r="J677" i="45"/>
  <c r="J682" i="45"/>
  <c r="J683" i="45"/>
  <c r="J686" i="45"/>
  <c r="J687" i="45"/>
  <c r="J688" i="45"/>
  <c r="J690" i="45"/>
  <c r="J693" i="45"/>
  <c r="J694" i="45"/>
  <c r="J696" i="45"/>
  <c r="J699" i="45"/>
  <c r="J1024" i="45"/>
  <c r="J1023" i="45"/>
  <c r="J1022" i="45"/>
  <c r="J1021" i="45"/>
  <c r="J1020" i="45"/>
  <c r="J1019" i="45"/>
  <c r="J1018" i="45"/>
  <c r="J1017" i="45"/>
  <c r="J1016" i="45"/>
  <c r="J1015" i="45"/>
  <c r="J1014" i="45"/>
  <c r="J1013" i="45"/>
  <c r="J1012" i="45"/>
  <c r="J1011" i="45"/>
  <c r="J1010" i="45"/>
  <c r="J1009" i="45"/>
  <c r="J1008" i="45"/>
  <c r="J1007" i="45"/>
  <c r="J1006" i="45"/>
  <c r="J1005" i="45"/>
  <c r="J1004" i="45"/>
  <c r="J1003" i="45"/>
  <c r="J1002" i="45"/>
  <c r="J1001" i="45"/>
  <c r="J1000" i="45"/>
  <c r="J999" i="45"/>
  <c r="J998" i="45"/>
  <c r="J997" i="45"/>
  <c r="J996" i="45"/>
  <c r="J995" i="45"/>
  <c r="J994" i="45"/>
  <c r="J993" i="45"/>
  <c r="J992" i="45"/>
  <c r="J991" i="45"/>
  <c r="J990" i="45"/>
  <c r="J989" i="45"/>
  <c r="J988" i="45"/>
  <c r="J987" i="45"/>
  <c r="J986" i="45"/>
  <c r="J985" i="45"/>
  <c r="J984" i="45"/>
  <c r="J983" i="45"/>
  <c r="J982" i="45"/>
  <c r="J981" i="45"/>
  <c r="J980" i="45"/>
  <c r="J979" i="45"/>
  <c r="J978" i="45"/>
  <c r="J977" i="45"/>
  <c r="J976" i="45"/>
  <c r="J975" i="45"/>
  <c r="J974" i="45"/>
  <c r="J973" i="45"/>
  <c r="J972" i="45"/>
  <c r="J971" i="45"/>
  <c r="J970" i="45"/>
  <c r="J969" i="45"/>
  <c r="J968" i="45"/>
  <c r="J967" i="45"/>
  <c r="J966" i="45"/>
  <c r="J965" i="45"/>
  <c r="J964" i="45"/>
  <c r="J963" i="45"/>
  <c r="J962" i="45"/>
  <c r="J961" i="45"/>
  <c r="J960" i="45"/>
  <c r="J959" i="45"/>
  <c r="J958" i="45"/>
  <c r="J957" i="45"/>
  <c r="J956" i="45"/>
  <c r="J955" i="45"/>
  <c r="J954" i="45"/>
  <c r="J953" i="45"/>
  <c r="J952" i="45"/>
  <c r="J951" i="45"/>
  <c r="J950" i="45"/>
  <c r="J949" i="45"/>
  <c r="J948" i="45"/>
  <c r="J947" i="45"/>
  <c r="J946" i="45"/>
  <c r="J945" i="45"/>
  <c r="J944" i="45"/>
  <c r="J943" i="45"/>
  <c r="J942" i="45"/>
  <c r="J941" i="45"/>
  <c r="J940" i="45"/>
  <c r="J939" i="45"/>
  <c r="J938" i="45"/>
  <c r="J937" i="45"/>
  <c r="J936" i="45"/>
  <c r="J935" i="45"/>
  <c r="J934" i="45"/>
  <c r="J933" i="45"/>
  <c r="J932" i="45"/>
  <c r="J931" i="45"/>
  <c r="J930" i="45"/>
  <c r="J929" i="45"/>
  <c r="J928" i="45"/>
  <c r="J927" i="45"/>
  <c r="J926" i="45"/>
  <c r="J925" i="45"/>
  <c r="J924" i="45"/>
  <c r="J923" i="45"/>
  <c r="J922" i="45"/>
  <c r="J921" i="45"/>
  <c r="J920" i="45"/>
  <c r="J919" i="45"/>
  <c r="J918" i="45"/>
  <c r="J917" i="45"/>
  <c r="J916" i="45"/>
  <c r="J915" i="45"/>
  <c r="J914" i="45"/>
  <c r="J913" i="45"/>
  <c r="J912" i="45"/>
  <c r="J911" i="45"/>
  <c r="J910" i="45"/>
  <c r="J909" i="45"/>
  <c r="J908" i="45"/>
  <c r="J907" i="45"/>
  <c r="J906" i="45"/>
  <c r="J905" i="45"/>
  <c r="J904" i="45"/>
  <c r="J903" i="45"/>
  <c r="J902" i="45"/>
  <c r="J901" i="45"/>
  <c r="J900" i="45"/>
  <c r="J899" i="45"/>
  <c r="J898" i="45"/>
  <c r="J897" i="45"/>
  <c r="J896" i="45"/>
  <c r="J895" i="45"/>
  <c r="J894" i="45"/>
  <c r="J893" i="45"/>
  <c r="J892" i="45"/>
  <c r="J891" i="45"/>
  <c r="J890" i="45"/>
  <c r="J889" i="45"/>
  <c r="J888" i="45"/>
  <c r="J887" i="45"/>
  <c r="J886" i="45"/>
  <c r="J885" i="45"/>
  <c r="J884" i="45"/>
  <c r="J883" i="45"/>
  <c r="J882" i="45"/>
  <c r="J881" i="45"/>
  <c r="J880" i="45"/>
  <c r="J879" i="45"/>
  <c r="J878" i="45"/>
  <c r="J877" i="45"/>
  <c r="J876" i="45"/>
  <c r="J875" i="45"/>
  <c r="J874" i="45"/>
  <c r="J873" i="45"/>
  <c r="J872" i="45"/>
  <c r="J871" i="45"/>
  <c r="J870" i="45"/>
  <c r="J869" i="45"/>
  <c r="J868" i="45"/>
  <c r="J867" i="45"/>
  <c r="J866" i="45"/>
  <c r="J865" i="45"/>
  <c r="J864" i="45"/>
  <c r="J863" i="45"/>
  <c r="J862" i="45"/>
  <c r="J861" i="45"/>
  <c r="J860" i="45"/>
  <c r="J859" i="45"/>
  <c r="J858" i="45"/>
  <c r="J857" i="45"/>
  <c r="J856" i="45"/>
  <c r="J855" i="45"/>
  <c r="J854" i="45"/>
  <c r="J853" i="45"/>
  <c r="J852" i="45"/>
  <c r="J851" i="45"/>
  <c r="J850" i="45"/>
  <c r="J849" i="45"/>
  <c r="J848" i="45"/>
  <c r="J847" i="45"/>
  <c r="J846" i="45"/>
  <c r="J845" i="45"/>
  <c r="J844" i="45"/>
  <c r="J843" i="45"/>
  <c r="J842" i="45"/>
  <c r="J841" i="45"/>
  <c r="J840" i="45"/>
  <c r="J839" i="45"/>
  <c r="J838" i="45"/>
  <c r="J837" i="45"/>
  <c r="J836" i="45"/>
  <c r="J835" i="45"/>
  <c r="J834" i="45"/>
  <c r="J833" i="45"/>
  <c r="J832" i="45"/>
  <c r="J831" i="45"/>
  <c r="J830" i="45"/>
  <c r="J829" i="45"/>
  <c r="J828" i="45"/>
  <c r="J827" i="45"/>
  <c r="J826" i="45"/>
  <c r="J825" i="45"/>
  <c r="J824" i="45"/>
  <c r="J822" i="45"/>
  <c r="J821" i="45"/>
  <c r="J820" i="45"/>
  <c r="J819" i="45"/>
  <c r="J818" i="45"/>
  <c r="Y817" i="45"/>
  <c r="W817" i="45"/>
  <c r="J817" i="45"/>
  <c r="Y816" i="45"/>
  <c r="W816" i="45"/>
  <c r="J816" i="45"/>
  <c r="Y815" i="45"/>
  <c r="W815" i="45"/>
  <c r="J815" i="45"/>
  <c r="J814" i="45"/>
  <c r="J813" i="45"/>
  <c r="J812" i="45"/>
  <c r="J811" i="45"/>
  <c r="J810" i="45"/>
  <c r="J809" i="45"/>
  <c r="J808" i="45"/>
  <c r="J362" i="45"/>
  <c r="J361" i="45"/>
  <c r="J360" i="45"/>
  <c r="J807" i="45"/>
  <c r="J806" i="45"/>
  <c r="J805" i="45"/>
  <c r="J804" i="45"/>
  <c r="J803" i="45"/>
  <c r="J802" i="45"/>
  <c r="J801" i="45"/>
  <c r="J800" i="45"/>
  <c r="J799" i="45"/>
  <c r="J798" i="45"/>
  <c r="J797" i="45"/>
  <c r="J796" i="45"/>
  <c r="J795" i="45"/>
  <c r="J794" i="45"/>
  <c r="J793" i="45"/>
  <c r="J792" i="45"/>
  <c r="J791" i="45"/>
  <c r="J790" i="45"/>
  <c r="J789" i="45"/>
  <c r="J788" i="45"/>
  <c r="J787" i="45"/>
  <c r="J786" i="45"/>
  <c r="J785" i="45"/>
  <c r="J784" i="45"/>
  <c r="J783" i="45"/>
  <c r="J782" i="45"/>
  <c r="J781" i="45"/>
  <c r="J780" i="45"/>
  <c r="J779" i="45"/>
  <c r="J778" i="45"/>
  <c r="J777" i="45"/>
  <c r="J776" i="45"/>
  <c r="J775" i="45"/>
  <c r="J773" i="45"/>
  <c r="J772" i="45"/>
  <c r="J771" i="45"/>
  <c r="J770" i="45"/>
  <c r="J769" i="45"/>
  <c r="J768" i="45"/>
  <c r="J767" i="45"/>
  <c r="J766" i="45"/>
  <c r="J765" i="45"/>
  <c r="J764" i="45"/>
  <c r="J763" i="45"/>
  <c r="J762" i="45"/>
  <c r="J761" i="45"/>
  <c r="J760" i="45"/>
  <c r="J759" i="45"/>
  <c r="J758" i="45"/>
  <c r="J757" i="45"/>
  <c r="J756" i="45"/>
  <c r="J755" i="45"/>
  <c r="J754" i="45"/>
  <c r="J753" i="45"/>
  <c r="J752" i="45"/>
  <c r="J751" i="45"/>
  <c r="J750" i="45"/>
  <c r="J749" i="45"/>
  <c r="J748" i="45"/>
  <c r="J747" i="45"/>
  <c r="J746" i="45"/>
  <c r="J745" i="45"/>
  <c r="J744" i="45"/>
  <c r="J743" i="45"/>
  <c r="J742" i="45"/>
  <c r="J741" i="45"/>
  <c r="J740" i="45"/>
  <c r="J739" i="45"/>
  <c r="J738" i="45"/>
  <c r="J737" i="45"/>
  <c r="J736" i="45"/>
  <c r="J735" i="45"/>
  <c r="J734" i="45"/>
  <c r="J733" i="45"/>
  <c r="J732" i="45"/>
  <c r="J731" i="45"/>
  <c r="J730" i="45"/>
  <c r="J729" i="45"/>
  <c r="J728" i="45"/>
  <c r="J727" i="45"/>
  <c r="J726" i="45"/>
  <c r="J725" i="45"/>
  <c r="J724" i="45"/>
  <c r="J723" i="45"/>
  <c r="J722" i="45"/>
  <c r="J721" i="45"/>
  <c r="J720" i="45"/>
  <c r="J719" i="45"/>
  <c r="J718" i="45"/>
  <c r="J717" i="45"/>
  <c r="J716" i="45"/>
  <c r="J715" i="45"/>
  <c r="J714" i="45"/>
  <c r="J713" i="45"/>
  <c r="J712" i="45"/>
  <c r="J711" i="45"/>
  <c r="J710" i="45"/>
  <c r="J709" i="45"/>
  <c r="J708" i="45"/>
  <c r="J707" i="45"/>
  <c r="J706" i="45"/>
  <c r="J705" i="45"/>
  <c r="J704" i="45"/>
  <c r="J703" i="45"/>
  <c r="J702" i="45"/>
  <c r="J701" i="45"/>
  <c r="J700" i="45"/>
  <c r="J698" i="45"/>
  <c r="J697" i="45"/>
  <c r="J695" i="45"/>
  <c r="J692" i="45"/>
  <c r="J691" i="45"/>
  <c r="J689" i="45"/>
  <c r="Y358" i="45"/>
  <c r="W358" i="45"/>
  <c r="Y685" i="45"/>
  <c r="W685" i="45"/>
  <c r="J685" i="45"/>
  <c r="Y684" i="45"/>
  <c r="W684" i="45"/>
  <c r="J684" i="45"/>
  <c r="Y683" i="45"/>
  <c r="W683" i="45"/>
  <c r="Y682" i="45"/>
  <c r="W682" i="45"/>
  <c r="Y681" i="45"/>
  <c r="W681" i="45"/>
  <c r="J681" i="45"/>
  <c r="Y680" i="45"/>
  <c r="W680" i="45"/>
  <c r="J680" i="45"/>
  <c r="Y679" i="45"/>
  <c r="W679" i="45"/>
  <c r="J679" i="45"/>
  <c r="Y678" i="45"/>
  <c r="W678" i="45"/>
  <c r="J678" i="45"/>
  <c r="Y677" i="45"/>
  <c r="W677" i="45"/>
  <c r="Y676" i="45"/>
  <c r="W676" i="45"/>
  <c r="Y675" i="45"/>
  <c r="W675" i="45"/>
  <c r="Y674" i="45"/>
  <c r="W674" i="45"/>
  <c r="Y673" i="45"/>
  <c r="W673" i="45"/>
  <c r="J673" i="45"/>
  <c r="Y672" i="45"/>
  <c r="W672" i="45"/>
  <c r="J672" i="45"/>
  <c r="Y671" i="45"/>
  <c r="W671" i="45"/>
  <c r="Y670" i="45"/>
  <c r="W670" i="45"/>
  <c r="Y669" i="45"/>
  <c r="W669" i="45"/>
  <c r="J669" i="45"/>
  <c r="Y668" i="45"/>
  <c r="W668" i="45"/>
  <c r="J668" i="45"/>
  <c r="Y667" i="45"/>
  <c r="W667" i="45"/>
  <c r="J667" i="45"/>
  <c r="Y666" i="45"/>
  <c r="W666" i="45"/>
  <c r="J666" i="45"/>
  <c r="Y665" i="45"/>
  <c r="W665" i="45"/>
  <c r="C665" i="45"/>
  <c r="Y664" i="45"/>
  <c r="W664" i="45"/>
  <c r="J664" i="45"/>
  <c r="Y663" i="45"/>
  <c r="W663" i="45"/>
  <c r="Y662" i="45"/>
  <c r="W662" i="45"/>
  <c r="J662" i="45"/>
  <c r="C662" i="45"/>
  <c r="Y661" i="45"/>
  <c r="W661" i="45"/>
  <c r="J661" i="45"/>
  <c r="Y660" i="45"/>
  <c r="W660" i="45"/>
  <c r="J660" i="45"/>
  <c r="Y659" i="45"/>
  <c r="W659" i="45"/>
  <c r="Y658" i="45"/>
  <c r="W658" i="45"/>
  <c r="J658" i="45"/>
  <c r="Y657" i="45"/>
  <c r="W657" i="45"/>
  <c r="J657" i="45"/>
  <c r="C657" i="45"/>
  <c r="Y656" i="45"/>
  <c r="W656" i="45"/>
  <c r="J656" i="45"/>
  <c r="Y655" i="45"/>
  <c r="W655" i="45"/>
  <c r="J655" i="45"/>
  <c r="Y654" i="45"/>
  <c r="W654" i="45"/>
  <c r="Y653" i="45"/>
  <c r="W653" i="45"/>
  <c r="C653" i="45"/>
  <c r="Y652" i="45"/>
  <c r="W652" i="45"/>
  <c r="Y651" i="45"/>
  <c r="W651" i="45"/>
  <c r="U651" i="45"/>
  <c r="V651" i="45" s="1"/>
  <c r="Y650" i="45"/>
  <c r="W650" i="45"/>
  <c r="J650" i="45"/>
  <c r="Y649" i="45"/>
  <c r="W649" i="45"/>
  <c r="C649" i="45"/>
  <c r="Y648" i="45"/>
  <c r="W648" i="45"/>
  <c r="J648" i="45"/>
  <c r="Y647" i="45"/>
  <c r="W647" i="45"/>
  <c r="Y646" i="45"/>
  <c r="W646" i="45"/>
  <c r="J646" i="45"/>
  <c r="Y645" i="45"/>
  <c r="W645" i="45"/>
  <c r="Y644" i="45"/>
  <c r="W644" i="45"/>
  <c r="J644" i="45"/>
  <c r="Y643" i="45"/>
  <c r="W643" i="45"/>
  <c r="J643" i="45"/>
  <c r="Y641" i="45"/>
  <c r="W641" i="45"/>
  <c r="Y640" i="45"/>
  <c r="W640" i="45"/>
  <c r="Y639" i="45"/>
  <c r="W639" i="45"/>
  <c r="Y638" i="45"/>
  <c r="W638" i="45"/>
  <c r="Y637" i="45"/>
  <c r="W637" i="45"/>
  <c r="Y636" i="45"/>
  <c r="W636" i="45"/>
  <c r="Y635" i="45"/>
  <c r="W635" i="45"/>
  <c r="Y634" i="45"/>
  <c r="W634" i="45"/>
  <c r="Y633" i="45"/>
  <c r="W633" i="45"/>
  <c r="Y632" i="45"/>
  <c r="W632" i="45"/>
  <c r="Y631" i="45"/>
  <c r="W631" i="45"/>
  <c r="Y630" i="45"/>
  <c r="W630" i="45"/>
  <c r="Y629" i="45"/>
  <c r="W629" i="45"/>
  <c r="Y628" i="45"/>
  <c r="W628" i="45"/>
  <c r="Y627" i="45"/>
  <c r="W627" i="45"/>
  <c r="Y626" i="45"/>
  <c r="W626" i="45"/>
  <c r="Y625" i="45"/>
  <c r="W625" i="45"/>
  <c r="Y624" i="45"/>
  <c r="W624" i="45"/>
  <c r="Y623" i="45"/>
  <c r="W623" i="45"/>
  <c r="Y622" i="45"/>
  <c r="W622" i="45"/>
  <c r="Y621" i="45"/>
  <c r="W621" i="45"/>
  <c r="Y620" i="45"/>
  <c r="W620" i="45"/>
  <c r="Y619" i="45"/>
  <c r="W619" i="45"/>
  <c r="U619" i="45"/>
  <c r="V619" i="45" s="1"/>
  <c r="Y618" i="45"/>
  <c r="W618" i="45"/>
  <c r="Y617" i="45"/>
  <c r="W617" i="45"/>
  <c r="Y616" i="45"/>
  <c r="W616" i="45"/>
  <c r="Y615" i="45"/>
  <c r="W615" i="45"/>
  <c r="Y614" i="45"/>
  <c r="W614" i="45"/>
  <c r="Y613" i="45"/>
  <c r="W613" i="45"/>
  <c r="Y612" i="45"/>
  <c r="W612" i="45"/>
  <c r="Y611" i="45"/>
  <c r="W611" i="45"/>
  <c r="Y610" i="45"/>
  <c r="W610" i="45"/>
  <c r="Y609" i="45"/>
  <c r="W609" i="45"/>
  <c r="Y608" i="45"/>
  <c r="W608" i="45"/>
  <c r="Y607" i="45"/>
  <c r="W607" i="45"/>
  <c r="Y606" i="45"/>
  <c r="W606" i="45"/>
  <c r="Y605" i="45"/>
  <c r="W605" i="45"/>
  <c r="U605" i="45"/>
  <c r="V605" i="45" s="1"/>
  <c r="Y604" i="45"/>
  <c r="W604" i="45"/>
  <c r="U604" i="45"/>
  <c r="V604" i="45" s="1"/>
  <c r="Y603" i="45"/>
  <c r="W603" i="45"/>
  <c r="Y602" i="45"/>
  <c r="W602" i="45"/>
  <c r="Y601" i="45"/>
  <c r="W601" i="45"/>
  <c r="Y600" i="45"/>
  <c r="W600" i="45"/>
  <c r="U600" i="45"/>
  <c r="V600" i="45" s="1"/>
  <c r="Y599" i="45"/>
  <c r="W599" i="45"/>
  <c r="U599" i="45"/>
  <c r="V599" i="45" s="1"/>
  <c r="Y598" i="45"/>
  <c r="W598" i="45"/>
  <c r="Y597" i="45"/>
  <c r="W597" i="45"/>
  <c r="Y596" i="45"/>
  <c r="W596" i="45"/>
  <c r="Y595" i="45"/>
  <c r="W595" i="45"/>
  <c r="Y594" i="45"/>
  <c r="W594" i="45"/>
  <c r="Y593" i="45"/>
  <c r="W593" i="45"/>
  <c r="Y592" i="45"/>
  <c r="W592" i="45"/>
  <c r="Y591" i="45"/>
  <c r="W591" i="45"/>
  <c r="Y590" i="45"/>
  <c r="W590" i="45"/>
  <c r="Y589" i="45"/>
  <c r="W589" i="45"/>
  <c r="Y588" i="45"/>
  <c r="W588" i="45"/>
  <c r="Y587" i="45"/>
  <c r="W587" i="45"/>
  <c r="Y586" i="45"/>
  <c r="W586" i="45"/>
  <c r="Y585" i="45"/>
  <c r="W585" i="45"/>
  <c r="Y584" i="45"/>
  <c r="W584" i="45"/>
  <c r="Y583" i="45"/>
  <c r="W583" i="45"/>
  <c r="U583" i="45"/>
  <c r="V583" i="45" s="1"/>
  <c r="Y582" i="45"/>
  <c r="W582" i="45"/>
  <c r="Y581" i="45"/>
  <c r="W581" i="45"/>
  <c r="Y580" i="45"/>
  <c r="W580" i="45"/>
  <c r="Y579" i="45"/>
  <c r="W579" i="45"/>
  <c r="U579" i="45"/>
  <c r="V579" i="45" s="1"/>
  <c r="Y578" i="45"/>
  <c r="W578" i="45"/>
  <c r="Y577" i="45"/>
  <c r="W577" i="45"/>
  <c r="Y576" i="45"/>
  <c r="W576" i="45"/>
  <c r="Y575" i="45"/>
  <c r="W575" i="45"/>
  <c r="Y574" i="45"/>
  <c r="W574" i="45"/>
  <c r="Y573" i="45"/>
  <c r="W573" i="45"/>
  <c r="Y572" i="45"/>
  <c r="W572" i="45"/>
  <c r="Y571" i="45"/>
  <c r="W571" i="45"/>
  <c r="C571" i="45"/>
  <c r="Y570" i="45"/>
  <c r="W570" i="45"/>
  <c r="Y569" i="45"/>
  <c r="W569" i="45"/>
  <c r="Y568" i="45"/>
  <c r="W568" i="45"/>
  <c r="Y567" i="45"/>
  <c r="W567" i="45"/>
  <c r="Y566" i="45"/>
  <c r="W566" i="45"/>
  <c r="Y565" i="45"/>
  <c r="W565" i="45"/>
  <c r="Y363" i="45"/>
  <c r="W363" i="45"/>
  <c r="Y564" i="45"/>
  <c r="W564" i="45"/>
  <c r="C564" i="45"/>
  <c r="Y563" i="45"/>
  <c r="W563" i="45"/>
  <c r="C563" i="45"/>
  <c r="Y562" i="45"/>
  <c r="W562" i="45"/>
  <c r="C562" i="45"/>
  <c r="Y561" i="45"/>
  <c r="W561" i="45"/>
  <c r="Y560" i="45"/>
  <c r="W560" i="45"/>
  <c r="Y559" i="45"/>
  <c r="W559" i="45"/>
  <c r="Y558" i="45"/>
  <c r="W558" i="45"/>
  <c r="Y557" i="45"/>
  <c r="W557" i="45"/>
  <c r="Y556" i="45"/>
  <c r="W556" i="45"/>
  <c r="Y555" i="45"/>
  <c r="W555" i="45"/>
  <c r="Y554" i="45"/>
  <c r="W554" i="45"/>
  <c r="Y553" i="45"/>
  <c r="W553" i="45"/>
  <c r="Y552" i="45"/>
  <c r="W552" i="45"/>
  <c r="C552" i="45"/>
  <c r="Y551" i="45"/>
  <c r="W551" i="45"/>
  <c r="Y550" i="45"/>
  <c r="W550" i="45"/>
  <c r="Y549" i="45"/>
  <c r="W549" i="45"/>
  <c r="C549" i="45"/>
  <c r="Y548" i="45"/>
  <c r="W548" i="45"/>
  <c r="Y547" i="45"/>
  <c r="W547" i="45"/>
  <c r="C547" i="45"/>
  <c r="Y546" i="45"/>
  <c r="W546" i="45"/>
  <c r="Y545" i="45"/>
  <c r="W545" i="45"/>
  <c r="Y544" i="45"/>
  <c r="W544" i="45"/>
  <c r="Y543" i="45"/>
  <c r="W543" i="45"/>
  <c r="C543" i="45"/>
  <c r="Y542" i="45"/>
  <c r="W542" i="45"/>
  <c r="C542" i="45"/>
  <c r="Y541" i="45"/>
  <c r="W541" i="45"/>
  <c r="Y540" i="45"/>
  <c r="W540" i="45"/>
  <c r="Y539" i="45"/>
  <c r="W539" i="45"/>
  <c r="C539" i="45"/>
  <c r="Y538" i="45"/>
  <c r="W538" i="45"/>
  <c r="Y537" i="45"/>
  <c r="W537" i="45"/>
  <c r="C537" i="45"/>
  <c r="Y536" i="45"/>
  <c r="W536" i="45"/>
  <c r="Y535" i="45"/>
  <c r="W535" i="45"/>
  <c r="Y534" i="45"/>
  <c r="W534" i="45"/>
  <c r="C534" i="45"/>
  <c r="Y533" i="45"/>
  <c r="W533" i="45"/>
  <c r="Y532" i="45"/>
  <c r="W532" i="45"/>
  <c r="Y528" i="45"/>
  <c r="W528" i="45"/>
  <c r="C528" i="45"/>
  <c r="Y531" i="45"/>
  <c r="W531" i="45"/>
  <c r="Y530" i="45"/>
  <c r="W530" i="45"/>
  <c r="Y529" i="45"/>
  <c r="W529" i="45"/>
  <c r="Y527" i="45"/>
  <c r="W527" i="45"/>
  <c r="Y526" i="45"/>
  <c r="W526" i="45"/>
  <c r="Y525" i="45"/>
  <c r="W525" i="45"/>
  <c r="Y524" i="45"/>
  <c r="W524" i="45"/>
  <c r="Y523" i="45"/>
  <c r="W523" i="45"/>
  <c r="Y522" i="45"/>
  <c r="W522" i="45"/>
  <c r="Y521" i="45"/>
  <c r="W521" i="45"/>
  <c r="Y520" i="45"/>
  <c r="W520" i="45"/>
  <c r="U520" i="45"/>
  <c r="V520" i="45" s="1"/>
  <c r="Y519" i="45"/>
  <c r="W519" i="45"/>
  <c r="Y518" i="45"/>
  <c r="W518" i="45"/>
  <c r="C518" i="45"/>
  <c r="Y517" i="45"/>
  <c r="W517" i="45"/>
  <c r="C517" i="45"/>
  <c r="Y516" i="45"/>
  <c r="W516" i="45"/>
  <c r="C516" i="45"/>
  <c r="Y515" i="45"/>
  <c r="W515" i="45"/>
  <c r="Y514" i="45"/>
  <c r="W514" i="45"/>
  <c r="Y513" i="45"/>
  <c r="W513" i="45"/>
  <c r="Y512" i="45"/>
  <c r="W512" i="45"/>
  <c r="Y511" i="45"/>
  <c r="W511" i="45"/>
  <c r="Y510" i="45"/>
  <c r="W510" i="45"/>
  <c r="Y509" i="45"/>
  <c r="W509" i="45"/>
  <c r="U509" i="45"/>
  <c r="V509" i="45" s="1"/>
  <c r="Y508" i="45"/>
  <c r="W508" i="45"/>
  <c r="U508" i="45"/>
  <c r="V508" i="45" s="1"/>
  <c r="Y507" i="45"/>
  <c r="W507" i="45"/>
  <c r="C507" i="45"/>
  <c r="Y506" i="45"/>
  <c r="W506" i="45"/>
  <c r="Y505" i="45"/>
  <c r="W505" i="45"/>
  <c r="U505" i="45"/>
  <c r="V505" i="45" s="1"/>
  <c r="Y504" i="45"/>
  <c r="W504" i="45"/>
  <c r="Y503" i="45"/>
  <c r="W503" i="45"/>
  <c r="C503" i="45"/>
  <c r="Y502" i="45"/>
  <c r="W502" i="45"/>
  <c r="Y501" i="45"/>
  <c r="W501" i="45"/>
  <c r="Y500" i="45"/>
  <c r="W500" i="45"/>
  <c r="Y499" i="45"/>
  <c r="W499" i="45"/>
  <c r="U499" i="45"/>
  <c r="V499" i="45" s="1"/>
  <c r="Y498" i="45"/>
  <c r="W498" i="45"/>
  <c r="U498" i="45"/>
  <c r="V498" i="45" s="1"/>
  <c r="Y497" i="45"/>
  <c r="W497" i="45"/>
  <c r="Y496" i="45"/>
  <c r="W496" i="45"/>
  <c r="Y495" i="45"/>
  <c r="W495" i="45"/>
  <c r="Y494" i="45"/>
  <c r="W494" i="45"/>
  <c r="Y493" i="45"/>
  <c r="W493" i="45"/>
  <c r="Y183" i="45"/>
  <c r="W183" i="45"/>
  <c r="Y492" i="45"/>
  <c r="W492" i="45"/>
  <c r="Y491" i="45"/>
  <c r="W491" i="45"/>
  <c r="U491" i="45"/>
  <c r="V491" i="45" s="1"/>
  <c r="Y490" i="45"/>
  <c r="W490" i="45"/>
  <c r="Y489" i="45"/>
  <c r="W489" i="45"/>
  <c r="Y488" i="45"/>
  <c r="W488" i="45"/>
  <c r="Y487" i="45"/>
  <c r="W487" i="45"/>
  <c r="C487" i="45"/>
  <c r="Y486" i="45"/>
  <c r="W486" i="45"/>
  <c r="Y485" i="45"/>
  <c r="W485" i="45"/>
  <c r="Y484" i="45"/>
  <c r="W484" i="45"/>
  <c r="Y483" i="45"/>
  <c r="W483" i="45"/>
  <c r="Y482" i="45"/>
  <c r="W482" i="45"/>
  <c r="Y481" i="45"/>
  <c r="W481" i="45"/>
  <c r="U481" i="45"/>
  <c r="V481" i="45" s="1"/>
  <c r="Y480" i="45"/>
  <c r="W480" i="45"/>
  <c r="Y479" i="45"/>
  <c r="W479" i="45"/>
  <c r="Y478" i="45"/>
  <c r="W478" i="45"/>
  <c r="Y477" i="45"/>
  <c r="W477" i="45"/>
  <c r="Y476" i="45"/>
  <c r="W476" i="45"/>
  <c r="Y475" i="45"/>
  <c r="W475" i="45"/>
  <c r="Y474" i="45"/>
  <c r="W474" i="45"/>
  <c r="Y473" i="45"/>
  <c r="W473" i="45"/>
  <c r="Y472" i="45"/>
  <c r="W472" i="45"/>
  <c r="Y471" i="45"/>
  <c r="W471" i="45"/>
  <c r="Y470" i="45"/>
  <c r="W470" i="45"/>
  <c r="Y469" i="45"/>
  <c r="W469" i="45"/>
  <c r="Y468" i="45"/>
  <c r="W468" i="45"/>
  <c r="Y466" i="45"/>
  <c r="W466" i="45"/>
  <c r="Y465" i="45"/>
  <c r="W465" i="45"/>
  <c r="Y464" i="45"/>
  <c r="W464" i="45"/>
  <c r="Y463" i="45"/>
  <c r="W463" i="45"/>
  <c r="Y462" i="45"/>
  <c r="W462" i="45"/>
  <c r="Y461" i="45"/>
  <c r="W461" i="45"/>
  <c r="Y460" i="45"/>
  <c r="W460" i="45"/>
  <c r="Y459" i="45"/>
  <c r="W459" i="45"/>
  <c r="Y458" i="45"/>
  <c r="W458" i="45"/>
  <c r="Y457" i="45"/>
  <c r="W457" i="45"/>
  <c r="U457" i="45"/>
  <c r="V457" i="45" s="1"/>
  <c r="Y456" i="45"/>
  <c r="W456" i="45"/>
  <c r="U456" i="45"/>
  <c r="V456" i="45" s="1"/>
  <c r="Y455" i="45"/>
  <c r="W455" i="45"/>
  <c r="C455" i="45"/>
  <c r="Y454" i="45"/>
  <c r="W454" i="45"/>
  <c r="Y453" i="45"/>
  <c r="W453" i="45"/>
  <c r="C453" i="45"/>
  <c r="Y452" i="45"/>
  <c r="W452" i="45"/>
  <c r="U452" i="45"/>
  <c r="V452" i="45" s="1"/>
  <c r="Y451" i="45"/>
  <c r="W451" i="45"/>
  <c r="U451" i="45"/>
  <c r="V451" i="45" s="1"/>
  <c r="Y450" i="45"/>
  <c r="W450" i="45"/>
  <c r="C450" i="45"/>
  <c r="Y449" i="45"/>
  <c r="W449" i="45"/>
  <c r="C449" i="45"/>
  <c r="Y448" i="45"/>
  <c r="W448" i="45"/>
  <c r="U448" i="45"/>
  <c r="V448" i="45" s="1"/>
  <c r="Y447" i="45"/>
  <c r="W447" i="45"/>
  <c r="U447" i="45"/>
  <c r="V447" i="45" s="1"/>
  <c r="Y446" i="45"/>
  <c r="W446" i="45"/>
  <c r="Y445" i="45"/>
  <c r="W445" i="45"/>
  <c r="Y444" i="45"/>
  <c r="W444" i="45"/>
  <c r="Y443" i="45"/>
  <c r="W443" i="45"/>
  <c r="Y442" i="45"/>
  <c r="W442" i="45"/>
  <c r="Y441" i="45"/>
  <c r="W441" i="45"/>
  <c r="Y440" i="45"/>
  <c r="W440" i="45"/>
  <c r="Y439" i="45"/>
  <c r="W439" i="45"/>
  <c r="Y426" i="45"/>
  <c r="W426" i="45"/>
  <c r="Y425" i="45"/>
  <c r="W425" i="45"/>
  <c r="Y424" i="45"/>
  <c r="W424" i="45"/>
  <c r="C424" i="45"/>
  <c r="Y423" i="45"/>
  <c r="W423" i="45"/>
  <c r="Y422" i="45"/>
  <c r="W422" i="45"/>
  <c r="Y421" i="45"/>
  <c r="W421" i="45"/>
  <c r="Y420" i="45"/>
  <c r="W420" i="45"/>
  <c r="Y419" i="45"/>
  <c r="W419" i="45"/>
  <c r="Y418" i="45"/>
  <c r="W418" i="45"/>
  <c r="Y417" i="45"/>
  <c r="W417" i="45"/>
  <c r="Y416" i="45"/>
  <c r="W416" i="45"/>
  <c r="Y415" i="45"/>
  <c r="W415" i="45"/>
  <c r="Y414" i="45"/>
  <c r="W414" i="45"/>
  <c r="Y413" i="45"/>
  <c r="W413" i="45"/>
  <c r="Y412" i="45"/>
  <c r="W412" i="45"/>
  <c r="Y411" i="45"/>
  <c r="W411" i="45"/>
  <c r="Y410" i="45"/>
  <c r="W410" i="45"/>
  <c r="Y409" i="45"/>
  <c r="W409" i="45"/>
  <c r="Y408" i="45"/>
  <c r="W408" i="45"/>
  <c r="Y407" i="45"/>
  <c r="W407" i="45"/>
  <c r="Y406" i="45"/>
  <c r="W406" i="45"/>
  <c r="Y405" i="45"/>
  <c r="W405" i="45"/>
  <c r="Y404" i="45"/>
  <c r="W404" i="45"/>
  <c r="Y402" i="45"/>
  <c r="W402" i="45"/>
  <c r="Y401" i="45"/>
  <c r="W401" i="45"/>
  <c r="Y400" i="45"/>
  <c r="W400" i="45"/>
  <c r="Y399" i="45"/>
  <c r="W399" i="45"/>
  <c r="Y398" i="45"/>
  <c r="W398" i="45"/>
  <c r="Y397" i="45"/>
  <c r="W397" i="45"/>
  <c r="Y396" i="45"/>
  <c r="W396" i="45"/>
  <c r="Y394" i="45"/>
  <c r="W394" i="45"/>
  <c r="Y275" i="45"/>
  <c r="W275" i="45"/>
  <c r="Y391" i="45"/>
  <c r="W391" i="45"/>
  <c r="Y390" i="45"/>
  <c r="W390" i="45"/>
  <c r="Y389" i="45"/>
  <c r="W389" i="45"/>
  <c r="Y388" i="45"/>
  <c r="W388" i="45"/>
  <c r="Y387" i="45"/>
  <c r="W387" i="45"/>
  <c r="Y386" i="45"/>
  <c r="W386" i="45"/>
  <c r="Y385" i="45"/>
  <c r="W385" i="45"/>
  <c r="Y384" i="45"/>
  <c r="W384" i="45"/>
  <c r="Y383" i="45"/>
  <c r="W383" i="45"/>
  <c r="Y382" i="45"/>
  <c r="W382" i="45"/>
  <c r="Y381" i="45"/>
  <c r="W381" i="45"/>
  <c r="Y380" i="45"/>
  <c r="W380" i="45"/>
  <c r="Y379" i="45"/>
  <c r="W379" i="45"/>
  <c r="Y377" i="45"/>
  <c r="W377" i="45"/>
  <c r="Y376" i="45"/>
  <c r="W376" i="45"/>
  <c r="Y375" i="45"/>
  <c r="W375" i="45"/>
  <c r="Y374" i="45"/>
  <c r="W374" i="45"/>
  <c r="Y373" i="45"/>
  <c r="W373" i="45"/>
  <c r="Y372" i="45"/>
  <c r="W372" i="45"/>
  <c r="Y371" i="45"/>
  <c r="W371" i="45"/>
  <c r="Y370" i="45"/>
  <c r="W370" i="45"/>
  <c r="Y369" i="45"/>
  <c r="W369" i="45"/>
  <c r="Y368" i="45"/>
  <c r="W368" i="45"/>
  <c r="Y367" i="45"/>
  <c r="W367" i="45"/>
  <c r="Y366" i="45"/>
  <c r="W366" i="45"/>
  <c r="Y365" i="45"/>
  <c r="W365" i="45"/>
  <c r="Y364" i="45"/>
  <c r="W364" i="45"/>
  <c r="Y359" i="45"/>
  <c r="W359" i="45"/>
  <c r="Y357" i="45"/>
  <c r="W357" i="45"/>
  <c r="Y356" i="45"/>
  <c r="W356" i="45"/>
  <c r="Y355" i="45"/>
  <c r="W355" i="45"/>
  <c r="Y353" i="45"/>
  <c r="W353" i="45"/>
  <c r="Y352" i="45"/>
  <c r="W352" i="45"/>
  <c r="Y351" i="45"/>
  <c r="W351" i="45"/>
  <c r="Y350" i="45"/>
  <c r="W350" i="45"/>
  <c r="Y349" i="45"/>
  <c r="W349" i="45"/>
  <c r="Y348" i="45"/>
  <c r="W348" i="45"/>
  <c r="Y347" i="45"/>
  <c r="W347" i="45"/>
  <c r="Y346" i="45"/>
  <c r="W346" i="45"/>
  <c r="Y345" i="45"/>
  <c r="W345" i="45"/>
  <c r="Y344" i="45"/>
  <c r="W344" i="45"/>
  <c r="Y343" i="45"/>
  <c r="W343" i="45"/>
  <c r="Y342" i="45"/>
  <c r="W342" i="45"/>
  <c r="Y341" i="45"/>
  <c r="W341" i="45"/>
  <c r="Y340" i="45"/>
  <c r="W340" i="45"/>
  <c r="Y339" i="45"/>
  <c r="W339" i="45"/>
  <c r="Y338" i="45"/>
  <c r="W338" i="45"/>
  <c r="Y337" i="45"/>
  <c r="W337" i="45"/>
  <c r="Y336" i="45"/>
  <c r="W336" i="45"/>
  <c r="Y335" i="45"/>
  <c r="W335" i="45"/>
  <c r="Y334" i="45"/>
  <c r="W334" i="45"/>
  <c r="Y333" i="45"/>
  <c r="W333" i="45"/>
  <c r="Y332" i="45"/>
  <c r="W332" i="45"/>
  <c r="Y331" i="45"/>
  <c r="W331" i="45"/>
  <c r="Y330" i="45"/>
  <c r="W330" i="45"/>
  <c r="Y329" i="45"/>
  <c r="W329" i="45"/>
  <c r="Y328" i="45"/>
  <c r="W328" i="45"/>
  <c r="Y327" i="45"/>
  <c r="W327" i="45"/>
  <c r="Y326" i="45"/>
  <c r="W326" i="45"/>
  <c r="Y325" i="45"/>
  <c r="W325" i="45"/>
  <c r="Y324" i="45"/>
  <c r="W324" i="45"/>
  <c r="Y323" i="45"/>
  <c r="W323" i="45"/>
  <c r="Y322" i="45"/>
  <c r="W322" i="45"/>
  <c r="Y321" i="45"/>
  <c r="W321" i="45"/>
  <c r="Y320" i="45"/>
  <c r="W320" i="45"/>
  <c r="Y319" i="45"/>
  <c r="W319" i="45"/>
  <c r="Y318" i="45"/>
  <c r="W318" i="45"/>
  <c r="Y317" i="45"/>
  <c r="W317" i="45"/>
  <c r="Y316" i="45"/>
  <c r="W316" i="45"/>
  <c r="Y315" i="45"/>
  <c r="W315" i="45"/>
  <c r="Y314" i="45"/>
  <c r="W314" i="45"/>
  <c r="Y313" i="45"/>
  <c r="W313" i="45"/>
  <c r="Y312" i="45"/>
  <c r="W312" i="45"/>
  <c r="Y311" i="45"/>
  <c r="W311" i="45"/>
  <c r="Y310" i="45"/>
  <c r="W310" i="45"/>
  <c r="Y309" i="45"/>
  <c r="W309" i="45"/>
  <c r="Y308" i="45"/>
  <c r="W308" i="45"/>
  <c r="Y307" i="45"/>
  <c r="W307" i="45"/>
  <c r="Y306" i="45"/>
  <c r="W306" i="45"/>
  <c r="Y305" i="45"/>
  <c r="W305" i="45"/>
  <c r="Y304" i="45"/>
  <c r="W304" i="45"/>
  <c r="Y303" i="45"/>
  <c r="W303" i="45"/>
  <c r="Y302" i="45"/>
  <c r="W302" i="45"/>
  <c r="Y301" i="45"/>
  <c r="W301" i="45"/>
  <c r="Y298" i="45"/>
  <c r="W298" i="45"/>
  <c r="Y297" i="45"/>
  <c r="W297" i="45"/>
  <c r="Y299" i="45"/>
  <c r="W299" i="45"/>
  <c r="Y300" i="45"/>
  <c r="W300" i="45"/>
  <c r="Y296" i="45"/>
  <c r="Y295" i="45"/>
  <c r="W295" i="45"/>
  <c r="Y294" i="45"/>
  <c r="W294" i="45"/>
  <c r="Y293" i="45"/>
  <c r="W293" i="45"/>
  <c r="Y292" i="45"/>
  <c r="W292" i="45"/>
  <c r="Y291" i="45"/>
  <c r="W291" i="45"/>
  <c r="Y290" i="45"/>
  <c r="W290" i="45"/>
  <c r="Y289" i="45"/>
  <c r="W289" i="45"/>
  <c r="Y288" i="45"/>
  <c r="W288" i="45"/>
  <c r="Y287" i="45"/>
  <c r="W287" i="45"/>
  <c r="Y286" i="45"/>
  <c r="W286" i="45"/>
  <c r="Y285" i="45"/>
  <c r="W285" i="45"/>
  <c r="Y284" i="45"/>
  <c r="W284" i="45"/>
  <c r="Y280" i="45"/>
  <c r="W280" i="45"/>
  <c r="Y283" i="45"/>
  <c r="W283" i="45"/>
  <c r="Y282" i="45"/>
  <c r="W282" i="45"/>
  <c r="Y281" i="45"/>
  <c r="W281" i="45"/>
  <c r="Y279" i="45"/>
  <c r="W279" i="45"/>
  <c r="Y278" i="45"/>
  <c r="W278" i="45"/>
  <c r="Y277" i="45"/>
  <c r="W277" i="45"/>
  <c r="Y274" i="45"/>
  <c r="W274" i="45"/>
  <c r="Y273" i="45"/>
  <c r="W273" i="45"/>
  <c r="Y251" i="45"/>
  <c r="W251" i="45"/>
  <c r="Y250" i="45"/>
  <c r="W250" i="45"/>
  <c r="Y249" i="45"/>
  <c r="W249" i="45"/>
  <c r="Y272" i="45"/>
  <c r="W272" i="45"/>
  <c r="Y248" i="45"/>
  <c r="W248" i="45"/>
  <c r="Y271" i="45"/>
  <c r="W271" i="45"/>
  <c r="Y270" i="45"/>
  <c r="W270" i="45"/>
  <c r="Y269" i="45"/>
  <c r="W269" i="45"/>
  <c r="Y262" i="45"/>
  <c r="W262" i="45"/>
  <c r="Y268" i="45"/>
  <c r="W268" i="45"/>
  <c r="Y267" i="45"/>
  <c r="W267" i="45"/>
  <c r="Y261" i="45"/>
  <c r="W261" i="45"/>
  <c r="Y247" i="45"/>
  <c r="W247" i="45"/>
  <c r="Y246" i="45"/>
  <c r="W246" i="45"/>
  <c r="Y245" i="45"/>
  <c r="W245" i="45"/>
  <c r="Y244" i="45"/>
  <c r="W244" i="45"/>
  <c r="Y243" i="45"/>
  <c r="W243" i="45"/>
  <c r="Y242" i="45"/>
  <c r="W242" i="45"/>
  <c r="Y276" i="45"/>
  <c r="W276" i="45"/>
  <c r="Y241" i="45"/>
  <c r="W241" i="45"/>
  <c r="Y240" i="45"/>
  <c r="W240" i="45"/>
  <c r="Y239" i="45"/>
  <c r="W239" i="45"/>
  <c r="Y238" i="45"/>
  <c r="W238" i="45"/>
  <c r="Y260" i="45"/>
  <c r="W260" i="45"/>
  <c r="Y259" i="45"/>
  <c r="W259" i="45"/>
  <c r="Y258" i="45"/>
  <c r="W258" i="45"/>
  <c r="Y257" i="45"/>
  <c r="W257" i="45"/>
  <c r="Y237" i="45"/>
  <c r="W237" i="45"/>
  <c r="Y236" i="45"/>
  <c r="W236" i="45"/>
  <c r="Y256" i="45"/>
  <c r="W256" i="45"/>
  <c r="Y255" i="45"/>
  <c r="W255" i="45"/>
  <c r="Y235" i="45"/>
  <c r="W235" i="45"/>
  <c r="Y234" i="45"/>
  <c r="W234" i="45"/>
  <c r="Y233" i="45"/>
  <c r="W233" i="45"/>
  <c r="Y232" i="45"/>
  <c r="W232" i="45"/>
  <c r="Y231" i="45"/>
  <c r="W231" i="45"/>
  <c r="Y254" i="45"/>
  <c r="W254" i="45"/>
  <c r="Y230" i="45"/>
  <c r="W230" i="45"/>
  <c r="Y229" i="45"/>
  <c r="W229" i="45"/>
  <c r="Y253" i="45"/>
  <c r="W253" i="45"/>
  <c r="Y228" i="45"/>
  <c r="W228" i="45"/>
  <c r="Y227" i="45"/>
  <c r="W227" i="45"/>
  <c r="Y226" i="45"/>
  <c r="W226" i="45"/>
  <c r="Y252" i="45"/>
  <c r="W252" i="45"/>
  <c r="Y266" i="45"/>
  <c r="W266" i="45"/>
  <c r="Y265" i="45"/>
  <c r="W265" i="45"/>
  <c r="Y264" i="45"/>
  <c r="W264" i="45"/>
  <c r="Y263" i="45"/>
  <c r="W263" i="45"/>
  <c r="Y225" i="45"/>
  <c r="W225" i="45"/>
  <c r="Y224" i="45"/>
  <c r="W224" i="45"/>
  <c r="Y223" i="45"/>
  <c r="W223" i="45"/>
  <c r="Y222" i="45"/>
  <c r="W222" i="45"/>
  <c r="Y220" i="45"/>
  <c r="W220" i="45"/>
  <c r="Y217" i="45"/>
  <c r="W217" i="45"/>
  <c r="Y216" i="45"/>
  <c r="W216" i="45"/>
  <c r="Y215" i="45"/>
  <c r="W215" i="45"/>
  <c r="Y214" i="45"/>
  <c r="W214" i="45"/>
  <c r="Y212" i="45"/>
  <c r="W212" i="45"/>
  <c r="Y211" i="45"/>
  <c r="W211" i="45"/>
  <c r="Y209" i="45"/>
  <c r="W209" i="45"/>
  <c r="Y208" i="45"/>
  <c r="W208" i="45"/>
  <c r="Y207" i="45"/>
  <c r="W207" i="45"/>
  <c r="Y206" i="45"/>
  <c r="W206" i="45"/>
  <c r="Y205" i="45"/>
  <c r="W205" i="45"/>
  <c r="Y204" i="45"/>
  <c r="W204" i="45"/>
  <c r="Y202" i="45"/>
  <c r="W202" i="45"/>
  <c r="AB201" i="45"/>
  <c r="Y201" i="45"/>
  <c r="W201" i="45"/>
  <c r="Y199" i="45"/>
  <c r="W199" i="45"/>
  <c r="Y198" i="45"/>
  <c r="W198" i="45"/>
  <c r="Y197" i="45"/>
  <c r="W197" i="45"/>
  <c r="Y193" i="45"/>
  <c r="W193" i="45"/>
  <c r="Y194" i="45"/>
  <c r="W194" i="45"/>
  <c r="Y192" i="45"/>
  <c r="W192" i="45"/>
  <c r="Y190" i="45"/>
  <c r="W190" i="45"/>
  <c r="Y188" i="45"/>
  <c r="W188" i="45"/>
  <c r="Y187" i="45"/>
  <c r="W187" i="45"/>
  <c r="Y186" i="45"/>
  <c r="W186" i="45"/>
  <c r="Y182" i="45"/>
  <c r="W182" i="45"/>
  <c r="C182" i="45"/>
  <c r="Y181" i="45"/>
  <c r="W181" i="45"/>
  <c r="Y180" i="45"/>
  <c r="W180" i="45"/>
  <c r="Y179" i="45"/>
  <c r="W179" i="45"/>
  <c r="Y178" i="45"/>
  <c r="W178" i="45"/>
  <c r="Y177" i="45"/>
  <c r="W177" i="45"/>
  <c r="Y176" i="45"/>
  <c r="W176" i="45"/>
  <c r="Y175" i="45"/>
  <c r="W175" i="45"/>
  <c r="Y174" i="45"/>
  <c r="W174" i="45"/>
  <c r="Y173" i="45"/>
  <c r="W173" i="45"/>
  <c r="Y172" i="45"/>
  <c r="W172" i="45"/>
  <c r="Y171" i="45"/>
  <c r="W171" i="45"/>
  <c r="Y168" i="45"/>
  <c r="W168" i="45"/>
  <c r="Y167" i="45"/>
  <c r="W167" i="45"/>
  <c r="Y166" i="45"/>
  <c r="W166" i="45"/>
  <c r="Y165" i="45"/>
  <c r="W165" i="45"/>
  <c r="Y164" i="45"/>
  <c r="W164" i="45"/>
  <c r="Y163" i="45"/>
  <c r="W163" i="45"/>
  <c r="Y162" i="45"/>
  <c r="W162" i="45"/>
  <c r="Y161" i="45"/>
  <c r="W161" i="45"/>
  <c r="Y160" i="45"/>
  <c r="W160" i="45"/>
  <c r="Y156" i="45"/>
  <c r="W156" i="45"/>
  <c r="Y154" i="45"/>
  <c r="W154" i="45"/>
  <c r="Y153" i="45"/>
  <c r="W153" i="45"/>
  <c r="Y152" i="45"/>
  <c r="W152" i="45"/>
  <c r="Y151" i="45"/>
  <c r="W151" i="45"/>
  <c r="Y150" i="45"/>
  <c r="W150" i="45"/>
  <c r="Y149" i="45"/>
  <c r="W149" i="45"/>
  <c r="Y148" i="45"/>
  <c r="W148" i="45"/>
  <c r="Y147" i="45"/>
  <c r="W147" i="45"/>
  <c r="Y146" i="45"/>
  <c r="W146" i="45"/>
  <c r="Y145" i="45"/>
  <c r="W145" i="45"/>
  <c r="Y144" i="45"/>
  <c r="W144" i="45"/>
  <c r="Y143" i="45"/>
  <c r="W143" i="45"/>
  <c r="Y141" i="45"/>
  <c r="W141" i="45"/>
  <c r="Y140" i="45"/>
  <c r="W140" i="45"/>
  <c r="Y139" i="45"/>
  <c r="W139" i="45"/>
  <c r="Y138" i="45"/>
  <c r="W138" i="45"/>
  <c r="Y137" i="45"/>
  <c r="W137" i="45"/>
  <c r="Y136" i="45"/>
  <c r="W136" i="45"/>
  <c r="Y135" i="45"/>
  <c r="W135" i="45"/>
  <c r="Y134" i="45"/>
  <c r="W134" i="45"/>
  <c r="Y133" i="45"/>
  <c r="W133" i="45"/>
  <c r="Y132" i="45"/>
  <c r="W132" i="45"/>
  <c r="Y131" i="45"/>
  <c r="W131" i="45"/>
  <c r="Y130" i="45"/>
  <c r="W130" i="45"/>
  <c r="Y129" i="45"/>
  <c r="W129" i="45"/>
  <c r="Y128" i="45"/>
  <c r="W128" i="45"/>
  <c r="Y126" i="45"/>
  <c r="W126" i="45"/>
  <c r="Y125" i="45"/>
  <c r="W125" i="45"/>
  <c r="Y124" i="45"/>
  <c r="W124" i="45"/>
  <c r="Y123" i="45"/>
  <c r="W123" i="45"/>
  <c r="Y122" i="45"/>
  <c r="W122" i="45"/>
  <c r="Y121" i="45"/>
  <c r="W121" i="45"/>
  <c r="Y120" i="45"/>
  <c r="W120" i="45"/>
  <c r="Y119" i="45"/>
  <c r="W119" i="45"/>
  <c r="Y118" i="45"/>
  <c r="W118" i="45"/>
  <c r="Y117" i="45"/>
  <c r="W117" i="45"/>
  <c r="Y116" i="45"/>
  <c r="W116" i="45"/>
  <c r="Y115" i="45"/>
  <c r="W115" i="45"/>
  <c r="Y114" i="45"/>
  <c r="W114" i="45"/>
  <c r="Y113" i="45"/>
  <c r="W113" i="45"/>
  <c r="Y111" i="45"/>
  <c r="W111" i="45"/>
  <c r="Y110" i="45"/>
  <c r="W110" i="45"/>
  <c r="Y108" i="45"/>
  <c r="W108" i="45"/>
  <c r="Y107" i="45"/>
  <c r="W107" i="45"/>
  <c r="Y105" i="45"/>
  <c r="W105" i="45"/>
  <c r="Y104" i="45"/>
  <c r="W104" i="45"/>
  <c r="Y103" i="45"/>
  <c r="W103" i="45"/>
  <c r="Y102" i="45"/>
  <c r="W102" i="45"/>
  <c r="Y101" i="45"/>
  <c r="W101" i="45"/>
  <c r="Y100" i="45"/>
  <c r="W100" i="45"/>
  <c r="Y99" i="45"/>
  <c r="W99" i="45"/>
  <c r="Y98" i="45"/>
  <c r="W98" i="45"/>
  <c r="Y97" i="45"/>
  <c r="W97" i="45"/>
  <c r="Y96" i="45"/>
  <c r="W96" i="45"/>
  <c r="Y95" i="45"/>
  <c r="W95" i="45"/>
  <c r="Y94" i="45"/>
  <c r="W94" i="45"/>
  <c r="J94" i="45"/>
  <c r="Y93" i="45"/>
  <c r="W93" i="45"/>
  <c r="J93" i="45"/>
  <c r="Y92" i="45"/>
  <c r="W92" i="45"/>
  <c r="J92" i="45"/>
  <c r="Y91" i="45"/>
  <c r="W91" i="45"/>
  <c r="J91" i="45"/>
  <c r="J90" i="45"/>
  <c r="Y89" i="45"/>
  <c r="W89" i="45"/>
  <c r="J89" i="45"/>
  <c r="Y88" i="45"/>
  <c r="W88" i="45"/>
  <c r="U88" i="45"/>
  <c r="V88" i="45" s="1"/>
  <c r="I88" i="45"/>
  <c r="J88" i="45" s="1"/>
  <c r="C88" i="45"/>
  <c r="Y87" i="45"/>
  <c r="W87" i="45"/>
  <c r="J87" i="45"/>
  <c r="Y86" i="45"/>
  <c r="W86" i="45"/>
  <c r="J86" i="45"/>
  <c r="Y85" i="45"/>
  <c r="W85" i="45"/>
  <c r="J85" i="45"/>
  <c r="Y84" i="45"/>
  <c r="W84" i="45"/>
  <c r="J84" i="45"/>
  <c r="Y83" i="45"/>
  <c r="W83" i="45"/>
  <c r="J83" i="45"/>
  <c r="Y82" i="45"/>
  <c r="W82" i="45"/>
  <c r="J82" i="45"/>
  <c r="Y81" i="45"/>
  <c r="W81" i="45"/>
  <c r="J81" i="45"/>
  <c r="Y80" i="45"/>
  <c r="W80" i="45"/>
  <c r="J80" i="45"/>
  <c r="Y79" i="45"/>
  <c r="W79" i="45"/>
  <c r="J79" i="45"/>
  <c r="Y78" i="45"/>
  <c r="W78" i="45"/>
  <c r="J78" i="45"/>
  <c r="Y77" i="45"/>
  <c r="W77" i="45"/>
  <c r="J77" i="45"/>
  <c r="Y76" i="45"/>
  <c r="W76" i="45"/>
  <c r="J76" i="45"/>
  <c r="Y75" i="45"/>
  <c r="W75" i="45"/>
  <c r="J75" i="45"/>
  <c r="Y74" i="45"/>
  <c r="W74" i="45"/>
  <c r="J74" i="45"/>
  <c r="Y73" i="45"/>
  <c r="W73" i="45"/>
  <c r="J73" i="45"/>
  <c r="Y72" i="45"/>
  <c r="W72" i="45"/>
  <c r="J72" i="45"/>
  <c r="Y155" i="45"/>
  <c r="W155" i="45"/>
  <c r="Y71" i="45"/>
  <c r="W71" i="45"/>
  <c r="J71" i="45"/>
  <c r="Y70" i="45"/>
  <c r="W70" i="45"/>
  <c r="J70" i="45"/>
  <c r="Y69" i="45"/>
  <c r="W69" i="45"/>
  <c r="J69" i="45"/>
  <c r="Y68" i="45"/>
  <c r="W68" i="45"/>
  <c r="J68" i="45"/>
  <c r="Y67" i="45"/>
  <c r="W67" i="45"/>
  <c r="J67" i="45"/>
  <c r="Y66" i="45"/>
  <c r="W66" i="45"/>
  <c r="J66" i="45"/>
  <c r="Y65" i="45"/>
  <c r="W65" i="45"/>
  <c r="J65" i="45"/>
  <c r="Y64" i="45"/>
  <c r="W64" i="45"/>
  <c r="J64" i="45"/>
  <c r="Y63" i="45"/>
  <c r="W63" i="45"/>
  <c r="J63" i="45"/>
  <c r="Y62" i="45"/>
  <c r="W62" i="45"/>
  <c r="J62" i="45"/>
  <c r="Y61" i="45"/>
  <c r="W61" i="45"/>
  <c r="J61" i="45"/>
  <c r="Y60" i="45"/>
  <c r="W60" i="45"/>
  <c r="J60" i="45"/>
  <c r="Y59" i="45"/>
  <c r="W59" i="45"/>
  <c r="J59" i="45"/>
  <c r="Y58" i="45"/>
  <c r="W58" i="45"/>
  <c r="J58" i="45"/>
  <c r="Y57" i="45"/>
  <c r="W57" i="45"/>
  <c r="J57" i="45"/>
  <c r="Y56" i="45"/>
  <c r="W56" i="45"/>
  <c r="J56" i="45"/>
  <c r="Y55" i="45"/>
  <c r="W55" i="45"/>
  <c r="J55" i="45"/>
  <c r="Y54" i="45"/>
  <c r="W54" i="45"/>
  <c r="J54" i="45"/>
  <c r="Y53" i="45"/>
  <c r="W53" i="45"/>
  <c r="J53" i="45"/>
  <c r="Y52" i="45"/>
  <c r="W52" i="45"/>
  <c r="J52" i="45"/>
  <c r="Y51" i="45"/>
  <c r="W51" i="45"/>
  <c r="J51" i="45"/>
  <c r="Y50" i="45"/>
  <c r="W50" i="45"/>
  <c r="J50" i="45"/>
  <c r="Y49" i="45"/>
  <c r="W49" i="45"/>
  <c r="J49" i="45"/>
  <c r="Y48" i="45"/>
  <c r="W48" i="45"/>
  <c r="J48" i="45"/>
  <c r="Y47" i="45"/>
  <c r="W47" i="45"/>
  <c r="J47" i="45"/>
  <c r="Y46" i="45"/>
  <c r="W46" i="45"/>
  <c r="J46" i="45"/>
  <c r="Y45" i="45"/>
  <c r="W45" i="45"/>
  <c r="J45" i="45"/>
  <c r="Y44" i="45"/>
  <c r="W44" i="45"/>
  <c r="J44" i="45"/>
  <c r="Y43" i="45"/>
  <c r="W43" i="45"/>
  <c r="J43" i="45"/>
  <c r="Y42" i="45"/>
  <c r="W42" i="45"/>
  <c r="J42" i="45"/>
  <c r="Y41" i="45"/>
  <c r="W41" i="45"/>
  <c r="J41" i="45"/>
  <c r="Y40" i="45"/>
  <c r="W40" i="45"/>
  <c r="J40" i="45"/>
  <c r="Y39" i="45"/>
  <c r="W39" i="45"/>
  <c r="J39" i="45"/>
  <c r="Y38" i="45"/>
  <c r="W38" i="45"/>
  <c r="J38" i="45"/>
  <c r="Y37" i="45"/>
  <c r="W37" i="45"/>
  <c r="J37" i="45"/>
  <c r="Y36" i="45"/>
  <c r="W36" i="45"/>
  <c r="J36" i="45"/>
  <c r="Y35" i="45"/>
  <c r="W35" i="45"/>
  <c r="J35" i="45"/>
  <c r="Y34" i="45"/>
  <c r="W34" i="45"/>
  <c r="J34" i="45"/>
  <c r="Y33" i="45"/>
  <c r="W33" i="45"/>
  <c r="J33" i="45"/>
  <c r="Y32" i="45"/>
  <c r="W32" i="45"/>
  <c r="J32" i="45"/>
  <c r="Y31" i="45"/>
  <c r="W31" i="45"/>
  <c r="J31" i="45"/>
  <c r="Y30" i="45"/>
  <c r="W30" i="45"/>
  <c r="J30" i="45"/>
  <c r="Y29" i="45"/>
  <c r="W29" i="45"/>
  <c r="J29" i="45"/>
  <c r="Y28" i="45"/>
  <c r="W28" i="45"/>
  <c r="J28" i="45"/>
  <c r="Y27" i="45"/>
  <c r="W27" i="45"/>
  <c r="J27" i="45"/>
  <c r="Y26" i="45"/>
  <c r="W26" i="45"/>
  <c r="J26" i="45"/>
  <c r="Y25" i="45"/>
  <c r="W25" i="45"/>
  <c r="J25" i="45"/>
  <c r="Y24" i="45"/>
  <c r="W24" i="45"/>
  <c r="J24" i="45"/>
  <c r="Y23" i="45"/>
  <c r="W23" i="45"/>
  <c r="J23" i="45"/>
  <c r="Y22" i="45"/>
  <c r="W22" i="45"/>
  <c r="J22" i="45"/>
  <c r="Y21" i="45"/>
  <c r="W21" i="45"/>
  <c r="J21" i="45"/>
  <c r="Y20" i="45"/>
  <c r="W20" i="45"/>
  <c r="J20" i="45"/>
  <c r="Y19" i="45"/>
  <c r="W19" i="45"/>
  <c r="J19" i="45"/>
  <c r="Y18" i="45"/>
  <c r="W18" i="45"/>
  <c r="J18" i="45"/>
  <c r="Y17" i="45"/>
  <c r="W17" i="45"/>
  <c r="J17" i="45"/>
  <c r="Y16" i="45"/>
  <c r="W16" i="45"/>
  <c r="J16" i="45"/>
  <c r="Y15" i="45"/>
  <c r="W15" i="45"/>
  <c r="J15" i="45"/>
  <c r="Y14" i="45"/>
  <c r="W14" i="45"/>
  <c r="J14" i="45"/>
  <c r="Y13" i="45"/>
  <c r="W13" i="45"/>
  <c r="J13" i="45"/>
  <c r="Y12" i="45"/>
  <c r="W12" i="45"/>
  <c r="J12" i="45"/>
  <c r="Y11" i="45"/>
  <c r="W11" i="45"/>
  <c r="J11" i="45"/>
  <c r="Y10" i="45"/>
  <c r="W10" i="45"/>
  <c r="J10" i="45"/>
  <c r="Y9" i="45"/>
  <c r="W9" i="45"/>
  <c r="J9" i="45"/>
  <c r="Y8" i="45"/>
  <c r="W8" i="45"/>
  <c r="J8" i="45"/>
  <c r="Y7" i="45"/>
  <c r="W7" i="45"/>
  <c r="J31" i="49" l="1"/>
  <c r="K31" i="49" s="1"/>
  <c r="L31" i="49" s="1"/>
  <c r="J19" i="49"/>
  <c r="K19" i="49" s="1"/>
  <c r="L19" i="49" s="1"/>
  <c r="J14" i="49"/>
  <c r="K14" i="49" s="1"/>
  <c r="L14" i="49" s="1"/>
  <c r="J30" i="49"/>
  <c r="K30" i="49" s="1"/>
  <c r="L30" i="49" s="1"/>
  <c r="J36" i="49"/>
  <c r="K36" i="49" s="1"/>
  <c r="J13" i="49"/>
  <c r="K13" i="49" s="1"/>
  <c r="L13" i="49" s="1"/>
  <c r="J29" i="49"/>
  <c r="K29" i="49" s="1"/>
  <c r="J35" i="49"/>
  <c r="K35" i="49" s="1"/>
  <c r="J12" i="49"/>
  <c r="K12" i="49" s="1"/>
  <c r="L12" i="49" s="1"/>
  <c r="J28" i="49"/>
  <c r="K28" i="49" s="1"/>
  <c r="L28" i="49" s="1"/>
  <c r="J34" i="49"/>
  <c r="K34" i="49" s="1"/>
  <c r="L34" i="49" s="1"/>
  <c r="J11" i="49"/>
  <c r="K11" i="49" s="1"/>
  <c r="L11" i="49" s="1"/>
  <c r="J27" i="49"/>
  <c r="K27" i="49" s="1"/>
  <c r="L27" i="49" s="1"/>
  <c r="J7" i="49"/>
  <c r="K7" i="49" s="1"/>
  <c r="J10" i="49"/>
  <c r="K10" i="49" s="1"/>
  <c r="L10" i="49" s="1"/>
  <c r="J9" i="49"/>
  <c r="K9" i="49" s="1"/>
  <c r="L9" i="49" s="1"/>
  <c r="J25" i="49"/>
  <c r="K25" i="49" s="1"/>
  <c r="J5" i="49"/>
  <c r="K5" i="49" s="1"/>
  <c r="J8" i="49"/>
  <c r="K8" i="49" s="1"/>
  <c r="L8" i="49" s="1"/>
  <c r="J24" i="49"/>
  <c r="K24" i="49" s="1"/>
  <c r="L24" i="49" s="1"/>
  <c r="J4" i="49"/>
  <c r="K4" i="49" s="1"/>
  <c r="L4" i="49" s="1"/>
  <c r="J18" i="49"/>
  <c r="K18" i="49" s="1"/>
  <c r="J23" i="49"/>
  <c r="K23" i="49" s="1"/>
  <c r="L23" i="49" s="1"/>
  <c r="J3" i="49"/>
  <c r="K3" i="49" s="1"/>
  <c r="J22" i="49"/>
  <c r="K22" i="49" s="1"/>
  <c r="L22" i="49" s="1"/>
  <c r="J17" i="49"/>
  <c r="K17" i="49" s="1"/>
  <c r="L17" i="49" s="1"/>
  <c r="J6" i="49"/>
  <c r="K6" i="49" s="1"/>
  <c r="L6" i="49" s="1"/>
  <c r="J33" i="49"/>
  <c r="K33" i="49" s="1"/>
  <c r="L33" i="49" s="1"/>
  <c r="J21" i="49"/>
  <c r="K21" i="49" s="1"/>
  <c r="L21" i="49" s="1"/>
  <c r="J16" i="49"/>
  <c r="K16" i="49" s="1"/>
  <c r="L16" i="49" s="1"/>
  <c r="J26" i="49"/>
  <c r="K26" i="49" s="1"/>
  <c r="L26" i="49" s="1"/>
  <c r="J32" i="49"/>
  <c r="K32" i="49" s="1"/>
  <c r="L32" i="49" s="1"/>
  <c r="J20" i="49"/>
  <c r="K20" i="49" s="1"/>
  <c r="L20" i="49" s="1"/>
  <c r="J15" i="49"/>
  <c r="K15" i="49" s="1"/>
  <c r="L15" i="49" s="1"/>
  <c r="Q16" i="48"/>
  <c r="Q6" i="48"/>
  <c r="Q3" i="48"/>
  <c r="Q13" i="48"/>
  <c r="Q7" i="48"/>
  <c r="Q18" i="48"/>
  <c r="Q31" i="48"/>
  <c r="Q9" i="48"/>
  <c r="Q12" i="48"/>
  <c r="Q20" i="48"/>
  <c r="Q17" i="48"/>
  <c r="Q23" i="48"/>
  <c r="Q14" i="48"/>
  <c r="Q24" i="48"/>
  <c r="Q29" i="48"/>
  <c r="Q10" i="48"/>
  <c r="Q32" i="48"/>
  <c r="Q34" i="48"/>
  <c r="Q5" i="48"/>
  <c r="Q4" i="48"/>
  <c r="Q33" i="48"/>
  <c r="Q30" i="48"/>
  <c r="Q35" i="48"/>
  <c r="Q36" i="48"/>
  <c r="Q22" i="48"/>
  <c r="Q15" i="48"/>
  <c r="Q11" i="48"/>
  <c r="Q8" i="48"/>
  <c r="Q21" i="48"/>
  <c r="Q28" i="48"/>
  <c r="Q27" i="48"/>
  <c r="Q19" i="48"/>
  <c r="Q25" i="48"/>
  <c r="Q26" i="48"/>
  <c r="M18" i="49"/>
  <c r="M23" i="49"/>
  <c r="M15" i="49"/>
  <c r="M8" i="49"/>
  <c r="M36" i="49"/>
  <c r="M17" i="49"/>
  <c r="M20" i="49"/>
  <c r="M16" i="49"/>
  <c r="M13" i="49"/>
  <c r="M14" i="49"/>
  <c r="M7" i="49"/>
  <c r="M12" i="49"/>
  <c r="M25" i="49"/>
  <c r="M28" i="49"/>
  <c r="M10" i="49"/>
  <c r="M33" i="49"/>
  <c r="M5" i="49"/>
  <c r="M29" i="49"/>
  <c r="M27" i="49"/>
  <c r="M9" i="49"/>
  <c r="M26" i="49"/>
  <c r="M32" i="49"/>
  <c r="M4" i="49"/>
  <c r="M11" i="49"/>
  <c r="M6" i="49"/>
  <c r="M35" i="49"/>
  <c r="M21" i="49"/>
  <c r="M3" i="49"/>
  <c r="M30" i="49"/>
  <c r="M34" i="49"/>
  <c r="M31" i="49"/>
  <c r="M24" i="49"/>
  <c r="M19" i="49"/>
  <c r="M22" i="49"/>
  <c r="J496" i="45"/>
  <c r="J583" i="45"/>
  <c r="J462" i="45"/>
  <c r="J508" i="45"/>
  <c r="J473" i="45"/>
  <c r="J522" i="45"/>
  <c r="J497" i="45"/>
  <c r="J469" i="45"/>
  <c r="J532" i="45"/>
  <c r="J641" i="45"/>
  <c r="J579" i="45"/>
  <c r="J535" i="45"/>
  <c r="J577" i="45"/>
  <c r="J627" i="45"/>
  <c r="J618" i="45"/>
  <c r="J558" i="45"/>
  <c r="J484" i="45"/>
  <c r="J461" i="45"/>
  <c r="J630" i="45"/>
  <c r="J485" i="45"/>
  <c r="J605" i="45"/>
  <c r="J553" i="45"/>
  <c r="J545" i="45"/>
  <c r="J637" i="45"/>
  <c r="J510" i="45"/>
  <c r="J448" i="45"/>
  <c r="J642" i="45"/>
  <c r="J625" i="45"/>
  <c r="J580" i="45"/>
  <c r="J451" i="45"/>
  <c r="J570" i="45"/>
  <c r="J499" i="45"/>
  <c r="J520" i="45"/>
  <c r="J616" i="45"/>
  <c r="J460" i="45"/>
  <c r="J593" i="45"/>
  <c r="J517" i="45"/>
  <c r="J457" i="45"/>
  <c r="J555" i="45"/>
  <c r="J601" i="45"/>
  <c r="J450" i="45"/>
  <c r="J533" i="45"/>
  <c r="J523" i="45"/>
  <c r="J582" i="45"/>
  <c r="J615" i="45"/>
  <c r="J617" i="45"/>
  <c r="J521" i="45"/>
  <c r="J556" i="45"/>
  <c r="J493" i="45"/>
  <c r="J541" i="45"/>
  <c r="J505" i="45"/>
  <c r="J449" i="45"/>
  <c r="J591" i="45"/>
  <c r="J619" i="45"/>
  <c r="J565" i="45"/>
  <c r="J569" i="45"/>
  <c r="J475" i="45"/>
  <c r="J581" i="45"/>
  <c r="J592" i="45"/>
  <c r="J613" i="45"/>
  <c r="J631" i="45"/>
  <c r="J628" i="45"/>
  <c r="J599" i="45"/>
  <c r="J441" i="45"/>
  <c r="J455" i="45"/>
  <c r="J500" i="45"/>
  <c r="J595" i="45"/>
  <c r="J463" i="45"/>
  <c r="J529" i="45"/>
  <c r="J622" i="45"/>
  <c r="J524" i="45"/>
  <c r="J620" i="45"/>
  <c r="J554" i="45"/>
  <c r="J538" i="45"/>
  <c r="J578" i="45"/>
  <c r="J464" i="45"/>
  <c r="J443" i="45"/>
  <c r="J480" i="45"/>
  <c r="J563" i="45"/>
  <c r="J603" i="45"/>
  <c r="J610" i="45"/>
  <c r="J442" i="45"/>
  <c r="J518" i="45"/>
  <c r="J487" i="45"/>
  <c r="J609" i="45"/>
  <c r="J623" i="45"/>
  <c r="J548" i="45"/>
  <c r="J454" i="45"/>
  <c r="J504" i="45"/>
  <c r="J611" i="45"/>
  <c r="J560" i="45"/>
  <c r="J636" i="45"/>
  <c r="J546" i="45"/>
  <c r="J514" i="45"/>
  <c r="J474" i="45"/>
  <c r="J589" i="45"/>
  <c r="J633" i="45"/>
  <c r="J470" i="45"/>
  <c r="J608" i="45"/>
  <c r="J481" i="45"/>
  <c r="J586" i="45"/>
  <c r="J491" i="45"/>
  <c r="J534" i="45"/>
  <c r="J544" i="45"/>
  <c r="J472" i="45"/>
  <c r="J604" i="45"/>
  <c r="J612" i="45"/>
  <c r="J629" i="45"/>
  <c r="J561" i="45"/>
  <c r="J566" i="45"/>
  <c r="J635" i="45"/>
  <c r="J632" i="45"/>
  <c r="J602" i="45"/>
  <c r="J614" i="45"/>
  <c r="J440" i="45"/>
  <c r="J525" i="45"/>
  <c r="J495" i="45"/>
  <c r="J492" i="45"/>
  <c r="J540" i="45"/>
  <c r="J547" i="45"/>
  <c r="J509" i="45"/>
  <c r="J639" i="45"/>
  <c r="J606" i="45"/>
  <c r="J445" i="45"/>
  <c r="J567" i="45"/>
  <c r="J507" i="45"/>
  <c r="J476" i="45"/>
  <c r="J598" i="45"/>
  <c r="J502" i="45"/>
  <c r="J552" i="45"/>
  <c r="J590" i="45"/>
  <c r="J511" i="45"/>
  <c r="J515" i="45"/>
  <c r="J557" i="45"/>
  <c r="J588" i="45"/>
  <c r="J626" i="45"/>
  <c r="J594" i="45"/>
  <c r="J465" i="45"/>
  <c r="J486" i="45"/>
  <c r="J640" i="45"/>
  <c r="J536" i="45"/>
  <c r="J456" i="45"/>
  <c r="J526" i="45"/>
  <c r="J549" i="45"/>
  <c r="J624" i="45"/>
  <c r="J559" i="45"/>
  <c r="J519" i="45"/>
  <c r="J489" i="45"/>
  <c r="J607" i="45"/>
  <c r="J479" i="45"/>
  <c r="J447" i="45"/>
  <c r="J501" i="45"/>
  <c r="J562" i="45"/>
  <c r="J600" i="45"/>
  <c r="J513" i="45"/>
  <c r="J571" i="45"/>
  <c r="J439" i="45"/>
  <c r="J574" i="45"/>
  <c r="J528" i="45"/>
  <c r="J568" i="45"/>
  <c r="J498" i="45"/>
  <c r="J466" i="45"/>
  <c r="J488" i="45"/>
  <c r="J575" i="45"/>
  <c r="J550" i="45"/>
  <c r="J572" i="45"/>
  <c r="J634" i="45"/>
  <c r="J446" i="45"/>
  <c r="J596" i="45"/>
  <c r="J551" i="45"/>
  <c r="J585" i="45"/>
  <c r="J478" i="45"/>
  <c r="J527" i="45"/>
  <c r="J512" i="45"/>
  <c r="J587" i="45"/>
  <c r="J638" i="45"/>
  <c r="J490" i="45"/>
  <c r="J483" i="45"/>
  <c r="J444" i="45"/>
  <c r="J467" i="45"/>
  <c r="J597" i="45"/>
  <c r="J452" i="45"/>
  <c r="J458" i="45"/>
  <c r="J468" i="45"/>
  <c r="J453" i="45"/>
  <c r="J539" i="45"/>
  <c r="J530" i="45"/>
  <c r="J459" i="45"/>
  <c r="J573" i="45"/>
  <c r="J621" i="45"/>
  <c r="J537" i="45"/>
  <c r="J542" i="45"/>
  <c r="J584" i="45"/>
  <c r="J516" i="45"/>
  <c r="J494" i="45"/>
  <c r="J471" i="45"/>
  <c r="J564" i="45"/>
  <c r="J482" i="45"/>
  <c r="J506" i="45"/>
  <c r="J543" i="45"/>
  <c r="J477" i="45"/>
  <c r="J531" i="45"/>
  <c r="J503" i="45"/>
  <c r="J576" i="45"/>
  <c r="I424" i="45"/>
  <c r="J424" i="45" s="1"/>
  <c r="I422" i="45"/>
  <c r="J422" i="45" s="1"/>
  <c r="I423" i="45"/>
  <c r="J423" i="45" s="1"/>
  <c r="I412" i="45"/>
  <c r="J412" i="45" s="1"/>
  <c r="I410" i="45"/>
  <c r="J410" i="45" s="1"/>
  <c r="I413" i="45"/>
  <c r="J413" i="45" s="1"/>
  <c r="I414" i="45"/>
  <c r="J414" i="45" s="1"/>
  <c r="I415" i="45"/>
  <c r="J415" i="45" s="1"/>
  <c r="I420" i="45"/>
  <c r="J420" i="45" s="1"/>
  <c r="I419" i="45"/>
  <c r="J419" i="45" s="1"/>
  <c r="I418" i="45"/>
  <c r="J418" i="45" s="1"/>
  <c r="I417" i="45"/>
  <c r="I411" i="45"/>
  <c r="J411" i="45" s="1"/>
  <c r="I416" i="45"/>
  <c r="I407" i="45"/>
  <c r="J407" i="45" s="1"/>
  <c r="I408" i="45"/>
  <c r="J408" i="45" s="1"/>
  <c r="I406" i="45"/>
  <c r="J406" i="45" s="1"/>
  <c r="I404" i="45"/>
  <c r="J404" i="45" s="1"/>
  <c r="I403" i="45"/>
  <c r="J403" i="45" s="1"/>
  <c r="I385" i="45"/>
  <c r="J385" i="45" s="1"/>
  <c r="I378" i="45"/>
  <c r="J378" i="45" s="1"/>
  <c r="I377" i="45"/>
  <c r="J377" i="45" s="1"/>
  <c r="I379" i="45"/>
  <c r="J379" i="45" s="1"/>
  <c r="I374" i="45"/>
  <c r="J374" i="45" s="1"/>
  <c r="I367" i="45"/>
  <c r="J367" i="45" s="1"/>
  <c r="I370" i="45"/>
  <c r="J370" i="45" s="1"/>
  <c r="I371" i="45"/>
  <c r="J371" i="45" s="1"/>
  <c r="I372" i="45"/>
  <c r="J372" i="45" s="1"/>
  <c r="I366" i="45"/>
  <c r="J366" i="45" s="1"/>
  <c r="I364" i="45"/>
  <c r="J364" i="45" s="1"/>
  <c r="I373" i="45"/>
  <c r="J373" i="45" s="1"/>
  <c r="I375" i="45"/>
  <c r="J375" i="45" s="1"/>
  <c r="I368" i="45"/>
  <c r="J368" i="45" s="1"/>
  <c r="I369" i="45"/>
  <c r="J369" i="45" s="1"/>
  <c r="I365" i="45"/>
  <c r="J365" i="45" s="1"/>
  <c r="I338" i="45"/>
  <c r="J338" i="45" s="1"/>
  <c r="I332" i="45"/>
  <c r="J332" i="45" s="1"/>
  <c r="I333" i="45"/>
  <c r="J333" i="45" s="1"/>
  <c r="I334" i="45"/>
  <c r="J334" i="45" s="1"/>
  <c r="I336" i="45"/>
  <c r="J336" i="45" s="1"/>
  <c r="I339" i="45"/>
  <c r="J339" i="45" s="1"/>
  <c r="I335" i="45"/>
  <c r="J335" i="45" s="1"/>
  <c r="I331" i="45"/>
  <c r="J331" i="45" s="1"/>
  <c r="I337" i="45"/>
  <c r="J337" i="45" s="1"/>
  <c r="I326" i="45"/>
  <c r="J326" i="45" s="1"/>
  <c r="I327" i="45"/>
  <c r="J327" i="45" s="1"/>
  <c r="I315" i="45"/>
  <c r="J315" i="45" s="1"/>
  <c r="I317" i="45"/>
  <c r="J317" i="45" s="1"/>
  <c r="I322" i="45"/>
  <c r="J322" i="45" s="1"/>
  <c r="I323" i="45"/>
  <c r="J323" i="45" s="1"/>
  <c r="I321" i="45"/>
  <c r="J321" i="45" s="1"/>
  <c r="I324" i="45"/>
  <c r="J324" i="45" s="1"/>
  <c r="I316" i="45"/>
  <c r="J316" i="45" s="1"/>
  <c r="I313" i="45"/>
  <c r="J313" i="45" s="1"/>
  <c r="I329" i="45"/>
  <c r="J329" i="45" s="1"/>
  <c r="I325" i="45"/>
  <c r="J325" i="45" s="1"/>
  <c r="I318" i="45"/>
  <c r="J318" i="45" s="1"/>
  <c r="I320" i="45"/>
  <c r="J320" i="45" s="1"/>
  <c r="I328" i="45"/>
  <c r="J328" i="45" s="1"/>
  <c r="I314" i="45"/>
  <c r="J314" i="45" s="1"/>
  <c r="I319" i="45"/>
  <c r="J319" i="45" s="1"/>
  <c r="I214" i="45"/>
  <c r="J214" i="45" s="1"/>
  <c r="I219" i="45"/>
  <c r="J219" i="45" s="1"/>
  <c r="I216" i="45"/>
  <c r="J216" i="45" s="1"/>
  <c r="I218" i="45"/>
  <c r="J218" i="45" s="1"/>
  <c r="I217" i="45"/>
  <c r="J217" i="45" s="1"/>
  <c r="I215" i="45"/>
  <c r="J215" i="45" s="1"/>
  <c r="I201" i="45"/>
  <c r="J201" i="45" s="1"/>
  <c r="I212" i="45"/>
  <c r="J212" i="45" s="1"/>
  <c r="I209" i="45"/>
  <c r="J209" i="45" s="1"/>
  <c r="I206" i="45"/>
  <c r="J206" i="45" s="1"/>
  <c r="I207" i="45"/>
  <c r="J207" i="45" s="1"/>
  <c r="I202" i="45"/>
  <c r="J202" i="45" s="1"/>
  <c r="I205" i="45"/>
  <c r="J205" i="45" s="1"/>
  <c r="I208" i="45"/>
  <c r="J208" i="45" s="1"/>
  <c r="I211" i="45"/>
  <c r="J211" i="45" s="1"/>
  <c r="I197" i="45"/>
  <c r="J197" i="45" s="1"/>
  <c r="I199" i="45"/>
  <c r="J199" i="45" s="1"/>
  <c r="I198" i="45"/>
  <c r="J198" i="45" s="1"/>
  <c r="I203" i="45"/>
  <c r="J203" i="45" s="1"/>
  <c r="I204" i="45"/>
  <c r="J204" i="45" s="1"/>
  <c r="I200" i="45"/>
  <c r="J200" i="45" s="1"/>
  <c r="I210" i="45"/>
  <c r="J210" i="45" s="1"/>
  <c r="I172" i="45"/>
  <c r="J172" i="45" s="1"/>
  <c r="I171" i="45"/>
  <c r="J171" i="45" s="1"/>
  <c r="I177" i="45"/>
  <c r="J177" i="45" s="1"/>
  <c r="I165" i="45"/>
  <c r="J165" i="45" s="1"/>
  <c r="I187" i="45"/>
  <c r="J187" i="45" s="1"/>
  <c r="I173" i="45"/>
  <c r="J173" i="45" s="1"/>
  <c r="I185" i="45"/>
  <c r="J185" i="45" s="1"/>
  <c r="I180" i="45"/>
  <c r="J180" i="45" s="1"/>
  <c r="I188" i="45"/>
  <c r="J188" i="45" s="1"/>
  <c r="I183" i="45"/>
  <c r="J183" i="45" s="1"/>
  <c r="I164" i="45"/>
  <c r="J164" i="45" s="1"/>
  <c r="I174" i="45"/>
  <c r="J174" i="45" s="1"/>
  <c r="J190" i="45"/>
  <c r="I162" i="45"/>
  <c r="J162" i="45" s="1"/>
  <c r="I168" i="45"/>
  <c r="J168" i="45" s="1"/>
  <c r="I192" i="45"/>
  <c r="J192" i="45" s="1"/>
  <c r="I178" i="45"/>
  <c r="J178" i="45" s="1"/>
  <c r="I186" i="45"/>
  <c r="J186" i="45" s="1"/>
  <c r="I179" i="45"/>
  <c r="J179" i="45" s="1"/>
  <c r="I169" i="45"/>
  <c r="J169" i="45" s="1"/>
  <c r="I184" i="45"/>
  <c r="J184" i="45" s="1"/>
  <c r="I176" i="45"/>
  <c r="J176" i="45" s="1"/>
  <c r="I167" i="45"/>
  <c r="J167" i="45" s="1"/>
  <c r="I182" i="45"/>
  <c r="J182" i="45" s="1"/>
  <c r="I163" i="45"/>
  <c r="J163" i="45" s="1"/>
  <c r="I161" i="45"/>
  <c r="J161" i="45" s="1"/>
  <c r="I181" i="45"/>
  <c r="J181" i="45" s="1"/>
  <c r="I175" i="45"/>
  <c r="J175" i="45" s="1"/>
  <c r="I166" i="45"/>
  <c r="J166" i="45" s="1"/>
  <c r="I170" i="45"/>
  <c r="J170" i="45" s="1"/>
  <c r="I189" i="45"/>
  <c r="J189" i="45" s="1"/>
  <c r="I154" i="45"/>
  <c r="J154" i="45" s="1"/>
  <c r="I157" i="45"/>
  <c r="I150" i="45"/>
  <c r="J150" i="45" s="1"/>
  <c r="I156" i="45"/>
  <c r="J156" i="45" s="1"/>
  <c r="I149" i="45"/>
  <c r="J149" i="45" s="1"/>
  <c r="I153" i="45"/>
  <c r="J153" i="45" s="1"/>
  <c r="I151" i="45"/>
  <c r="J151" i="45" s="1"/>
  <c r="I155" i="45"/>
  <c r="J155" i="45" s="1"/>
  <c r="I152" i="45"/>
  <c r="J152" i="45" s="1"/>
  <c r="I144" i="45"/>
  <c r="J144" i="45" s="1"/>
  <c r="I145" i="45"/>
  <c r="J145" i="45" s="1"/>
  <c r="I146" i="45"/>
  <c r="J146" i="45" s="1"/>
  <c r="I110" i="45"/>
  <c r="J110" i="45" s="1"/>
  <c r="I121" i="45"/>
  <c r="J121" i="45" s="1"/>
  <c r="I124" i="45"/>
  <c r="J124" i="45" s="1"/>
  <c r="I119" i="45"/>
  <c r="J119" i="45" s="1"/>
  <c r="I128" i="45"/>
  <c r="J128" i="45" s="1"/>
  <c r="I131" i="45"/>
  <c r="J131" i="45" s="1"/>
  <c r="I127" i="45"/>
  <c r="J127" i="45" s="1"/>
  <c r="I122" i="45"/>
  <c r="J122" i="45" s="1"/>
  <c r="I134" i="45"/>
  <c r="J134" i="45" s="1"/>
  <c r="I129" i="45"/>
  <c r="J129" i="45" s="1"/>
  <c r="I120" i="45"/>
  <c r="J120" i="45" s="1"/>
  <c r="I126" i="45"/>
  <c r="J126" i="45" s="1"/>
  <c r="I115" i="45"/>
  <c r="J115" i="45" s="1"/>
  <c r="I130" i="45"/>
  <c r="J130" i="45" s="1"/>
  <c r="I136" i="45"/>
  <c r="J136" i="45" s="1"/>
  <c r="I125" i="45"/>
  <c r="J125" i="45" s="1"/>
  <c r="I113" i="45"/>
  <c r="J113" i="45" s="1"/>
  <c r="I139" i="45"/>
  <c r="J139" i="45" s="1"/>
  <c r="I142" i="45"/>
  <c r="J142" i="45" s="1"/>
  <c r="I137" i="45"/>
  <c r="J137" i="45" s="1"/>
  <c r="I140" i="45"/>
  <c r="J140" i="45" s="1"/>
  <c r="I133" i="45"/>
  <c r="J133" i="45" s="1"/>
  <c r="I114" i="45"/>
  <c r="J114" i="45" s="1"/>
  <c r="I141" i="45"/>
  <c r="J141" i="45" s="1"/>
  <c r="I138" i="45"/>
  <c r="J138" i="45" s="1"/>
  <c r="I135" i="45"/>
  <c r="J135" i="45" s="1"/>
  <c r="I123" i="45"/>
  <c r="J123" i="45" s="1"/>
  <c r="I116" i="45"/>
  <c r="J116" i="45" s="1"/>
  <c r="I132" i="45"/>
  <c r="J132" i="45" s="1"/>
  <c r="I117" i="45"/>
  <c r="J117" i="45" s="1"/>
  <c r="I118" i="45"/>
  <c r="J118" i="45" s="1"/>
  <c r="I107" i="45"/>
  <c r="J107" i="45" s="1"/>
  <c r="I103" i="45"/>
  <c r="J103" i="45" s="1"/>
  <c r="I100" i="45"/>
  <c r="J100" i="45" s="1"/>
  <c r="I99" i="45"/>
  <c r="J99" i="45" s="1"/>
  <c r="I104" i="45"/>
  <c r="J104" i="45" s="1"/>
  <c r="I101" i="45"/>
  <c r="J101" i="45" s="1"/>
  <c r="I96" i="45"/>
  <c r="J96" i="45" s="1"/>
  <c r="I102" i="45"/>
  <c r="J102" i="45" s="1"/>
  <c r="I106" i="45"/>
  <c r="J106" i="45" s="1"/>
  <c r="I97" i="45"/>
  <c r="J97" i="45" s="1"/>
  <c r="I98" i="45"/>
  <c r="J98" i="45" s="1"/>
  <c r="I105" i="45"/>
  <c r="J105" i="45" s="1"/>
  <c r="H26" i="48"/>
  <c r="I26" i="48" s="1"/>
  <c r="H9" i="48"/>
  <c r="I9" i="48" s="1"/>
  <c r="H36" i="48"/>
  <c r="I36" i="48" s="1"/>
  <c r="H22" i="48"/>
  <c r="I22" i="48" s="1"/>
  <c r="H33" i="48"/>
  <c r="I33" i="48" s="1"/>
  <c r="H32" i="48"/>
  <c r="I32" i="48" s="1"/>
  <c r="I13" i="48"/>
  <c r="H29" i="48"/>
  <c r="I29" i="48" s="1"/>
  <c r="H30" i="48"/>
  <c r="I30" i="48" s="1"/>
  <c r="H20" i="48"/>
  <c r="I20" i="48" s="1"/>
  <c r="H14" i="48"/>
  <c r="I14" i="48" s="1"/>
  <c r="H6" i="48"/>
  <c r="I6" i="48" s="1"/>
  <c r="H12" i="48"/>
  <c r="I12" i="48" s="1"/>
  <c r="H4" i="48"/>
  <c r="I4" i="48" s="1"/>
  <c r="H16" i="48"/>
  <c r="I16" i="48" s="1"/>
  <c r="H3" i="48"/>
  <c r="I3" i="48" s="1"/>
  <c r="H27" i="48"/>
  <c r="I27" i="48" s="1"/>
  <c r="H34" i="48"/>
  <c r="I34" i="48" s="1"/>
  <c r="H35" i="48"/>
  <c r="I35" i="48" s="1"/>
  <c r="I95" i="45"/>
  <c r="J95" i="45" s="1"/>
  <c r="H21" i="48"/>
  <c r="I21" i="48" s="1"/>
  <c r="H25" i="48"/>
  <c r="H8" i="48"/>
  <c r="I8" i="48" s="1"/>
  <c r="H15" i="48"/>
  <c r="I15" i="48" s="1"/>
  <c r="H17" i="48"/>
  <c r="I17" i="48" s="1"/>
  <c r="H10" i="48"/>
  <c r="I10" i="48" s="1"/>
  <c r="H24" i="48"/>
  <c r="I24" i="48" s="1"/>
  <c r="H28" i="48"/>
  <c r="I28" i="48" s="1"/>
  <c r="H23" i="48"/>
  <c r="I23" i="48" s="1"/>
  <c r="H18" i="48"/>
  <c r="I18" i="48" s="1"/>
  <c r="H11" i="48"/>
  <c r="I11" i="48" s="1"/>
  <c r="H5" i="48"/>
  <c r="I5" i="48" s="1"/>
  <c r="H7" i="48"/>
  <c r="I7" i="48" s="1"/>
  <c r="H31" i="48"/>
  <c r="I31" i="48" s="1"/>
  <c r="H19" i="48"/>
  <c r="I19" i="48" s="1"/>
  <c r="J191" i="45"/>
  <c r="J417" i="45"/>
  <c r="J416" i="45"/>
  <c r="J421" i="45"/>
  <c r="J409" i="45"/>
  <c r="J425" i="45"/>
  <c r="J195" i="45"/>
  <c r="J196" i="45"/>
  <c r="J193" i="45"/>
  <c r="J143" i="45"/>
  <c r="J426" i="45"/>
  <c r="J295" i="45"/>
  <c r="I240" i="45"/>
  <c r="J240" i="45" s="1"/>
  <c r="I245" i="45"/>
  <c r="J245" i="45" s="1"/>
  <c r="J234" i="45"/>
  <c r="J241" i="45"/>
  <c r="I233" i="45"/>
  <c r="J233" i="45" s="1"/>
  <c r="I294" i="45"/>
  <c r="J294" i="45" s="1"/>
  <c r="I270" i="45"/>
  <c r="J270" i="45" s="1"/>
  <c r="I259" i="45"/>
  <c r="J259" i="45" s="1"/>
  <c r="I289" i="45"/>
  <c r="J289" i="45" s="1"/>
  <c r="I290" i="45"/>
  <c r="J290" i="45" s="1"/>
  <c r="I266" i="45"/>
  <c r="J266" i="45" s="1"/>
  <c r="J226" i="45"/>
  <c r="I258" i="45"/>
  <c r="J258" i="45" s="1"/>
  <c r="J272" i="45"/>
  <c r="J229" i="45"/>
  <c r="I247" i="45"/>
  <c r="J247" i="45" s="1"/>
  <c r="I292" i="45"/>
  <c r="J292" i="45" s="1"/>
  <c r="I222" i="45"/>
  <c r="J222" i="45" s="1"/>
  <c r="I300" i="45"/>
  <c r="J300" i="45" s="1"/>
  <c r="I263" i="45"/>
  <c r="J263" i="45" s="1"/>
  <c r="I285" i="45"/>
  <c r="J285" i="45" s="1"/>
  <c r="J254" i="45"/>
  <c r="I274" i="45"/>
  <c r="J274" i="45" s="1"/>
  <c r="I283" i="45"/>
  <c r="J283" i="45" s="1"/>
  <c r="I238" i="45"/>
  <c r="J238" i="45" s="1"/>
  <c r="J223" i="45"/>
  <c r="J299" i="45"/>
  <c r="J265" i="45"/>
  <c r="I293" i="45"/>
  <c r="J293" i="45" s="1"/>
  <c r="J250" i="45"/>
  <c r="I235" i="45"/>
  <c r="J235" i="45" s="1"/>
  <c r="I296" i="45"/>
  <c r="J296" i="45" s="1"/>
  <c r="J243" i="45"/>
  <c r="I277" i="45"/>
  <c r="J277" i="45" s="1"/>
  <c r="J251" i="45"/>
  <c r="I227" i="45"/>
  <c r="J227" i="45" s="1"/>
  <c r="J330" i="45"/>
  <c r="I244" i="45"/>
  <c r="J244" i="45" s="1"/>
  <c r="I230" i="45"/>
  <c r="J230" i="45" s="1"/>
  <c r="I280" i="45"/>
  <c r="J280" i="45" s="1"/>
  <c r="J232" i="45"/>
  <c r="I282" i="45"/>
  <c r="J282" i="45" s="1"/>
  <c r="I262" i="45"/>
  <c r="J262" i="45" s="1"/>
  <c r="I221" i="45"/>
  <c r="I252" i="45"/>
  <c r="J252" i="45" s="1"/>
  <c r="I279" i="45"/>
  <c r="J279" i="45" s="1"/>
  <c r="I267" i="45"/>
  <c r="J267" i="45" s="1"/>
  <c r="I291" i="45"/>
  <c r="J291" i="45" s="1"/>
  <c r="I261" i="45"/>
  <c r="J261" i="45" s="1"/>
  <c r="J249" i="45"/>
  <c r="I246" i="45"/>
  <c r="J246" i="45" s="1"/>
  <c r="I236" i="45"/>
  <c r="J236" i="45" s="1"/>
  <c r="I237" i="45"/>
  <c r="J237" i="45" s="1"/>
  <c r="I231" i="45"/>
  <c r="J231" i="45" s="1"/>
  <c r="I286" i="45"/>
  <c r="J286" i="45" s="1"/>
  <c r="I273" i="45"/>
  <c r="J273" i="45" s="1"/>
  <c r="I298" i="45"/>
  <c r="J298" i="45" s="1"/>
  <c r="I276" i="45"/>
  <c r="J276" i="45" s="1"/>
  <c r="I297" i="45"/>
  <c r="J297" i="45" s="1"/>
  <c r="J405" i="45"/>
  <c r="J213" i="45"/>
  <c r="J224" i="45"/>
  <c r="J225" i="45"/>
  <c r="I301" i="45"/>
  <c r="J301" i="45" s="1"/>
  <c r="I264" i="45"/>
  <c r="J264" i="45" s="1"/>
  <c r="I257" i="45"/>
  <c r="J257" i="45" s="1"/>
  <c r="I260" i="45"/>
  <c r="J260" i="45" s="1"/>
  <c r="I287" i="45"/>
  <c r="J287" i="45" s="1"/>
  <c r="I288" i="45"/>
  <c r="J288" i="45" s="1"/>
  <c r="I255" i="45"/>
  <c r="J255" i="45" s="1"/>
  <c r="I228" i="45"/>
  <c r="J228" i="45" s="1"/>
  <c r="J271" i="45"/>
  <c r="I278" i="45"/>
  <c r="J278" i="45" s="1"/>
  <c r="J284" i="45"/>
  <c r="I281" i="45"/>
  <c r="J281" i="45" s="1"/>
  <c r="J256" i="45"/>
  <c r="J239" i="45"/>
  <c r="I269" i="45"/>
  <c r="J269" i="45" s="1"/>
  <c r="I242" i="45"/>
  <c r="J242" i="45" s="1"/>
  <c r="I268" i="45"/>
  <c r="J268" i="45" s="1"/>
  <c r="I253" i="45"/>
  <c r="J253" i="45" s="1"/>
  <c r="J248" i="45"/>
  <c r="J344" i="45"/>
  <c r="J303" i="45"/>
  <c r="J351" i="45"/>
  <c r="J381" i="45"/>
  <c r="J275" i="45"/>
  <c r="J304" i="45"/>
  <c r="J340" i="45"/>
  <c r="J352" i="45"/>
  <c r="J382" i="45"/>
  <c r="J393" i="45"/>
  <c r="J220" i="45"/>
  <c r="J305" i="45"/>
  <c r="J341" i="45"/>
  <c r="J353" i="45"/>
  <c r="J383" i="45"/>
  <c r="J394" i="45"/>
  <c r="J392" i="45"/>
  <c r="J306" i="45"/>
  <c r="J342" i="45"/>
  <c r="J355" i="45"/>
  <c r="J384" i="45"/>
  <c r="J396" i="45"/>
  <c r="J160" i="45"/>
  <c r="J307" i="45"/>
  <c r="J343" i="45"/>
  <c r="J356" i="45"/>
  <c r="J397" i="45"/>
  <c r="J312" i="45"/>
  <c r="J348" i="45"/>
  <c r="J390" i="45"/>
  <c r="J402" i="45"/>
  <c r="J302" i="45"/>
  <c r="J350" i="45"/>
  <c r="J380" i="45"/>
  <c r="J349" i="45"/>
  <c r="J391" i="45"/>
  <c r="J401" i="45"/>
  <c r="J400" i="45"/>
  <c r="J399" i="45"/>
  <c r="J359" i="45"/>
  <c r="J398" i="45"/>
  <c r="J357" i="45"/>
  <c r="J354" i="45"/>
  <c r="J389" i="45"/>
  <c r="J347" i="45"/>
  <c r="J311" i="45"/>
  <c r="J376" i="45"/>
  <c r="J388" i="45"/>
  <c r="J346" i="45"/>
  <c r="J310" i="45"/>
  <c r="J194" i="45"/>
  <c r="J148" i="45"/>
  <c r="J387" i="45"/>
  <c r="J345" i="45"/>
  <c r="J309" i="45"/>
  <c r="J147" i="45"/>
  <c r="J386" i="45"/>
  <c r="J308" i="45"/>
  <c r="J108" i="45"/>
  <c r="J111" i="45"/>
  <c r="L37" i="49" l="1"/>
  <c r="I3" i="45"/>
  <c r="J3" i="45" s="1"/>
  <c r="I2" i="45"/>
  <c r="J2" i="45" s="1"/>
  <c r="H198" i="28" l="1"/>
  <c r="H199" i="28" l="1"/>
  <c r="H200" i="28" l="1"/>
  <c r="H201" i="28"/>
  <c r="H202" i="28"/>
  <c r="H203" i="28"/>
  <c r="H204" i="28"/>
  <c r="H205" i="28" l="1"/>
  <c r="H206" i="28"/>
  <c r="H207" i="28"/>
  <c r="H208" i="28"/>
  <c r="H209" i="28" l="1"/>
  <c r="H210" i="28"/>
  <c r="H211" i="28"/>
  <c r="H212" i="28" l="1"/>
  <c r="H220" i="28" l="1"/>
  <c r="H219" i="28"/>
  <c r="H218" i="28"/>
  <c r="H217" i="28"/>
  <c r="H216" i="28"/>
  <c r="H215" i="28"/>
  <c r="H214" i="28"/>
  <c r="H213" i="28"/>
  <c r="H225" i="28"/>
  <c r="H224" i="28"/>
  <c r="H223" i="28"/>
  <c r="H222" i="28"/>
  <c r="H221" i="28"/>
  <c r="H226" i="28" l="1"/>
  <c r="H227" i="28" l="1"/>
  <c r="H230" i="28"/>
  <c r="H229" i="28"/>
  <c r="H228" i="28"/>
  <c r="H233" i="28"/>
  <c r="H232" i="28"/>
  <c r="H231" i="28"/>
  <c r="H234" i="28" l="1"/>
  <c r="H235" i="28" l="1"/>
  <c r="H237" i="28" l="1"/>
  <c r="H236" i="28"/>
  <c r="H238" i="28" l="1"/>
  <c r="H239" i="28"/>
  <c r="H240" i="28"/>
  <c r="H241" i="28"/>
  <c r="H242" i="28" l="1"/>
  <c r="H243" i="28" l="1"/>
  <c r="H244" i="28"/>
  <c r="H245" i="28"/>
  <c r="H246" i="28"/>
  <c r="H247" i="28" l="1"/>
  <c r="H248" i="28"/>
  <c r="H249" i="28"/>
  <c r="H250" i="28" l="1"/>
  <c r="H251" i="28"/>
  <c r="H252" i="28"/>
  <c r="H253" i="28"/>
  <c r="H254" i="28"/>
  <c r="H255" i="28"/>
  <c r="H256" i="28"/>
  <c r="H257" i="28"/>
  <c r="H262" i="28"/>
  <c r="H261" i="28"/>
  <c r="H260" i="28"/>
  <c r="H259" i="28"/>
  <c r="H258" i="28"/>
  <c r="H368" i="28" l="1"/>
  <c r="H400" i="28"/>
  <c r="H448" i="28"/>
  <c r="H387" i="28"/>
  <c r="H263" i="28"/>
  <c r="H264" i="28"/>
  <c r="H265" i="28"/>
  <c r="H266" i="28" l="1"/>
  <c r="H267" i="28"/>
  <c r="H268" i="28"/>
  <c r="H269" i="28" l="1"/>
  <c r="H270" i="28"/>
  <c r="H405" i="28"/>
  <c r="H272" i="28"/>
  <c r="H271" i="28"/>
  <c r="H273" i="28" l="1"/>
  <c r="H527" i="28" l="1"/>
  <c r="H677" i="28"/>
  <c r="H274" i="28" l="1"/>
  <c r="H275" i="28"/>
  <c r="H276" i="28"/>
  <c r="H277" i="28"/>
  <c r="H278" i="28"/>
  <c r="H279" i="28"/>
  <c r="H591" i="28"/>
  <c r="H280" i="28"/>
  <c r="H635" i="28" l="1"/>
  <c r="H464" i="28"/>
  <c r="H436" i="28"/>
  <c r="H463" i="28"/>
  <c r="H281" i="28"/>
  <c r="H282" i="28"/>
  <c r="H283" i="28"/>
  <c r="H284" i="28"/>
  <c r="H285" i="28"/>
  <c r="H287" i="28" l="1"/>
  <c r="H288" i="28"/>
  <c r="H286" i="28"/>
  <c r="H289" i="28" l="1"/>
  <c r="H290" i="28"/>
  <c r="H291" i="28"/>
  <c r="H292" i="28"/>
  <c r="H293" i="28"/>
  <c r="H294" i="28"/>
  <c r="H295" i="28"/>
  <c r="H296" i="28" l="1"/>
  <c r="H297" i="28"/>
  <c r="H298" i="28"/>
  <c r="H299" i="28"/>
  <c r="H300" i="28" l="1"/>
  <c r="H814" i="28" l="1"/>
  <c r="H445" i="28"/>
  <c r="H583" i="28"/>
  <c r="H438" i="28"/>
  <c r="H301" i="28"/>
  <c r="H302" i="28"/>
  <c r="H303" i="28"/>
  <c r="H304" i="28"/>
  <c r="H305" i="28"/>
  <c r="H306" i="28" l="1"/>
  <c r="H307" i="28"/>
  <c r="H308" i="28"/>
  <c r="H309" i="28" l="1"/>
  <c r="H310" i="28" l="1"/>
  <c r="H311" i="28"/>
  <c r="H312" i="28"/>
  <c r="H563" i="28" l="1"/>
  <c r="H422" i="28"/>
  <c r="H313" i="28"/>
  <c r="H446" i="28" l="1"/>
  <c r="H482" i="28"/>
  <c r="H676" i="28"/>
  <c r="H705" i="28"/>
  <c r="H478" i="28"/>
  <c r="H624" i="28"/>
  <c r="H741" i="28"/>
  <c r="H823" i="28"/>
  <c r="H523" i="28"/>
  <c r="H810" i="28"/>
  <c r="H469" i="28"/>
  <c r="H593" i="28"/>
  <c r="H778" i="28"/>
  <c r="H433" i="28"/>
  <c r="H537" i="28"/>
  <c r="H749" i="28"/>
  <c r="H429" i="28"/>
  <c r="H573" i="28"/>
  <c r="H771" i="28"/>
  <c r="H629" i="28"/>
  <c r="H470" i="28"/>
  <c r="H453" i="28"/>
  <c r="H443" i="28"/>
  <c r="H517" i="28"/>
  <c r="H471" i="28"/>
  <c r="H701" i="28"/>
  <c r="H444" i="28"/>
  <c r="H522" i="28"/>
  <c r="H697" i="28"/>
  <c r="H553" i="28"/>
  <c r="H792" i="28"/>
  <c r="H830" i="28"/>
  <c r="H554" i="28"/>
  <c r="H627" i="28"/>
  <c r="H456" i="28"/>
  <c r="H521" i="28"/>
  <c r="H740" i="28"/>
  <c r="H447" i="28"/>
  <c r="H472" i="28"/>
  <c r="H717" i="28"/>
  <c r="H473" i="28"/>
  <c r="H608" i="28"/>
  <c r="H737" i="28"/>
  <c r="H435" i="28"/>
  <c r="H426" i="28"/>
  <c r="H519" i="28"/>
  <c r="H437" i="28"/>
  <c r="H475" i="28"/>
  <c r="H516" i="28"/>
  <c r="H442" i="28"/>
  <c r="H730" i="28"/>
  <c r="H528" i="28"/>
  <c r="H797" i="28"/>
  <c r="H526" i="28"/>
  <c r="H659" i="28"/>
  <c r="H574" i="28"/>
  <c r="H616" i="28"/>
  <c r="H455" i="28"/>
  <c r="H459" i="28"/>
  <c r="H520" i="28"/>
  <c r="H647" i="28"/>
  <c r="H557" i="28"/>
  <c r="H718" i="28"/>
  <c r="H529" i="28"/>
  <c r="H720" i="28"/>
  <c r="H542" i="28"/>
  <c r="H543" i="28"/>
  <c r="H545" i="28"/>
  <c r="H326" i="28" l="1"/>
  <c r="H327" i="28"/>
  <c r="H328" i="28"/>
  <c r="H314" i="28"/>
  <c r="H315" i="28"/>
  <c r="H316" i="28"/>
  <c r="H317" i="28"/>
  <c r="H318" i="28"/>
  <c r="H319" i="28"/>
  <c r="H320" i="28"/>
  <c r="H321" i="28"/>
  <c r="H322" i="28"/>
  <c r="H323" i="28"/>
  <c r="H324" i="28"/>
  <c r="H325" i="28"/>
  <c r="H329" i="28"/>
  <c r="H330" i="28"/>
  <c r="H331" i="28"/>
  <c r="H332" i="28"/>
  <c r="H333" i="28"/>
  <c r="H334" i="28"/>
  <c r="H335" i="28"/>
  <c r="H336" i="28"/>
  <c r="H337" i="28"/>
  <c r="H338" i="28"/>
  <c r="H339" i="28"/>
  <c r="H340" i="28"/>
  <c r="H341" i="28"/>
  <c r="H342" i="28"/>
  <c r="H343" i="28"/>
  <c r="H344" i="28"/>
  <c r="H345" i="28"/>
  <c r="H346" i="28"/>
  <c r="H347" i="28"/>
  <c r="H348" i="28"/>
  <c r="H349" i="28"/>
  <c r="H350" i="28"/>
  <c r="H351" i="28"/>
  <c r="H352" i="28"/>
  <c r="H353" i="28"/>
  <c r="H354" i="28"/>
  <c r="H688" i="28"/>
  <c r="H658" i="28"/>
  <c r="H355" i="28"/>
  <c r="H356" i="28"/>
  <c r="H358" i="28" l="1"/>
  <c r="H546" i="28" l="1"/>
  <c r="H479" i="28"/>
  <c r="H815" i="28"/>
  <c r="H357" i="28"/>
  <c r="H359" i="28"/>
  <c r="H360" i="28"/>
  <c r="H361" i="28"/>
  <c r="H477" i="28" l="1"/>
  <c r="H362" i="28"/>
  <c r="H410" i="28" l="1"/>
  <c r="H441" i="28"/>
  <c r="H756" i="28"/>
  <c r="H804" i="28"/>
  <c r="H806" i="28"/>
  <c r="H541" i="28"/>
  <c r="H363" i="28"/>
  <c r="H364" i="28"/>
  <c r="H365" i="28"/>
  <c r="H366" i="28" l="1"/>
  <c r="H367" i="28"/>
  <c r="H656" i="28" l="1"/>
  <c r="H496" i="28"/>
  <c r="H369" i="28" l="1"/>
  <c r="H370" i="28"/>
  <c r="H371" i="28"/>
  <c r="H372" i="28"/>
  <c r="H373" i="28"/>
  <c r="H458" i="28" l="1"/>
  <c r="H461" i="28"/>
  <c r="H466" i="28"/>
  <c r="H374" i="28"/>
  <c r="H375" i="28"/>
  <c r="H376" i="28" l="1"/>
  <c r="H377" i="28"/>
  <c r="H378" i="28"/>
  <c r="H379" i="28"/>
  <c r="H380" i="28"/>
  <c r="H381" i="28"/>
  <c r="H382" i="28"/>
  <c r="H383" i="28"/>
  <c r="H384" i="28"/>
  <c r="H385" i="28" l="1"/>
  <c r="H386" i="28" l="1"/>
  <c r="H388" i="28" l="1"/>
  <c r="H389" i="28" l="1"/>
  <c r="H390" i="28"/>
  <c r="H773" i="28" l="1"/>
  <c r="H803" i="28"/>
  <c r="H801" i="28"/>
  <c r="H391" i="28" l="1"/>
  <c r="H392" i="28"/>
  <c r="H394" i="28" l="1"/>
  <c r="H393" i="28"/>
  <c r="H395" i="28" l="1"/>
  <c r="H396" i="28"/>
  <c r="H769" i="28"/>
  <c r="H844" i="28"/>
  <c r="H550" i="28"/>
  <c r="H636" i="28"/>
  <c r="H397" i="28"/>
  <c r="H398" i="28"/>
  <c r="H399" i="28"/>
  <c r="H401" i="28" l="1"/>
  <c r="H402" i="28"/>
  <c r="H403" i="28" l="1"/>
  <c r="H559" i="28" l="1"/>
  <c r="H404" i="28"/>
  <c r="H614" i="28" l="1"/>
  <c r="H406" i="28"/>
  <c r="H539" i="28"/>
  <c r="H564" i="28" l="1"/>
  <c r="H407" i="28" l="1"/>
  <c r="H408" i="28"/>
  <c r="H612" i="28"/>
  <c r="H551" i="28"/>
  <c r="H549" i="28"/>
  <c r="H510" i="28"/>
  <c r="H558" i="28"/>
  <c r="H679" i="28"/>
  <c r="H605" i="28"/>
  <c r="H474" i="28"/>
  <c r="H409" i="28" l="1"/>
  <c r="H411" i="28"/>
  <c r="H412" i="28" l="1"/>
  <c r="H416" i="28"/>
  <c r="H417" i="28"/>
  <c r="H418" i="28"/>
  <c r="H419" i="28"/>
  <c r="H420" i="28"/>
  <c r="H415" i="28"/>
  <c r="H414" i="28"/>
  <c r="H421" i="28"/>
  <c r="H413" i="28"/>
  <c r="H587" i="28" l="1"/>
  <c r="H757" i="28"/>
  <c r="H531" i="28"/>
  <c r="H652" i="28"/>
  <c r="H748" i="28"/>
  <c r="H763" i="28"/>
  <c r="H795" i="28"/>
  <c r="H825" i="28"/>
  <c r="H423" i="28" l="1"/>
  <c r="H424" i="28"/>
  <c r="H425" i="28"/>
  <c r="H582" i="28" l="1"/>
  <c r="H787" i="28"/>
  <c r="H622" i="28" l="1"/>
  <c r="H755" i="28"/>
  <c r="H427" i="28"/>
  <c r="H428" i="28"/>
  <c r="H568" i="28"/>
  <c r="H430" i="28" l="1"/>
  <c r="H431" i="28"/>
  <c r="H432" i="28"/>
  <c r="H750" i="28" l="1"/>
  <c r="H434" i="28"/>
  <c r="G142" i="29"/>
  <c r="F142" i="29"/>
  <c r="G141" i="29"/>
  <c r="F141" i="29"/>
  <c r="H852" i="28"/>
  <c r="H847" i="28"/>
  <c r="H836" i="28"/>
  <c r="H835" i="28"/>
  <c r="H834" i="28"/>
  <c r="H831" i="28"/>
  <c r="H826" i="28"/>
  <c r="H822" i="28"/>
  <c r="H821" i="28"/>
  <c r="H816" i="28"/>
  <c r="H811" i="28"/>
  <c r="H809" i="28"/>
  <c r="H808" i="28"/>
  <c r="H807" i="28"/>
  <c r="H798" i="28"/>
  <c r="H796" i="28"/>
  <c r="H794" i="28"/>
  <c r="H790" i="28"/>
  <c r="H786" i="28"/>
  <c r="H785" i="28"/>
  <c r="H783" i="28"/>
  <c r="H781" i="28"/>
  <c r="H780" i="28"/>
  <c r="H779" i="28"/>
  <c r="H777" i="28"/>
  <c r="H776" i="28"/>
  <c r="H775" i="28"/>
  <c r="H774" i="28"/>
  <c r="H772" i="28"/>
  <c r="H770" i="28"/>
  <c r="H768" i="28"/>
  <c r="H767" i="28"/>
  <c r="H766" i="28"/>
  <c r="H765" i="28"/>
  <c r="H764" i="28"/>
  <c r="H762" i="28"/>
  <c r="H761" i="28"/>
  <c r="H760" i="28"/>
  <c r="H759" i="28"/>
  <c r="H758" i="28"/>
  <c r="H754" i="28"/>
  <c r="H753" i="28"/>
  <c r="H752" i="28"/>
  <c r="H751" i="28"/>
  <c r="H747" i="28"/>
  <c r="H746" i="28"/>
  <c r="H745" i="28"/>
  <c r="H744" i="28"/>
  <c r="H743" i="28"/>
  <c r="H742" i="28"/>
  <c r="H739" i="28"/>
  <c r="H738" i="28"/>
  <c r="H736" i="28"/>
  <c r="H735" i="28"/>
  <c r="H734" i="28"/>
  <c r="H733" i="28"/>
  <c r="H732" i="28"/>
  <c r="H731" i="28"/>
  <c r="H729" i="28"/>
  <c r="H728" i="28"/>
  <c r="H727" i="28"/>
  <c r="H726" i="28"/>
  <c r="H725" i="28"/>
  <c r="H724" i="28"/>
  <c r="H723" i="28"/>
  <c r="H722" i="28"/>
  <c r="H721" i="28"/>
  <c r="H719" i="28"/>
  <c r="H716" i="28"/>
  <c r="H714" i="28"/>
  <c r="H713" i="28"/>
  <c r="H712" i="28"/>
  <c r="H711" i="28"/>
  <c r="H710" i="28"/>
  <c r="H709" i="28"/>
  <c r="H708" i="28"/>
  <c r="H707" i="28"/>
  <c r="H706" i="28"/>
  <c r="H704" i="28"/>
  <c r="H703" i="28"/>
  <c r="H702" i="28"/>
  <c r="H698" i="28"/>
  <c r="H696" i="28"/>
  <c r="H695" i="28"/>
  <c r="H694" i="28"/>
  <c r="H693" i="28"/>
  <c r="H692" i="28"/>
  <c r="H691" i="28"/>
  <c r="H690" i="28"/>
  <c r="H689" i="28"/>
  <c r="H687" i="28"/>
  <c r="H686" i="28"/>
  <c r="H685" i="28"/>
  <c r="H684" i="28"/>
  <c r="H683" i="28"/>
  <c r="H682" i="28"/>
  <c r="H681" i="28"/>
  <c r="H680" i="28"/>
  <c r="H678" i="28"/>
  <c r="H675" i="28"/>
  <c r="H674" i="28"/>
  <c r="H673" i="28"/>
  <c r="H672" i="28"/>
  <c r="H671" i="28"/>
  <c r="H670" i="28"/>
  <c r="H669" i="28"/>
  <c r="H668" i="28"/>
  <c r="H667" i="28"/>
  <c r="H666" i="28"/>
  <c r="H665" i="28"/>
  <c r="H664" i="28"/>
  <c r="H663" i="28"/>
  <c r="H662" i="28"/>
  <c r="H661" i="28"/>
  <c r="H660" i="28"/>
  <c r="H657" i="28"/>
  <c r="H655" i="28"/>
  <c r="H654" i="28"/>
  <c r="H653" i="28"/>
  <c r="H651" i="28"/>
  <c r="H650" i="28"/>
  <c r="H649" i="28"/>
  <c r="H648" i="28"/>
  <c r="H646" i="28"/>
  <c r="H645" i="28"/>
  <c r="H644" i="28"/>
  <c r="H643" i="28"/>
  <c r="H642" i="28"/>
  <c r="H641" i="28"/>
  <c r="H640" i="28"/>
  <c r="H639" i="28"/>
  <c r="H638" i="28"/>
  <c r="H637" i="28"/>
  <c r="H634" i="28"/>
  <c r="H633" i="28"/>
  <c r="H632" i="28"/>
  <c r="H631" i="28"/>
  <c r="H630" i="28"/>
  <c r="H628" i="28"/>
  <c r="H626" i="28"/>
  <c r="H625" i="28"/>
  <c r="H623" i="28"/>
  <c r="H621" i="28"/>
  <c r="H620" i="28"/>
  <c r="H619" i="28"/>
  <c r="H618" i="28"/>
  <c r="H617" i="28"/>
  <c r="H615" i="28"/>
  <c r="H610" i="28"/>
  <c r="H613" i="28"/>
  <c r="H611" i="28"/>
  <c r="H609" i="28"/>
  <c r="H607" i="28"/>
  <c r="H606" i="28"/>
  <c r="H604" i="28"/>
  <c r="H603" i="28"/>
  <c r="H602" i="28"/>
  <c r="H601" i="28"/>
  <c r="H600" i="28"/>
  <c r="H599" i="28"/>
  <c r="H598" i="28"/>
  <c r="H597" i="28"/>
  <c r="H596" i="28"/>
  <c r="H595" i="28"/>
  <c r="H594" i="28"/>
  <c r="H592" i="28"/>
  <c r="H590" i="28"/>
  <c r="H589" i="28"/>
  <c r="H588" i="28"/>
  <c r="H586" i="28"/>
  <c r="H585" i="28"/>
  <c r="H584" i="28"/>
  <c r="H581" i="28"/>
  <c r="H580" i="28"/>
  <c r="H579" i="28"/>
  <c r="H578" i="28"/>
  <c r="H577" i="28"/>
  <c r="H576" i="28"/>
  <c r="H575" i="28"/>
  <c r="H572" i="28"/>
  <c r="H570" i="28"/>
  <c r="H569" i="28"/>
  <c r="H567" i="28"/>
  <c r="H566" i="28"/>
  <c r="H565" i="28"/>
  <c r="H562" i="28"/>
  <c r="H561" i="28"/>
  <c r="H560" i="28"/>
  <c r="H556" i="28"/>
  <c r="H555" i="28"/>
  <c r="H552" i="28"/>
  <c r="H548" i="28"/>
  <c r="H547" i="28"/>
  <c r="H544" i="28"/>
  <c r="H540" i="28"/>
  <c r="H538" i="28"/>
  <c r="H536" i="28"/>
  <c r="H535" i="28"/>
  <c r="H534" i="28"/>
  <c r="H533" i="28"/>
  <c r="H532" i="28"/>
  <c r="H530" i="28"/>
  <c r="H525" i="28"/>
  <c r="H524" i="28"/>
  <c r="H518" i="28"/>
  <c r="H515" i="28"/>
  <c r="H514" i="28"/>
  <c r="H513" i="28"/>
  <c r="H512" i="28"/>
  <c r="H511" i="28"/>
  <c r="H509" i="28"/>
  <c r="H508" i="28"/>
  <c r="H507" i="28"/>
  <c r="H506" i="28"/>
  <c r="H505" i="28"/>
  <c r="H504" i="28"/>
  <c r="H503" i="28"/>
  <c r="H502" i="28"/>
  <c r="H501" i="28"/>
  <c r="H500" i="28"/>
  <c r="H499" i="28"/>
  <c r="H498" i="28"/>
  <c r="H497" i="28"/>
  <c r="H495" i="28"/>
  <c r="H494" i="28"/>
  <c r="H493" i="28"/>
  <c r="H492" i="28"/>
  <c r="H491" i="28"/>
  <c r="H490" i="28"/>
  <c r="H489" i="28"/>
  <c r="H488" i="28"/>
  <c r="H487" i="28"/>
  <c r="H486" i="28"/>
  <c r="H485" i="28"/>
  <c r="H484" i="28"/>
  <c r="H483" i="28"/>
  <c r="H481" i="28"/>
  <c r="H480" i="28"/>
  <c r="H476" i="28"/>
  <c r="H468" i="28"/>
  <c r="H467" i="28"/>
  <c r="H465" i="28"/>
  <c r="H462" i="28"/>
  <c r="H460" i="28"/>
  <c r="H457" i="28"/>
  <c r="H454" i="28"/>
  <c r="H452" i="28"/>
  <c r="H451" i="28"/>
  <c r="H450" i="28"/>
  <c r="H449" i="28"/>
  <c r="H440" i="28"/>
  <c r="H439" i="28"/>
  <c r="DE5" i="28"/>
  <c r="DD5" i="28"/>
  <c r="DC5" i="28"/>
  <c r="DB5" i="28"/>
  <c r="DA5" i="28"/>
  <c r="CZ5" i="28"/>
  <c r="CY5" i="28"/>
  <c r="CX5" i="28"/>
  <c r="CW5" i="28"/>
  <c r="CV5" i="28"/>
  <c r="CU5" i="28"/>
  <c r="CT5" i="28"/>
  <c r="CS5" i="28"/>
  <c r="CR5" i="28"/>
  <c r="CQ5" i="28"/>
  <c r="CP5" i="28"/>
  <c r="CO5" i="28"/>
  <c r="CN5" i="28"/>
  <c r="CM5" i="28"/>
  <c r="CL5" i="28"/>
  <c r="CK5" i="28"/>
  <c r="CJ5" i="28"/>
  <c r="CI5" i="28"/>
  <c r="CH5" i="28"/>
  <c r="CG5" i="28"/>
  <c r="CF5" i="28"/>
  <c r="CE5" i="28"/>
  <c r="CD5" i="28"/>
  <c r="CC5" i="28"/>
  <c r="CB5" i="28"/>
  <c r="CA5" i="28"/>
  <c r="BZ5" i="28"/>
  <c r="BY5" i="28"/>
  <c r="BX5" i="28"/>
  <c r="BW5" i="28"/>
  <c r="BV5" i="28"/>
  <c r="BU5" i="28"/>
  <c r="BT5" i="28"/>
  <c r="BS5" i="28"/>
  <c r="BR5" i="28"/>
  <c r="BQ5" i="28"/>
  <c r="BP5" i="28"/>
  <c r="BO5" i="28"/>
  <c r="BN5" i="28"/>
  <c r="BM5" i="28"/>
  <c r="BL5" i="28"/>
  <c r="BK5" i="28"/>
  <c r="BJ5" i="28"/>
  <c r="BI5" i="28"/>
  <c r="BH5" i="28"/>
  <c r="BG5" i="28"/>
  <c r="BF5" i="28"/>
  <c r="BE5" i="28"/>
  <c r="BD5" i="28"/>
  <c r="BC5" i="28"/>
  <c r="BB5" i="28"/>
  <c r="BA5" i="28"/>
  <c r="AZ5" i="28"/>
  <c r="AY5" i="28"/>
  <c r="AX5" i="28"/>
  <c r="AW5" i="28"/>
  <c r="AV5" i="28"/>
  <c r="AU5" i="28"/>
  <c r="AT5" i="28"/>
  <c r="AS5" i="28"/>
  <c r="AR5" i="28"/>
  <c r="AQ5" i="28"/>
  <c r="AP5" i="28"/>
  <c r="AO5" i="28"/>
  <c r="AN5" i="28"/>
  <c r="AM5" i="28"/>
  <c r="AL5" i="28"/>
  <c r="AK5" i="28"/>
  <c r="AJ5" i="28"/>
  <c r="AI5" i="28"/>
  <c r="AH5" i="28"/>
  <c r="AG5" i="28"/>
  <c r="AF5" i="28"/>
  <c r="AE5" i="28"/>
  <c r="AD5" i="28"/>
  <c r="AC5" i="28"/>
  <c r="AB5" i="28"/>
  <c r="AA5" i="28"/>
  <c r="Z5" i="28"/>
  <c r="Y5" i="28"/>
  <c r="X5" i="28"/>
  <c r="W5" i="28"/>
  <c r="V5" i="28"/>
  <c r="U5" i="28"/>
  <c r="T5" i="28"/>
  <c r="S5" i="28"/>
  <c r="R5" i="28"/>
  <c r="Q5" i="28"/>
  <c r="P5" i="28"/>
  <c r="O5" i="28"/>
  <c r="N5" i="28"/>
  <c r="L4" i="28" l="1"/>
  <c r="DF5" i="28"/>
  <c r="L5" i="28"/>
  <c r="L3" i="2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Ku, Kyeongmo</author>
  </authors>
  <commentList>
    <comment ref="N151" authorId="0" shapeId="0" xr:uid="{69F85D66-A7C2-4DA9-8014-FE0C94B1B107}">
      <text>
        <r>
          <rPr>
            <b/>
            <sz val="9"/>
            <color indexed="81"/>
            <rFont val="Tahoma"/>
            <family val="2"/>
          </rPr>
          <t>Ku, Kyeongmo:</t>
        </r>
        <r>
          <rPr>
            <sz val="9"/>
            <color indexed="81"/>
            <rFont val="Tahoma"/>
            <family val="2"/>
          </rPr>
          <t xml:space="preserve">
</t>
        </r>
        <r>
          <rPr>
            <sz val="11"/>
            <color indexed="81"/>
            <rFont val="Tahoma"/>
            <family val="2"/>
          </rPr>
          <t xml:space="preserve">10409305 </t>
        </r>
        <r>
          <rPr>
            <sz val="11"/>
            <color indexed="81"/>
            <rFont val="BatangChe"/>
            <family val="3"/>
            <charset val="129"/>
          </rPr>
          <t>대체품</t>
        </r>
      </text>
    </comment>
    <comment ref="G190" authorId="0" shapeId="0" xr:uid="{CD38EE9F-21B3-4CE3-A552-1E9EB236427E}">
      <text>
        <r>
          <rPr>
            <b/>
            <sz val="9"/>
            <color indexed="81"/>
            <rFont val="Tahoma"/>
            <family val="2"/>
          </rPr>
          <t>Ku, Kyeongmo:</t>
        </r>
        <r>
          <rPr>
            <sz val="9"/>
            <color indexed="81"/>
            <rFont val="Tahoma"/>
            <family val="2"/>
          </rPr>
          <t xml:space="preserve">
</t>
        </r>
        <r>
          <rPr>
            <sz val="9"/>
            <color indexed="81"/>
            <rFont val="BatangChe"/>
            <family val="3"/>
            <charset val="129"/>
          </rPr>
          <t>전면</t>
        </r>
        <r>
          <rPr>
            <sz val="9"/>
            <color indexed="81"/>
            <rFont val="Tahoma"/>
            <family val="2"/>
          </rPr>
          <t xml:space="preserve">:2EA
HB-B </t>
        </r>
        <r>
          <rPr>
            <sz val="9"/>
            <color indexed="81"/>
            <rFont val="BatangChe"/>
            <family val="3"/>
            <charset val="129"/>
          </rPr>
          <t>후면</t>
        </r>
        <r>
          <rPr>
            <sz val="9"/>
            <color indexed="81"/>
            <rFont val="Tahoma"/>
            <family val="2"/>
          </rPr>
          <t xml:space="preserve">:1EA
</t>
        </r>
        <r>
          <rPr>
            <sz val="9"/>
            <color indexed="81"/>
            <rFont val="BatangChe"/>
            <family val="3"/>
            <charset val="129"/>
          </rPr>
          <t>공무팀사무실</t>
        </r>
        <r>
          <rPr>
            <sz val="9"/>
            <color indexed="81"/>
            <rFont val="Tahoma"/>
            <family val="2"/>
          </rPr>
          <t>:1EA</t>
        </r>
      </text>
    </comment>
    <comment ref="G191" authorId="0" shapeId="0" xr:uid="{49D851AB-D5DB-4F9A-8C65-FFF4F442001E}">
      <text>
        <r>
          <rPr>
            <b/>
            <sz val="9"/>
            <color indexed="81"/>
            <rFont val="Tahoma"/>
            <family val="2"/>
          </rPr>
          <t>Ku, Kyeongmo:</t>
        </r>
        <r>
          <rPr>
            <sz val="9"/>
            <color indexed="81"/>
            <rFont val="Tahoma"/>
            <family val="2"/>
          </rPr>
          <t xml:space="preserve">
</t>
        </r>
        <r>
          <rPr>
            <sz val="9"/>
            <color indexed="81"/>
            <rFont val="BatangChe"/>
            <family val="3"/>
            <charset val="129"/>
          </rPr>
          <t>전면</t>
        </r>
        <r>
          <rPr>
            <sz val="9"/>
            <color indexed="81"/>
            <rFont val="Tahoma"/>
            <family val="2"/>
          </rPr>
          <t xml:space="preserve">:2EA
HB-B </t>
        </r>
        <r>
          <rPr>
            <sz val="9"/>
            <color indexed="81"/>
            <rFont val="BatangChe"/>
            <family val="3"/>
            <charset val="129"/>
          </rPr>
          <t>후면</t>
        </r>
        <r>
          <rPr>
            <sz val="9"/>
            <color indexed="81"/>
            <rFont val="Tahoma"/>
            <family val="2"/>
          </rPr>
          <t xml:space="preserve">:1EA
</t>
        </r>
        <r>
          <rPr>
            <sz val="9"/>
            <color indexed="81"/>
            <rFont val="BatangChe"/>
            <family val="3"/>
            <charset val="129"/>
          </rPr>
          <t>공무팀사무실</t>
        </r>
        <r>
          <rPr>
            <sz val="9"/>
            <color indexed="81"/>
            <rFont val="Tahoma"/>
            <family val="2"/>
          </rPr>
          <t>:1EA</t>
        </r>
      </text>
    </comment>
    <comment ref="G219" authorId="0" shapeId="0" xr:uid="{CDDF9FE1-E2D2-494C-9ED8-BDE2DA5E3780}">
      <text>
        <r>
          <rPr>
            <b/>
            <sz val="9"/>
            <color indexed="81"/>
            <rFont val="Tahoma"/>
            <family val="2"/>
          </rPr>
          <t>Ku, Kyeongmo:
HB-B
1~4</t>
        </r>
        <r>
          <rPr>
            <b/>
            <sz val="9"/>
            <color indexed="81"/>
            <rFont val="BatangChe"/>
            <family val="3"/>
            <charset val="129"/>
          </rPr>
          <t>통로</t>
        </r>
        <r>
          <rPr>
            <b/>
            <sz val="9"/>
            <color indexed="81"/>
            <rFont val="Tahoma"/>
            <family val="2"/>
          </rPr>
          <t>:7EA</t>
        </r>
        <r>
          <rPr>
            <b/>
            <sz val="9"/>
            <color indexed="81"/>
            <rFont val="BatangChe"/>
            <family val="3"/>
            <charset val="129"/>
          </rPr>
          <t xml:space="preserve">씩
</t>
        </r>
        <r>
          <rPr>
            <b/>
            <sz val="9"/>
            <color indexed="81"/>
            <rFont val="Tahoma"/>
            <family val="2"/>
          </rPr>
          <t>5</t>
        </r>
        <r>
          <rPr>
            <b/>
            <sz val="9"/>
            <color indexed="81"/>
            <rFont val="BatangChe"/>
            <family val="3"/>
            <charset val="129"/>
          </rPr>
          <t>통로</t>
        </r>
        <r>
          <rPr>
            <b/>
            <sz val="9"/>
            <color indexed="81"/>
            <rFont val="Tahoma"/>
            <family val="2"/>
          </rPr>
          <t>:10EA</t>
        </r>
        <r>
          <rPr>
            <b/>
            <sz val="9"/>
            <color indexed="81"/>
            <rFont val="BatangChe"/>
            <family val="3"/>
            <charset val="129"/>
          </rPr>
          <t xml:space="preserve">
총</t>
        </r>
        <r>
          <rPr>
            <b/>
            <sz val="9"/>
            <color indexed="81"/>
            <rFont val="Tahoma"/>
            <family val="2"/>
          </rPr>
          <t xml:space="preserve"> </t>
        </r>
        <r>
          <rPr>
            <b/>
            <sz val="9"/>
            <color indexed="81"/>
            <rFont val="BatangChe"/>
            <family val="3"/>
            <charset val="129"/>
          </rPr>
          <t>한</t>
        </r>
        <r>
          <rPr>
            <b/>
            <sz val="9"/>
            <color indexed="81"/>
            <rFont val="Tahoma"/>
            <family val="2"/>
          </rPr>
          <t xml:space="preserve"> </t>
        </r>
        <r>
          <rPr>
            <b/>
            <sz val="9"/>
            <color indexed="81"/>
            <rFont val="BatangChe"/>
            <family val="3"/>
            <charset val="129"/>
          </rPr>
          <t>개</t>
        </r>
        <r>
          <rPr>
            <b/>
            <sz val="9"/>
            <color indexed="81"/>
            <rFont val="Tahoma"/>
            <family val="2"/>
          </rPr>
          <t xml:space="preserve"> </t>
        </r>
        <r>
          <rPr>
            <b/>
            <sz val="9"/>
            <color indexed="81"/>
            <rFont val="BatangChe"/>
            <family val="3"/>
            <charset val="129"/>
          </rPr>
          <t>층</t>
        </r>
        <r>
          <rPr>
            <b/>
            <sz val="9"/>
            <color indexed="81"/>
            <rFont val="Tahoma"/>
            <family val="2"/>
          </rPr>
          <t>:38EA
9</t>
        </r>
        <r>
          <rPr>
            <b/>
            <sz val="9"/>
            <color indexed="81"/>
            <rFont val="BatangChe"/>
            <family val="3"/>
            <charset val="129"/>
          </rPr>
          <t>개층</t>
        </r>
        <r>
          <rPr>
            <b/>
            <sz val="9"/>
            <color indexed="81"/>
            <rFont val="Tahoma"/>
            <family val="2"/>
          </rPr>
          <t>: 342EA
HB-A,B: 684EA</t>
        </r>
      </text>
    </comment>
    <comment ref="F357" authorId="0" shapeId="0" xr:uid="{FD67F0F9-7031-4B50-9755-9D45102D32C6}">
      <text>
        <r>
          <rPr>
            <b/>
            <sz val="9"/>
            <color indexed="81"/>
            <rFont val="Tahoma"/>
            <family val="2"/>
          </rPr>
          <t>Ku, Kyeongmo:</t>
        </r>
        <r>
          <rPr>
            <sz val="9"/>
            <color indexed="81"/>
            <rFont val="Tahoma"/>
            <family val="2"/>
          </rPr>
          <t xml:space="preserve">
- A.TK01.03+F01.GB02
- A.TK01.03+F01.GB04
- A.TK01.03+F01.GB05
- A.WA01.01+F02.GC03
- A.WA01.01+F02.GC04</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Ku, Kyeongmo</author>
  </authors>
  <commentList>
    <comment ref="E19" authorId="0" shapeId="0" xr:uid="{6DB8459B-264C-4E40-841C-85EC0D0281BE}">
      <text>
        <r>
          <rPr>
            <b/>
            <sz val="9"/>
            <color indexed="81"/>
            <rFont val="Tahoma"/>
            <family val="2"/>
          </rPr>
          <t>Ku, Kyeongmo:</t>
        </r>
        <r>
          <rPr>
            <sz val="9"/>
            <color indexed="81"/>
            <rFont val="Tahoma"/>
            <family val="2"/>
          </rPr>
          <t xml:space="preserve">
</t>
        </r>
        <r>
          <rPr>
            <sz val="11"/>
            <color indexed="81"/>
            <rFont val="Tahoma"/>
            <family val="2"/>
          </rPr>
          <t xml:space="preserve">10409305 </t>
        </r>
        <r>
          <rPr>
            <sz val="11"/>
            <color indexed="81"/>
            <rFont val="BatangChe"/>
            <family val="3"/>
            <charset val="129"/>
          </rPr>
          <t>대체품</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Ku, Kyeongmo</author>
  </authors>
  <commentList>
    <comment ref="F13" authorId="0" shapeId="0" xr:uid="{B9055872-35FB-4354-8BAF-37A7E6EAF977}">
      <text>
        <r>
          <rPr>
            <b/>
            <sz val="9"/>
            <color indexed="81"/>
            <rFont val="Tahoma"/>
            <family val="2"/>
          </rPr>
          <t>Ku, Kyeongmo:</t>
        </r>
        <r>
          <rPr>
            <sz val="9"/>
            <color indexed="81"/>
            <rFont val="Tahoma"/>
            <family val="2"/>
          </rPr>
          <t xml:space="preserve">
</t>
        </r>
        <r>
          <rPr>
            <sz val="9"/>
            <color indexed="81"/>
            <rFont val="BatangChe"/>
            <family val="3"/>
            <charset val="129"/>
          </rPr>
          <t>전면</t>
        </r>
        <r>
          <rPr>
            <sz val="9"/>
            <color indexed="81"/>
            <rFont val="Tahoma"/>
            <family val="2"/>
          </rPr>
          <t xml:space="preserve">:2EA
HB-B </t>
        </r>
        <r>
          <rPr>
            <sz val="9"/>
            <color indexed="81"/>
            <rFont val="BatangChe"/>
            <family val="3"/>
            <charset val="129"/>
          </rPr>
          <t>후면</t>
        </r>
        <r>
          <rPr>
            <sz val="9"/>
            <color indexed="81"/>
            <rFont val="Tahoma"/>
            <family val="2"/>
          </rPr>
          <t xml:space="preserve">:1EA
</t>
        </r>
        <r>
          <rPr>
            <sz val="9"/>
            <color indexed="81"/>
            <rFont val="BatangChe"/>
            <family val="3"/>
            <charset val="129"/>
          </rPr>
          <t>공무팀사무실</t>
        </r>
        <r>
          <rPr>
            <sz val="9"/>
            <color indexed="81"/>
            <rFont val="Tahoma"/>
            <family val="2"/>
          </rPr>
          <t>:1EA</t>
        </r>
      </text>
    </comment>
    <comment ref="D22" authorId="0" shapeId="0" xr:uid="{D9820D55-67B9-4C69-9297-DA34CFA65A16}">
      <text>
        <r>
          <rPr>
            <b/>
            <sz val="9"/>
            <color indexed="81"/>
            <rFont val="Tahoma"/>
            <family val="2"/>
          </rPr>
          <t>Ku, Kyeongmo:</t>
        </r>
        <r>
          <rPr>
            <sz val="9"/>
            <color indexed="81"/>
            <rFont val="Tahoma"/>
            <family val="2"/>
          </rPr>
          <t xml:space="preserve">
</t>
        </r>
        <r>
          <rPr>
            <sz val="11"/>
            <color indexed="81"/>
            <rFont val="Tahoma"/>
            <family val="2"/>
          </rPr>
          <t xml:space="preserve">10409305 </t>
        </r>
        <r>
          <rPr>
            <sz val="11"/>
            <color indexed="81"/>
            <rFont val="BatangChe"/>
            <family val="3"/>
            <charset val="129"/>
          </rPr>
          <t>대체품</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<sst xmlns="http://schemas.openxmlformats.org/spreadsheetml/2006/main" count="15541" uniqueCount="3822">
  <si>
    <t>PARTS LIST</t>
  </si>
  <si>
    <t>안전재고</t>
  </si>
  <si>
    <t>전체
ITEM</t>
  </si>
  <si>
    <t>안전재고
부족</t>
  </si>
  <si>
    <t>Safety Stock
Fulfillment Rate</t>
  </si>
  <si>
    <t>ASRS</t>
  </si>
  <si>
    <t>CONVEYOR</t>
  </si>
  <si>
    <t>UTILITY</t>
  </si>
  <si>
    <t>입력날짜</t>
  </si>
  <si>
    <t>ELECTRICAL</t>
  </si>
  <si>
    <t>FY26</t>
  </si>
  <si>
    <t>FY27</t>
  </si>
  <si>
    <t>EQUIPMENT</t>
  </si>
  <si>
    <t>Hierarchy-1</t>
  </si>
  <si>
    <t>Hierarchy-2</t>
  </si>
  <si>
    <t>Hierarchy-3</t>
  </si>
  <si>
    <t>Hierarchy-4</t>
  </si>
  <si>
    <t>설치설비</t>
  </si>
  <si>
    <t>설치갯수</t>
  </si>
  <si>
    <t>현재재고</t>
  </si>
  <si>
    <t>안전재고
충족현황</t>
  </si>
  <si>
    <t>보관 위치</t>
  </si>
  <si>
    <t>Supplier</t>
  </si>
  <si>
    <t>제조사</t>
  </si>
  <si>
    <t>Order number</t>
  </si>
  <si>
    <t>Unit price (EUR)</t>
  </si>
  <si>
    <t>Unit price (KRW)</t>
  </si>
  <si>
    <t>Life time</t>
  </si>
  <si>
    <t>Lead time</t>
  </si>
  <si>
    <t>Criticality</t>
  </si>
  <si>
    <t>Demend per year</t>
  </si>
  <si>
    <t>입고예정</t>
    <phoneticPr fontId="30" type="noConversion"/>
  </si>
  <si>
    <t>입고 후 총 수량</t>
    <phoneticPr fontId="30" type="noConversion"/>
  </si>
  <si>
    <t>2차분 입고수량</t>
  </si>
  <si>
    <t>기존수량+입고수량</t>
  </si>
  <si>
    <t>Oct</t>
  </si>
  <si>
    <t>Nov</t>
  </si>
  <si>
    <t>Dec</t>
  </si>
  <si>
    <t>Jan</t>
  </si>
  <si>
    <t>Feb</t>
  </si>
  <si>
    <t>Mar</t>
  </si>
  <si>
    <t>Apr</t>
  </si>
  <si>
    <t>May</t>
  </si>
  <si>
    <t>Jun</t>
  </si>
  <si>
    <t>Jul</t>
  </si>
  <si>
    <t>Aug</t>
  </si>
  <si>
    <t>Sep</t>
  </si>
  <si>
    <t>Conveyor</t>
  </si>
  <si>
    <t>KNAPP Conveyor</t>
  </si>
  <si>
    <t>Motorized roller</t>
  </si>
  <si>
    <t>NB=660 EC5000 18:1 P...</t>
  </si>
  <si>
    <t>EL 660, RL:646mm</t>
  </si>
  <si>
    <t>WE01, WE02, WA01, WA02, TK01, TK03</t>
  </si>
  <si>
    <t>C14</t>
  </si>
  <si>
    <t>Interoll</t>
  </si>
  <si>
    <t>10325252_01_0004</t>
  </si>
  <si>
    <t>%</t>
  </si>
  <si>
    <t>NB=900 EC5000 18:1 P...</t>
  </si>
  <si>
    <t>EL 900, RL:886mm</t>
  </si>
  <si>
    <t>WE01, WE02, WA02, TK01, TK03</t>
  </si>
  <si>
    <t>10325252_01_0027</t>
  </si>
  <si>
    <t>NB1=660 EC5000 13:1 ...</t>
  </si>
  <si>
    <t>EL 660</t>
  </si>
  <si>
    <t>WE01</t>
  </si>
  <si>
    <t>10327146_01_0002</t>
  </si>
  <si>
    <t>746 EC5000 35W 18:1 / EC310 30/22 16:1 62421074/0017</t>
  </si>
  <si>
    <t>RL:736mm</t>
  </si>
  <si>
    <t>10805810_01_0044</t>
  </si>
  <si>
    <t>746 50 ST 18:1 PV EC5000</t>
  </si>
  <si>
    <t>10661784_01_0044</t>
  </si>
  <si>
    <t>Total item</t>
  </si>
  <si>
    <t>NB=750 EC310 16-1 PV / EC5000 35W A1 18:1 TYPE2 DE01339523</t>
  </si>
  <si>
    <t>Taper, RL:736mm, 검정색</t>
  </si>
  <si>
    <t>10330501_01_0010</t>
  </si>
  <si>
    <t>716 EC5000 35W 18:1</t>
  </si>
  <si>
    <t>RL:706mm</t>
  </si>
  <si>
    <t>10805810_01_0042</t>
  </si>
  <si>
    <t>296 50 ST 13:1 PV EC...</t>
  </si>
  <si>
    <t>WE01, WE02</t>
  </si>
  <si>
    <t>C13</t>
  </si>
  <si>
    <t>10661659_01_0003</t>
  </si>
  <si>
    <t>326 50 ST 13:1 PV EC5000</t>
  </si>
  <si>
    <t>326, RL:316mm</t>
  </si>
  <si>
    <t>WE01, WE02, WA02, WA03</t>
  </si>
  <si>
    <t>10661659_01_0005</t>
  </si>
  <si>
    <t>부족</t>
  </si>
  <si>
    <t>626 50 ST 13:1 PV EC...</t>
  </si>
  <si>
    <t>10661659_01_0034</t>
  </si>
  <si>
    <t>656 50 ST 13:1 PV EC5000</t>
  </si>
  <si>
    <t>656, RL:646mm</t>
  </si>
  <si>
    <t>WE01, WE02, WA01, WA02</t>
  </si>
  <si>
    <t>10661659_01_0038</t>
  </si>
  <si>
    <t>656 50 ST 13:1 PV GU...</t>
  </si>
  <si>
    <t>10661780_01_0027</t>
  </si>
  <si>
    <t>266 50 ST 18:1 PV EC5000</t>
  </si>
  <si>
    <t>266, RL:256mm</t>
  </si>
  <si>
    <t>WE01, WE02, WA01, WA02, WA03, TK01, TK02, TK03</t>
  </si>
  <si>
    <t>10661784_01_0001</t>
  </si>
  <si>
    <t>626 50 ST 18:1 PV EC5000</t>
  </si>
  <si>
    <t>626, RL:616mm</t>
  </si>
  <si>
    <t>10661784_01_0034</t>
  </si>
  <si>
    <t>656 50 ST 18:1 PV EC5000</t>
  </si>
  <si>
    <t>10661784_01_0038</t>
  </si>
  <si>
    <t>896 50 ST 18:1 PV EC5000</t>
  </si>
  <si>
    <t>896, RL:886mm</t>
  </si>
  <si>
    <t>10661784_01_0054</t>
  </si>
  <si>
    <t>656 50 ST 18:1 PV GU... / EC5000 35W A1 18:1 TYPE2 48/24 DE1397590</t>
  </si>
  <si>
    <t>WE01, WA01, TK01, TK03</t>
  </si>
  <si>
    <t>A21</t>
  </si>
  <si>
    <t>10661785_01_0027</t>
  </si>
  <si>
    <t>656 50 ST 13:1 PV KO...</t>
  </si>
  <si>
    <t>Taper ,656</t>
  </si>
  <si>
    <t>WE01, WA02</t>
  </si>
  <si>
    <t>10661867_01_0008</t>
  </si>
  <si>
    <t>656 50 ST 18:1 PV KO... / EC5000 35W A1 18:1 TYPE2 T 47/24 DE01390941</t>
  </si>
  <si>
    <t>Taper, 656, RL:646mm</t>
  </si>
  <si>
    <t>10661869_01_0008</t>
  </si>
  <si>
    <t>866 50 ST 18:1 PV EC5000</t>
  </si>
  <si>
    <t>866, RL:656mm</t>
  </si>
  <si>
    <t>WE02, TK01, TK03</t>
  </si>
  <si>
    <t>10661784_01_0052</t>
  </si>
  <si>
    <t>NB=840 EC5000 18:1 P...</t>
  </si>
  <si>
    <t>WA01</t>
  </si>
  <si>
    <t>10325252_01_0010</t>
  </si>
  <si>
    <t>266 50 ST 13:1 PV EC...</t>
  </si>
  <si>
    <t>10661659_01_0001</t>
  </si>
  <si>
    <t>836 50 ST 18:1 PV EC...</t>
  </si>
  <si>
    <t>10661784_01_0050</t>
  </si>
  <si>
    <t>NB=900 Int MR -M, ST...</t>
  </si>
  <si>
    <t>TK01</t>
  </si>
  <si>
    <t>10328021_02_0017</t>
  </si>
  <si>
    <t>956 50 ST 18:1 PV EC...</t>
  </si>
  <si>
    <t>10661784_01_0058</t>
  </si>
  <si>
    <t>846 50 ST 18:1 PV EC5000</t>
  </si>
  <si>
    <t>846, RL:836mm</t>
  </si>
  <si>
    <t>SH01, SH02</t>
  </si>
  <si>
    <t>10661784_01_0051</t>
  </si>
  <si>
    <t>921 50 ST 18:1 PV EC5000</t>
  </si>
  <si>
    <t>921, RL:912mm</t>
  </si>
  <si>
    <t>10661784_01_0055</t>
  </si>
  <si>
    <t>Motorized roller mounting plate</t>
  </si>
  <si>
    <t>Right side</t>
  </si>
  <si>
    <t>파워롤러 서포트</t>
  </si>
  <si>
    <t>A22</t>
  </si>
  <si>
    <t>KNAPP</t>
  </si>
  <si>
    <t>10324754_02</t>
  </si>
  <si>
    <t>Left side</t>
  </si>
  <si>
    <t>10324754_03</t>
  </si>
  <si>
    <t>Gear motor</t>
  </si>
  <si>
    <t xml:space="preserve">SEW 0.55kw/14.33 </t>
    <phoneticPr fontId="30" type="noConversion"/>
  </si>
  <si>
    <t>WA30DRN80MK4 50.8265610608.0001.23</t>
  </si>
  <si>
    <t>TK01, TK03, WA02, WE01</t>
  </si>
  <si>
    <t>B12</t>
  </si>
  <si>
    <t>SEW</t>
  </si>
  <si>
    <t xml:space="preserve">SEW 0.75kw/8.2 </t>
  </si>
  <si>
    <t>WA30DRN80M4  50.8265610603.0001.23</t>
  </si>
  <si>
    <t>MK01, TK02, TK03, WA01, WA02, WE02</t>
  </si>
  <si>
    <t>KNAPP 2차 SPARE PARTS 추가 입고됨</t>
  </si>
  <si>
    <t xml:space="preserve">SEW 0.75kw/10.25 </t>
  </si>
  <si>
    <t>WA30DRN80M4 50.8265610604.0001.23</t>
  </si>
  <si>
    <t>MK01, TK01, TK03, WA02, WA03, WE02, ZENB</t>
  </si>
  <si>
    <t xml:space="preserve">SEW 0.55kw/8.2 </t>
  </si>
  <si>
    <t>WA30DRN80MK4 50.8265610609.0001.23</t>
  </si>
  <si>
    <t>MK01, TK01, TK03, WA02. WA03, WE01, WE02, ZENB</t>
  </si>
  <si>
    <t xml:space="preserve">SEW 0.55kw/10.25 </t>
  </si>
  <si>
    <t>WA30DRN80MK4 50.8272419803.0001.23</t>
  </si>
  <si>
    <t>MK01, TK02, WA02, WA03, WE01</t>
  </si>
  <si>
    <t xml:space="preserve">SEW 0.37kw/8.2 </t>
  </si>
  <si>
    <t>WA20DRN71M4 50.8274211611.0001.23</t>
  </si>
  <si>
    <t>WA03, WE01, WE02</t>
  </si>
  <si>
    <t xml:space="preserve">SEW 0.37kw/10.25 </t>
  </si>
  <si>
    <t>WA20DRN7M4 50.8468732601.0001.24</t>
  </si>
  <si>
    <t xml:space="preserve">SEW 0.75kw/6.57 </t>
  </si>
  <si>
    <t>WA30DRN80M4 50.8265610611.0001.23</t>
  </si>
  <si>
    <t>WE01, ZENB</t>
  </si>
  <si>
    <t>WA20DRN71MS2 50.8265610606.0001.23</t>
  </si>
  <si>
    <t>SEW 1.5kw/8.64</t>
  </si>
  <si>
    <t>SA47DRN90L4 50.546875709.0001.24</t>
  </si>
  <si>
    <t>B22</t>
  </si>
  <si>
    <t xml:space="preserve">SEW 1.1kw/5.39 </t>
  </si>
  <si>
    <t>SA47DRN90S4 50.8267513202.0001.23</t>
  </si>
  <si>
    <t xml:space="preserve">SEW 1.5kw/14.24 </t>
  </si>
  <si>
    <t>SA47DRN90LA4 50.8468875704.0001.24</t>
  </si>
  <si>
    <t>SEW 1.1kw/6.83</t>
  </si>
  <si>
    <t>SA47DRN90S4 50.8468875715.0001.24</t>
  </si>
  <si>
    <t>SEW 1.1kw/14.24</t>
  </si>
  <si>
    <t>SA47DRN90S4 50.8468875703.0001.24</t>
  </si>
  <si>
    <t>Drive shaft</t>
  </si>
  <si>
    <t>DRIVE SHAFT AT SEW 0.55 -M, STR_GU</t>
  </si>
  <si>
    <t>WA02, WE01</t>
  </si>
  <si>
    <t>B21</t>
  </si>
  <si>
    <t>10327566_02</t>
  </si>
  <si>
    <t>RIBBED V-BELT</t>
  </si>
  <si>
    <t>3PJ 376MM CONVEYX.</t>
    <phoneticPr fontId="30" type="noConversion"/>
  </si>
  <si>
    <t>2PJ 376MM CONVEYX.</t>
    <phoneticPr fontId="30" type="noConversion"/>
  </si>
  <si>
    <t>2PJ 276MM CONVEYX.</t>
  </si>
  <si>
    <t>MK01, TK01, TK02, TK03, WA01, WA02, WA03, WE01, WE02</t>
  </si>
  <si>
    <t>2PJ 256MM CONVEYX.</t>
  </si>
  <si>
    <t>MK01, TK01, TK02, TK03, WA01, WA02, WA03, WE01, WE02, ZENB</t>
  </si>
  <si>
    <t>2PJ 314MM CONVEYX.</t>
  </si>
  <si>
    <t>3PJ 276MM CONVEYX.</t>
  </si>
  <si>
    <t>3PJ 256MM CONVEYX.</t>
  </si>
  <si>
    <t>3PJ 246MM CONVEYX.</t>
  </si>
  <si>
    <t>2PJ 246MM CONVEYX.</t>
  </si>
  <si>
    <t>2PJ 284MM CONVEYX.</t>
  </si>
  <si>
    <t>MK01, SH01, SH02, TK01, TK03, WA02, WE01, WE02, ZENB</t>
  </si>
  <si>
    <t>2PJ 336MM CONVEYX.</t>
  </si>
  <si>
    <t>WA02, WA03, WE01, WE02</t>
  </si>
  <si>
    <t>3PJ 314MM CONVEYX.</t>
  </si>
  <si>
    <t>WA02, WA03,  WE01, WE02</t>
  </si>
  <si>
    <t>6PJ 456MM CONVEYX.</t>
  </si>
  <si>
    <t>FREQUENCY CONVERTER</t>
  </si>
  <si>
    <t>G115D FSA 1,10KW...</t>
  </si>
  <si>
    <t>MK01, TK02, WA03, WE01, WE02, ZENB</t>
  </si>
  <si>
    <t>G115D FSA 0,75KW...</t>
  </si>
  <si>
    <t>TK02, WA02, WE01, WE02, ZENB</t>
  </si>
  <si>
    <t>G115D FSA 0,37KW...</t>
  </si>
  <si>
    <t>SOLENOID VALVE</t>
  </si>
  <si>
    <t>SMC 3kw/2 V111-5G-X449 M8</t>
  </si>
  <si>
    <t>SOLENOID VALVE, VUVG-L14-M52-MT-G18-1R8L</t>
  </si>
  <si>
    <t>TK01, TK03, WA02, WA03, WE01, WE02, ZENB</t>
  </si>
  <si>
    <t>Motor Module</t>
  </si>
  <si>
    <t>Ikw/O MODULE, ASI VBA-3E3A-G20-ZELkw/E2L-…</t>
  </si>
  <si>
    <t>3in 3out</t>
  </si>
  <si>
    <t>MK01, SH01, ZORS, ZENB, SH02, TK01, TK02, TK03, WA01, WA02, WA03, WE01, WE01</t>
  </si>
  <si>
    <t>10662772_01</t>
  </si>
  <si>
    <t>MOTOR MODULE, ASI VBA-4E3A-G20-ZELkw/M1..</t>
  </si>
  <si>
    <t>2in 2out</t>
  </si>
  <si>
    <t>MK01, SH01, SH02, TK01, TK02, TK03, WA01, WA02, WA03, WE01, WE02, ZENB, ZOSR</t>
  </si>
  <si>
    <t>10662775_01</t>
    <phoneticPr fontId="30" type="noConversion"/>
  </si>
  <si>
    <t>OPTICAL SENSOR</t>
  </si>
  <si>
    <t>GL6-P0511S80 10-30V PNP</t>
  </si>
  <si>
    <t>SICK</t>
    <phoneticPr fontId="30" type="noConversion"/>
  </si>
  <si>
    <t>Wenglor</t>
    <phoneticPr fontId="30" type="noConversion"/>
  </si>
  <si>
    <t>Conveyor</t>
    <phoneticPr fontId="30" type="noConversion"/>
  </si>
  <si>
    <t>Sensor</t>
  </si>
  <si>
    <t>OPTICAL SENSOR, WTS16P-24161120A00</t>
  </si>
  <si>
    <t>Distance check sensor(거리 제어 센서)</t>
  </si>
  <si>
    <t>MK01, TK02, WA01, WA03, WE02</t>
    <phoneticPr fontId="30" type="noConversion"/>
  </si>
  <si>
    <t>Sick</t>
  </si>
  <si>
    <t>WL9-3P2230</t>
  </si>
  <si>
    <t>SH01, SH02, ZOSR</t>
  </si>
  <si>
    <t>WTB8-P2231</t>
  </si>
  <si>
    <t>OPTICAL SENSOR, WTB16I-24161120A00 HGA</t>
  </si>
  <si>
    <t>SICK</t>
  </si>
  <si>
    <t>P1KL023 REFL.LS</t>
  </si>
  <si>
    <t>OPT1515</t>
  </si>
  <si>
    <t>ZENB</t>
  </si>
  <si>
    <t xml:space="preserve">Wenglor </t>
  </si>
  <si>
    <t>KNAPP VMS</t>
  </si>
  <si>
    <t>24106349 Light barrier GL6G-P4211</t>
  </si>
  <si>
    <t>BEARING</t>
  </si>
  <si>
    <t>BALL BEARING DIN625-1 6000-2RZkw/C3H</t>
  </si>
  <si>
    <t>HCH</t>
  </si>
  <si>
    <t>BALL BEARING DIN630 2305-2RS-TV</t>
  </si>
  <si>
    <t>KNAPP</t>
    <phoneticPr fontId="30" type="noConversion"/>
  </si>
  <si>
    <t>BALL BEARING DIN625-1 61810-2RZkw/C3H</t>
  </si>
  <si>
    <t>Roller</t>
  </si>
  <si>
    <t>Carrier roller Int NB=900 MR M. CLIPS..</t>
  </si>
  <si>
    <t>컨베이어 롤러 NB=900mm (무동력</t>
  </si>
  <si>
    <t>10328173_02_0011</t>
  </si>
  <si>
    <t>BALL BEARING DIN625-1 6201-2RZkw/C3H</t>
  </si>
  <si>
    <t>PRESSURE ROLLER, STR_RF TYP1 -M</t>
  </si>
  <si>
    <t>10196377_01</t>
  </si>
  <si>
    <t>Load switch</t>
  </si>
  <si>
    <t>KH32 T204kw/A M736 VE(32A)4-P</t>
  </si>
  <si>
    <t>로드스위치</t>
    <phoneticPr fontId="30" type="noConversion"/>
  </si>
  <si>
    <t>Kraus &amp; Naimer</t>
    <phoneticPr fontId="30" type="noConversion"/>
  </si>
  <si>
    <t>BRAKE ROLLER</t>
  </si>
  <si>
    <t>ABR -KPL, STR_SRF</t>
  </si>
  <si>
    <t>10324599_01</t>
  </si>
  <si>
    <t>PRESSURE ROLLER, STR_RF TYP2 -M</t>
  </si>
  <si>
    <t>10196379_01</t>
  </si>
  <si>
    <t>TENSION ROLLER V2 US -M, STR_GU</t>
  </si>
  <si>
    <t>10615028_01</t>
  </si>
  <si>
    <t>B</t>
  </si>
  <si>
    <t>WHEEL</t>
  </si>
  <si>
    <t>WHEEL NB1=660 Int V3 -K, STR_RW</t>
  </si>
  <si>
    <t>Switch roller, 축 중앙에 Velt 풀리 달려있는 롤러</t>
  </si>
  <si>
    <t>10516646_01_0006</t>
  </si>
  <si>
    <t>KNAPP SHUTTLE</t>
    <phoneticPr fontId="30" type="noConversion"/>
  </si>
  <si>
    <t>Shuttle</t>
    <phoneticPr fontId="30" type="noConversion"/>
  </si>
  <si>
    <t>Shuttle Typ=3 2D Vario Shuttle V2 -Kp...</t>
  </si>
  <si>
    <t>OSR Shuttle</t>
    <phoneticPr fontId="30" type="noConversion"/>
  </si>
  <si>
    <t>10689623_01_0011</t>
  </si>
  <si>
    <t>KNAPP 2차 SPARE PARTS 새로운 품목</t>
  </si>
  <si>
    <t>KNAPP SHUTTLE</t>
  </si>
  <si>
    <t>Wheel</t>
  </si>
  <si>
    <t>SIDE GUIDE WHEEL, COMPENSA EBG, OSR_EVO</t>
  </si>
  <si>
    <t>사이드 가이드 휠</t>
  </si>
  <si>
    <t>10679338_01</t>
  </si>
  <si>
    <t>Sideguide wheel_Vibration buffer</t>
  </si>
  <si>
    <t>사이드 가이드 휠의 고무 버퍼</t>
  </si>
  <si>
    <t>OSR Shuttle</t>
  </si>
  <si>
    <t>10634710_01</t>
  </si>
  <si>
    <t>Sideguide wheel_Bracket (Front left side, rear right side</t>
  </si>
  <si>
    <t>사이드 가이드 휠_브라켓</t>
  </si>
  <si>
    <t>10611156_02</t>
  </si>
  <si>
    <t>Sideguide wheel_Bracket (Front right side, Rear left side</t>
  </si>
  <si>
    <t>10611156_03</t>
  </si>
  <si>
    <t>SIDE GUIDE V8 EBG -M, OSR_EVO (Front left side, Rear right side)</t>
  </si>
  <si>
    <t>사이드 가이드 휠 일체형(개선품)</t>
  </si>
  <si>
    <t>10907771_02</t>
  </si>
  <si>
    <t>2M</t>
    <phoneticPr fontId="30" type="noConversion"/>
  </si>
  <si>
    <t>SIDE GUIDE V8 EBG -M, OSR_EVO (Front right side, Rear left side)</t>
  </si>
  <si>
    <t>10907771_03</t>
  </si>
  <si>
    <t>BOGIE WHEEL, LFW ABLF EBG OSR_EVO</t>
  </si>
  <si>
    <t>종방향 주행 휠</t>
  </si>
  <si>
    <t>10567315_01</t>
  </si>
  <si>
    <t>BOGIE WHEEL, QFW ABLF EBG, OSR_EVO</t>
  </si>
  <si>
    <t>횡방향 주행 휠</t>
  </si>
  <si>
    <t>10567316_01</t>
  </si>
  <si>
    <t>Current Collector</t>
  </si>
  <si>
    <t>CURRENT COLLECTOR, 0815 2P1PH 35A REV...</t>
  </si>
  <si>
    <t>커런트 컬렉터</t>
  </si>
  <si>
    <t>10764610_01</t>
  </si>
  <si>
    <t>CURRENT COLLECTOR PAIR 1 Set</t>
  </si>
  <si>
    <t>커런트 컬렉터 (1 Set 기준)</t>
  </si>
  <si>
    <t>인원엔지니어링</t>
  </si>
  <si>
    <t>90,000 원</t>
  </si>
  <si>
    <r>
      <rPr>
        <sz val="11"/>
        <color theme="1"/>
        <rFont val="맑은 고딕"/>
        <family val="2"/>
        <charset val="129"/>
      </rPr>
      <t>3</t>
    </r>
    <r>
      <rPr>
        <sz val="11"/>
        <color theme="1"/>
        <rFont val="Aptos Narrow"/>
        <family val="2"/>
      </rPr>
      <t>M</t>
    </r>
    <phoneticPr fontId="30" type="noConversion"/>
  </si>
  <si>
    <t>Cover</t>
  </si>
  <si>
    <t>CORNER ELEMENT EBG -M, OSR_EVO (rear left side)</t>
    <phoneticPr fontId="30" type="noConversion"/>
  </si>
  <si>
    <t>Corner element (Corner cover)_rear left side</t>
    <phoneticPr fontId="30" type="noConversion"/>
  </si>
  <si>
    <t>10412613_02</t>
  </si>
  <si>
    <t>CORNER ELEMENT EBG -M, OSR_EVO (front right side)</t>
    <phoneticPr fontId="30" type="noConversion"/>
  </si>
  <si>
    <t>Corner element (Corner cover)_front right side</t>
    <phoneticPr fontId="30" type="noConversion"/>
  </si>
  <si>
    <t>10412613_04</t>
  </si>
  <si>
    <t>CORNER ELEMENT EBG -M, OSR_EVO (rear right side)</t>
    <phoneticPr fontId="30" type="noConversion"/>
  </si>
  <si>
    <t>Corner element (Corner cover)_rear right side</t>
    <phoneticPr fontId="30" type="noConversion"/>
  </si>
  <si>
    <t>10412613_03</t>
  </si>
  <si>
    <t>CORNER ELEMENT EBG -M, OSR_EVO (front left side)</t>
    <phoneticPr fontId="30" type="noConversion"/>
  </si>
  <si>
    <t>Corner element (Corner cover)_front left side</t>
    <phoneticPr fontId="30" type="noConversion"/>
  </si>
  <si>
    <t>10412613_05</t>
  </si>
  <si>
    <t>Motor</t>
  </si>
  <si>
    <t>GEAR MOTOR ELR 350kw/7.5kw/3150 24V BL70M...</t>
  </si>
  <si>
    <t>종방향 주행 모터 (모터1)</t>
  </si>
  <si>
    <t>10410230_01</t>
  </si>
  <si>
    <t>Encoder</t>
  </si>
  <si>
    <t>FASTENER LFW DG EBG -M, OSR_EVO</t>
    <phoneticPr fontId="30" type="noConversion"/>
  </si>
  <si>
    <r>
      <rPr>
        <sz val="11"/>
        <color rgb="FF0000FF"/>
        <rFont val="Malgun Gothic"/>
        <family val="2"/>
        <charset val="129"/>
      </rPr>
      <t>통로</t>
    </r>
    <r>
      <rPr>
        <sz val="11"/>
        <color rgb="FF0000FF"/>
        <rFont val="Aptos Narrow"/>
        <family val="2"/>
      </rPr>
      <t xml:space="preserve"> </t>
    </r>
    <r>
      <rPr>
        <sz val="11"/>
        <color rgb="FF0000FF"/>
        <rFont val="Malgun Gothic"/>
        <family val="2"/>
        <charset val="129"/>
      </rPr>
      <t>주행모터</t>
    </r>
    <r>
      <rPr>
        <sz val="11"/>
        <color rgb="FF0000FF"/>
        <rFont val="Aptos Narrow"/>
        <family val="2"/>
      </rPr>
      <t xml:space="preserve"> </t>
    </r>
    <r>
      <rPr>
        <sz val="11"/>
        <color rgb="FF0000FF"/>
        <rFont val="Malgun Gothic"/>
        <family val="2"/>
        <charset val="129"/>
      </rPr>
      <t>엔코더</t>
    </r>
    <r>
      <rPr>
        <sz val="11"/>
        <color rgb="FF0000FF"/>
        <rFont val="Aptos Narrow"/>
        <family val="2"/>
      </rPr>
      <t xml:space="preserve"> + Plate</t>
    </r>
    <phoneticPr fontId="30" type="noConversion"/>
  </si>
  <si>
    <t>10391745_01</t>
    <phoneticPr fontId="30" type="noConversion"/>
  </si>
  <si>
    <t>INCREMENTAL ENCODER, DBS36E-BBAP00S43</t>
  </si>
  <si>
    <t xml:space="preserve"> 통로 주행모터 엔코더</t>
  </si>
  <si>
    <t>Shaft</t>
  </si>
  <si>
    <t>GEAR WHEEL SHAFT, TYPE 2 EBG_QFW -P, ...</t>
  </si>
  <si>
    <t>종방향 주행 휠 샤프트</t>
  </si>
  <si>
    <t>10395763_01</t>
  </si>
  <si>
    <t>GEAR WHEEL SHAFT, TYPE 3 EBG_QFW -P, ...</t>
  </si>
  <si>
    <t>10616060_01</t>
  </si>
  <si>
    <t>GEAR MOTOR ELR 220kw/10kw/3500 48V BL70S-...</t>
  </si>
  <si>
    <t>횡방향 주행 모터 (모터2)</t>
  </si>
  <si>
    <t>10411034_01</t>
  </si>
  <si>
    <t>GEAR WHEEL SHAFT EBG_QFW -P, OSR_EVO</t>
  </si>
  <si>
    <t>횡방향 주행 휠 샤프트</t>
  </si>
  <si>
    <t>10395613_01</t>
  </si>
  <si>
    <t>Drive Unit</t>
    <phoneticPr fontId="30" type="noConversion"/>
  </si>
  <si>
    <t>Rigid Shaft Coupling 17 Smooth 17 Smo...</t>
  </si>
  <si>
    <t>횡방향 주행 드라이브 유닛 커플링</t>
    <phoneticPr fontId="30" type="noConversion"/>
  </si>
  <si>
    <t>GEAR MOTOR ELRkw/11.8 48V BL57AL-48V + ...</t>
  </si>
  <si>
    <t>텔레스코프 모터 (모터3,4)</t>
  </si>
  <si>
    <t>10395200_01</t>
  </si>
  <si>
    <t>INDUCTIVE SENSOR, I1BH027, 4MM, NFLU,...</t>
  </si>
  <si>
    <t>텔레스코프 센서</t>
  </si>
  <si>
    <t>Wenglor</t>
  </si>
  <si>
    <t>Belt</t>
    <phoneticPr fontId="30" type="noConversion"/>
  </si>
  <si>
    <t>CABLE TELL1490, NFSTkw/NFST-STkw/ST-4kw/4-4</t>
  </si>
  <si>
    <t>텔레스코프 벨트</t>
    <phoneticPr fontId="30" type="noConversion"/>
  </si>
  <si>
    <t>10411012_01_0027</t>
  </si>
  <si>
    <t>Belt</t>
  </si>
  <si>
    <t>BELT L=3.27, BOTTOM TELESKOP, OSR_EVO</t>
  </si>
  <si>
    <t>10393143_01_0027</t>
  </si>
  <si>
    <t>Chain</t>
    <phoneticPr fontId="30" type="noConversion"/>
  </si>
  <si>
    <t>CHAIN TELL1490 TEL. -M, OSR_EVO</t>
  </si>
  <si>
    <t>텔레스코프 체인</t>
  </si>
  <si>
    <t>10395761_01_0016</t>
  </si>
  <si>
    <t>Deflection Roller</t>
    <phoneticPr fontId="30" type="noConversion"/>
  </si>
  <si>
    <t>DEFLECTION ROLLER, LARGE TEL. -M, OSR...</t>
    <phoneticPr fontId="30" type="noConversion"/>
  </si>
  <si>
    <t>텔레스코프 체인용 대형 풀리</t>
    <phoneticPr fontId="30" type="noConversion"/>
  </si>
  <si>
    <t>10394325_01</t>
  </si>
  <si>
    <t>DEFLECTION ROLLER TEL. CHAIN, OSR_EVO</t>
  </si>
  <si>
    <t>텔레스코프 체인용 소형 풀리</t>
    <phoneticPr fontId="30" type="noConversion"/>
  </si>
  <si>
    <t>10618868_01</t>
  </si>
  <si>
    <t>Telescope</t>
    <phoneticPr fontId="30" type="noConversion"/>
  </si>
  <si>
    <t>SHAFT TELESCOPE-S, OSR_EVO</t>
  </si>
  <si>
    <t>10392614_01</t>
  </si>
  <si>
    <t>TELESCOPE ARM EXTENSION RAIL TELL1490...</t>
  </si>
  <si>
    <t>A10</t>
  </si>
  <si>
    <t>10416594_01_0016</t>
  </si>
  <si>
    <t>Linear Unit</t>
    <phoneticPr fontId="30" type="noConversion"/>
  </si>
  <si>
    <t>LINEAR UNIT TIA=595 L=1198.5 VARIO EB...</t>
  </si>
  <si>
    <t>10548042_03_0011</t>
  </si>
  <si>
    <t>10548042_02_0011</t>
  </si>
  <si>
    <t>GEAR MOTOR ELRkw/33kw/3000 48V BL42YS-48V...</t>
  </si>
  <si>
    <t>바리오 센터링 모터 (모터5)</t>
  </si>
  <si>
    <t>10540023_01</t>
  </si>
  <si>
    <t>Cable Carrier</t>
    <phoneticPr fontId="30" type="noConversion"/>
  </si>
  <si>
    <t>CABLE CARRIER, VARIO EBG, OSR_EVO_KK</t>
  </si>
  <si>
    <t>Vario 용 Cable Carrier</t>
  </si>
  <si>
    <t>10703609_01_0002</t>
  </si>
  <si>
    <t>Coupling</t>
  </si>
  <si>
    <t>SHAFT COUPLING ROTEX GS12 COMPACT</t>
  </si>
  <si>
    <t>VARIO 동력 축 연결 커플링</t>
  </si>
  <si>
    <t>10537096_01</t>
  </si>
  <si>
    <t>Coupling V2 Vario Sh -M, Osr_Evo</t>
  </si>
  <si>
    <t>P</t>
  </si>
  <si>
    <t>KNAPP AG</t>
  </si>
  <si>
    <t>10908665_01</t>
  </si>
  <si>
    <t>LIFT DRIVE UNIT E60H4+EMT245 ELR 48VDC</t>
  </si>
  <si>
    <t>Lifting Motor</t>
    <phoneticPr fontId="30" type="noConversion"/>
  </si>
  <si>
    <t>10411039_01</t>
  </si>
  <si>
    <t>INDUCTIVE SENSOR, I1BH005 3MM SEITL. ...</t>
  </si>
  <si>
    <t>Lifting Motor Up/Down Position Sensor</t>
    <phoneticPr fontId="30" type="noConversion"/>
  </si>
  <si>
    <t>Lifting motor hole bush</t>
  </si>
  <si>
    <t>PLAIN BEARING BUSH, 10X12X12-F-M.BUN</t>
  </si>
  <si>
    <r>
      <t xml:space="preserve">Lifting Motor </t>
    </r>
    <r>
      <rPr>
        <sz val="11"/>
        <color theme="1"/>
        <rFont val="Malgun Gothic"/>
        <family val="2"/>
        <charset val="129"/>
      </rPr>
      <t>회전부</t>
    </r>
    <r>
      <rPr>
        <sz val="11"/>
        <color theme="1"/>
        <rFont val="Aptos Narrow"/>
        <family val="2"/>
      </rPr>
      <t xml:space="preserve"> </t>
    </r>
    <r>
      <rPr>
        <sz val="11"/>
        <color theme="1"/>
        <rFont val="Malgun Gothic"/>
        <family val="2"/>
        <charset val="129"/>
      </rPr>
      <t>부싱</t>
    </r>
    <phoneticPr fontId="30" type="noConversion"/>
  </si>
  <si>
    <t>구리스</t>
  </si>
  <si>
    <t>LUBRICANT, KNAPPSPRAY2 MOTOREX 2000</t>
  </si>
  <si>
    <r>
      <t xml:space="preserve">Lifting Motor </t>
    </r>
    <r>
      <rPr>
        <sz val="11"/>
        <color theme="1"/>
        <rFont val="Malgun Gothic"/>
        <family val="2"/>
        <charset val="129"/>
      </rPr>
      <t>용</t>
    </r>
    <r>
      <rPr>
        <sz val="11"/>
        <color theme="1"/>
        <rFont val="Aptos Narrow"/>
        <family val="2"/>
      </rPr>
      <t xml:space="preserve"> </t>
    </r>
    <r>
      <rPr>
        <sz val="11"/>
        <color theme="1"/>
        <rFont val="Malgun Gothic"/>
        <family val="2"/>
        <charset val="129"/>
      </rPr>
      <t>구리스</t>
    </r>
    <phoneticPr fontId="30" type="noConversion"/>
  </si>
  <si>
    <t>N/A</t>
  </si>
  <si>
    <t>위험물보관케비넷</t>
  </si>
  <si>
    <t>10207112_01</t>
  </si>
  <si>
    <t>Retainer</t>
    <phoneticPr fontId="30" type="noConversion"/>
  </si>
  <si>
    <t>RETAINER SPKT=5 retainer length 130mm...</t>
  </si>
  <si>
    <t>리테이너 모터 Set(Front Left, Rear Right)</t>
    <phoneticPr fontId="30" type="noConversion"/>
  </si>
  <si>
    <t>10395046_02_0003</t>
  </si>
  <si>
    <t>리테이너 모터 Set(Front Right, Rear Left)</t>
    <phoneticPr fontId="30" type="noConversion"/>
  </si>
  <si>
    <t>10395046_03_0003</t>
  </si>
  <si>
    <t>STEPPER MOTOR HSY223-F06C + PX28S-16,...</t>
  </si>
  <si>
    <t>리테이너 모터</t>
  </si>
  <si>
    <t>10395201_01</t>
  </si>
  <si>
    <t>리테이너(Front)</t>
    <phoneticPr fontId="30" type="noConversion"/>
  </si>
  <si>
    <t>10450189_02_0002</t>
  </si>
  <si>
    <t>Retainer</t>
  </si>
  <si>
    <r>
      <rPr>
        <sz val="11"/>
        <color theme="1"/>
        <rFont val="Malgun Gothic"/>
        <family val="2"/>
        <charset val="129"/>
      </rPr>
      <t>리테이너</t>
    </r>
    <r>
      <rPr>
        <sz val="11"/>
        <color theme="1"/>
        <rFont val="Aptos Narrow"/>
        <family val="2"/>
      </rPr>
      <t>(Rear)</t>
    </r>
    <phoneticPr fontId="30" type="noConversion"/>
  </si>
  <si>
    <t>10450189_03_0002</t>
  </si>
  <si>
    <t>INDUCTIVE SENSOR, I1BH013 3MM STIRN OE.</t>
  </si>
  <si>
    <r>
      <rPr>
        <sz val="11"/>
        <color rgb="FF0000FF"/>
        <rFont val="Malgun Gothic"/>
        <family val="2"/>
        <charset val="129"/>
      </rPr>
      <t>리테이너</t>
    </r>
    <r>
      <rPr>
        <sz val="11"/>
        <color rgb="FF0000FF"/>
        <rFont val="Aptos Narrow"/>
        <family val="2"/>
      </rPr>
      <t xml:space="preserve"> </t>
    </r>
    <r>
      <rPr>
        <sz val="11"/>
        <color rgb="FF0000FF"/>
        <rFont val="Malgun Gothic"/>
        <family val="2"/>
        <charset val="129"/>
      </rPr>
      <t>감지센서</t>
    </r>
    <r>
      <rPr>
        <sz val="11"/>
        <color rgb="FF0000FF"/>
        <rFont val="Aptos Narrow"/>
        <family val="2"/>
      </rPr>
      <t>(</t>
    </r>
    <r>
      <rPr>
        <sz val="11"/>
        <color rgb="FF0000FF"/>
        <rFont val="Malgun Gothic"/>
        <family val="2"/>
        <charset val="129"/>
      </rPr>
      <t>긴</t>
    </r>
    <r>
      <rPr>
        <sz val="11"/>
        <color rgb="FF0000FF"/>
        <rFont val="Aptos Narrow"/>
        <family val="2"/>
      </rPr>
      <t xml:space="preserve"> </t>
    </r>
    <r>
      <rPr>
        <sz val="11"/>
        <color rgb="FF0000FF"/>
        <rFont val="Malgun Gothic"/>
        <family val="2"/>
        <charset val="129"/>
      </rPr>
      <t>선</t>
    </r>
    <r>
      <rPr>
        <sz val="11"/>
        <color rgb="FF0000FF"/>
        <rFont val="Aptos Narrow"/>
        <family val="2"/>
      </rPr>
      <t>)</t>
    </r>
    <phoneticPr fontId="30" type="noConversion"/>
  </si>
  <si>
    <t>INDUCTIVE SENSOR, I1BH011 3MM STIRN OE.</t>
  </si>
  <si>
    <t>리테이너 감지센서(짧은선)</t>
  </si>
  <si>
    <t>Printed Circuit Board</t>
  </si>
  <si>
    <t>ASSEMB. PRINTED CIRCUIT BOARD, SHUTTL...
Replacement for 10676955_02</t>
  </si>
  <si>
    <t>셔틀 인쇄 회로 기판</t>
    <phoneticPr fontId="30" type="noConversion"/>
  </si>
  <si>
    <t>10676955_08</t>
  </si>
  <si>
    <t>ASSEMB. PRINTED CIRCUIT BOARD, MEGAFI...</t>
  </si>
  <si>
    <r>
      <rPr>
        <sz val="11"/>
        <color rgb="FF0B1D2F"/>
        <rFont val="Malgun Gothic"/>
        <family val="2"/>
        <charset val="129"/>
      </rPr>
      <t>리테이너</t>
    </r>
    <r>
      <rPr>
        <sz val="11"/>
        <color rgb="FF0B1D2F"/>
        <rFont val="Aptos Narrow"/>
        <family val="2"/>
      </rPr>
      <t xml:space="preserve"> </t>
    </r>
    <r>
      <rPr>
        <sz val="11"/>
        <color rgb="FF0B1D2F"/>
        <rFont val="Malgun Gothic"/>
        <family val="2"/>
        <charset val="129"/>
      </rPr>
      <t>인쇄 회로기판</t>
    </r>
    <phoneticPr fontId="30" type="noConversion"/>
  </si>
  <si>
    <t>10554118_01</t>
  </si>
  <si>
    <t>ASRS</t>
    <phoneticPr fontId="30" type="noConversion"/>
  </si>
  <si>
    <t>SENSOR/ACTUATOR BOX, SHUTTLE_EVO</t>
    <phoneticPr fontId="30" type="noConversion"/>
  </si>
  <si>
    <t>센서/액추에이터 박스 인쇄 회로 기판</t>
    <phoneticPr fontId="30" type="noConversion"/>
  </si>
  <si>
    <t>10390201_01</t>
    <phoneticPr fontId="30" type="noConversion"/>
  </si>
  <si>
    <t>Assemb. Printed Circuit Board, Shuttl...</t>
    <phoneticPr fontId="30" type="noConversion"/>
  </si>
  <si>
    <t>Melecs EWS GmbH</t>
  </si>
  <si>
    <t>10676955_02</t>
    <phoneticPr fontId="30" type="noConversion"/>
  </si>
  <si>
    <t>SEM</t>
  </si>
  <si>
    <t>SUPERCAPACITOR EBG V2 -M, OSR_EVO</t>
  </si>
  <si>
    <t>SEM</t>
    <phoneticPr fontId="30" type="noConversion"/>
  </si>
  <si>
    <t>10547019_03</t>
  </si>
  <si>
    <t>RFID</t>
  </si>
  <si>
    <t>RFID READER, IQT1-FP-R4-V1</t>
    <phoneticPr fontId="30" type="noConversion"/>
  </si>
  <si>
    <t>RFID 리더</t>
  </si>
  <si>
    <t>Pepperl+Fuchs</t>
  </si>
  <si>
    <t>CABLE, M12BU/NFBU-ST/ST-5/4-0.34-5-2.4M</t>
  </si>
  <si>
    <t>RFID Module 케이블</t>
  </si>
  <si>
    <t>10475688_04</t>
  </si>
  <si>
    <t>WLAN</t>
    <phoneticPr fontId="30" type="noConversion"/>
  </si>
  <si>
    <t>WLAN CLIENT, MICROTIC EBG CONFIGURATED</t>
  </si>
  <si>
    <t>WLAN Client Module</t>
    <phoneticPr fontId="30" type="noConversion"/>
  </si>
  <si>
    <t>10800171_01</t>
  </si>
  <si>
    <t>Antenna</t>
  </si>
  <si>
    <t>ANTENNA, OMB-55-030 RUNDST 5GHZ</t>
    <phoneticPr fontId="30" type="noConversion"/>
  </si>
  <si>
    <t>ANTENNA, ML-2452-HPA5-036</t>
  </si>
  <si>
    <t>INDUCTIVE SENSOR, SICK IMA18-20NE1ZC0K</t>
  </si>
  <si>
    <r>
      <t>Lifting height sensor(</t>
    </r>
    <r>
      <rPr>
        <sz val="11"/>
        <color rgb="FF0000FF"/>
        <rFont val="Malgun Gothic"/>
        <family val="2"/>
        <charset val="129"/>
      </rPr>
      <t>리프팅</t>
    </r>
    <r>
      <rPr>
        <sz val="11"/>
        <color rgb="FF0000FF"/>
        <rFont val="Aptos Narrow"/>
        <family val="2"/>
      </rPr>
      <t xml:space="preserve"> </t>
    </r>
    <r>
      <rPr>
        <sz val="11"/>
        <color rgb="FF0000FF"/>
        <rFont val="Malgun Gothic"/>
        <family val="2"/>
        <charset val="129"/>
      </rPr>
      <t>높이</t>
    </r>
    <r>
      <rPr>
        <sz val="11"/>
        <color rgb="FF0000FF"/>
        <rFont val="Aptos Narrow"/>
        <family val="2"/>
      </rPr>
      <t xml:space="preserve"> </t>
    </r>
    <r>
      <rPr>
        <sz val="11"/>
        <color rgb="FF0000FF"/>
        <rFont val="Malgun Gothic"/>
        <family val="2"/>
        <charset val="129"/>
      </rPr>
      <t>센서</t>
    </r>
    <r>
      <rPr>
        <sz val="11"/>
        <color rgb="FF0000FF"/>
        <rFont val="Aptos Narrow"/>
        <family val="2"/>
      </rPr>
      <t xml:space="preserve">) </t>
    </r>
    <r>
      <rPr>
        <sz val="11"/>
        <color rgb="FF0000FF"/>
        <rFont val="Malgun Gothic"/>
        <family val="2"/>
        <charset val="129"/>
      </rPr>
      <t>셔틀</t>
    </r>
    <r>
      <rPr>
        <sz val="11"/>
        <color rgb="FF0000FF"/>
        <rFont val="Aptos Narrow"/>
        <family val="2"/>
      </rPr>
      <t xml:space="preserve"> </t>
    </r>
    <r>
      <rPr>
        <sz val="11"/>
        <color rgb="FF0000FF"/>
        <rFont val="Malgun Gothic"/>
        <family val="2"/>
        <charset val="129"/>
      </rPr>
      <t>하부</t>
    </r>
    <r>
      <rPr>
        <sz val="11"/>
        <color rgb="FF0000FF"/>
        <rFont val="Aptos Narrow"/>
        <family val="2"/>
      </rPr>
      <t xml:space="preserve"> </t>
    </r>
    <r>
      <rPr>
        <sz val="11"/>
        <color rgb="FF0000FF"/>
        <rFont val="Malgun Gothic"/>
        <family val="2"/>
        <charset val="129"/>
      </rPr>
      <t>크로스</t>
    </r>
    <r>
      <rPr>
        <sz val="11"/>
        <color rgb="FF0000FF"/>
        <rFont val="Aptos Narrow"/>
        <family val="2"/>
      </rPr>
      <t xml:space="preserve"> </t>
    </r>
    <r>
      <rPr>
        <sz val="11"/>
        <color rgb="FF0000FF"/>
        <rFont val="Malgun Gothic"/>
        <family val="2"/>
        <charset val="129"/>
      </rPr>
      <t>레일</t>
    </r>
    <r>
      <rPr>
        <sz val="11"/>
        <color rgb="FF0000FF"/>
        <rFont val="Aptos Narrow"/>
        <family val="2"/>
      </rPr>
      <t xml:space="preserve"> </t>
    </r>
    <r>
      <rPr>
        <sz val="11"/>
        <color rgb="FF0000FF"/>
        <rFont val="Malgun Gothic"/>
        <family val="2"/>
        <charset val="129"/>
      </rPr>
      <t>감지</t>
    </r>
    <r>
      <rPr>
        <sz val="11"/>
        <color rgb="FF0000FF"/>
        <rFont val="Aptos Narrow"/>
        <family val="2"/>
      </rPr>
      <t xml:space="preserve"> </t>
    </r>
    <r>
      <rPr>
        <sz val="11"/>
        <color rgb="FF0000FF"/>
        <rFont val="Malgun Gothic"/>
        <family val="2"/>
        <charset val="129"/>
      </rPr>
      <t>센서</t>
    </r>
    <r>
      <rPr>
        <sz val="11"/>
        <color rgb="FF0000FF"/>
        <rFont val="Aptos Narrow"/>
        <family val="2"/>
      </rPr>
      <t xml:space="preserve"> (</t>
    </r>
    <r>
      <rPr>
        <sz val="11"/>
        <color rgb="FF0000FF"/>
        <rFont val="Malgun Gothic"/>
        <family val="2"/>
        <charset val="129"/>
      </rPr>
      <t>높이</t>
    </r>
    <r>
      <rPr>
        <sz val="11"/>
        <color rgb="FF0000FF"/>
        <rFont val="Aptos Narrow"/>
        <family val="2"/>
      </rPr>
      <t>)</t>
    </r>
    <phoneticPr fontId="30" type="noConversion"/>
  </si>
  <si>
    <t>INDUCTIVE SENSOR, I18H022 20MM M18</t>
  </si>
  <si>
    <t>Intersection sensor(교차로 영역 센서)</t>
    <phoneticPr fontId="30" type="noConversion"/>
  </si>
  <si>
    <t>OPTICAL SENSOR, OYKS950 REFL.LS M. HGA Replacement for 10409305</t>
    <phoneticPr fontId="30" type="noConversion"/>
  </si>
  <si>
    <t>Intersection point sensor / lengthwise marker sensor(교차로 중앙 센서/종방향 이동 마커 센서)</t>
    <phoneticPr fontId="30" type="noConversion"/>
  </si>
  <si>
    <t>Sensor</t>
    <phoneticPr fontId="30" type="noConversion"/>
  </si>
  <si>
    <t>DOPPELSENSOR OPT1010</t>
  </si>
  <si>
    <t>Area limit sensor(말단영역센서)</t>
    <phoneticPr fontId="30" type="noConversion"/>
  </si>
  <si>
    <t>DISTANCE SENSOR, OY1PS941 OHNE DISPLAY</t>
  </si>
  <si>
    <r>
      <t>OY1PS941(</t>
    </r>
    <r>
      <rPr>
        <sz val="11"/>
        <color rgb="FF0000FF"/>
        <rFont val="Malgun Gothic"/>
        <family val="2"/>
        <charset val="129"/>
      </rPr>
      <t>거리제어센서)</t>
    </r>
    <phoneticPr fontId="30" type="noConversion"/>
  </si>
  <si>
    <t>INDUCTIVE SENSOR, I1BH026 KABELLAENGE=4M</t>
  </si>
  <si>
    <r>
      <t>END STOP 2 REFERENZS VAR EBG -M, OSR_EVO(</t>
    </r>
    <r>
      <rPr>
        <sz val="11"/>
        <color theme="1"/>
        <rFont val="Malgun Gothic"/>
        <family val="2"/>
        <charset val="129"/>
      </rPr>
      <t>바리오 유닛 센서)</t>
    </r>
    <phoneticPr fontId="30" type="noConversion"/>
  </si>
  <si>
    <t>Chain</t>
  </si>
  <si>
    <t>ROLLER CHAIN 06B-1 GL G67ML IWI ISO60...</t>
  </si>
  <si>
    <t>셔틀 체인 1열</t>
  </si>
  <si>
    <t>Circuit Breaker</t>
  </si>
  <si>
    <t>AUTOMATIC CIRCUIT BREAKER DC, S201UDC...</t>
  </si>
  <si>
    <t>S201UDC-Z6A</t>
  </si>
  <si>
    <t>O</t>
  </si>
  <si>
    <t>ABB</t>
  </si>
  <si>
    <t>Holder</t>
    <phoneticPr fontId="30" type="noConversion"/>
  </si>
  <si>
    <t>MOUNTING PLATE SENS V4 EBG, OSR_EVO</t>
    <phoneticPr fontId="30" type="noConversion"/>
  </si>
  <si>
    <t>3종센서 홀더</t>
    <phoneticPr fontId="30" type="noConversion"/>
  </si>
  <si>
    <t>10937876_01</t>
    <phoneticPr fontId="30" type="noConversion"/>
  </si>
  <si>
    <t>MOUNTING PLATE IG EBG, OSR_EVO</t>
    <phoneticPr fontId="30" type="noConversion"/>
  </si>
  <si>
    <t>리프팅높이센서 홀더</t>
    <phoneticPr fontId="30" type="noConversion"/>
  </si>
  <si>
    <t>10407238_01</t>
    <phoneticPr fontId="30" type="noConversion"/>
  </si>
  <si>
    <t>KNAPP LIFT</t>
    <phoneticPr fontId="30" type="noConversion"/>
  </si>
  <si>
    <t>BRAKE CHOPPER</t>
  </si>
  <si>
    <t>BRAKE CHOPPER, MRBC STREAMLINE 24Vkw/100W</t>
  </si>
  <si>
    <r>
      <t xml:space="preserve">Brake Chopper </t>
    </r>
    <r>
      <rPr>
        <sz val="11"/>
        <color theme="1"/>
        <rFont val="Malgun Gothic"/>
        <family val="2"/>
        <charset val="129"/>
      </rPr>
      <t>회로기판</t>
    </r>
    <phoneticPr fontId="30" type="noConversion"/>
  </si>
  <si>
    <t>OSR Lift</t>
  </si>
  <si>
    <t>10502372_01</t>
  </si>
  <si>
    <t>KNAPP LIFT</t>
  </si>
  <si>
    <t>SERVOMOTOR 1FT7105-5SF71-3BH0 SIE 20....</t>
  </si>
  <si>
    <t>리프트 모터</t>
  </si>
  <si>
    <t>Siemens</t>
  </si>
  <si>
    <t>SPUR GEAR, C302 N0027 ME40+C302M, STO...</t>
  </si>
  <si>
    <t>리프트모터 감속기</t>
  </si>
  <si>
    <t>OSR Lift</t>
    <phoneticPr fontId="30" type="noConversion"/>
  </si>
  <si>
    <t>TOOTHED BELT L=33.92 Q LIFT PZRM 10M7...</t>
  </si>
  <si>
    <t>리프트 밸트</t>
  </si>
  <si>
    <t>B23</t>
  </si>
  <si>
    <t>10339138_01_0566</t>
  </si>
  <si>
    <t>TOOTHED BELT L=35.83 Q LIFT PZRM 10M7...</t>
  </si>
  <si>
    <t>10339138_01_0567</t>
  </si>
  <si>
    <t>Lift Platform</t>
  </si>
  <si>
    <t>ROLLER CLASP RAL7043 , TOP 2 -M, OVL</t>
  </si>
  <si>
    <t>Lift 가이드 휠</t>
  </si>
  <si>
    <t>10414867_01_0001</t>
  </si>
  <si>
    <t>ROLLER CLASP RAL7043 , BOTTOM 1 LAM -…</t>
  </si>
  <si>
    <t>10414846_01_0001</t>
  </si>
  <si>
    <t>ECCENTRIC ROLLER UB=1 Standard 4° b 2…</t>
  </si>
  <si>
    <t>편심 바퀴</t>
  </si>
  <si>
    <t>10800166_01_0006</t>
  </si>
  <si>
    <t>ECCENTRIC ROLLER UB=1 Standard 4° b 3…</t>
  </si>
  <si>
    <t>10800169_01_0028</t>
  </si>
  <si>
    <t>Eccentric Roller Ub=1 Standard 4° B L...</t>
  </si>
  <si>
    <t>10799951_01_0028</t>
  </si>
  <si>
    <t>Guide Roller Ub=1 Standard 4° B, Side...</t>
  </si>
  <si>
    <t>10799950_01_0028</t>
    <phoneticPr fontId="30" type="noConversion"/>
  </si>
  <si>
    <t>GUIDE ROLLER UB=1 Standard 4° b LAM T…</t>
  </si>
  <si>
    <t>측면 보조 바퀴</t>
  </si>
  <si>
    <t>10800091_01_0028</t>
  </si>
  <si>
    <t>Drive Unit</t>
  </si>
  <si>
    <t>DRIVE SHAFT Q FT 10M75 -M, OVL</t>
  </si>
  <si>
    <t>치형 풀리</t>
  </si>
  <si>
    <t>10338990_03</t>
  </si>
  <si>
    <t>10338990_02</t>
  </si>
  <si>
    <t>CHAIN TENSIONING IDLER FT, V4 -M, OVL</t>
  </si>
  <si>
    <t>드럼</t>
  </si>
  <si>
    <t>10752364_02</t>
  </si>
  <si>
    <t>DEFLECTION ROLLER ANTRIEB UNTEN V3 -M…</t>
  </si>
  <si>
    <t>편향 롤러</t>
  </si>
  <si>
    <t>10752367_02</t>
  </si>
  <si>
    <t>DEFLECTION ROLLER, LARGE FT, V5 -M, OVL</t>
  </si>
  <si>
    <t>10752450_02</t>
  </si>
  <si>
    <t>DEFLECTION ROLLER KT, V4 -M, OVL</t>
  </si>
  <si>
    <t>10752453_02</t>
  </si>
  <si>
    <t>SHAFT COUPLING SEMIFLEX F575 SCH 30 P...</t>
  </si>
  <si>
    <t>연결 커플링</t>
  </si>
  <si>
    <t>FORK SENSOR, WF30-40B410</t>
  </si>
  <si>
    <t>Cable Carrier</t>
  </si>
  <si>
    <t>CABLE CARRIER GLA=308  3 TYP255.03.10...</t>
  </si>
  <si>
    <t>10452235_01_0147</t>
  </si>
  <si>
    <t>CABLE CARRIER GLA=325  3 TYP255.03.10...</t>
  </si>
  <si>
    <t>10452235_01_0148</t>
  </si>
  <si>
    <t>TENSIONING COMPONENTS, TLK110 - 35X47</t>
  </si>
  <si>
    <t>Roller bearing</t>
  </si>
  <si>
    <t>SPHERICAL ROLLER BEARING BS2-2208-2CS</t>
  </si>
  <si>
    <r>
      <t xml:space="preserve">BS2-2208-2RSVT143 SKF / </t>
    </r>
    <r>
      <rPr>
        <sz val="11"/>
        <color theme="1"/>
        <rFont val="Malgun Gothic"/>
        <family val="2"/>
        <charset val="129"/>
      </rPr>
      <t>베어링</t>
    </r>
    <phoneticPr fontId="30" type="noConversion"/>
  </si>
  <si>
    <t>Mechanics B-C component</t>
  </si>
  <si>
    <t>Heavy Duty Shock Absorber, Lds-40-700...</t>
  </si>
  <si>
    <t>Weforma Dämpfungstechnik GmbH</t>
  </si>
  <si>
    <t>Roller, 59.2X20/20/93 Shore A /Gedreht</t>
  </si>
  <si>
    <t>C22</t>
  </si>
  <si>
    <t>ACLA-Werke GmbH</t>
  </si>
  <si>
    <t>10634171_01</t>
  </si>
  <si>
    <t>KNAPP OSR OTHERS</t>
  </si>
  <si>
    <t>수평이동대차</t>
    <phoneticPr fontId="30" type="noConversion"/>
  </si>
  <si>
    <t>DEFLECTION ROLLER SBH -M, OSR_EVO</t>
  </si>
  <si>
    <t>수평이동대차 롤러</t>
    <phoneticPr fontId="30" type="noConversion"/>
  </si>
  <si>
    <t>10421389_01</t>
  </si>
  <si>
    <t>DEFLECTION ROLLER SBH -P, OSR_EVO</t>
  </si>
  <si>
    <t>10421663_01</t>
  </si>
  <si>
    <t>ROLLER, OSR FSTH 60X20kw/20kw/12 K</t>
  </si>
  <si>
    <t>10207617_01</t>
  </si>
  <si>
    <t>WHEEL 305805-C-2Z</t>
    <phoneticPr fontId="30" type="noConversion"/>
  </si>
  <si>
    <t>수평이동대차 가이드롤러</t>
    <phoneticPr fontId="30" type="noConversion"/>
  </si>
  <si>
    <t>SKF Österreich AG</t>
  </si>
  <si>
    <t>SCADA</t>
  </si>
  <si>
    <t>TABLET, KAG ZEBRA ET51 10" RW INKL. R..</t>
  </si>
  <si>
    <t>Zebra</t>
  </si>
  <si>
    <t>10652991_01</t>
  </si>
  <si>
    <t>PC</t>
  </si>
  <si>
    <t>COMPUTER, SL_KEBA CP507kw/C+SDCARD+LIZENZ</t>
  </si>
  <si>
    <t>KEBA Industrial Automation GmbH AT-4040 Linz, ReindlstraBe51</t>
    <phoneticPr fontId="30" type="noConversion"/>
  </si>
  <si>
    <t>전,후면 1F PC</t>
  </si>
  <si>
    <t>KEBA</t>
  </si>
  <si>
    <t>10674461_01</t>
  </si>
  <si>
    <t>COMPUTER, HP ELITED. 600 G9 SFF KONF ...Replacement for 10685475_01</t>
  </si>
  <si>
    <r>
      <t xml:space="preserve">PC Computer </t>
    </r>
    <r>
      <rPr>
        <sz val="11"/>
        <color theme="1"/>
        <rFont val="Malgun Gothic"/>
        <family val="2"/>
        <charset val="129"/>
      </rPr>
      <t>본체</t>
    </r>
    <r>
      <rPr>
        <sz val="11"/>
        <color theme="1"/>
        <rFont val="Aptos Narrow"/>
        <family val="2"/>
      </rPr>
      <t xml:space="preserve">, SCADA PC </t>
    </r>
    <r>
      <rPr>
        <sz val="11"/>
        <color theme="1"/>
        <rFont val="Malgun Gothic"/>
        <family val="2"/>
        <charset val="129"/>
      </rPr>
      <t>본체</t>
    </r>
    <phoneticPr fontId="30" type="noConversion"/>
  </si>
  <si>
    <t>Office</t>
    <phoneticPr fontId="30" type="noConversion"/>
  </si>
  <si>
    <t>HP</t>
    <phoneticPr fontId="30" type="noConversion"/>
  </si>
  <si>
    <t>10842145_01</t>
  </si>
  <si>
    <t>MONITOR, LENOVO T24 TOUCH K CONFIGURATED</t>
  </si>
  <si>
    <t>T24t-20 Flat Panel Monitor, SCADA Monitor</t>
    <phoneticPr fontId="30" type="noConversion"/>
  </si>
  <si>
    <t>Lenovo</t>
    <phoneticPr fontId="30" type="noConversion"/>
  </si>
  <si>
    <t>10736752_01</t>
  </si>
  <si>
    <t>Computer, KAG HP Elited. 800 G9 DM-Ko...</t>
  </si>
  <si>
    <t>AS/1113536</t>
    <phoneticPr fontId="30" type="noConversion"/>
  </si>
  <si>
    <t>A+R001.WS08(09,10,11)</t>
    <phoneticPr fontId="30" type="noConversion"/>
  </si>
  <si>
    <t>11044709_01</t>
  </si>
  <si>
    <t>Monitor, Hp E24T G5 Non-Configurated</t>
  </si>
  <si>
    <t>HP E24T G5</t>
    <phoneticPr fontId="30" type="noConversion"/>
  </si>
  <si>
    <t>10914516_01</t>
    <phoneticPr fontId="30" type="noConversion"/>
  </si>
  <si>
    <t>KNAPP Lock</t>
  </si>
  <si>
    <t>ACCESS CONCEPT, ACTUATOR V1 E -M, OSR_EVO</t>
  </si>
  <si>
    <t>KNAPP LOCK (LIGHT CURTAIN 전 LOCK)</t>
    <phoneticPr fontId="30" type="noConversion"/>
  </si>
  <si>
    <t>OSR Rack</t>
  </si>
  <si>
    <t>10416998_01</t>
  </si>
  <si>
    <t>KNAPP Lock</t>
    <phoneticPr fontId="30" type="noConversion"/>
  </si>
  <si>
    <t>ACCESS CONCEPT LZYL=4510 LINKS 1E V2 ...</t>
  </si>
  <si>
    <t>KNAPP LOCK (출입문 LOCK)</t>
    <phoneticPr fontId="30" type="noConversion"/>
  </si>
  <si>
    <t>10609544_02_0001</t>
  </si>
  <si>
    <t>ACCESS CONCEPT EMERGENCY E -KPL, K_LOCK</t>
  </si>
  <si>
    <t>KNAPP LOCK(Emergency)</t>
    <phoneticPr fontId="30" type="noConversion"/>
  </si>
  <si>
    <t>10505322_01</t>
  </si>
  <si>
    <t>ACTUATOR LSZY4510 EUCHNER V2 -M, K_LOCK</t>
    <phoneticPr fontId="30" type="noConversion"/>
  </si>
  <si>
    <t>KNAPP Lock 토큰</t>
    <phoneticPr fontId="30" type="noConversion"/>
  </si>
  <si>
    <t>10609713_01_0001</t>
  </si>
  <si>
    <t>Door safety switch, PILZ 506334 (506301+506308)</t>
  </si>
  <si>
    <t>랙 통로 도어 안전 스위치</t>
    <phoneticPr fontId="30" type="noConversion"/>
  </si>
  <si>
    <t>Pilz</t>
  </si>
  <si>
    <t>Light Curtain</t>
    <phoneticPr fontId="30" type="noConversion"/>
  </si>
  <si>
    <t>LIGHT CURTAIN, DETEC4 CORE 1200kw/30MM Skw/E</t>
  </si>
  <si>
    <r>
      <t>LIGHT CURTAIN, DETEC4 CORE 1200/30MM S/E (</t>
    </r>
    <r>
      <rPr>
        <sz val="11"/>
        <color theme="1"/>
        <rFont val="Malgun Gothic"/>
        <family val="2"/>
        <charset val="129"/>
      </rPr>
      <t>라이트커튼)</t>
    </r>
    <phoneticPr fontId="30" type="noConversion"/>
  </si>
  <si>
    <t>Power Rail</t>
    <phoneticPr fontId="30" type="noConversion"/>
  </si>
  <si>
    <t>Conductor Rail, 0835 2P St32A Pvcph 4...</t>
  </si>
  <si>
    <t>Conductix-Wampfler GmbH</t>
  </si>
  <si>
    <t>10217355_01</t>
  </si>
  <si>
    <t>Conductor Rail(PH), 4M</t>
    <phoneticPr fontId="30" type="noConversion"/>
  </si>
  <si>
    <t>파워레일(구리 재질), 4M</t>
    <phoneticPr fontId="30" type="noConversion"/>
  </si>
  <si>
    <t>인원엔지니어링</t>
    <phoneticPr fontId="30" type="noConversion"/>
  </si>
  <si>
    <t>N/A</t>
    <phoneticPr fontId="30" type="noConversion"/>
  </si>
  <si>
    <r>
      <t>194,000</t>
    </r>
    <r>
      <rPr>
        <sz val="11"/>
        <color theme="1"/>
        <rFont val="Malgun Gothic"/>
        <family val="2"/>
        <charset val="129"/>
      </rPr>
      <t>원</t>
    </r>
    <phoneticPr fontId="30" type="noConversion"/>
  </si>
  <si>
    <t>Conductor Rail</t>
    <phoneticPr fontId="30" type="noConversion"/>
  </si>
  <si>
    <r>
      <rPr>
        <sz val="11"/>
        <color theme="1"/>
        <rFont val="Malgun Gothic"/>
        <family val="2"/>
        <charset val="129"/>
      </rPr>
      <t>파워레일</t>
    </r>
    <r>
      <rPr>
        <sz val="11"/>
        <color theme="1"/>
        <rFont val="Aptos Narrow"/>
        <family val="2"/>
      </rPr>
      <t>(</t>
    </r>
    <r>
      <rPr>
        <sz val="11"/>
        <color theme="1"/>
        <rFont val="Malgun Gothic"/>
        <family val="2"/>
        <charset val="129"/>
      </rPr>
      <t>스틸</t>
    </r>
    <r>
      <rPr>
        <sz val="11"/>
        <color theme="1"/>
        <rFont val="Aptos Narrow"/>
        <family val="2"/>
      </rPr>
      <t xml:space="preserve"> </t>
    </r>
    <r>
      <rPr>
        <sz val="11"/>
        <color theme="1"/>
        <rFont val="Malgun Gothic"/>
        <family val="2"/>
        <charset val="129"/>
      </rPr>
      <t>재질</t>
    </r>
    <r>
      <rPr>
        <sz val="11"/>
        <color theme="1"/>
        <rFont val="Aptos Narrow"/>
        <family val="2"/>
      </rPr>
      <t>)</t>
    </r>
    <phoneticPr fontId="30" type="noConversion"/>
  </si>
  <si>
    <t>SUPPLY MODULE, 0835 08-E015-0705-001</t>
  </si>
  <si>
    <r>
      <rPr>
        <sz val="11"/>
        <color theme="1"/>
        <rFont val="Malgun Gothic"/>
        <family val="2"/>
        <charset val="129"/>
      </rPr>
      <t>파워</t>
    </r>
    <r>
      <rPr>
        <sz val="11"/>
        <color theme="1"/>
        <rFont val="Aptos Narrow"/>
        <family val="2"/>
      </rPr>
      <t xml:space="preserve"> </t>
    </r>
    <r>
      <rPr>
        <sz val="11"/>
        <color theme="1"/>
        <rFont val="Malgun Gothic"/>
        <family val="2"/>
        <charset val="129"/>
      </rPr>
      <t>레일</t>
    </r>
    <r>
      <rPr>
        <sz val="11"/>
        <color theme="1"/>
        <rFont val="Aptos Narrow"/>
        <family val="2"/>
      </rPr>
      <t>(</t>
    </r>
    <r>
      <rPr>
        <sz val="11"/>
        <color theme="1"/>
        <rFont val="Malgun Gothic"/>
        <family val="2"/>
        <charset val="129"/>
      </rPr>
      <t>스틸</t>
    </r>
    <r>
      <rPr>
        <sz val="11"/>
        <color theme="1"/>
        <rFont val="Aptos Narrow"/>
        <family val="2"/>
      </rPr>
      <t xml:space="preserve"> </t>
    </r>
    <r>
      <rPr>
        <sz val="11"/>
        <color theme="1"/>
        <rFont val="Malgun Gothic"/>
        <family val="2"/>
        <charset val="129"/>
      </rPr>
      <t>재질</t>
    </r>
    <r>
      <rPr>
        <sz val="11"/>
        <color theme="1"/>
        <rFont val="Aptos Narrow"/>
        <family val="2"/>
      </rPr>
      <t>)</t>
    </r>
    <phoneticPr fontId="30" type="noConversion"/>
  </si>
  <si>
    <t>SUPPLY MODULE, 0835 08-E015-0707-001</t>
  </si>
  <si>
    <t>END MODULE, 0835 08-E015-0706-001</t>
  </si>
  <si>
    <t>AP</t>
    <phoneticPr fontId="30" type="noConversion"/>
  </si>
  <si>
    <t>ACCESS POINT, KAG ARUBA AP-504 RW CON...</t>
  </si>
  <si>
    <r>
      <t xml:space="preserve">AP </t>
    </r>
    <r>
      <rPr>
        <sz val="11"/>
        <color theme="1"/>
        <rFont val="Malgun Gothic"/>
        <family val="2"/>
        <charset val="129"/>
      </rPr>
      <t>모듈</t>
    </r>
    <phoneticPr fontId="30" type="noConversion"/>
  </si>
  <si>
    <t>OSR Rack</t>
    <phoneticPr fontId="30" type="noConversion"/>
  </si>
  <si>
    <t>Aruba</t>
    <phoneticPr fontId="30" type="noConversion"/>
  </si>
  <si>
    <t>10709974_01</t>
  </si>
  <si>
    <t>Access Point, Hw Komp. Aruba Config V2</t>
  </si>
  <si>
    <t>Aruba AP-504(RW) Unified AP(MODEL: APIN0504)</t>
    <phoneticPr fontId="30" type="noConversion"/>
  </si>
  <si>
    <t>KNAPP AG</t>
    <phoneticPr fontId="30" type="noConversion"/>
  </si>
  <si>
    <t>10906449_02</t>
    <phoneticPr fontId="30" type="noConversion"/>
  </si>
  <si>
    <t>ANTENNA</t>
  </si>
  <si>
    <t>ANTENNA, DUAL-BAND-WIFI-OMNI-FIBERGL</t>
  </si>
  <si>
    <t>Communication Module</t>
  </si>
  <si>
    <t>COMMUNICATION MODULE, MVK-MPNIO F DI1...</t>
  </si>
  <si>
    <r>
      <t xml:space="preserve">OSR </t>
    </r>
    <r>
      <rPr>
        <sz val="11"/>
        <color theme="1"/>
        <rFont val="Malgun Gothic"/>
        <family val="2"/>
        <charset val="129"/>
      </rPr>
      <t>랙</t>
    </r>
    <r>
      <rPr>
        <sz val="11"/>
        <color theme="1"/>
        <rFont val="Aptos Narrow"/>
        <family val="2"/>
      </rPr>
      <t xml:space="preserve"> </t>
    </r>
    <r>
      <rPr>
        <sz val="11"/>
        <color theme="1"/>
        <rFont val="Malgun Gothic"/>
        <family val="2"/>
        <charset val="129"/>
      </rPr>
      <t>내부</t>
    </r>
    <r>
      <rPr>
        <sz val="11"/>
        <color theme="1"/>
        <rFont val="Aptos Narrow"/>
        <family val="2"/>
      </rPr>
      <t xml:space="preserve"> MURR IO </t>
    </r>
    <r>
      <rPr>
        <sz val="11"/>
        <color theme="1"/>
        <rFont val="Malgun Gothic"/>
        <family val="2"/>
        <charset val="129"/>
      </rPr>
      <t>모듈</t>
    </r>
    <phoneticPr fontId="30" type="noConversion"/>
  </si>
  <si>
    <t>MURR Elektronik GmbH</t>
  </si>
  <si>
    <t>COMMUNICATION MODULE, MVK-MPNIO F DI</t>
    <phoneticPr fontId="30" type="noConversion"/>
  </si>
  <si>
    <t>A.SH02.00.954IM</t>
    <phoneticPr fontId="30" type="noConversion"/>
  </si>
  <si>
    <t>SUPPORT, LONGITUDINAL RFID_TAG -M, OS…</t>
  </si>
  <si>
    <t>RFID 트랜스폰더_종방향(브라켓포함)</t>
    <phoneticPr fontId="30" type="noConversion"/>
  </si>
  <si>
    <t>10631253_01 </t>
  </si>
  <si>
    <t xml:space="preserve">SUPPORT, CROSS RFID_TAG -M, OSR_EVO </t>
  </si>
  <si>
    <r>
      <t xml:space="preserve">RFID </t>
    </r>
    <r>
      <rPr>
        <sz val="11"/>
        <color theme="1"/>
        <rFont val="Malgun Gothic"/>
        <family val="2"/>
        <charset val="129"/>
      </rPr>
      <t>트랜스폰더_HB-A 크로스구간</t>
    </r>
    <r>
      <rPr>
        <sz val="11"/>
        <color theme="1"/>
        <rFont val="Aptos Narrow"/>
        <family val="2"/>
      </rPr>
      <t>(</t>
    </r>
    <r>
      <rPr>
        <sz val="11"/>
        <color theme="1"/>
        <rFont val="Malgun Gothic"/>
        <family val="2"/>
        <charset val="129"/>
      </rPr>
      <t>브라켓포함</t>
    </r>
    <r>
      <rPr>
        <sz val="11"/>
        <color theme="1"/>
        <rFont val="Aptos Narrow"/>
        <family val="2"/>
      </rPr>
      <t>)</t>
    </r>
    <phoneticPr fontId="30" type="noConversion"/>
  </si>
  <si>
    <t>10631252_01</t>
  </si>
  <si>
    <t>MOUNTING KIT RAL1016 RFID R_KG -M, OS…</t>
  </si>
  <si>
    <r>
      <t xml:space="preserve">RFID </t>
    </r>
    <r>
      <rPr>
        <sz val="11"/>
        <color theme="1"/>
        <rFont val="Malgun Gothic"/>
        <family val="2"/>
        <charset val="129"/>
      </rPr>
      <t>트랜스폰더</t>
    </r>
    <r>
      <rPr>
        <sz val="11"/>
        <color theme="1"/>
        <rFont val="Aptos Narrow"/>
        <family val="2"/>
      </rPr>
      <t xml:space="preserve">_HB-B </t>
    </r>
    <r>
      <rPr>
        <sz val="11"/>
        <color theme="1"/>
        <rFont val="Malgun Gothic"/>
        <family val="2"/>
        <charset val="129"/>
      </rPr>
      <t>크로스구간</t>
    </r>
    <r>
      <rPr>
        <sz val="11"/>
        <color theme="1"/>
        <rFont val="Aptos Narrow"/>
        <family val="2"/>
      </rPr>
      <t>(</t>
    </r>
    <r>
      <rPr>
        <sz val="11"/>
        <color theme="1"/>
        <rFont val="Malgun Gothic"/>
        <family val="2"/>
        <charset val="129"/>
      </rPr>
      <t>노란색</t>
    </r>
    <r>
      <rPr>
        <sz val="11"/>
        <color theme="1"/>
        <rFont val="Aptos Narrow"/>
        <family val="2"/>
      </rPr>
      <t xml:space="preserve"> </t>
    </r>
    <r>
      <rPr>
        <sz val="11"/>
        <color theme="1"/>
        <rFont val="Malgun Gothic"/>
        <family val="2"/>
        <charset val="129"/>
      </rPr>
      <t>브라켓포함</t>
    </r>
    <r>
      <rPr>
        <sz val="11"/>
        <color theme="1"/>
        <rFont val="Aptos Narrow"/>
        <family val="2"/>
      </rPr>
      <t>)</t>
    </r>
    <phoneticPr fontId="30" type="noConversion"/>
  </si>
  <si>
    <t>10428896_01_0002</t>
  </si>
  <si>
    <t>Reflector</t>
  </si>
  <si>
    <t>REFLECTOR, 23X39 M4X8.4 E393-60</t>
  </si>
  <si>
    <t>광센서 반사판</t>
    <phoneticPr fontId="30" type="noConversion"/>
  </si>
  <si>
    <t>Switch element</t>
  </si>
  <si>
    <t>Glass Fuse, 5X20 12,5A Traege Ur</t>
  </si>
  <si>
    <t>ZOSR.50.002SK</t>
    <phoneticPr fontId="30" type="noConversion"/>
  </si>
  <si>
    <t>Burisch Elektronik Bauteile GmbH</t>
  </si>
  <si>
    <t>Terminal Block</t>
    <phoneticPr fontId="30" type="noConversion"/>
  </si>
  <si>
    <t>TERMINAL BLOCK, WPD 401</t>
    <phoneticPr fontId="30" type="noConversion"/>
  </si>
  <si>
    <t>OSR Intersection Area</t>
    <phoneticPr fontId="30" type="noConversion"/>
  </si>
  <si>
    <t>?</t>
    <phoneticPr fontId="30" type="noConversion"/>
  </si>
  <si>
    <t>Hoist</t>
  </si>
  <si>
    <t>REMOTE CONTROL, HBC-STEUERUNG 308 QUA…</t>
  </si>
  <si>
    <t>호이스트 리모컨</t>
  </si>
  <si>
    <t>10725130_01_0002</t>
  </si>
  <si>
    <t>KNAPP SHUTTLE / ELECTRICAL PANEL</t>
    <phoneticPr fontId="30" type="noConversion"/>
  </si>
  <si>
    <t>AUTOMATIC CIRCUIT BREAKER DC, S201DC-...</t>
  </si>
  <si>
    <t>S201UDC Z10A</t>
    <phoneticPr fontId="30" type="noConversion"/>
  </si>
  <si>
    <t>OSR Shuttle, SUV</t>
    <phoneticPr fontId="30" type="noConversion"/>
  </si>
  <si>
    <t>KNAPP ELECTRICAL PANEL</t>
  </si>
  <si>
    <t>AUTOMATIC CIRCUIT BREAKER AC, S403M-C...</t>
  </si>
  <si>
    <t>S403M-C20 NP</t>
  </si>
  <si>
    <t>+F06.4</t>
    <phoneticPr fontId="30" type="noConversion"/>
  </si>
  <si>
    <t>AUTOMATIC CIRCUIT BREAKER AC, S403M-B...</t>
  </si>
  <si>
    <t>S403M-B13</t>
  </si>
  <si>
    <t>+F06.2, +F06.4</t>
    <phoneticPr fontId="30" type="noConversion"/>
  </si>
  <si>
    <t>S201UDC-Z16A</t>
    <phoneticPr fontId="30" type="noConversion"/>
  </si>
  <si>
    <t>A.SH02.02+ASH0202LIUV01, A.SH02.02+ASH0202LIUV02, A.SH02.03+ASH0203LIUV01, A.SH02.03+ASH0203LIUV02</t>
    <phoneticPr fontId="30" type="noConversion"/>
  </si>
  <si>
    <t>AUTOMATIC CIRCUIT BREAKER AC, S401M-B...</t>
  </si>
  <si>
    <t>S401M-B13 NP</t>
  </si>
  <si>
    <t>RES. CURR. OP. CIRCUIT-BREAKER-AC-415...</t>
  </si>
  <si>
    <t>F404-A63-0.03A (P006I)</t>
  </si>
  <si>
    <t>F404-A63-0.3A (P045I)</t>
  </si>
  <si>
    <t>+F01</t>
    <phoneticPr fontId="30" type="noConversion"/>
  </si>
  <si>
    <t>S403M-C10</t>
  </si>
  <si>
    <t>S401M-B16 NP</t>
  </si>
  <si>
    <t>ABB Smissline MCB Mini Circuit Breaker, S403M-C20, 3P, 20A</t>
  </si>
  <si>
    <t>F1</t>
    <phoneticPr fontId="30" type="noConversion"/>
  </si>
  <si>
    <t>AUXILIARY CONTACT, HK400 11-L</t>
  </si>
  <si>
    <t>HK400 11-L</t>
  </si>
  <si>
    <t>F1 : 4ea, (+F01.1~5)</t>
  </si>
  <si>
    <t>AUTOMATIC CIRCUIT BREAKER AC, S203M-C25</t>
  </si>
  <si>
    <t>S203M-C25</t>
  </si>
  <si>
    <t>+F04.2, +F05.2</t>
    <phoneticPr fontId="30" type="noConversion"/>
  </si>
  <si>
    <t>AUTOMATIC CIRCUIT BREAKER AC, S203M-C16</t>
  </si>
  <si>
    <t>S203M-C16</t>
  </si>
  <si>
    <t>(+F01.1~5)</t>
    <phoneticPr fontId="30" type="noConversion"/>
  </si>
  <si>
    <t>AUTOMATIC CIRCUIT BREAKER AC, S203M-C...</t>
  </si>
  <si>
    <t>S203M-C13 NA</t>
  </si>
  <si>
    <t>ASH0201UVSL01</t>
    <phoneticPr fontId="30" type="noConversion"/>
  </si>
  <si>
    <t>ABB Smissline MCB Mini Circuit Breaker, S403M-C13, 3P, 13A</t>
  </si>
  <si>
    <t>F1, (+F01.1~5)</t>
  </si>
  <si>
    <t>S403M-C25</t>
  </si>
  <si>
    <t>(+F01.1~5)</t>
  </si>
  <si>
    <t>S403M-C50 NP</t>
  </si>
  <si>
    <t>AUTOMATIC CIRCUIT BREAKER AC, S401M-C...</t>
  </si>
  <si>
    <t>ABB Smissline MCB Mini Circuit Breaker, S401M-C16 NP</t>
  </si>
  <si>
    <t>F1</t>
  </si>
  <si>
    <t>Automatic Circuit Breaker Ac, S403M-B…</t>
    <phoneticPr fontId="30" type="noConversion"/>
  </si>
  <si>
    <t>2CCS573103R8165</t>
    <phoneticPr fontId="30" type="noConversion"/>
  </si>
  <si>
    <t>+F06.2</t>
    <phoneticPr fontId="30" type="noConversion"/>
  </si>
  <si>
    <t>ABB Smissline MCB Mini Circuit Breaker, S403M-B16, 3P, 16A, 10KA</t>
  </si>
  <si>
    <t>AUTOMATIC CIRCUIT BREAKER AC, S203M-C10</t>
  </si>
  <si>
    <t>S203M-C10</t>
  </si>
  <si>
    <t>+F02</t>
    <phoneticPr fontId="30" type="noConversion"/>
  </si>
  <si>
    <t>AUTOMATIC CIRCUIT BREAKER DC, S 201-Z...</t>
  </si>
  <si>
    <t>S201 Z32A, S200 Mini Circuit Breaker</t>
  </si>
  <si>
    <t>SUV</t>
  </si>
  <si>
    <t>S403M-C16 NP</t>
  </si>
  <si>
    <t>AUTOMATIC CIRCUIT BREAKER AC, S203M-C6</t>
  </si>
  <si>
    <t>S203M-C6</t>
  </si>
  <si>
    <t>ESUVA01~3 : 1ea</t>
  </si>
  <si>
    <t>AUXILIARY CONTACT, HK400 11-R</t>
  </si>
  <si>
    <t>HK400 11-R</t>
  </si>
  <si>
    <t>A.SH02.02+ASH0202F1</t>
    <phoneticPr fontId="30" type="noConversion"/>
  </si>
  <si>
    <t>S403M-C16</t>
  </si>
  <si>
    <t>+F03.2, +F04.2, +F05.2, +F06.2</t>
    <phoneticPr fontId="30" type="noConversion"/>
  </si>
  <si>
    <t>AUTOMATIC CIRCUIT BREAKER AC, S201-Z4...</t>
  </si>
  <si>
    <t>S201 Z4A</t>
  </si>
  <si>
    <t>KNAPP ELECTRICAL PANEL</t>
    <phoneticPr fontId="30" type="noConversion"/>
  </si>
  <si>
    <t>Circuit Breaker</t>
    <phoneticPr fontId="30" type="noConversion"/>
  </si>
  <si>
    <t>RES. CURR. OP. CIRCUIT-BREAKER-ACV-10…</t>
    <phoneticPr fontId="30" type="noConversion"/>
  </si>
  <si>
    <t>DS201 M B10</t>
  </si>
  <si>
    <t>ABB</t>
    <phoneticPr fontId="30" type="noConversion"/>
  </si>
  <si>
    <t>AUTOMATIC CIRCUIT BREAKER AC, S203M-C20</t>
    <phoneticPr fontId="30" type="noConversion"/>
  </si>
  <si>
    <t>2CDS273001R0204</t>
    <phoneticPr fontId="30" type="noConversion"/>
  </si>
  <si>
    <t>+F03.2, +F04.2</t>
    <phoneticPr fontId="30" type="noConversion"/>
  </si>
  <si>
    <t>S403M-B16NP</t>
  </si>
  <si>
    <t>AUTOMATIC CIRCUIT BREAKER AC, S203M-C13</t>
  </si>
  <si>
    <t>S203M-C13</t>
  </si>
  <si>
    <t>A.SH02.01+ASH0201UVSL01</t>
  </si>
  <si>
    <t>MOTOR-PROT. CIRCUIT BREAKER-400V-0.25...</t>
  </si>
  <si>
    <t>GV2ME03(0.25~0.4A)</t>
  </si>
  <si>
    <t>A.SH02.02+ASH0202F1, A.SH02.03+ASH0203F1, A.SH02.04+ASH0204F1, A.SH02.05+ASH0205F1</t>
    <phoneticPr fontId="30" type="noConversion"/>
  </si>
  <si>
    <t>Schneider</t>
  </si>
  <si>
    <t>MOT.PROT. CIRCUIT BREAKER COMB, GV2-M...</t>
  </si>
  <si>
    <t>GV2ME08(2.5~4A) (+LP4K0610BW3A21416, 24V)</t>
  </si>
  <si>
    <t>A.MK01.01+F03.GAG01, A.MK01.02+F03.GAG02, A.TK02.01+F04.GAE01, A.TK02.01+F04.GAE02</t>
    <phoneticPr fontId="30" type="noConversion"/>
  </si>
  <si>
    <t>RES. CURR. OP. CIRCUIT-BREAKER-AC-480...</t>
  </si>
  <si>
    <t>Multi9 GFP 63A, 480Y/277V</t>
  </si>
  <si>
    <t>RES. CURR. OP. CIRCUIT-BREAKER-AC-415 (Acti9 iID 63A 누전차단기)</t>
  </si>
  <si>
    <t>AUXILIARY CONTACT, ACTI9</t>
  </si>
  <si>
    <t>AUXILIARY CONTACT, ACTI9 (Acti9 iID 63A 누전차단기의 보조 접점)</t>
  </si>
  <si>
    <t>Motor-Prot. Circuit Breaker-400V-0.63…</t>
    <phoneticPr fontId="30" type="noConversion"/>
  </si>
  <si>
    <t>GV2ME05</t>
    <phoneticPr fontId="30" type="noConversion"/>
  </si>
  <si>
    <t>A.SH02.01+ASH0201F2, A.SH02.01+ASH0201F3, A.SH02.01+ASH0201F4, A.SH02.01+ASH0201SUV01</t>
    <phoneticPr fontId="30" type="noConversion"/>
  </si>
  <si>
    <t>Motor-Prot. Circuit Breaker-400V-2.5A…</t>
    <phoneticPr fontId="30" type="noConversion"/>
  </si>
  <si>
    <t>GV2ME08</t>
    <phoneticPr fontId="30" type="noConversion"/>
  </si>
  <si>
    <t>MOTOR-PROT. CIRCUIT BREAKER-400V-1.6m...</t>
  </si>
  <si>
    <t>GV2ME07-B(1.6~2.5A)</t>
  </si>
  <si>
    <t>F03.GAG02</t>
    <phoneticPr fontId="30" type="noConversion"/>
  </si>
  <si>
    <t>Motor-Prot. Circuit Breaker-400V-1A-1…</t>
    <phoneticPr fontId="30" type="noConversion"/>
  </si>
  <si>
    <t>GV2ME06</t>
    <phoneticPr fontId="30" type="noConversion"/>
  </si>
  <si>
    <t>+F04.2</t>
    <phoneticPr fontId="30" type="noConversion"/>
  </si>
  <si>
    <t>GV2ME07(1.6~2.5A) (+LP4K0610BW3A21383, 24V)</t>
  </si>
  <si>
    <t>All Panel</t>
    <phoneticPr fontId="30" type="noConversion"/>
  </si>
  <si>
    <t>MOT.PROT. CIRCUIT BREAKER COMB, GV2ME...</t>
  </si>
  <si>
    <t>GV2ME06(1~1.6A) (+LP4K0610BW3A23096, 24V)</t>
    <phoneticPr fontId="30" type="noConversion"/>
  </si>
  <si>
    <t>F03.GAG02, F04.GAH01</t>
    <phoneticPr fontId="30" type="noConversion"/>
  </si>
  <si>
    <t>CIRCUIT BREAKER, 3VA5180-5ED31-0AA0(8…</t>
  </si>
  <si>
    <t>3VA5180-5ED31-0AA0</t>
  </si>
  <si>
    <t>+F02, +F04.1</t>
    <phoneticPr fontId="30" type="noConversion"/>
  </si>
  <si>
    <t>CIRCUIT BREAKER, 3VA5140-5ED31-0AA0(4...</t>
  </si>
  <si>
    <t>3VA5140-5ED31-0AA0</t>
  </si>
  <si>
    <t>CIRCUIT BREAKER, 3VA5160-5ED31-0AA0(6...</t>
    <phoneticPr fontId="30" type="noConversion"/>
  </si>
  <si>
    <t>3VA5160-5ED31-0AA0</t>
    <phoneticPr fontId="30" type="noConversion"/>
  </si>
  <si>
    <t>+F05.1</t>
    <phoneticPr fontId="30" type="noConversion"/>
  </si>
  <si>
    <t>CIRCUIT BREAKER, 3VA5150-5ED31-0AA0(5...</t>
  </si>
  <si>
    <t>3VA5150-5ED31-0AA0</t>
  </si>
  <si>
    <t>CIRCUIT BREAKER, 3RV2011-1AA10 1,1 - ...</t>
  </si>
  <si>
    <t>3RV2011-1AA10</t>
  </si>
  <si>
    <t>F02.GC01</t>
    <phoneticPr fontId="30" type="noConversion"/>
  </si>
  <si>
    <t>RES. CURR. OP. CIRCUIT-BREAKER, TYP B...</t>
  </si>
  <si>
    <t>5SV3 646-5KK14</t>
  </si>
  <si>
    <t>+F01, +F03</t>
    <phoneticPr fontId="30" type="noConversion"/>
  </si>
  <si>
    <t>CIRCUIT BREAKER, 3RV2011-1DA10 2,2 - ...</t>
  </si>
  <si>
    <t>3RV2011-1DA10</t>
    <phoneticPr fontId="30" type="noConversion"/>
  </si>
  <si>
    <t>F2.GC01</t>
    <phoneticPr fontId="30" type="noConversion"/>
  </si>
  <si>
    <t>CIRCUIT BREAKER, 3VA5220-5ED31-0AA0(2...</t>
  </si>
  <si>
    <t>3VA5220-5ED31-0AA0</t>
  </si>
  <si>
    <t>(+F01.1~5) :1ea</t>
  </si>
  <si>
    <t>CIRCUIT BREAKER, 3RV2011-1EA10 2,8-...</t>
  </si>
  <si>
    <t>3RV2011-1EA10, Circuit Breaker</t>
    <phoneticPr fontId="30" type="noConversion"/>
  </si>
  <si>
    <t>+F05.4, TK02.01+F04.GAE02, WA03.03+F04.GAH03, WE02.03+F05.GAI02</t>
    <phoneticPr fontId="30" type="noConversion"/>
  </si>
  <si>
    <t>Siemens</t>
    <phoneticPr fontId="30" type="noConversion"/>
  </si>
  <si>
    <t>Circuit Breaker, 3RV2011-1BA101,4-…</t>
    <phoneticPr fontId="30" type="noConversion"/>
  </si>
  <si>
    <t>3RV2011-1BA10</t>
    <phoneticPr fontId="30" type="noConversion"/>
  </si>
  <si>
    <t>+F03.4</t>
    <phoneticPr fontId="30" type="noConversion"/>
  </si>
  <si>
    <t>CIRCUIT BREAKER, 22A 3RV2721-4CD10</t>
  </si>
  <si>
    <t>3RV2721-4CD10</t>
  </si>
  <si>
    <t>A.SH02.01+ASH0201F2</t>
    <phoneticPr fontId="30" type="noConversion"/>
  </si>
  <si>
    <t>CIRCUIT BREAKER, 3RV2011-1FA10 3,5 - 5A</t>
  </si>
  <si>
    <t>3RV2011-1KA10</t>
    <phoneticPr fontId="30" type="noConversion"/>
  </si>
  <si>
    <t>A.WA02.01+F03.GAF04</t>
    <phoneticPr fontId="30" type="noConversion"/>
  </si>
  <si>
    <t>CIECUIT BREAKER, 3VA5110-5ED31-0AA0(1…</t>
    <phoneticPr fontId="30" type="noConversion"/>
  </si>
  <si>
    <t>3VA5110-5ED31-0AA0</t>
    <phoneticPr fontId="30" type="noConversion"/>
  </si>
  <si>
    <t>+F03</t>
    <phoneticPr fontId="30" type="noConversion"/>
  </si>
  <si>
    <t>AUTOMATIC CIRCUIT BREAKER DC, 2kw/4kw/6A ...</t>
  </si>
  <si>
    <t>ESX10-TD-101-DC24V-2/4/6A, Electronic Circuit Protector</t>
  </si>
  <si>
    <t>+F03(4,5,6).5</t>
    <phoneticPr fontId="30" type="noConversion"/>
  </si>
  <si>
    <t>E-T-A</t>
  </si>
  <si>
    <t>Circuit Breaker Accessories</t>
  </si>
  <si>
    <t>AUTOMATIC CIRCUIT BREAKER DC, 6kw/8kw/10A...</t>
  </si>
  <si>
    <t>ESX10-TD-101-DC24V-6/8/10A, Electronic Circuit Protector</t>
  </si>
  <si>
    <t>SUV : 4ea, F1</t>
  </si>
  <si>
    <t>AUTOMATIC CIRCUIT BREAKER DC, 2kw/3kw/4A ...</t>
  </si>
  <si>
    <t>ESX10-TD-101-DC24V-2/3/4A, Electronic Circuit Protector</t>
  </si>
  <si>
    <t>AUTOMATIC CIRCUIT BREAKER DC, 1A ESX1...</t>
  </si>
  <si>
    <t>ESX10-TB-101-DC24V-1A, Electronic Circuit Protector</t>
  </si>
  <si>
    <t>SUV : 1ea</t>
  </si>
  <si>
    <t>SUPPLY MODULE, FUER ESX10-T</t>
  </si>
  <si>
    <t>AD-TX-EM01, DC24V, Max50A</t>
  </si>
  <si>
    <t>24105277 Circuit breaker thermal TCP 2A</t>
  </si>
  <si>
    <t>TCP 2.0A</t>
  </si>
  <si>
    <t>Phoenix Contact</t>
  </si>
  <si>
    <t>CONNECTION BLOCK, MSS GV1-G09</t>
    <phoneticPr fontId="30" type="noConversion"/>
  </si>
  <si>
    <t>GV1G09, Circuit Breaker Accessory</t>
  </si>
  <si>
    <t>Schneider</t>
    <phoneticPr fontId="30" type="noConversion"/>
  </si>
  <si>
    <t>AUXILIARY CONTACT, 3RV2901-1E</t>
  </si>
  <si>
    <t>3RV2901-E</t>
  </si>
  <si>
    <t>Surge Arrester</t>
  </si>
  <si>
    <t>OVERVOLTAGE PROTECTION, VAL-SEC-T2-1S...</t>
    <phoneticPr fontId="30" type="noConversion"/>
  </si>
  <si>
    <t>VAL-SEC-T2-1S-350 -FM</t>
    <phoneticPr fontId="30" type="noConversion"/>
  </si>
  <si>
    <t>OVERVOLTAGE PROTECTION, VAL-SEC-T2-3S...</t>
  </si>
  <si>
    <t>VAL-SEC-T2-3S-350 - Type 2 surge arrester</t>
  </si>
  <si>
    <t>Contactor</t>
  </si>
  <si>
    <t>CONTACTOR, LC1-D25BL</t>
  </si>
  <si>
    <t>LC1D25BL</t>
  </si>
  <si>
    <t>SUV, (+F01.1~5)</t>
  </si>
  <si>
    <t>LC2D50ABBE 50A U...</t>
  </si>
  <si>
    <t>LC2D50ABBE 50A, REVERSING CONTACTOR, (LC1D50A × 2EA + LAD4CM)</t>
  </si>
  <si>
    <t>LAD4CM, Mechanical Interlock</t>
  </si>
  <si>
    <t>18,500원</t>
  </si>
  <si>
    <t>CONTACTOR, LC1DT60ABBE 4P 60A UC 24V</t>
  </si>
  <si>
    <t>LC1DT60ABBE 4P 60A UC 24V</t>
  </si>
  <si>
    <t>Contactor, Lc1-D12Bl</t>
    <phoneticPr fontId="30" type="noConversion"/>
  </si>
  <si>
    <t>CONTACTOR, LC1-D18BL</t>
  </si>
  <si>
    <t>LC1D18BL</t>
  </si>
  <si>
    <t>SUV, F1, +F01, +F02, ASH0201UVSL01</t>
    <phoneticPr fontId="30" type="noConversion"/>
  </si>
  <si>
    <t>Contactor</t>
    <phoneticPr fontId="30" type="noConversion"/>
  </si>
  <si>
    <t>CONTACTOR, LP4-K0601BW3</t>
  </si>
  <si>
    <t>LP4K0601BW3</t>
    <phoneticPr fontId="30" type="noConversion"/>
  </si>
  <si>
    <t>CONTACTOR, LC1-D32BL</t>
  </si>
  <si>
    <t>LC1D32BL</t>
  </si>
  <si>
    <t>F02.GC01,F03.GAG02,F04.GAH01</t>
    <phoneticPr fontId="30" type="noConversion"/>
  </si>
  <si>
    <t>CONTACTOR, LC1-DT25BL</t>
  </si>
  <si>
    <t>LC1DT25BL</t>
  </si>
  <si>
    <t>CONTACTOR, LP4-K0610BW3</t>
  </si>
  <si>
    <t>LP4K0601BW3</t>
  </si>
  <si>
    <t>Auxiliary Contact</t>
    <phoneticPr fontId="30" type="noConversion"/>
  </si>
  <si>
    <t>Auxiliary Contact, Acti9 A9A26904</t>
    <phoneticPr fontId="30" type="noConversion"/>
  </si>
  <si>
    <t>A9A26904</t>
    <phoneticPr fontId="30" type="noConversion"/>
  </si>
  <si>
    <t>AUXILIARY CONTACT, LA1DN22A65 2NC,2NO...</t>
  </si>
  <si>
    <t>Contactor Block, Auxiliary, LA1DN22A65</t>
  </si>
  <si>
    <t>AUXILIARY CONTACT, MSS GV-AE11</t>
  </si>
  <si>
    <t>GVAE11</t>
  </si>
  <si>
    <t>AUXILIARY CONTACT, F.S200 UP S2C-H6RU</t>
  </si>
  <si>
    <t>S2C-H6RU</t>
  </si>
  <si>
    <t>A.SH02.02+ASH0202LIUV01~02</t>
  </si>
  <si>
    <t>AUXILIARY CONTACT, 3VA4kw/5kw/6 1SLOT VOR...</t>
  </si>
  <si>
    <t>3VA9978-0AA22</t>
  </si>
  <si>
    <t>AUXILIARY CONTACT, 3VA4kw/5kw/6 1 SLOT EL...</t>
  </si>
  <si>
    <t>Connection Block</t>
    <phoneticPr fontId="30" type="noConversion"/>
  </si>
  <si>
    <t>CONNECTION BLOCK, 3RV2925-5EB MSS</t>
  </si>
  <si>
    <t>3RV2925-5EB</t>
    <phoneticPr fontId="30" type="noConversion"/>
  </si>
  <si>
    <t>Connection Block</t>
  </si>
  <si>
    <t>CONNECTION BLOCK, SYST. ZLS924</t>
  </si>
  <si>
    <t>ZLS924</t>
  </si>
  <si>
    <t>(+F01.1 ~ 5) : 1ea</t>
  </si>
  <si>
    <t>Switch Disconnector</t>
  </si>
  <si>
    <t>SWITCH DISCONNECTOR, 3P. D0 63A</t>
  </si>
  <si>
    <t>Tag : QB02</t>
  </si>
  <si>
    <t>Wohner</t>
  </si>
  <si>
    <t>FUSE, D02, 63A</t>
  </si>
  <si>
    <t>ETI</t>
  </si>
  <si>
    <t>Switch Disconnector</t>
    <phoneticPr fontId="30" type="noConversion"/>
  </si>
  <si>
    <t>LOAD SWITCH, 3LD2064-0TB51(16A)3-P</t>
    <phoneticPr fontId="30" type="noConversion"/>
  </si>
  <si>
    <r>
      <t xml:space="preserve">3LD2064-0TB51, (F03.GAG02 </t>
    </r>
    <r>
      <rPr>
        <sz val="11"/>
        <color theme="1"/>
        <rFont val="Malgun Gothic"/>
        <family val="2"/>
        <charset val="129"/>
      </rPr>
      <t>판넬 우측에 설치됨)</t>
    </r>
    <phoneticPr fontId="30" type="noConversion"/>
  </si>
  <si>
    <t>A.SH02.02.0301L, A.SH02.02.0302L, A.SH02.03.0001L, A.SH02.03.0002L</t>
    <phoneticPr fontId="30" type="noConversion"/>
  </si>
  <si>
    <t>SWITCH DISCONNECTOR, GR.000kw/125A</t>
  </si>
  <si>
    <t>NH fuse switch-disconnector size 000, 125 A</t>
  </si>
  <si>
    <t>+F01,+F02,+F03,+F04</t>
    <phoneticPr fontId="30" type="noConversion"/>
  </si>
  <si>
    <t>SWITCH DISCONNECTOR, WOEHNER BAUGR.TYP3</t>
  </si>
  <si>
    <t>+F01.2 우측 최상단에 설치</t>
  </si>
  <si>
    <t>+F01 ~ +F04</t>
  </si>
  <si>
    <t>SWITCH DISCONNECTOR, WOEHNER BAUGR.TYP4</t>
  </si>
  <si>
    <t>SWITCH DISCONNECTOR, WOEHNER BAUGR.TYP1</t>
  </si>
  <si>
    <t>+F01.1 ~ +F04.1 판넬 내 좌측 상단에 설치되어 있는 Switch Disconnector</t>
  </si>
  <si>
    <t>+F01, +F02, +F03, +F04</t>
  </si>
  <si>
    <t>PC</t>
    <phoneticPr fontId="30" type="noConversion"/>
  </si>
  <si>
    <t>TOUCH PANEL PC, KAG KEBA KETOP AP 515...</t>
  </si>
  <si>
    <t>Touch Panel PC</t>
    <phoneticPr fontId="30" type="noConversion"/>
  </si>
  <si>
    <t>10598810_01</t>
  </si>
  <si>
    <t>HMI</t>
  </si>
  <si>
    <t>TOUCH PANEL, HMI KTP700F MOBILE CONFI...</t>
  </si>
  <si>
    <t>6AV2125-2GB23-0AX0, Lift Mobile Panel</t>
    <phoneticPr fontId="30" type="noConversion"/>
  </si>
  <si>
    <t>HB-B</t>
    <phoneticPr fontId="30" type="noConversion"/>
  </si>
  <si>
    <t>10452445_01</t>
  </si>
  <si>
    <t>HMI Connecting Box</t>
  </si>
  <si>
    <t>CONNECTION BOX, PN KOMPAKT</t>
  </si>
  <si>
    <t>6AV2125-2AE03-0AX0</t>
  </si>
  <si>
    <t>F1 : 1ea</t>
  </si>
  <si>
    <t>CONNECTION BOX, PN STANDARD</t>
  </si>
  <si>
    <t>6AV2125-2AE13-0AX0</t>
  </si>
  <si>
    <t>PLC</t>
  </si>
  <si>
    <t>INPUT MODULE, 2AI I 2-/4-WIRE ET200SP</t>
  </si>
  <si>
    <t>6ES7134-6GB00-0BA1</t>
  </si>
  <si>
    <t>OUTPUT MODULE, 8DQ 24V/0,5A ET200SP</t>
  </si>
  <si>
    <t>6ES7132-6BF01-0BA0</t>
  </si>
  <si>
    <t>CPU, 1517F-3PN/DP6ES7517-3FP00-0AB0</t>
  </si>
  <si>
    <t>6ES7517-3FP00-0AB0</t>
  </si>
  <si>
    <t>+F01, +F02, +F03, +F04</t>
    <phoneticPr fontId="30" type="noConversion"/>
  </si>
  <si>
    <t>PLC</t>
    <phoneticPr fontId="30" type="noConversion"/>
  </si>
  <si>
    <t>CONTROL UNIT, CU320-2 PN 6SL3040-1MA0...</t>
  </si>
  <si>
    <t>6SL3040-1MA01-0AA0</t>
    <phoneticPr fontId="30" type="noConversion"/>
  </si>
  <si>
    <t>A.SH01.01~04+ASH010~1041F1</t>
  </si>
  <si>
    <t>CPU, ET200SP IM 155-6PN ST</t>
  </si>
  <si>
    <t>6ES7155-6AU01-0BN0</t>
    <phoneticPr fontId="30" type="noConversion"/>
  </si>
  <si>
    <t>CPU, ET200SP CPU 1512SP F-1 PN</t>
  </si>
  <si>
    <t>6ES7-512-1SK01-0AB0</t>
    <phoneticPr fontId="30" type="noConversion"/>
  </si>
  <si>
    <t>BASE UNIT, 20 P12+A4+0B TYP_B0 ET200SP</t>
  </si>
  <si>
    <t>BASE UNIT, 15 P16+A10+2B TYP_A0 ET200SP</t>
  </si>
  <si>
    <t>6ES7-193-6BP20-0BA0</t>
    <phoneticPr fontId="30" type="noConversion"/>
  </si>
  <si>
    <t>BASE UNIT, 15 P16+A0+2B TYP_A0 ET200SP</t>
  </si>
  <si>
    <t>6ES7-193-6BP00-0BA0</t>
    <phoneticPr fontId="30" type="noConversion"/>
  </si>
  <si>
    <t>COMMUNICATION MODULE, CM IO-LINK ET200SP</t>
  </si>
  <si>
    <t>6ES7-137-6BD00-0BA0</t>
    <phoneticPr fontId="30" type="noConversion"/>
  </si>
  <si>
    <t>OUTPUT MODULE, 16DQ 24V/0,5A ET200SP</t>
  </si>
  <si>
    <t>6ES7132-6BH01-0BA0</t>
  </si>
  <si>
    <t>(F1:1EA, F2:2EA, F3:2EA, SUV:2EA)</t>
  </si>
  <si>
    <t>BASE UNIT, 15 P16+A10+2D TYP_A0 ET200SP</t>
  </si>
  <si>
    <t>6ES7-193-6BP20-0DA0</t>
    <phoneticPr fontId="30" type="noConversion"/>
  </si>
  <si>
    <t>INPUT MODULE, 4/8 F-DI DC24V ET200SP</t>
  </si>
  <si>
    <t>6ES7136-6BA00-0CA0, F-DI PLC MODULE</t>
    <phoneticPr fontId="30" type="noConversion"/>
  </si>
  <si>
    <t>OUTPUT MODULE, 4AQ U/I ET200SP</t>
  </si>
  <si>
    <t>6ES7135-6HD00-0BA1</t>
  </si>
  <si>
    <t>MODULE, 1F-RQ ET200SP</t>
    <phoneticPr fontId="30" type="noConversion"/>
  </si>
  <si>
    <t>6ES7136-6RA00-0BF0, F-RQ PLC Module</t>
    <phoneticPr fontId="30" type="noConversion"/>
  </si>
  <si>
    <t>MK01.02+F03.GAG02, TK02.01+F04.GAE01, WA02.01+F03.GAF04, ZENB.02.102RE</t>
    <phoneticPr fontId="30" type="noConversion"/>
  </si>
  <si>
    <t>CPU,ET200SP IM 155-6PN HF</t>
    <phoneticPr fontId="30" type="noConversion"/>
  </si>
  <si>
    <t>6ES7155-6AU01-0CN0</t>
    <phoneticPr fontId="30" type="noConversion"/>
  </si>
  <si>
    <t xml:space="preserve"> +F03, +F04</t>
    <phoneticPr fontId="30" type="noConversion"/>
  </si>
  <si>
    <t>26년6월 주문 예정</t>
    <phoneticPr fontId="30" type="noConversion"/>
  </si>
  <si>
    <t>MODULE, ET200SP RQ4 230VAC/5A ST</t>
  </si>
  <si>
    <t>6ES7132-6HD01-0BB1</t>
  </si>
  <si>
    <t>F01.1:1EA, F02.GAG02,F03.GAG02</t>
    <phoneticPr fontId="30" type="noConversion"/>
  </si>
  <si>
    <t>INPUT MODULE, 8DI DC24V ET200SP</t>
  </si>
  <si>
    <t>6ES7131-6BF01-0BA0</t>
  </si>
  <si>
    <t>INPUT MODULE, 16DI DC24V ET200SP</t>
  </si>
  <si>
    <t>6ES7131-6BH01-0BA0</t>
  </si>
  <si>
    <t>(F1:3EA, F2:3EA, F3:2EA, SUV:4EA, ESUVA01:5EA, 02:9EA, 03:6EA, Lift:2EA)</t>
  </si>
  <si>
    <t>BASE UNIT, 20 P6+A2+4D TYP_C0 ET200SP</t>
  </si>
  <si>
    <t>6ES7-193-6BP20-0DC0</t>
    <phoneticPr fontId="30" type="noConversion"/>
  </si>
  <si>
    <t>OUTPUT MODULE, 4FDQ 24V/2A ET200SP</t>
  </si>
  <si>
    <t>6ES7136-6DB00-0CA0</t>
  </si>
  <si>
    <t>BUS ADAPTER, BA 2XRJ45 6ES7193-6AR00-…</t>
  </si>
  <si>
    <t>6ES7193-6AR00-0AA0</t>
  </si>
  <si>
    <t>BASE UNIT, 15 P16+A0+2D TYP_A0 ET200SP</t>
  </si>
  <si>
    <t>6ES7-193-6BP00-0DA0</t>
    <phoneticPr fontId="30" type="noConversion"/>
  </si>
  <si>
    <t>COUNTER MODULE, 1COUNT 200KHZ TM ET200SP</t>
  </si>
  <si>
    <t>6ES7-138-6AA01-0BA0</t>
    <phoneticPr fontId="30" type="noConversion"/>
  </si>
  <si>
    <t>COMMUNICATION MODULE, CM ASI ET200SP</t>
  </si>
  <si>
    <t>3RK7137-6SA00-0BC1</t>
    <phoneticPr fontId="30" type="noConversion"/>
  </si>
  <si>
    <t>Memory Card</t>
    <phoneticPr fontId="30" type="noConversion"/>
  </si>
  <si>
    <t>MEMORY CARD, SINAMICS G115D 512MB V4....</t>
  </si>
  <si>
    <t>10719028_01</t>
  </si>
  <si>
    <t>MEMORY CARD, KAG 256MB CONF 6ES7954-8...</t>
  </si>
  <si>
    <t>10416084_01</t>
  </si>
  <si>
    <t>MEMORY CARD, KAG 12MB 6ES7954-8LE03-0...</t>
  </si>
  <si>
    <t>10272427_01</t>
  </si>
  <si>
    <t>MEMORY CARD, KAG S120 6SL3054-0FC01-1...</t>
  </si>
  <si>
    <t>10653125_01</t>
  </si>
  <si>
    <t>Ethernet Switch</t>
  </si>
  <si>
    <t>MODULE, MEASURING POINT, PNMA II</t>
  </si>
  <si>
    <t>PNMA II – PROFINET measuring point</t>
  </si>
  <si>
    <t>+F01:2EA, +F02:1EA, +F03:2EA, +F04:2EA</t>
    <phoneticPr fontId="30" type="noConversion"/>
  </si>
  <si>
    <t>Indu-Sol</t>
  </si>
  <si>
    <t>ETHERNET SWITCH, PROMESH P9+</t>
  </si>
  <si>
    <t>9-Port PROFINET and EtherNet/IP Managed Switch</t>
    <phoneticPr fontId="30" type="noConversion"/>
  </si>
  <si>
    <t>ETHERNET SWITCH, WENGLOR PROFINET ZAC...</t>
  </si>
  <si>
    <t>WE01.01.001SC, WE01.01.002SC</t>
    <phoneticPr fontId="30" type="noConversion"/>
  </si>
  <si>
    <t>ETHERNET SWITCH, SCALANCE XB208 MANAG...</t>
  </si>
  <si>
    <t>6GK5208-0BA00-2AB2</t>
    <phoneticPr fontId="30" type="noConversion"/>
  </si>
  <si>
    <t>ETHERNET SWITCH, SL_ARUBA, 24G, CL4, ...</t>
  </si>
  <si>
    <t>Ethernet Switch</t>
    <phoneticPr fontId="30" type="noConversion"/>
  </si>
  <si>
    <t>Network Panel</t>
    <phoneticPr fontId="30" type="noConversion"/>
  </si>
  <si>
    <t>10716680_01</t>
  </si>
  <si>
    <t>ETHERNET SWITCH, PROMESH P28-RL KONF ...</t>
  </si>
  <si>
    <t>A+KNW03, A+KNW04</t>
    <phoneticPr fontId="30" type="noConversion"/>
  </si>
  <si>
    <t>Indu-Sol</t>
    <phoneticPr fontId="30" type="noConversion"/>
  </si>
  <si>
    <t>10793386_01</t>
  </si>
  <si>
    <t>ETHERNET SWITCH, SL_ARUBA, 24G, 4X SFP56</t>
  </si>
  <si>
    <t>AS/1093253 JL664A</t>
    <phoneticPr fontId="30" type="noConversion"/>
  </si>
  <si>
    <t>A+KNS01, A+KNW05, A+KNW06</t>
    <phoneticPr fontId="30" type="noConversion"/>
  </si>
  <si>
    <t>10716648_01</t>
  </si>
  <si>
    <t>ETHERNET SWITCH, TREE M-5TX PN IP67</t>
  </si>
  <si>
    <t>A.MK01.02.045RF, A.TK03.03.010(016,019)SF</t>
    <phoneticPr fontId="30" type="noConversion"/>
  </si>
  <si>
    <t>Murr</t>
  </si>
  <si>
    <t>ETHERNET SWITCH, SCALANCE XF208 MANAG...</t>
  </si>
  <si>
    <t>6GK5208-0BA00-2AF2</t>
  </si>
  <si>
    <t>ETHERNET SWITCH, ARUBA 6300F-24 POE Replacement for 10716643_01</t>
    <phoneticPr fontId="30" type="noConversion"/>
  </si>
  <si>
    <r>
      <t>10716643_01</t>
    </r>
    <r>
      <rPr>
        <sz val="11"/>
        <color theme="1"/>
        <rFont val="Malgun Gothic"/>
        <family val="2"/>
        <charset val="129"/>
      </rPr>
      <t xml:space="preserve"> 대체품</t>
    </r>
    <phoneticPr fontId="30" type="noConversion"/>
  </si>
  <si>
    <t>A+KNW07, A+KNW08, A+KNW09</t>
    <phoneticPr fontId="30" type="noConversion"/>
  </si>
  <si>
    <t>10812839_01</t>
    <phoneticPr fontId="30" type="noConversion"/>
  </si>
  <si>
    <t>Ethernet Switch, Aruba 6300M -24 Poe ...</t>
    <phoneticPr fontId="30" type="noConversion"/>
  </si>
  <si>
    <t>10716643_01</t>
  </si>
  <si>
    <t>ETHERNET SWITCH, KAG SCALANCE XF206 M...</t>
  </si>
  <si>
    <t>6GK5206-1BC00-2AF2</t>
    <phoneticPr fontId="30" type="noConversion"/>
  </si>
  <si>
    <t>+F06.5, A.SH02.04+F06.ESUVAD3</t>
    <phoneticPr fontId="30" type="noConversion"/>
  </si>
  <si>
    <t>10452444_01</t>
  </si>
  <si>
    <t>ETHERNET SWITCH, SCALANCE XB216 MANAG…</t>
    <phoneticPr fontId="30" type="noConversion"/>
  </si>
  <si>
    <t>6GK5216-0BA00-2AB2</t>
    <phoneticPr fontId="30" type="noConversion"/>
  </si>
  <si>
    <t>A.SH02.02+ASH0202F1~0203F1</t>
  </si>
  <si>
    <t>ETHERNET SWITCH, SCALANCE X204-F MANA...</t>
  </si>
  <si>
    <t>6GK5204-0BA00-2AF2</t>
    <phoneticPr fontId="30" type="noConversion"/>
  </si>
  <si>
    <t>TK01, WA01</t>
    <phoneticPr fontId="30" type="noConversion"/>
  </si>
  <si>
    <t>Network Adapter</t>
    <phoneticPr fontId="30" type="noConversion"/>
  </si>
  <si>
    <t>NETWORK ADAPTER, ARUBA 1G SFP LC SX</t>
  </si>
  <si>
    <t>ARUBA 1G SFP LC SX 500M MMF XCVR</t>
    <phoneticPr fontId="30" type="noConversion"/>
  </si>
  <si>
    <t>A+KNS01</t>
    <phoneticPr fontId="30" type="noConversion"/>
  </si>
  <si>
    <t>NETWORK ADAPTER, 10GIB SFP+ SR MODUL …</t>
  </si>
  <si>
    <t>ACP IT Solutions GmbH</t>
    <phoneticPr fontId="30" type="noConversion"/>
  </si>
  <si>
    <t>A+KNS01, A+KNW05, A+KNW06, A+KNW07</t>
    <phoneticPr fontId="30" type="noConversion"/>
  </si>
  <si>
    <t>Fiber Optic Cable</t>
    <phoneticPr fontId="30" type="noConversion"/>
  </si>
  <si>
    <t>Cable, Lwl Lc/Lwl Lc-St/St-150M, Lwl ...</t>
  </si>
  <si>
    <t>PRETERM 2G50 OM3 LC-LC 150M</t>
    <phoneticPr fontId="30" type="noConversion"/>
  </si>
  <si>
    <t>KR00022=A+KFW04</t>
    <phoneticPr fontId="30" type="noConversion"/>
  </si>
  <si>
    <t>TRIOTRONIK Computer und Netzwerk Gm</t>
    <phoneticPr fontId="30" type="noConversion"/>
  </si>
  <si>
    <t>10737451_10</t>
    <phoneticPr fontId="30" type="noConversion"/>
  </si>
  <si>
    <t>Cable, Lwl Lc/Lwl Lc-St/St-175M, Lwl ...</t>
  </si>
  <si>
    <t>PRETERM 2G50 OM3 LC-LC 175M</t>
    <phoneticPr fontId="30" type="noConversion"/>
  </si>
  <si>
    <t>KR00022=A+KFW03</t>
    <phoneticPr fontId="30" type="noConversion"/>
  </si>
  <si>
    <t>10737451_12</t>
  </si>
  <si>
    <t>Cable, Lwl Lc/Lwl Lc-St/St-185M, Lwl ...</t>
  </si>
  <si>
    <t>PRETERM 2G50 OM3 LC-LC 185M</t>
    <phoneticPr fontId="30" type="noConversion"/>
  </si>
  <si>
    <t>KR00022=A+KFW01</t>
    <phoneticPr fontId="30" type="noConversion"/>
  </si>
  <si>
    <t>10737451_13</t>
  </si>
  <si>
    <t>ROUTER</t>
    <phoneticPr fontId="30" type="noConversion"/>
  </si>
  <si>
    <t>ROUTER, KAG SIEMENS SCALANCE S615 CON...</t>
  </si>
  <si>
    <t>6GK5615-0AA00-2AA2</t>
    <phoneticPr fontId="30" type="noConversion"/>
  </si>
  <si>
    <t>10644222_01</t>
    <phoneticPr fontId="30" type="noConversion"/>
  </si>
  <si>
    <t>BRAKING MODULE, 6SL3400-1AE31-0AA1</t>
  </si>
  <si>
    <t>SINAMICS S120 Braking Module, 6SL3400-1AE31-0AA1</t>
  </si>
  <si>
    <t>POWER CHOKE, 36KW 6SL3000-0CE23-6AA0</t>
  </si>
  <si>
    <t>SINAMICS Line Reactor for 36KW Smart Line Module, 6SL3000-0CE23-6AA0</t>
  </si>
  <si>
    <t>SUPPLY MODULE, SLM 36KW 6SL3130-6TE23...</t>
  </si>
  <si>
    <t>SINAMICS S120 Smart Line Module, 6SL3130-6TE23-6AA3</t>
  </si>
  <si>
    <t>MOTOR MODULE, SINGLE 45A 6SL3120-1TE2...</t>
  </si>
  <si>
    <t>SINAMICS S120 Single Motor Module 45A, 6SL3120-1TE24-5AC0</t>
  </si>
  <si>
    <t xml:space="preserve">F1 </t>
    <phoneticPr fontId="30" type="noConversion"/>
  </si>
  <si>
    <t>LINE FILTER, 36KW 6SL3000-0BE23-6DA1</t>
  </si>
  <si>
    <t>SINAMICS S120 Basic Line Filter Suitable for 36KW Smart Line Module, 6SL3000-0BE23-6DA1</t>
  </si>
  <si>
    <t>BRAKING RESISTOR</t>
  </si>
  <si>
    <t>20 OHM 5KW</t>
  </si>
  <si>
    <t>Power Meter</t>
    <phoneticPr fontId="30" type="noConversion"/>
  </si>
  <si>
    <t>PANEL METER, PAC3220</t>
  </si>
  <si>
    <t>7KM3220-1BA01-1EA0</t>
  </si>
  <si>
    <t>(+F01.1~5) : 1ea</t>
  </si>
  <si>
    <t>COMMUNICATION CARD, SENTRON PAC PROFINET</t>
  </si>
  <si>
    <t>for 7KM PAC3220, 7KM9300-0AE02-0AA0</t>
  </si>
  <si>
    <t>Power Supply</t>
  </si>
  <si>
    <t>POWER SUPPLY UNIT, TDR-960-24V 40A</t>
  </si>
  <si>
    <t>24V 파워서플라이</t>
  </si>
  <si>
    <t>Mean Well</t>
  </si>
  <si>
    <t>POWER SUPPLY UNIT, TDR-960-48V 20A</t>
  </si>
  <si>
    <t>48V 파워서플라이</t>
  </si>
  <si>
    <t>SUV : 8ea</t>
  </si>
  <si>
    <t>POWER SUPPLY UNIT, TDR-480W-24V-20A-D…</t>
  </si>
  <si>
    <t>POWER SUPPLY UNIT, DP500 24Vkw/20A IP65...</t>
    <phoneticPr fontId="30" type="noConversion"/>
  </si>
  <si>
    <r>
      <t xml:space="preserve">DP500 IP/3-24(24V </t>
    </r>
    <r>
      <rPr>
        <sz val="11"/>
        <color theme="1"/>
        <rFont val="Malgun Gothic"/>
        <family val="2"/>
        <charset val="129"/>
      </rPr>
      <t>파워서플라이)</t>
    </r>
    <phoneticPr fontId="30" type="noConversion"/>
  </si>
  <si>
    <t>Conveyor, Panel</t>
    <phoneticPr fontId="30" type="noConversion"/>
  </si>
  <si>
    <t>Deutronic</t>
    <phoneticPr fontId="30" type="noConversion"/>
  </si>
  <si>
    <t>POWER SUPPLY UNIT, PRO MAX 480W 24V 20A</t>
  </si>
  <si>
    <r>
      <t xml:space="preserve">480W, 24V </t>
    </r>
    <r>
      <rPr>
        <sz val="11"/>
        <color theme="1"/>
        <rFont val="Malgun Gothic"/>
        <family val="2"/>
        <charset val="129"/>
      </rPr>
      <t>파워서플라이</t>
    </r>
    <phoneticPr fontId="30" type="noConversion"/>
  </si>
  <si>
    <t>+F02.5, +F03.5, +F04.5, +F05.5</t>
    <phoneticPr fontId="30" type="noConversion"/>
  </si>
  <si>
    <t>Weidmuller</t>
  </si>
  <si>
    <t>POWER SUPPLY UNIT, PRO MAX 480W 48V 20A</t>
    <phoneticPr fontId="30" type="noConversion"/>
  </si>
  <si>
    <r>
      <t xml:space="preserve">480W, 48V </t>
    </r>
    <r>
      <rPr>
        <sz val="11"/>
        <color theme="1"/>
        <rFont val="Malgun Gothic"/>
        <family val="2"/>
        <charset val="129"/>
      </rPr>
      <t>파워서플라이</t>
    </r>
    <phoneticPr fontId="30" type="noConversion"/>
  </si>
  <si>
    <t>A.SH02.01+ASH0201F2(F3,F4), A.SH02.01+ASH0201SUV01</t>
    <phoneticPr fontId="30" type="noConversion"/>
  </si>
  <si>
    <t>Power Supply</t>
    <phoneticPr fontId="30" type="noConversion"/>
  </si>
  <si>
    <t>Power Supply Unit, Pro Top 3 960W 24V…</t>
    <phoneticPr fontId="30" type="noConversion"/>
  </si>
  <si>
    <r>
      <t xml:space="preserve">960W, 24V </t>
    </r>
    <r>
      <rPr>
        <sz val="11"/>
        <color theme="1"/>
        <rFont val="Malgun Gothic"/>
        <family val="2"/>
        <charset val="129"/>
      </rPr>
      <t>파워서플라이</t>
    </r>
    <phoneticPr fontId="30" type="noConversion"/>
  </si>
  <si>
    <t>POWER SUPPLY UNIT, ASI VAN-24DC-K28 4A</t>
  </si>
  <si>
    <t>AS-Interface power supply (DCkw/DC transducer for field bus applications)</t>
  </si>
  <si>
    <t>POWER SUPPLY UNIT, TDR-240W-24V-10A-D...</t>
  </si>
  <si>
    <t>Mean Well</t>
    <phoneticPr fontId="30" type="noConversion"/>
  </si>
  <si>
    <t>POWER SUPPLY UNIT, SITOP PSU8200 24V 20A</t>
  </si>
  <si>
    <t>6EP3436-8SB00-0AY0</t>
    <phoneticPr fontId="30" type="noConversion"/>
  </si>
  <si>
    <t>POWER SUPPLY UNIT, HONEYWELL XENON 19...</t>
  </si>
  <si>
    <t>46 00526</t>
    <phoneticPr fontId="30" type="noConversion"/>
  </si>
  <si>
    <t>A+R001.WS08(9,10,11)</t>
    <phoneticPr fontId="30" type="noConversion"/>
  </si>
  <si>
    <t>Honeywell</t>
  </si>
  <si>
    <t>POWER SUPPLY UNIT, FSP180-AAAN3 24V 7,5A</t>
  </si>
  <si>
    <t>FSP180-AAAN3</t>
    <phoneticPr fontId="30" type="noConversion"/>
  </si>
  <si>
    <t>A.SH02.00.0008H</t>
    <phoneticPr fontId="30" type="noConversion"/>
  </si>
  <si>
    <t>POWER SUPPLY UNIT, STECKERNETZTEIL 24...</t>
  </si>
  <si>
    <t>POWER SUPPLY UNIT, PST480 24V/20A IP6…</t>
    <phoneticPr fontId="30" type="noConversion"/>
  </si>
  <si>
    <t>A.SH02</t>
  </si>
  <si>
    <t>10615529_01</t>
  </si>
  <si>
    <t>Switch</t>
  </si>
  <si>
    <t>DOOR COUPLING ROT.OPERAT.MECH., 3VA4kw/...</t>
  </si>
  <si>
    <t>전기판넬 회전 스위치(3VA9137-0FK31)</t>
  </si>
  <si>
    <t>F1 : 1ea, +F01, +F02, +F03, +F04</t>
    <phoneticPr fontId="30" type="noConversion"/>
  </si>
  <si>
    <t>DOOR COUPLING ROT.OPERAT.MECH., 3VA V...</t>
  </si>
  <si>
    <t>Switch</t>
    <phoneticPr fontId="30" type="noConversion"/>
  </si>
  <si>
    <t>DOOR COUPLING ROT.OPERAT.MECH., 3VA5kw/...</t>
  </si>
  <si>
    <t>3VA9277-0FK31</t>
    <phoneticPr fontId="30" type="noConversion"/>
  </si>
  <si>
    <t>DOOR COUPLING ROT.OPERAT.MECH., 3VA Z...</t>
  </si>
  <si>
    <t>8UD1900-2DA00, adapter 8x 8 mm Accessory for: Door-coupling rotary mechanism 3VA</t>
  </si>
  <si>
    <t>LOAD SWITCH, KG32B T104/06E(32A)4-P</t>
  </si>
  <si>
    <t>전기판넬 도어 스위치 (LOAD SWITCH, KG32B T304)</t>
  </si>
  <si>
    <t>SUV : 1ea, F1:1ea</t>
  </si>
  <si>
    <t>Kraus &amp; Naimer</t>
  </si>
  <si>
    <t>LOAD SWITCH, CA10 T102kw/A-KNP1 PNL1(20...</t>
  </si>
  <si>
    <t>CA10</t>
  </si>
  <si>
    <t>Switch element</t>
    <phoneticPr fontId="30" type="noConversion"/>
  </si>
  <si>
    <t>Rotary Lever Operat. Mechanism, 3Rv29...</t>
    <phoneticPr fontId="30" type="noConversion"/>
  </si>
  <si>
    <t>3RV2926-3B</t>
    <phoneticPr fontId="30" type="noConversion"/>
  </si>
  <si>
    <t>SIEMENS AG Österreich</t>
    <phoneticPr fontId="30" type="noConversion"/>
  </si>
  <si>
    <t>Switch Element, 1Oe Sirius Act</t>
  </si>
  <si>
    <t>3SU1400-1AA10-3CA0</t>
    <phoneticPr fontId="30" type="noConversion"/>
  </si>
  <si>
    <t>+F01, A.SH02.00.0006D, A.SH02.01.0005T, A.SH02.01.0015S, A.SH02.01.0020M</t>
    <phoneticPr fontId="30" type="noConversion"/>
  </si>
  <si>
    <t>SIEMENS</t>
    <phoneticPr fontId="30" type="noConversion"/>
  </si>
  <si>
    <t>SWITCH ELEMENT, 1S SIRIUS ACT</t>
  </si>
  <si>
    <t>3SU1400-1AA10-3BA0</t>
  </si>
  <si>
    <t>+F03.5, A.SH02.02+ASH0202F1, A.SH02.03+ASH0203F1, A.SH02.04+ASH0204F1</t>
    <phoneticPr fontId="30" type="noConversion"/>
  </si>
  <si>
    <t>Switch Accessories</t>
  </si>
  <si>
    <t>TERMINAL COVER, 3VA4/5 125 3P LANG</t>
    <phoneticPr fontId="30" type="noConversion"/>
  </si>
  <si>
    <t>3VA9131-0WF30</t>
  </si>
  <si>
    <t>TERMINAL COVER, 3VA5/6 250 3P LANG</t>
    <phoneticPr fontId="30" type="noConversion"/>
  </si>
  <si>
    <t>Terminal Cover, 3VA9271-0WF30</t>
  </si>
  <si>
    <t>Filter</t>
    <phoneticPr fontId="30" type="noConversion"/>
  </si>
  <si>
    <t>GSV2500220</t>
  </si>
  <si>
    <t>판넬 필터 팬</t>
    <phoneticPr fontId="30" type="noConversion"/>
  </si>
  <si>
    <t>+F02</t>
  </si>
  <si>
    <t>Cosmotec</t>
    <phoneticPr fontId="30" type="noConversion"/>
  </si>
  <si>
    <t>GSV2000211</t>
  </si>
  <si>
    <t>All Panel</t>
  </si>
  <si>
    <t>GSV2500211</t>
  </si>
  <si>
    <t>F2,F3</t>
    <phoneticPr fontId="30" type="noConversion"/>
  </si>
  <si>
    <t>Filter Fan, Gsv1500211</t>
    <phoneticPr fontId="30" type="noConversion"/>
  </si>
  <si>
    <t>판넬 필터 팬, Gsv1500211</t>
    <phoneticPr fontId="30" type="noConversion"/>
  </si>
  <si>
    <t>MK01.01+F03.GAG01, MK01.02+F03.GAG02,+F06.ESUVAD1, +F06.ESUVAD3</t>
    <phoneticPr fontId="30" type="noConversion"/>
  </si>
  <si>
    <t>GSV1500220</t>
    <phoneticPr fontId="30" type="noConversion"/>
  </si>
  <si>
    <t>EXIT FILTER, GSF25</t>
    <phoneticPr fontId="30" type="noConversion"/>
  </si>
  <si>
    <t>GSF25, Exhaust Filter</t>
  </si>
  <si>
    <t>Relay</t>
  </si>
  <si>
    <t>Monitoring Relay, 3Ug4615-2Cr20 Non-C...</t>
  </si>
  <si>
    <r>
      <t>3UG4615-2CR20 (10587771</t>
    </r>
    <r>
      <rPr>
        <sz val="11"/>
        <color theme="1"/>
        <rFont val="Malgun Gothic"/>
        <family val="2"/>
        <charset val="129"/>
      </rPr>
      <t>와 동일)</t>
    </r>
    <phoneticPr fontId="30" type="noConversion"/>
  </si>
  <si>
    <t>10587772_01</t>
  </si>
  <si>
    <t>SAFETY RELAY, PNOZ S5 C 24VDC 2Nkw/O2Nkw/OT</t>
  </si>
  <si>
    <t>SOLID STATE RELAY 1.5-2A-1-2-SCHWARZ-...</t>
  </si>
  <si>
    <t>TOZ 24VDC 24VDC2A</t>
  </si>
  <si>
    <t>RELAY, 2W 8A 24VDC</t>
  </si>
  <si>
    <t>RSB2A080BD (+RSZE1S48M), General Purpose Relay, 24VCD, 8A</t>
  </si>
  <si>
    <t>+F01, +F02</t>
    <phoneticPr fontId="30" type="noConversion"/>
  </si>
  <si>
    <t>RELAY, TRP 24VDC 2CO 8A</t>
    <phoneticPr fontId="30" type="noConversion"/>
  </si>
  <si>
    <t>+F03(4,5,6)</t>
    <phoneticPr fontId="30" type="noConversion"/>
  </si>
  <si>
    <t>Weidmuller</t>
    <phoneticPr fontId="30" type="noConversion"/>
  </si>
  <si>
    <t>MONITORING RELAY, 3UG4631-2AA30</t>
  </si>
  <si>
    <t>모니터링 릴레이</t>
  </si>
  <si>
    <t>Position Switch</t>
  </si>
  <si>
    <t>POSITION SWITCH, LED M12kw/4Pkw/ST 2XM12kw/...</t>
  </si>
  <si>
    <t>Position Switch, COMEPI AP5T14Z11 + Cable 포함</t>
  </si>
  <si>
    <t>Comepi</t>
  </si>
  <si>
    <t>10476862_01</t>
  </si>
  <si>
    <t>SWITCH, WI100 10A</t>
  </si>
  <si>
    <t>Position Switch, COMEPI AP5T14Z11</t>
  </si>
  <si>
    <t>Plug</t>
  </si>
  <si>
    <t>PLUG, PUSH PULL RJ45</t>
  </si>
  <si>
    <t>7000-74041-0000000</t>
    <phoneticPr fontId="30" type="noConversion"/>
  </si>
  <si>
    <t>PLUG, PUSH PULL POWER 5POL</t>
  </si>
  <si>
    <t>7000-99601-0000000, Push Pull Powerstecker 5pol.selbstanschl</t>
  </si>
  <si>
    <t>A.SH02.00.954IM</t>
  </si>
  <si>
    <t>PLUG, FC PROFINET M12 GER.</t>
  </si>
  <si>
    <t>Plug, FC Profinet M12 Ger.</t>
  </si>
  <si>
    <t>A.MK01.02.003GF</t>
    <phoneticPr fontId="30" type="noConversion"/>
  </si>
  <si>
    <t>Fuse</t>
  </si>
  <si>
    <t>FUSE, 4Akw/125V TRAEGE NANO 452 SMD</t>
  </si>
  <si>
    <t>FUSE, 4Akw/125V</t>
  </si>
  <si>
    <t>FUSE, NH-SICHERUNG NH 00 50A</t>
  </si>
  <si>
    <t>퓨즈 50A</t>
  </si>
  <si>
    <t>SIBA</t>
  </si>
  <si>
    <t>FUSE, NH00 20A</t>
    <phoneticPr fontId="30" type="noConversion"/>
  </si>
  <si>
    <r>
      <rPr>
        <sz val="11"/>
        <color theme="1"/>
        <rFont val="Malgun Gothic"/>
        <family val="2"/>
        <charset val="129"/>
      </rPr>
      <t>퓨즈</t>
    </r>
    <r>
      <rPr>
        <sz val="11"/>
        <color theme="1"/>
        <rFont val="Aptos Narrow"/>
        <family val="2"/>
      </rPr>
      <t xml:space="preserve"> 20A</t>
    </r>
    <phoneticPr fontId="30" type="noConversion"/>
  </si>
  <si>
    <t>SIBA</t>
    <phoneticPr fontId="30" type="noConversion"/>
  </si>
  <si>
    <t>FUSE, NH00 100A</t>
  </si>
  <si>
    <t>퓨즈 100A</t>
  </si>
  <si>
    <t>Thermostat</t>
    <phoneticPr fontId="30" type="noConversion"/>
  </si>
  <si>
    <t>THERMOSTAT, FTS 011</t>
  </si>
  <si>
    <t>Temper Proof Thermostat FST 011</t>
    <phoneticPr fontId="30" type="noConversion"/>
  </si>
  <si>
    <t>F02.GC01, F03.GAG02</t>
    <phoneticPr fontId="30" type="noConversion"/>
  </si>
  <si>
    <t>Stego</t>
    <phoneticPr fontId="30" type="noConversion"/>
  </si>
  <si>
    <t>Thermostat</t>
  </si>
  <si>
    <t>THERMOSTAT, ZR 011 1Okw/1S</t>
  </si>
  <si>
    <t>ZR 011</t>
  </si>
  <si>
    <t>Hilitand</t>
  </si>
  <si>
    <t>Current Transformer</t>
  </si>
  <si>
    <t>CURRENT TRANSFORMER, 100/5A D=42MM 22...</t>
  </si>
  <si>
    <t>PACT MCR-V2-5012-85-100-5A-1, Current Transformer</t>
  </si>
  <si>
    <t>CURRENT TRANSFORMER, 500/5A D=33MM 22…</t>
  </si>
  <si>
    <t>Tag : OB02?</t>
  </si>
  <si>
    <t>ASI</t>
    <phoneticPr fontId="30" type="noConversion"/>
  </si>
  <si>
    <t>INPUT MODULE, 2DI G10 ASI SLAVE ASI-DC</t>
  </si>
  <si>
    <t>ASI 모듈</t>
  </si>
  <si>
    <t>Counter Module</t>
  </si>
  <si>
    <t>COUNTER MODULE, B160.100ACBB 24V</t>
  </si>
  <si>
    <t>Baumer</t>
  </si>
  <si>
    <t>TRANSCEIVER, PROMESH 1G 0,55KM MM-LC</t>
  </si>
  <si>
    <t>A+KFW01~04</t>
  </si>
  <si>
    <t>ROUTER</t>
  </si>
  <si>
    <t>ROUTER, KNAPP FLEXVPN CISCO CONFIGURATED</t>
  </si>
  <si>
    <t>?? 서버룸내 네트웍 판넬</t>
  </si>
  <si>
    <t>10270699_01</t>
  </si>
  <si>
    <t>Terminal Plate</t>
  </si>
  <si>
    <t>CONNECTING TERMINAL PLATE, 3P, 95-300MM2</t>
  </si>
  <si>
    <t>Tag : XB01</t>
  </si>
  <si>
    <t>Panel  Accessories</t>
    <phoneticPr fontId="30" type="noConversion"/>
  </si>
  <si>
    <t>TERMINAL 6-41A-800V-1-3-BLAU-WEIDMÜLL…</t>
    <phoneticPr fontId="30" type="noConversion"/>
  </si>
  <si>
    <t>KNAPP Panel</t>
    <phoneticPr fontId="30" type="noConversion"/>
  </si>
  <si>
    <t>TERMINAL 6-41A-800V-1-3-BEIGE-WEIDMÜL…</t>
    <phoneticPr fontId="30" type="noConversion"/>
  </si>
  <si>
    <t>TERMINAL 2.5-24A-800V-1-2-BEIGE-WEIDM…</t>
    <phoneticPr fontId="30" type="noConversion"/>
  </si>
  <si>
    <t>TERMINAL 2.5-24A-800V-1-2-BLAU-WEIDMÜ...　</t>
    <phoneticPr fontId="30" type="noConversion"/>
  </si>
  <si>
    <t>TERMINAL 2.5-1-2-GRÜNGELB-WEIDMÜLLER,…</t>
    <phoneticPr fontId="30" type="noConversion"/>
  </si>
  <si>
    <t>TERMINAL 2.5-24A-800V-1-4-BEIGE-WEIDM…</t>
    <phoneticPr fontId="30" type="noConversion"/>
  </si>
  <si>
    <t>TERMINAL 2.5-24A-800V-1-4-BLAU-WEIDMÜ…</t>
    <phoneticPr fontId="30" type="noConversion"/>
  </si>
  <si>
    <t>TERMINAL 2.5-1-4-GRÜNGELB-WEIDMÜLLER,…</t>
    <phoneticPr fontId="30" type="noConversion"/>
  </si>
  <si>
    <t>TERMINAL, WPE4</t>
    <phoneticPr fontId="30" type="noConversion"/>
  </si>
  <si>
    <t>TERMINAL, WDU16/E 750V 175228 VPE50</t>
    <phoneticPr fontId="30" type="noConversion"/>
  </si>
  <si>
    <t>TERMINAL, WDU16 BL/2AN</t>
    <phoneticPr fontId="30" type="noConversion"/>
  </si>
  <si>
    <t>Switch Accessories</t>
    <phoneticPr fontId="30" type="noConversion"/>
  </si>
  <si>
    <t>SOCKET OUTLET, ANSCHLUSSDOSE 1X DIN RAIL</t>
    <phoneticPr fontId="30" type="noConversion"/>
  </si>
  <si>
    <t>Wirewin</t>
    <phoneticPr fontId="30" type="noConversion"/>
  </si>
  <si>
    <t>COMMUNICATION PROCESSOR, CP1542SP-1 E...</t>
  </si>
  <si>
    <t>6GK7542-6UX00-0XE0 이더넷 통신 모듈</t>
  </si>
  <si>
    <t>A.WE01.01.001SC, 002SC</t>
    <phoneticPr fontId="30" type="noConversion"/>
  </si>
  <si>
    <t xml:space="preserve">DEFLECTION ROLL </t>
  </si>
  <si>
    <t>DEFLECTION UNIT 2 V2 US -M, STR_GU</t>
  </si>
  <si>
    <t>10615156_01</t>
  </si>
  <si>
    <t>DEFLECTION UNIT 1 V2 US -M, STR_GU</t>
  </si>
  <si>
    <t>10615070_01</t>
  </si>
  <si>
    <t>NB=660 TYP2 -M, STR_GF</t>
  </si>
  <si>
    <t>L660. D46</t>
  </si>
  <si>
    <t>C11</t>
  </si>
  <si>
    <t>10374575_01_0007</t>
  </si>
  <si>
    <t>MOTOR SHAFT</t>
  </si>
  <si>
    <t>MOTOR SHAFT AM_MA_ KL SA47 -S, STR_GF</t>
  </si>
  <si>
    <t>10333259_01</t>
  </si>
  <si>
    <t>MOTOR SHAFT WA30 075 -S ZE101484 -S, ...</t>
  </si>
  <si>
    <t>10333258_01</t>
  </si>
  <si>
    <t>DEFLECTION ROLLER PV D43 -M, STR_GU</t>
  </si>
  <si>
    <t>10325517_01</t>
  </si>
  <si>
    <t>DEFLECTION UNIT</t>
  </si>
  <si>
    <t>DEFLECTION UNIT TR AT S -M, STR_RF</t>
  </si>
  <si>
    <t>10326391_03</t>
  </si>
  <si>
    <t>DEFLECTION ROLLER PV D35 -M, STR_KRFZ</t>
  </si>
  <si>
    <t>10323383_01</t>
  </si>
  <si>
    <t>A</t>
  </si>
  <si>
    <t>DEFLECTION ROLLER -M, STR_GU75</t>
  </si>
  <si>
    <t>10330336_01</t>
  </si>
  <si>
    <t>MAINTENANCE UNIT PNEUM. SMC kw/ PF3A-OA...</t>
  </si>
  <si>
    <t>10511756_01</t>
  </si>
  <si>
    <t>MAINTENANCE UNIT, PNEUM.ZENTR. SET2 A...</t>
  </si>
  <si>
    <t>AS-i component</t>
  </si>
  <si>
    <t>INPUT MODULE, 2DI G10 ASI SLAVE</t>
  </si>
  <si>
    <t>AS-Interface 모듈</t>
  </si>
  <si>
    <t>PASSIVE DISTRIBUTOR, G10 ASI MIT SICH...</t>
  </si>
  <si>
    <t>MAINTENANCE UNIT, PNEUM.ZENTR. SET3 A...</t>
  </si>
  <si>
    <t>공압 레귤레이터 (압력조정기)</t>
  </si>
  <si>
    <t>Roller Module</t>
  </si>
  <si>
    <t>ROLLER MODULE NB1=660 RAL7043 V3 -M, ...</t>
  </si>
  <si>
    <t>Switch roller</t>
  </si>
  <si>
    <t>10516738_02_0069</t>
  </si>
  <si>
    <t>ROLLER CHAIN AT VORZONE -M, STR_GU</t>
  </si>
  <si>
    <t>Conveyor type_GU</t>
  </si>
  <si>
    <t>10331135_01</t>
  </si>
  <si>
    <t>DRIVE UNIT</t>
  </si>
  <si>
    <t>DRIVE UNIT US 3 -M, STR_GU</t>
  </si>
  <si>
    <t>10371635_01</t>
  </si>
  <si>
    <t>DEFLECTION ROLLER 1 -P, STR_GU75</t>
  </si>
  <si>
    <t>10330364_01</t>
  </si>
  <si>
    <t>TRANSFER BELT TRACK</t>
  </si>
  <si>
    <t>TRANSFER BELT TRACK NB=660 V2 -M, STR...</t>
  </si>
  <si>
    <t>10477255_02_0204</t>
  </si>
  <si>
    <t>TRANSFER BELT TRACK NB=660 V2 -M, STR…</t>
  </si>
  <si>
    <t>10477255_02_0178</t>
  </si>
  <si>
    <t>10477255_02_0214</t>
  </si>
  <si>
    <t>SETTING GAUGE</t>
  </si>
  <si>
    <t>SETTING GAUGE DSNU-50 -M, STR_GU</t>
  </si>
  <si>
    <t>10433652_01</t>
  </si>
  <si>
    <t>SETTING GAUGE DSNU-40 -M, STR_GU</t>
  </si>
  <si>
    <t>10433378_01</t>
  </si>
  <si>
    <t>DRIVE SHAFT AM</t>
  </si>
  <si>
    <t>DRIVE SHAFT AM_MA_KL SA47 -M, STR_GF</t>
  </si>
  <si>
    <t>10323215_01</t>
  </si>
  <si>
    <t>POWER SUPPLY</t>
  </si>
  <si>
    <t>POWER SUPPLY UNIT, HPE X371 12VDC 250...</t>
  </si>
  <si>
    <t>POWER SUPPLY UNIT, HPE X372 54VDC 105...</t>
  </si>
  <si>
    <t>A+KNW07~09</t>
  </si>
  <si>
    <t>ARUBA</t>
    <phoneticPr fontId="30" type="noConversion"/>
  </si>
  <si>
    <t>DEFLECTION ROLL NB=660 UMMT -M, STR_GF</t>
  </si>
  <si>
    <t>LB01</t>
  </si>
  <si>
    <t>10323849_03_0006</t>
  </si>
  <si>
    <t>L660, D70</t>
  </si>
  <si>
    <t>10323849_03_0005</t>
  </si>
  <si>
    <t>Drive Roll</t>
  </si>
  <si>
    <t>DRIVE ROLL NB=660 AM_MA_KL -M, STR_GF</t>
  </si>
  <si>
    <t>10323447_01_0036</t>
  </si>
  <si>
    <t>Drive Shaft</t>
  </si>
  <si>
    <t>DRIVE SHAFT NB=660 SA 20 -P, STR_GF</t>
  </si>
  <si>
    <t>10327635_01_0003</t>
  </si>
  <si>
    <t>10323447_01_0014</t>
  </si>
  <si>
    <t>DRIVE ROLL NB1=660 FA 20 -P, STR_GF</t>
  </si>
  <si>
    <t>10336790_01_0002</t>
  </si>
  <si>
    <t>Tension roll</t>
  </si>
  <si>
    <t>TENSION ROLL NB1=660 -M, STR_GF</t>
  </si>
  <si>
    <t>10323341_01_0003</t>
  </si>
  <si>
    <t>DEFLECTION ROLL NB1=660 -M, STR_GF</t>
  </si>
  <si>
    <t>L660, D50</t>
  </si>
  <si>
    <t>10323305_01_0002</t>
  </si>
  <si>
    <t>CARRIER ROLLER</t>
  </si>
  <si>
    <t>CARRIER ROLLER NB1=660 Int 50KS11SK P...</t>
  </si>
  <si>
    <t>Taper roller, RL:645mm</t>
  </si>
  <si>
    <t>10560932_01_0010</t>
  </si>
  <si>
    <t>10323447_01_0023</t>
  </si>
  <si>
    <t xml:space="preserve">PARALLEL DRIVE UNIT </t>
  </si>
  <si>
    <t>PARALLEL DRIVE UNIT EBL=960 -S, STR_GU</t>
  </si>
  <si>
    <t>톱니 여러개 달린 축</t>
  </si>
  <si>
    <t>Transfer belt conveyor</t>
  </si>
  <si>
    <t>10479984_03_0006</t>
  </si>
  <si>
    <t>10479984_02_0014</t>
  </si>
  <si>
    <t>TOP LAM</t>
  </si>
  <si>
    <t>CONVEYOR SYSTEM, TOP LAM 75 STD GECL ...</t>
  </si>
  <si>
    <t>Roller conveyor ass'y</t>
  </si>
  <si>
    <t>10664180_01_0018</t>
  </si>
  <si>
    <t>BOTTOM LAM</t>
  </si>
  <si>
    <t>CONVEYOR SYSTEM, BOTTOM LAM 75 STD GE...</t>
  </si>
  <si>
    <t>10663979_01_0020</t>
  </si>
  <si>
    <t>PRESSURE ROLLER</t>
  </si>
  <si>
    <t>PRESSURE ROLLER, STR_RF TYP4 -M</t>
  </si>
  <si>
    <t>10196382_01</t>
  </si>
  <si>
    <t>PRESSURE ROLLER, STR_RF TYP3 -M</t>
  </si>
  <si>
    <t>10196380_01</t>
  </si>
  <si>
    <t>FLANGED SHAFT TR</t>
  </si>
  <si>
    <t>FLANGED SHAFT TR AT V3, STR_RF</t>
  </si>
  <si>
    <t>10334488_02</t>
  </si>
  <si>
    <t>B21</t>
    <phoneticPr fontId="30" type="noConversion"/>
  </si>
  <si>
    <t>10326391_02</t>
  </si>
  <si>
    <t>PARALLEL KEY</t>
  </si>
  <si>
    <t>PARALLEL KEY, DIN6885-1 A 6X6X45-C45+C</t>
  </si>
  <si>
    <t>PARALLEL KEY, DIN6885-1 A 6X6X70-C45+C</t>
  </si>
  <si>
    <t>BALL BEARING DIN625-1 6206-2ZR</t>
  </si>
  <si>
    <t>AXLE PIN ROLLERDRIVE EC310 PV OZK, STR</t>
  </si>
  <si>
    <t>10334753_01</t>
  </si>
  <si>
    <t>DEFLECTION ROLLER -M, STR_KRFK</t>
  </si>
  <si>
    <t>10334703_01</t>
  </si>
  <si>
    <t>SCANNER</t>
  </si>
  <si>
    <t>SCANNER, Cognex, DM280</t>
  </si>
  <si>
    <t>10849086_01</t>
  </si>
  <si>
    <t>Nkw/A</t>
  </si>
  <si>
    <t>CARRIER ROLLER, Rul 652 50 ST 8RA PV ...</t>
  </si>
  <si>
    <t>고무 커버 Roller RL:644mm</t>
  </si>
  <si>
    <t>10271494_01_0028</t>
  </si>
  <si>
    <t>CARRIER ROLLER, Rul 652 50 ST 8RA PV STD</t>
  </si>
  <si>
    <t>10272221_01_0230</t>
  </si>
  <si>
    <t>WELDING KIT</t>
  </si>
  <si>
    <t>WELDING KIT, EV GURT 30kw/35kw/40MM UNIV....</t>
  </si>
  <si>
    <t>벨트 접합기</t>
  </si>
  <si>
    <t>D13</t>
  </si>
  <si>
    <t>10199605_01</t>
  </si>
  <si>
    <t>Passive Distributor Aux</t>
  </si>
  <si>
    <t>AS-i component_PASSIVE DISTRIBUTOR, ASI AUX 16kw/20A</t>
  </si>
  <si>
    <t>16A/20A, Profile Cable Branch, BWU3306</t>
  </si>
  <si>
    <t>Bihl Wiedemann</t>
  </si>
  <si>
    <t>CIRCUIT BREAKER, 3RV2011-1GA10 4,5-…</t>
    <phoneticPr fontId="30" type="noConversion"/>
  </si>
  <si>
    <t>3RV2011-1GA10</t>
    <phoneticPr fontId="30" type="noConversion"/>
  </si>
  <si>
    <t>A.MK01.02+F03.GAG02, F04.GAH01</t>
    <phoneticPr fontId="30" type="noConversion"/>
  </si>
  <si>
    <t>POWER SUPPLY UNIT, STECKERAUFSATZ EU ...</t>
  </si>
  <si>
    <t>플러그</t>
  </si>
  <si>
    <t>CIRCUIT BREAKER, 3RV2011-1CA10 1,8 - ...</t>
    <phoneticPr fontId="30" type="noConversion"/>
  </si>
  <si>
    <t>3RV2011-1CA10</t>
    <phoneticPr fontId="30" type="noConversion"/>
  </si>
  <si>
    <t>+F4, A.WA02.01+F3.GAF03</t>
    <phoneticPr fontId="30" type="noConversion"/>
  </si>
  <si>
    <t>DEFLECTION ROLLER 5 -M, STR_GU75</t>
  </si>
  <si>
    <t>10516478_01</t>
  </si>
  <si>
    <t>BALL BEARING DIN625-1 608-2RZkw/C3H</t>
  </si>
  <si>
    <t>C</t>
  </si>
  <si>
    <t>BALL BEARING DIN625-1 6000-2RZkw/C3H, S...</t>
  </si>
  <si>
    <t>ROUND BELT</t>
  </si>
  <si>
    <t>ROUND BELT HAB X HABICORD DM 4 L287, ...</t>
  </si>
  <si>
    <t>10201825_01</t>
  </si>
  <si>
    <t>Cylinder</t>
  </si>
  <si>
    <t>CYLINDER, SMC JCQA-32-20</t>
  </si>
  <si>
    <t>에어실린더</t>
  </si>
  <si>
    <t>SMC</t>
  </si>
  <si>
    <t>BALL BEARING 2206-2RS</t>
  </si>
  <si>
    <t>SPHERICAL ROLLER BEARING BS2-2206-2CS...</t>
  </si>
  <si>
    <t>SKF</t>
    <phoneticPr fontId="30" type="noConversion"/>
  </si>
  <si>
    <t>ROUND BELT ENDLOS D=4MM L195, STR_GU</t>
  </si>
  <si>
    <t>10201542_01</t>
  </si>
  <si>
    <t>BALL BEARING DIN625-1 6002-2RZkw/C3H</t>
  </si>
  <si>
    <t>TOOTHED BELT</t>
  </si>
  <si>
    <t>TOOTHED BELT, PCC 8MGT B21 L640 SBT P...</t>
  </si>
  <si>
    <t>TOOLS, 1 STR_GU</t>
  </si>
  <si>
    <t xml:space="preserve">툴 (치구) </t>
  </si>
  <si>
    <t>10196631_01</t>
  </si>
  <si>
    <t>BALL BEARING DIN625-1 16003-2RZkw/C3H</t>
  </si>
  <si>
    <t>BALL BEARING DIN625-1 6004-2RZkw/C3H</t>
  </si>
  <si>
    <t>TOOTHED BELT, 8M GT B12 L456 GATES PO...</t>
  </si>
  <si>
    <t xml:space="preserve">벨트 컨베이어 구동부와 Idle 벨트 동력 전달 Timing belt </t>
  </si>
  <si>
    <t>BALL BEARING DIN625-1 6301-2RSkw/C3H</t>
  </si>
  <si>
    <t>BALL BEARING DIN625-1 6204-2ZR</t>
  </si>
  <si>
    <t>BALL BEARING 2205-2RS</t>
  </si>
  <si>
    <t>ROLLER CHAIN</t>
  </si>
  <si>
    <t>ROLLER CHAIN 06B-2 GL D67ML JWI ISO60...</t>
  </si>
  <si>
    <t>체인 2열</t>
  </si>
  <si>
    <t>BEARING FLANGE, SMALL F. DRIVE UNIT (...</t>
  </si>
  <si>
    <t>베어링 플렌지</t>
  </si>
  <si>
    <t>10338797_01</t>
  </si>
  <si>
    <t>TOOLS F. BELT TRANSFER UNIT TYP 2, ST...</t>
  </si>
  <si>
    <t>10467125_01</t>
  </si>
  <si>
    <t>PASSIVE DISTRIBUTOR, G10 VFUER ASI LE...</t>
  </si>
  <si>
    <t>PARALLEL KEY, DIN6885-1 A 8X7X70-C45+C</t>
  </si>
  <si>
    <t>TOOTHED BELT, PCC 8MGT B36 L640 SBT P...</t>
  </si>
  <si>
    <t>TOOTHED BELT L=1.595 US TYP 12, STR_GU</t>
  </si>
  <si>
    <t>10594669_01_0030</t>
  </si>
  <si>
    <t>TOOTHED BELT L=1.655 US TYP 12, STR_GU</t>
  </si>
  <si>
    <t>10594669_01_0034</t>
  </si>
  <si>
    <t>THROUGH-BEAM SENSOR, OSD124Z0003</t>
  </si>
  <si>
    <t>BALL BEARING DIN625-1 61900-2RZkw/C3H</t>
  </si>
  <si>
    <t>GUAGE</t>
  </si>
  <si>
    <t>GAUGE, STR_GU</t>
  </si>
  <si>
    <t>10406070_03</t>
  </si>
  <si>
    <t>10406070_02</t>
  </si>
  <si>
    <t>DEFLECTION UNIT, 440A-A17102, OUTSIDE...</t>
  </si>
  <si>
    <t>TK03, WE01, ZENB</t>
    <phoneticPr fontId="30" type="noConversion"/>
  </si>
  <si>
    <t>GUIDE ROLLER</t>
  </si>
  <si>
    <t>GUIDE ROLLER, 28kw/8X11kw/7 BALLIG R14</t>
  </si>
  <si>
    <t>GU</t>
  </si>
  <si>
    <t>Check weigher</t>
  </si>
  <si>
    <t>24340537 Idle roller,bal B-St St F12,D79</t>
  </si>
  <si>
    <t>L700, D79</t>
  </si>
  <si>
    <t>24114964 transport belt SAB-8E</t>
  </si>
  <si>
    <t>C23</t>
  </si>
  <si>
    <t>TERMINAL</t>
  </si>
  <si>
    <t>30555577 Terminal ICS469d-cargo (SP)</t>
  </si>
  <si>
    <t>A11</t>
  </si>
  <si>
    <t>Drive roller</t>
  </si>
  <si>
    <t>24345102 Drive Roller,bal B-St St F12...</t>
  </si>
  <si>
    <t>L750, D79</t>
  </si>
  <si>
    <t>Interface cable</t>
  </si>
  <si>
    <t>30555006 Interface cable,Ikw/O 10m</t>
  </si>
  <si>
    <t>30555004 Interface cable,RS232 1</t>
  </si>
  <si>
    <t>24105414 Connection cable,4p M8 10m</t>
  </si>
  <si>
    <t>24103364 Power supply,24Vkw/50W</t>
  </si>
  <si>
    <t>Input : AC100~240V, Output : DC24~28V</t>
    <phoneticPr fontId="30" type="noConversion"/>
  </si>
  <si>
    <t>PULS</t>
    <phoneticPr fontId="30" type="noConversion"/>
  </si>
  <si>
    <t>24102168 Main switch TO-2-1kw/EAkw/SVB-SW</t>
  </si>
  <si>
    <t>Eaton</t>
  </si>
  <si>
    <t>24341835 Zahnriemen ,475-5MHP-15</t>
  </si>
  <si>
    <t>Bearing</t>
  </si>
  <si>
    <t>24128988 Two hole flange bearing GLCTEY</t>
  </si>
  <si>
    <t>24102938 Small Contactor DIL EEM-01-G</t>
  </si>
  <si>
    <t>XTMC6A01TD, 24VDC</t>
  </si>
  <si>
    <t>Time Relay</t>
  </si>
  <si>
    <t>24106323 Time relay V2ZM10 12-240VACkw/DC</t>
  </si>
  <si>
    <t>V2ZM10 12-240VACkw/DC</t>
  </si>
  <si>
    <t>Tele</t>
  </si>
  <si>
    <t>Blind Closure</t>
  </si>
  <si>
    <t>24140392 Blind closure M22S-B</t>
  </si>
  <si>
    <t>M22S-B</t>
  </si>
  <si>
    <t>24101605 Reflector,PL 30</t>
  </si>
  <si>
    <t>22022056 Connector male M12 8pole</t>
  </si>
  <si>
    <t>Profinet miface</t>
  </si>
  <si>
    <t>24107176 Profinet miface PN seri</t>
  </si>
  <si>
    <t>24107214 relais,24VDC 1changeover con...</t>
  </si>
  <si>
    <t>PLC-BPT-24DC/21</t>
  </si>
  <si>
    <t>24107215 relais,24VDC 2changeover con...</t>
  </si>
  <si>
    <t>PLC-RPT-24DC/21-21</t>
  </si>
  <si>
    <t>24104969 Connection cable 4pol M8</t>
  </si>
  <si>
    <t>Toothed belt pulley</t>
  </si>
  <si>
    <t>24341814 Toothed belt pulley,SS,N36-M...</t>
  </si>
  <si>
    <t>24103651 Contactelement M22-AK11</t>
  </si>
  <si>
    <t>24102931 Fuse 10A, Slow Blowing</t>
  </si>
  <si>
    <t>Fuse 10A, Slow Blowing</t>
  </si>
  <si>
    <t>Key switch</t>
  </si>
  <si>
    <t>24140401 Key switch MS1 M22S-WRS</t>
  </si>
  <si>
    <t>24104963 Conn,cable SKP4-0,55 4pol M8</t>
  </si>
  <si>
    <t>Holder</t>
  </si>
  <si>
    <t>24140390 Additional sign holder,M22S-...</t>
  </si>
  <si>
    <t>Block</t>
  </si>
  <si>
    <t>28120325 Block, Flush Mounting, M22-A</t>
  </si>
  <si>
    <t>24140377 Contact element M22-K10 kw/ NO</t>
  </si>
  <si>
    <t>M22-K10</t>
  </si>
  <si>
    <t>24105530 Y-Plug MB-SSP4-SKP4 Escha2,</t>
  </si>
  <si>
    <t>Escha</t>
  </si>
  <si>
    <t>Weighcell</t>
  </si>
  <si>
    <t>24345027 Gewichtszelle ,LCC150 D80 St.AA1000 SP</t>
  </si>
  <si>
    <t>Locking part</t>
  </si>
  <si>
    <t>G1009427 Locking part for belt edge h.</t>
  </si>
  <si>
    <t>밸트 고정 장치</t>
  </si>
  <si>
    <t>Curve belt conveyor</t>
  </si>
  <si>
    <t>Belt edge holder (top)</t>
  </si>
  <si>
    <t>G401562 Belt edge holder (top) for ...</t>
  </si>
  <si>
    <t>Belt edge holder (bottom)</t>
  </si>
  <si>
    <t>G401564 Belt edge holder (bottom) f...</t>
  </si>
  <si>
    <t>???</t>
  </si>
  <si>
    <t>Protector</t>
  </si>
  <si>
    <t>N1008082 Protector, type 40P</t>
  </si>
  <si>
    <t>PARALLEL DRIVE UNIT V2 -M, STR_RW</t>
  </si>
  <si>
    <t>10373790_01</t>
  </si>
  <si>
    <t>SHAFT AM_MA_KL MOTORW WA30 075 -M, ST...</t>
  </si>
  <si>
    <t>10323213_01</t>
  </si>
  <si>
    <t>ROLLER BDEL MITTRIEB RMOD -M, STR</t>
  </si>
  <si>
    <t>Green belt conveyor</t>
  </si>
  <si>
    <t>10374591_01</t>
  </si>
  <si>
    <t>Green belt</t>
  </si>
  <si>
    <t>SPARE PART L=50 F. BELT (3), 10201163_01</t>
  </si>
  <si>
    <t>Green belt 50m</t>
  </si>
  <si>
    <t>10268505_01_0004</t>
  </si>
  <si>
    <t>HANDHELD SCANNER</t>
  </si>
  <si>
    <t>HANDHELD SCANNER, KAG HONEYW. XENON X...</t>
  </si>
  <si>
    <t>10621535_01</t>
  </si>
  <si>
    <t>12130713 ACCESSORY,Onkw/Off Switch</t>
  </si>
  <si>
    <t>M22-DDL-X1/X0/K11</t>
  </si>
  <si>
    <t>VMS Panel</t>
  </si>
  <si>
    <t>DISTANCE SENSOR</t>
  </si>
  <si>
    <t>DISTANCE SENSOR, OCP662P0150P</t>
  </si>
  <si>
    <t>카톤 Width 측정 센서</t>
  </si>
  <si>
    <t>THROUGH-BEAM SENSOR, OED000C0003</t>
  </si>
  <si>
    <t>카톤 Length 측정 센서</t>
  </si>
  <si>
    <t>COMPACT CYLINDER</t>
  </si>
  <si>
    <t>COMPACT CYLINDER, FESTO ADN-20-40-I-P-A</t>
  </si>
  <si>
    <t>COMBINED MODULE, 1DI 1DQ G10 ASI</t>
  </si>
  <si>
    <t>COMPACT CYLINDER, FESTO ADN-20-35-I-PPS-A</t>
  </si>
  <si>
    <t>Festo</t>
  </si>
  <si>
    <t>CARRIER ROLLER V2 DM30 -M, STR_BDE</t>
  </si>
  <si>
    <t>(Skew와 None skew rolelr 중간 롤러)</t>
  </si>
  <si>
    <t>10666208_03</t>
  </si>
  <si>
    <t>CARRIER ROLLER 290 DM30, PV -M, STR</t>
  </si>
  <si>
    <t>290, (Skew와 None skew rolelr 중간 롤러)</t>
  </si>
  <si>
    <t>10661861_01_0006</t>
  </si>
  <si>
    <t>CARRIER ROLLER 490 DM30, PV -M, STR</t>
  </si>
  <si>
    <t>490, (Skew와 None skew rolelr 중간 롤러)</t>
  </si>
  <si>
    <t>10661861_01_0013</t>
  </si>
  <si>
    <t>CARRIER ROLLER 690 DM30, PV -M, STR</t>
  </si>
  <si>
    <t>690, (Skew와 None skew rolelr 중간 롤러)</t>
  </si>
  <si>
    <t>10661861_01_0018</t>
  </si>
  <si>
    <t>CARRIER ROLLER 890 DM30, PV -M, STR</t>
  </si>
  <si>
    <t>890 , (Skew와 None skew rolelr 중간 롤러)</t>
  </si>
  <si>
    <t>10661861_01_0020</t>
  </si>
  <si>
    <t>BALL BEARING DIN625-1 6002-2ZR</t>
  </si>
  <si>
    <t>BALL BEARING DIN625-1 6202-2RZkw/C3H</t>
  </si>
  <si>
    <t>BALL BEARING 2203-2RS</t>
  </si>
  <si>
    <t>SKF</t>
  </si>
  <si>
    <t>BALL BEARING DIN625-1 6007-2ZR</t>
  </si>
  <si>
    <t>FAG</t>
  </si>
  <si>
    <t>BALL BEARING DIN625-1 608-2ZR</t>
  </si>
  <si>
    <t>ZZ809</t>
  </si>
  <si>
    <t>프리존 스토퍼</t>
  </si>
  <si>
    <t>BALL BEARING DIN625-1 6005-2RZkw/C3H</t>
  </si>
  <si>
    <t>BALL BEARING DIN625-1 6306-2ZR</t>
  </si>
  <si>
    <t>24107203 Frequency converter,SE 1ph 230V</t>
  </si>
  <si>
    <t>프리퀀시 컨버터</t>
  </si>
  <si>
    <t>30646963 MOTOR,AC,0.55kW,23Nm,233RPM,...</t>
  </si>
  <si>
    <t>모터</t>
  </si>
  <si>
    <t>Bearing cap</t>
  </si>
  <si>
    <t>24128989 Bearing Protection Cap KASK05</t>
  </si>
  <si>
    <t>베어링커버</t>
  </si>
  <si>
    <t>E1014065 Pillow block bearing ø35, fa.</t>
  </si>
  <si>
    <t>베어링</t>
  </si>
  <si>
    <t>Return roller</t>
  </si>
  <si>
    <t>G1009600 return roller</t>
  </si>
  <si>
    <t>N400063 flange bearing 40, 2-Loch</t>
  </si>
  <si>
    <t>K1025626-V0712 SEW shaft-mounted heli...(KA29kw/T DRN90S4kw/TH 01.8275405201.0001.23, 1.1KW)</t>
  </si>
  <si>
    <t>Curve belt</t>
  </si>
  <si>
    <t>U1009423-V1571 Curve belt for TS 1600...</t>
  </si>
  <si>
    <t>벨트</t>
  </si>
  <si>
    <t>Tail pulley</t>
  </si>
  <si>
    <t>U1013881-002-V0140 Tail pulley, conic...</t>
  </si>
  <si>
    <t>테일 풀리</t>
  </si>
  <si>
    <t>Drive pulley</t>
  </si>
  <si>
    <t>U2016567-V0415 Drive pulley, conical,...</t>
  </si>
  <si>
    <t>드라이브 풀리</t>
  </si>
  <si>
    <t>BALL BEARING 2202-2RS-TVH</t>
  </si>
  <si>
    <t>10323849_02_0006</t>
  </si>
  <si>
    <t>BELT 7EE BV PVC Transport band w610mm x L2700mm</t>
  </si>
  <si>
    <t>CARRIER ROLLER, Int 952 50 ST 8RA PV STD</t>
  </si>
  <si>
    <t>10272221_01_0425</t>
  </si>
  <si>
    <t>CARRIER ROLLER, Int 892 50 ST 8RA PV STD</t>
  </si>
  <si>
    <t>10272221_01_0059</t>
  </si>
  <si>
    <t>CARRIER ROLLER, Int 925 50 ST 11SK PV</t>
  </si>
  <si>
    <t>10271286_01_0032</t>
  </si>
  <si>
    <t>CARRIER ROLLER, Int 832 50 ST 8RA PV STD</t>
  </si>
  <si>
    <t>10272221_01_0184</t>
  </si>
  <si>
    <t>CARRIER ROLLER, Int 294 50 ST 8RA PV STD</t>
  </si>
  <si>
    <t>10272221_01_0101</t>
  </si>
  <si>
    <t>CARRIER ROLLER, Int 225 50 ST 8RA PV STD</t>
  </si>
  <si>
    <t>10272221_01_0090</t>
  </si>
  <si>
    <t>CARRIER ROLLER, Int 666 50 ST 8RA PV STD</t>
  </si>
  <si>
    <t>10272221_01_0162</t>
  </si>
  <si>
    <t>CARRIER ROLLER, Int 908 50 ST 8RA PV STD</t>
  </si>
  <si>
    <t>10272221_01_0060</t>
  </si>
  <si>
    <t>CARRIER ROLLER, Int 640 50 ST 8RA PV STD</t>
  </si>
  <si>
    <t>10272221_01_0159</t>
  </si>
  <si>
    <t>CARRIER ROLLER, Int 850 50 AL 11SK PV</t>
  </si>
  <si>
    <t>10271419_01_0007</t>
  </si>
  <si>
    <t>CARRIER ROLLER, Int 842 50 AL 8RA PV STD</t>
  </si>
  <si>
    <t>10271420_01_0007</t>
  </si>
  <si>
    <t>CARRIER ROLLER, Int 587 50 ST 8RA PV STD</t>
  </si>
  <si>
    <t>10272221_01_0152</t>
  </si>
  <si>
    <t>CARRIER ROLLER, Int 259 50 ST 8RA PV STD</t>
  </si>
  <si>
    <t>10272221_01_0095</t>
  </si>
  <si>
    <t>CARRIER ROLLER, Int 606 50 ST 8RA PV STD</t>
  </si>
  <si>
    <t>10272221_01_0155</t>
  </si>
  <si>
    <t>CARRIER ROLLER, Int 622 50 ST 8RA PV STD</t>
  </si>
  <si>
    <t>10272221_01_0157</t>
  </si>
  <si>
    <t>CARRIER ROLLER, Int 541 50 ST 8RA PV STD</t>
  </si>
  <si>
    <t>10272221_01_0144</t>
  </si>
  <si>
    <t>CARRIER ROLLER, Int 548 50 ST 8RA PV STD</t>
  </si>
  <si>
    <t>10272221_01_0146</t>
  </si>
  <si>
    <t>CARRIER ROLLER, Int 506 50 ST 8RA PV STD</t>
  </si>
  <si>
    <t>10272221_01_0139</t>
  </si>
  <si>
    <t>CARRIER ROLLER, Int 660 50 ST 11SK PV</t>
  </si>
  <si>
    <t>10271286_01_0021</t>
  </si>
  <si>
    <t>CARRIER ROLLER, Int 571 50 ST 8RA PV STD</t>
  </si>
  <si>
    <t>10272221_01_0149</t>
  </si>
  <si>
    <t>CARRIER ROLLER, Int 513 50 ST 8RA PV STD</t>
  </si>
  <si>
    <t>10272221_01_0140</t>
  </si>
  <si>
    <t>CARRIER ROLLER, Int 660 40 ST 11SK 2S...</t>
  </si>
  <si>
    <t>10271416_01_0007</t>
  </si>
  <si>
    <t>CARRIER ROLLER, Int 446 50 ST 8RA PV STD</t>
  </si>
  <si>
    <t>10272221_01_0128</t>
  </si>
  <si>
    <t>CARRIER ROLLER, Int 467 50 ST 8RA PV STD</t>
  </si>
  <si>
    <t>10272221_01_0028</t>
  </si>
  <si>
    <t>CARRIER ROLLER, Int 490 50 ST 8RA PV STD</t>
  </si>
  <si>
    <t>10272221_01_0136</t>
  </si>
  <si>
    <t>CARRIER ROLLER, Int 483 50 ST 8RA PV STD</t>
  </si>
  <si>
    <t>10272221_01_0135</t>
  </si>
  <si>
    <t>CARRIER ROLLER, Int 384 50 ST 8RA PV STD</t>
  </si>
  <si>
    <t>10272221_01_0119</t>
  </si>
  <si>
    <t>CARRIER ROLLER, Int 412 50 ST 8RA PV STD</t>
  </si>
  <si>
    <t>10272221_01_0001</t>
  </si>
  <si>
    <t>CARRIER ROLLER, Int 398 50 ST 8RA PV STD</t>
  </si>
  <si>
    <t>10272221_01_0122</t>
  </si>
  <si>
    <t>CARRIER ROLLER, Int 433 50 ST 8RA PV STD</t>
  </si>
  <si>
    <t>10272221_01_0126</t>
  </si>
  <si>
    <t>CARRIER ROLLER, Int 377 50 ST 8RA PV STD</t>
  </si>
  <si>
    <t>10272221_01_0117</t>
  </si>
  <si>
    <t>CARRIER ROLLER, Int 363 50 ST 8RA PV STD</t>
  </si>
  <si>
    <t>10272221_01_0115</t>
  </si>
  <si>
    <t>CARRIER ROLLER, Int 343 50 ST 8RA PV STD</t>
  </si>
  <si>
    <t>10272221_01_0110</t>
  </si>
  <si>
    <t>CARRIER ROLLER, Int 308 50 ST 8RA PV STD</t>
  </si>
  <si>
    <t>10272221_01_0104</t>
  </si>
  <si>
    <t>CARRIER ROLLER, Int 273 50 ST 8RA PV STD</t>
  </si>
  <si>
    <t>10272221_01_0098</t>
  </si>
  <si>
    <t>CARRIER ROLLER, Int 239 50 ST 8RA PV STD</t>
  </si>
  <si>
    <t>10272221_01_0092</t>
  </si>
  <si>
    <t>CARRIER ROLLER, Int 232 50 ST 8RA PV STD</t>
  </si>
  <si>
    <t>10272221_01_0091</t>
  </si>
  <si>
    <t>CARRIER ROLLER, Int 204 50 ST 8RA PV STD</t>
  </si>
  <si>
    <t>10272221_01_0087</t>
  </si>
  <si>
    <t>CARRIER ROLLER, Int 190 50 ST 8RA PV STD</t>
  </si>
  <si>
    <t>10272221_01_0085</t>
  </si>
  <si>
    <t>CARRIER ROLLER, Int 169 50 ST 8RA PV STD</t>
  </si>
  <si>
    <t>10272221_01_0081</t>
  </si>
  <si>
    <t>CARRIER ROLLER, Int 155 50 ST 8RA PV STD</t>
  </si>
  <si>
    <t>10272221_01_0079</t>
  </si>
  <si>
    <t>CARRIER ROLLER, Int 135 50 ST 8RA PV STD</t>
  </si>
  <si>
    <t>10272221_01_0077</t>
  </si>
  <si>
    <t>CARRIER ROLLER, Int 121 50 ST 8RA PV STD</t>
  </si>
  <si>
    <t>10272221_01_0075</t>
  </si>
  <si>
    <t>CARRIER ROLLER, Int 592 50 ST 8RA PV STD</t>
  </si>
  <si>
    <t>10272221_01_0036</t>
  </si>
  <si>
    <t>DEFLECTION UNIT 3 -M, STR_GU75</t>
  </si>
  <si>
    <t>????</t>
  </si>
  <si>
    <t>10330372_01</t>
  </si>
  <si>
    <t>INTRALOX CONVEYOR</t>
  </si>
  <si>
    <t>DRIVE CONTROL</t>
  </si>
  <si>
    <t>DRIVE CONTROL IP54 EC310</t>
  </si>
  <si>
    <t>Intralox</t>
    <phoneticPr fontId="30" type="noConversion"/>
  </si>
  <si>
    <t>C21</t>
    <phoneticPr fontId="30" type="noConversion"/>
  </si>
  <si>
    <t>INTERROLL</t>
  </si>
  <si>
    <t>Encoder</t>
    <phoneticPr fontId="30" type="noConversion"/>
  </si>
  <si>
    <t>SENSOR ENCODER INCREMENTAL, BLIND HOLLOW SFT 12MM, M12-M8P, RADIAL, 64BIT/REV</t>
  </si>
  <si>
    <t>코엔</t>
  </si>
  <si>
    <t>MECHANICAL BEARING BALL, 40MM BORE, FOODGRADE BEARING, 2 BOLT, POLY HOUSING, SET 
SCREW</t>
  </si>
  <si>
    <t>DODGE</t>
  </si>
  <si>
    <t>ROLLER BELT</t>
  </si>
  <si>
    <t>MECHANICAL ROLLER BELT, 3/16" OD X OUTER CIRCLE DIMENSION 7.90", ORANGE 
POLYURETHANE</t>
  </si>
  <si>
    <t>주황색 벨트</t>
  </si>
  <si>
    <t>FENNER DRIVES</t>
  </si>
  <si>
    <t>SENSOR</t>
  </si>
  <si>
    <t>SENSOR PHOTOEYE RETROREFLECTIVE, M18-6500MM, 10..30VDC-20MA-PNP, M12-M4P- IP69K</t>
  </si>
  <si>
    <t>SENSOR REFLECTOR</t>
  </si>
  <si>
    <t>SENSOR PHOTOEYE REFLECTOR, 84 mm DIA, 1 HOLE, SCREW MOUNT</t>
  </si>
  <si>
    <t>MODULE FRAME RETURN ROLLER ASSEMBLY, 2.5" DIA - 61" BELT WIDTH GALVANIZED - EMEA</t>
  </si>
  <si>
    <t>INTRALOX</t>
  </si>
  <si>
    <t>CTEU-PN</t>
    <phoneticPr fontId="30" type="noConversion"/>
  </si>
  <si>
    <t>PNEUMATIC ACCESORIES COMMUNICATION MODULE, FESTO, PROFINET, VTUG CTEU, FESTO 
CTEU-PN</t>
  </si>
  <si>
    <t>FESTO</t>
  </si>
  <si>
    <t>Rack and Roll</t>
  </si>
  <si>
    <t>CARRIER WITH TAB AND GREY POLYURETHANE AND ORANGE WEAR RESISTANT ACETAL ROLLER 
AND WHITE NYL AXLE</t>
  </si>
  <si>
    <t>랙앤롤 롤러</t>
  </si>
  <si>
    <t>C21</t>
  </si>
  <si>
    <t>MODULE RnR ACTUATOR ASSEMBLY, PNEUMATIC - 6MM STROKE - DOUBLE-ACTING - METRIC</t>
  </si>
  <si>
    <t>실린더</t>
  </si>
  <si>
    <t>DPP-2703761-001 / 10812417 Dpp-2703761-001 Uhmw Bar Cap...</t>
  </si>
  <si>
    <t>흰색 쫄대</t>
  </si>
  <si>
    <t>BELT PULLER</t>
  </si>
  <si>
    <t>BELT STOPPER</t>
  </si>
  <si>
    <t>CONTROLS PLC CPU COMBI, S7-1200, 1215C, 2PN, 125KB, 14DI 10DO 2AI 2AO, 24VDC 0.5A, 
60NS/BIT, 8SL, SCREW</t>
  </si>
  <si>
    <t>6ES7-215-1AG40-0XB0</t>
    <phoneticPr fontId="30" type="noConversion"/>
  </si>
  <si>
    <t>SIEMENS</t>
  </si>
  <si>
    <t>PLC COM. PROCESSOR - S7-1200 - CP1243-1 - ETHERNET - 5VDC 0.25A - RJ45</t>
  </si>
  <si>
    <t>6GK7243-1BX30-0XE0</t>
    <phoneticPr fontId="30" type="noConversion"/>
  </si>
  <si>
    <t>C22</t>
    <phoneticPr fontId="30" type="noConversion"/>
  </si>
  <si>
    <t>Relay</t>
    <phoneticPr fontId="30" type="noConversion"/>
  </si>
  <si>
    <t>RELAY CONTROL SOLID STATE, PLC, RPT, 24VDC 9MA, 24VDC 6A 1NOC, PUSH-IN</t>
  </si>
  <si>
    <t>PHOENIX CONTACT</t>
  </si>
  <si>
    <t>RELAY CONTROL SOLID STATE, PLC, OPT, 24VDC 8.5MA, 24VDC 3A 1NO, PUSH-IN</t>
  </si>
  <si>
    <t>Sprocket</t>
  </si>
  <si>
    <t>MECHANICAL MACHINE COMPONENT SPROCKET, S7000 (T10) - REDUCED CLEARANCE SPLIT 
SPROCKET - SQ 60mm</t>
  </si>
  <si>
    <t>Bushing</t>
    <phoneticPr fontId="30" type="noConversion"/>
  </si>
  <si>
    <t>TRANSFER POWERED ROLLER BUSHING, 11MM HEX OUTSIDE, 8.1MM RND ID, MAT# 1.4301 / SAE 
304, 3 mm</t>
  </si>
  <si>
    <t>INTRALOX BELT ASSEMBLY, BELT: SERIES 7000 TRANSV ROLLER V3 ACETAL GREY WITH ORANGE 
ROLLER AND WHITE NYL AXLES, WD: 61 in, LG: 136 ROWS, RODS: NAT ABRSV RESIST</t>
  </si>
  <si>
    <t>Gear Motor</t>
  </si>
  <si>
    <t>MOTOR GEAR, 2.2 KW, 220 VAC, 60 HZ, 60 RPM, 29.63:1, 40 mm JRNL</t>
  </si>
  <si>
    <t>Valve terminal</t>
  </si>
  <si>
    <t>PNEUMATIC VALVE TERMINAL</t>
  </si>
  <si>
    <t>Valve 20ea</t>
  </si>
  <si>
    <t>PNEUMATIC AIR TREATMENT MSB6-3/8-PRESSURESENSOR</t>
  </si>
  <si>
    <t>Valve 16ea</t>
  </si>
  <si>
    <t>Power roller</t>
  </si>
  <si>
    <t>MECHANICAL ROLLER POWERED, INTERROLL -RD-52DC-03L0001-R08-S02 - EL 736 [29 INCH - 
EC5000 - IP66 - 18:1 - GROOVED - SLEEVED], Material# 1.4301 / SAE 304</t>
  </si>
  <si>
    <t>파워롤러</t>
  </si>
  <si>
    <t>MECHANICAL ROLLER GROOVED POP OUT, 1 3/8” OD - 29.00 in BF - DOUBLE GROOVED - SLEEVED 
- 2B - ALWAYS ADD DRAWING</t>
  </si>
  <si>
    <t>주황색 롤러</t>
  </si>
  <si>
    <t>RALPHS-PUGH</t>
  </si>
  <si>
    <t>[SIEMENS 6ES7193-6AR00-0AA0] BUS ADAPTER;SIEMENS;2XRJ45</t>
  </si>
  <si>
    <t xml:space="preserve"> 6ES7193-6AR00-0AA0</t>
    <phoneticPr fontId="30" type="noConversion"/>
  </si>
  <si>
    <t>CIRCUIT BREAKER ELECTRONIC FIXED, PTCB, 24VDC 4A, 1NO, PUSH-IN</t>
  </si>
  <si>
    <t>CIRCUIT BREAKER ELECTRONIC FIXED, PTCB, 24VDC 2A, 1NO, PUSH-IN</t>
  </si>
  <si>
    <t>CIRCUIT BREAKER THRM. 1P. - 5SY - C - 400VAC DC 6A 10KA - SCREW</t>
  </si>
  <si>
    <t>CONTROLS PLC IO PROFINET COUPLER MDL, SIMATIC, 16 COUPLING MODULES, 24VDC</t>
  </si>
  <si>
    <t>KNAPP Conveyor</t>
    <phoneticPr fontId="30" type="noConversion"/>
  </si>
  <si>
    <t>FUSSTASTER, XPE-A110 M.KAB M8/4P</t>
    <phoneticPr fontId="30" type="noConversion"/>
  </si>
  <si>
    <t>Foot Pedal</t>
    <phoneticPr fontId="30" type="noConversion"/>
  </si>
  <si>
    <t>B2C Conveyor</t>
    <phoneticPr fontId="30" type="noConversion"/>
  </si>
  <si>
    <t>10391740_01</t>
    <phoneticPr fontId="30" type="noConversion"/>
  </si>
  <si>
    <t>BELT PULLEY</t>
  </si>
  <si>
    <t>TR AT, STR_RF</t>
  </si>
  <si>
    <t>10326392_01</t>
    <phoneticPr fontId="30" type="noConversion"/>
  </si>
  <si>
    <t>Freqeuncy Converter, G115D FSA 0.55KW</t>
    <phoneticPr fontId="30" type="noConversion"/>
  </si>
  <si>
    <t>6SL3520-1XA60-5AF0</t>
    <phoneticPr fontId="30" type="noConversion"/>
  </si>
  <si>
    <t>Freqeuncy Converter, G115D FSA 1.5KW</t>
    <phoneticPr fontId="30" type="noConversion"/>
  </si>
  <si>
    <t>6SL3520-1XA61-5AF0</t>
    <phoneticPr fontId="30" type="noConversion"/>
  </si>
  <si>
    <t>Freqeuncy Converter, G115D FSB 2.2KW</t>
    <phoneticPr fontId="30" type="noConversion"/>
  </si>
  <si>
    <t>6SL3520-1XA62-2AF0</t>
    <phoneticPr fontId="30" type="noConversion"/>
  </si>
  <si>
    <t>CIRCUIT BREAKER, 3RV2021-1HA10 5,5-…</t>
    <phoneticPr fontId="30" type="noConversion"/>
  </si>
  <si>
    <t>3RV2021-1HA10</t>
    <phoneticPr fontId="30" type="noConversion"/>
  </si>
  <si>
    <t>A.WE02.02+F05.GAI01</t>
    <phoneticPr fontId="30" type="noConversion"/>
  </si>
  <si>
    <t>BASE UNIT, 20P8+A4+0B TYP_F0 ET200SP</t>
    <phoneticPr fontId="30" type="noConversion"/>
  </si>
  <si>
    <t>6ES7193-6BP20-0BF0</t>
    <phoneticPr fontId="30" type="noConversion"/>
  </si>
  <si>
    <t>BASE UNIT, 20P12+A0+4B TYP_B1 ET200SP</t>
  </si>
  <si>
    <t>6ES7193-6BP20-0BB1</t>
  </si>
  <si>
    <t>AUTOMATIC CIRCUIT BREAKER AC, S403M-B…</t>
    <phoneticPr fontId="30" type="noConversion"/>
  </si>
  <si>
    <t>A+F03~F06.4</t>
  </si>
  <si>
    <t>INPUT MODULE, 4AI2-/4-WIRE ET200SP</t>
    <phoneticPr fontId="30" type="noConversion"/>
  </si>
  <si>
    <t>6ES7134-6GD01-0BA1</t>
    <phoneticPr fontId="30" type="noConversion"/>
  </si>
  <si>
    <t>A+F03~F06.5</t>
  </si>
  <si>
    <t>CIRCUIT BREAKER</t>
  </si>
  <si>
    <t>RES. CURR. OP. CIRCUIT-BREAKER, F204...</t>
  </si>
  <si>
    <t>F204A-63/0.3</t>
  </si>
  <si>
    <t>A+F04.2</t>
  </si>
  <si>
    <t>SWITCH DISCONNECTOR</t>
  </si>
  <si>
    <t>SWITCH DISCONNECTOR, WOEHNER BAUGR.TY...</t>
  </si>
  <si>
    <t>A+F03~F06.1</t>
  </si>
  <si>
    <t>Woehner</t>
  </si>
  <si>
    <t>Compression Gas Spring, Gs-19-100-Bb-350</t>
  </si>
  <si>
    <t>Norgren Ges.m.b.H.</t>
  </si>
  <si>
    <t>Pneumatics</t>
  </si>
  <si>
    <t>Valve, Ms6-Sv-1/2-C-10V24P</t>
  </si>
  <si>
    <t>Festo Gesellschaft m.b.H.</t>
  </si>
  <si>
    <t>Belt transmission component</t>
  </si>
  <si>
    <t>Toothed Belt, Pcc 8Mgt B12 L640 Sbt P...</t>
  </si>
  <si>
    <t>Optibelt GmbH</t>
  </si>
  <si>
    <t>Quick Chain Link, 310/5</t>
  </si>
  <si>
    <t>pewag austria Vertriebsgesellschaft</t>
  </si>
  <si>
    <t>KNAPP Electrical panel</t>
  </si>
  <si>
    <t>Electronic component</t>
  </si>
  <si>
    <t>Plug, Ks Fc Profinet Rj45</t>
  </si>
  <si>
    <t>SIEMENS AG Österreich</t>
  </si>
  <si>
    <t>Optical Sensor, Gl6-P4511</t>
  </si>
  <si>
    <t>10244024와 병행사용 가능 = GL6-P0511S80</t>
  </si>
  <si>
    <t>Sick GmbH</t>
  </si>
  <si>
    <t>Switch Element, 1Soe Sirius Act</t>
  </si>
  <si>
    <t>Through-Beam Sensor, Ws/We 34 - V230 ...</t>
  </si>
  <si>
    <t>Belt conveyor 양 끝단에 설치, Belt 동작 센서</t>
  </si>
  <si>
    <t>Belt conveyor</t>
  </si>
  <si>
    <t>Output module</t>
  </si>
  <si>
    <t>Output Module, G10Asi Slave4Out Asi V...</t>
  </si>
  <si>
    <t>Pepperl &amp; Fuchs Gesellschaft m.b.H.</t>
  </si>
  <si>
    <t>Passive Distributor, G10 Asi Abzweige...</t>
  </si>
  <si>
    <t>Glass Fuse, 5X20 4A/T</t>
  </si>
  <si>
    <t>Sotronik Elektronik GmbH</t>
  </si>
  <si>
    <t>Combined Module, Bw3400 2E2A Asi Vers...</t>
  </si>
  <si>
    <t>Bihl+Wiedemann GmbH</t>
  </si>
  <si>
    <t>Control unit</t>
  </si>
  <si>
    <t>Emergency Stop Cord, 500M Lifeline 4</t>
  </si>
  <si>
    <t>Routeco GmbH</t>
  </si>
  <si>
    <t>Industrial control</t>
  </si>
  <si>
    <t>Emergency Stop Button, Rd 40Mm Pilz S...</t>
  </si>
  <si>
    <t>Scanner</t>
  </si>
  <si>
    <t>Connection Box, Cdf600-2200 Pn</t>
  </si>
  <si>
    <t>SEW 1.5kw/6.83</t>
  </si>
  <si>
    <t>Gear Motor Sew 1.5/6.83 Sa47Drn90L4 S...</t>
  </si>
  <si>
    <t>B11</t>
  </si>
  <si>
    <t>SEW-Eurodrive Ges.m.b.H.</t>
  </si>
  <si>
    <t>Gear Motor Sew 0.55/6.57 Wa30Drn80Mk4...</t>
  </si>
  <si>
    <t>E-stop</t>
  </si>
  <si>
    <t>Pull-Cord Emergency Stop, Lifeline 4 ...</t>
  </si>
  <si>
    <t>Gear Motor Sew 0.75/14.33 Wa30Drn80M4...</t>
  </si>
  <si>
    <t>Gear Motor Sew 1.1/8.64 Sa47Drn90S4 I...</t>
  </si>
  <si>
    <t>Flange Bearing, Kfl 000</t>
  </si>
  <si>
    <t>SIT S.p.A.</t>
  </si>
  <si>
    <t>Ribbed V-Belt 3Pj 456Mm Conveyx.</t>
  </si>
  <si>
    <t>3PJ 456</t>
  </si>
  <si>
    <t>HUTCHINSON SNC</t>
  </si>
  <si>
    <t>Sprocket wheel</t>
  </si>
  <si>
    <t>Sprocket Wheel Iso606, At Kettenrad</t>
  </si>
  <si>
    <t>Compensa Handel Wälzlager Stahl</t>
  </si>
  <si>
    <t>10196448_01</t>
  </si>
  <si>
    <t>Deflection unit</t>
  </si>
  <si>
    <t>Deflection Unit Tr At -M, Str_Rf</t>
  </si>
  <si>
    <t>10196575_01</t>
  </si>
  <si>
    <t>Flange</t>
  </si>
  <si>
    <t>Flange Tr At Flansch3, Str_Rf</t>
  </si>
  <si>
    <t>Taicang Wisdom Import &amp; Export Co.,</t>
  </si>
  <si>
    <t>10196634_01</t>
  </si>
  <si>
    <t>Welding kit</t>
  </si>
  <si>
    <t>Welding Kit, Ev Wzg Rr Usa 110V Hab</t>
  </si>
  <si>
    <t>Habasit GmbH</t>
  </si>
  <si>
    <t>10201129_01</t>
  </si>
  <si>
    <t>Roller, Gum Dm40X43 Kpl Xft D2</t>
  </si>
  <si>
    <t>faigle Kunststoffe GmbH</t>
  </si>
  <si>
    <t>10202194_01</t>
  </si>
  <si>
    <t>Sprocket Wheel Uml. At Seitenl 1 -M, ...</t>
  </si>
  <si>
    <t>Hygal d.o.o.</t>
  </si>
  <si>
    <t>10208936_01</t>
  </si>
  <si>
    <t>Spare Part L=100 F. Belt (3), 1020116...</t>
  </si>
  <si>
    <t>Green belt 100m</t>
  </si>
  <si>
    <t>Forbo Siegling Austria Ges.m.b.H.</t>
  </si>
  <si>
    <t>10268505_01_0005</t>
  </si>
  <si>
    <t>Carrier Roller, Int 750 50 St 11Sk Pv</t>
  </si>
  <si>
    <t>Interroll Fördertechnik GmbH</t>
  </si>
  <si>
    <t>10271286_01_0025</t>
  </si>
  <si>
    <t>Carrier Roller, Rul 742 50 St 8Ra Pv ...</t>
  </si>
  <si>
    <t>RULLI RULMECA SPA</t>
  </si>
  <si>
    <t>10271492_01_0019</t>
  </si>
  <si>
    <t>Carrier Roller, Int 892 50 St 8Ra Pv ...</t>
  </si>
  <si>
    <t>10271494_01_0011</t>
  </si>
  <si>
    <t>10271494_01_0029</t>
  </si>
  <si>
    <t>Carrier Roller, Int 142 50 St 8Ra Pv Std</t>
  </si>
  <si>
    <t>10272221_01_0004</t>
  </si>
  <si>
    <t>Carrier Roller, Int 108 50 St 8Ra Pv Std</t>
  </si>
  <si>
    <t>10272221_01_0073</t>
  </si>
  <si>
    <t>Carrier Roller, Int 176 50 St 8Ra Pv Std</t>
  </si>
  <si>
    <t>10272221_01_0083</t>
  </si>
  <si>
    <t>Carrier Roller, Int 211 50 St 8Ra Pv Std</t>
  </si>
  <si>
    <t>10272221_01_0088</t>
  </si>
  <si>
    <t>Carrier Roller, Int 246 50 St 8Ra Pv Std</t>
  </si>
  <si>
    <t>10272221_01_0093</t>
  </si>
  <si>
    <t>Carrier Roller, Int 280 50 St 8Ra Pv Std</t>
  </si>
  <si>
    <t>10272221_01_0099</t>
  </si>
  <si>
    <t>Carrier Roller, Int 315 50 St 8Ra Pv Std</t>
  </si>
  <si>
    <t>10272221_01_0105</t>
  </si>
  <si>
    <t>Carrier Roller, Int 419 50 St 8Ra Pv Std</t>
  </si>
  <si>
    <t>10272221_01_0124</t>
  </si>
  <si>
    <t>Carrier Roller, Int 453 50 St 8Ra Pv Std</t>
  </si>
  <si>
    <t>10272221_01_0130</t>
  </si>
  <si>
    <t>Carrier Roller, Int 497 50 St 8Ra Pv Std</t>
  </si>
  <si>
    <t>10272221_01_0137</t>
  </si>
  <si>
    <t>Carrier Roller, Int 527 50 St 8Ra Pv Std</t>
  </si>
  <si>
    <t>10272221_01_0142</t>
  </si>
  <si>
    <t>Carrier Roller, Int 562 50 St 8Ra Pv Std</t>
  </si>
  <si>
    <t>10272221_01_0148</t>
  </si>
  <si>
    <t>Carrier Roller, Int 596 50 St 8Ra Pv Std</t>
  </si>
  <si>
    <t>10272221_01_0153</t>
  </si>
  <si>
    <t>Carrier Roller, Int 631 50 St 8Ra Pv Std</t>
  </si>
  <si>
    <t>10272221_01_0158</t>
  </si>
  <si>
    <t>Carrier Roller, Int 675 50 St 8Ra Pv Std</t>
  </si>
  <si>
    <t>10272221_01_0163</t>
  </si>
  <si>
    <t>Carrier Roller, Int 696 50 St 8Ra Pv Std</t>
  </si>
  <si>
    <t>10272221_01_0166</t>
  </si>
  <si>
    <t>Carrier Roller, Int 705 50 St 8Ra Pv Std</t>
  </si>
  <si>
    <t>10272221_01_0167</t>
  </si>
  <si>
    <t>Carrier Roller, Int 730 50 St 8Ra Pv Std</t>
  </si>
  <si>
    <t>10272221_01_0171</t>
  </si>
  <si>
    <t>Carrier Roller, Int 755 50 St 8Ra Pv Std</t>
  </si>
  <si>
    <t>10272221_01_0173</t>
  </si>
  <si>
    <t>Carrier Roller, Rul 742 50 St 8Ra Pv Std</t>
  </si>
  <si>
    <t>KNAPP 사용 (B2C)</t>
  </si>
  <si>
    <t>10272221_01_0237</t>
  </si>
  <si>
    <t>Carrier Roller, Rul 532 50 St 8Ra Pv Std</t>
  </si>
  <si>
    <t>19 10272221 30150319  대체</t>
  </si>
  <si>
    <t>10272221_01_0330</t>
  </si>
  <si>
    <t>Production part</t>
  </si>
  <si>
    <t>Segment F. Roller Guft Dist., Xft</t>
  </si>
  <si>
    <t>10292438_01</t>
  </si>
  <si>
    <t>Roller R1 Ss 30G Keil 2 -M, Xft</t>
  </si>
  <si>
    <t>RF</t>
  </si>
  <si>
    <t>10305027_01</t>
  </si>
  <si>
    <t>Axle Rollerdrive</t>
  </si>
  <si>
    <t>Axle Rollerdrive Ec300</t>
  </si>
  <si>
    <t>Szücs József EV</t>
  </si>
  <si>
    <t>10309335_01</t>
  </si>
  <si>
    <t>Deflection Roll Nb1=750 -M, Str_Gf</t>
  </si>
  <si>
    <t>L750, D50</t>
  </si>
  <si>
    <t>10323305_01_0011</t>
  </si>
  <si>
    <t>Tension Roll Nb1=750 -M, Str_Gf</t>
  </si>
  <si>
    <t>10323341_01_0011</t>
  </si>
  <si>
    <t>Drive Roll Nb=660 Am_Ma_Kl -M, Str_Gf</t>
  </si>
  <si>
    <t>10323447_01_0012</t>
  </si>
  <si>
    <t>10323447_01_0038</t>
  </si>
  <si>
    <t>Drive Roll Nb=750 Am_Ma_Kl -M, Str_Gf</t>
  </si>
  <si>
    <t>10323447_01_0051</t>
  </si>
  <si>
    <t>10323447_01_0052</t>
  </si>
  <si>
    <t>10323447_01_0055</t>
  </si>
  <si>
    <t>10323447_01_0056</t>
  </si>
  <si>
    <t>Roller Rd30K 1 -M, Str_Earf</t>
  </si>
  <si>
    <t>Merge conveyor</t>
  </si>
  <si>
    <t>10323789_01</t>
  </si>
  <si>
    <t>Roller Rd30K 2 -M, Str_Earf</t>
  </si>
  <si>
    <t>10323792_01</t>
  </si>
  <si>
    <t>Deflection Roll Nb=750 Ummt -M, Str_Gf</t>
  </si>
  <si>
    <t>10323849_02_0012</t>
  </si>
  <si>
    <t>10323849_03_0012</t>
  </si>
  <si>
    <t>Deflection Unit</t>
  </si>
  <si>
    <t>Deflection Unit Typ1 -M, Str_Rf</t>
  </si>
  <si>
    <t>10324886_02</t>
  </si>
  <si>
    <t>Flange Bearing Ut -M, Str_Gu</t>
  </si>
  <si>
    <t>10324957_01</t>
  </si>
  <si>
    <t>Sprocket Wheel Uml. At Seitenl -M, St...</t>
  </si>
  <si>
    <t>10325520_01</t>
  </si>
  <si>
    <t xml:space="preserve">Roller Uml </t>
  </si>
  <si>
    <t>Roller Uml Typ1 D44 -M, Str_Rf</t>
  </si>
  <si>
    <t>10326005_01</t>
  </si>
  <si>
    <t>Deflection Unit Tr At A -M, Str_Rf</t>
  </si>
  <si>
    <t>10326482_02</t>
  </si>
  <si>
    <t>10326482_03</t>
  </si>
  <si>
    <t>Drive Shaft Nb=660 Sa 25 -K, Str_Gf</t>
  </si>
  <si>
    <t>10327570_01_0003</t>
  </si>
  <si>
    <t>Drive Shaft Nb=750 Sa 25 -K, Str_Gf</t>
  </si>
  <si>
    <t>10327570_01_0008</t>
  </si>
  <si>
    <t>Drive Shaft Nb=750 Sa 20 -P, Str_Gf</t>
  </si>
  <si>
    <t>10327635_01_0010</t>
  </si>
  <si>
    <t xml:space="preserve">Cylinder </t>
  </si>
  <si>
    <t>Cylinder 50 -B Ba, Str_Gu</t>
  </si>
  <si>
    <t>10327639_01</t>
  </si>
  <si>
    <t>Drive Shaft Am_Ma_Kl Motorw Wa20 037 ...</t>
  </si>
  <si>
    <t>10329269_01</t>
  </si>
  <si>
    <t xml:space="preserve">Wheel </t>
  </si>
  <si>
    <t>Plate Wheel Vz At, Str_Gu</t>
  </si>
  <si>
    <t>10330816_01</t>
  </si>
  <si>
    <t>Gauge Semiflex F575, Ovl</t>
  </si>
  <si>
    <t>Umdasch Store Makers Leibnitz GmbH</t>
  </si>
  <si>
    <t>10337259_01</t>
  </si>
  <si>
    <t>Deflection Roll Nb=750 Typ2 -M, Str_Gf</t>
  </si>
  <si>
    <t>10374575_01_0010</t>
  </si>
  <si>
    <t>Toothed wheel</t>
  </si>
  <si>
    <t>Toothed Wheel, Type 3, Nr.2 -S, Str_Rw</t>
  </si>
  <si>
    <t>10461163_01</t>
  </si>
  <si>
    <t>Transfer Belt Track Nb=660 V2 -M, Str...</t>
  </si>
  <si>
    <t>10477255_02_0219</t>
  </si>
  <si>
    <t>Y-Axis</t>
  </si>
  <si>
    <t>Y-Axis Ebl=960 -M, Str_Gu</t>
  </si>
  <si>
    <t>10477296_02_0011</t>
  </si>
  <si>
    <t>10477296_03_0006</t>
  </si>
  <si>
    <t>E-STOP</t>
  </si>
  <si>
    <t>Actuator Emergency E -M, K_Lock</t>
  </si>
  <si>
    <t>10505263_01</t>
  </si>
  <si>
    <t>Motorized Roller</t>
  </si>
  <si>
    <t>Motorized Roller Nb1=660 Vf=0.8 V3 -K...</t>
  </si>
  <si>
    <t>축 중앙에 Velt 풀리 달린 롤러</t>
  </si>
  <si>
    <t>10516736_01_0006</t>
  </si>
  <si>
    <t>Motorized Roller Nb1=750 Vf=0.8 V3 -K...</t>
  </si>
  <si>
    <t>10516736_01_0013</t>
  </si>
  <si>
    <t>Motorized Roller Nb1=660 Vf=1 V3 -K, ...</t>
  </si>
  <si>
    <t>10516736_01_0014</t>
  </si>
  <si>
    <t>Motorized Roller Nb1=750 Vf=1 V3 -K, ...</t>
  </si>
  <si>
    <t>750, 10516736_01_0013과 같은 사이즈</t>
  </si>
  <si>
    <t>10516736_01_0015</t>
  </si>
  <si>
    <t>Motorized Roller Nb1=660 Vf=0.8 V3 -M...</t>
  </si>
  <si>
    <t>10516737_01_0005</t>
  </si>
  <si>
    <t>Motorized Roller Nb1=750 Vf=0.8 V3 -M...</t>
  </si>
  <si>
    <t>EL 750</t>
  </si>
  <si>
    <t>10516737_01_0013</t>
  </si>
  <si>
    <t>Motorized Roller Nb1=660 Vf=1 V3 -M, ...</t>
  </si>
  <si>
    <t>10516737_01_0014</t>
  </si>
  <si>
    <t>Motorized Roller Nb1=750 Vf=1 V3 -M, ...</t>
  </si>
  <si>
    <t>10516737_01_0015</t>
  </si>
  <si>
    <t>Roller Module Nb1=660 Ral7043 V3 -M, ...</t>
  </si>
  <si>
    <t>10516738_02_0033</t>
  </si>
  <si>
    <t>Roller Module Nb1=660 Ral7043 V3, Str_Rw</t>
  </si>
  <si>
    <t>10516738_02_0036</t>
  </si>
  <si>
    <t>Roller Module Nb1=750 Ral7043 V3 -M, ...</t>
  </si>
  <si>
    <t>10516738_02_0088</t>
  </si>
  <si>
    <t>10516738_02_0097</t>
  </si>
  <si>
    <t>10516738_03_0022</t>
  </si>
  <si>
    <t>Wheel Nb1=660 L220 V3 -K, Str_Rw</t>
  </si>
  <si>
    <t>220 (무동력)</t>
  </si>
  <si>
    <t>10516751_01_0005</t>
  </si>
  <si>
    <t>Roller Axle</t>
  </si>
  <si>
    <t>Roller Axle Nb1=660  2 Spuml Dm30 -M,...</t>
  </si>
  <si>
    <t>홈 여러개 있는 축</t>
  </si>
  <si>
    <t>10567365_01_0001</t>
  </si>
  <si>
    <t>Roller Axle Nb1=750  2 Spuml Dm30 -M,...</t>
  </si>
  <si>
    <t>10567365_01_0004</t>
  </si>
  <si>
    <t>Servicing Switch, Aux Ng O.Visu</t>
  </si>
  <si>
    <t>10591095_04</t>
  </si>
  <si>
    <t>Toothed Belt L=1.775 Us Typ 12, Str_Gu</t>
  </si>
  <si>
    <t>10594669_01_0040</t>
  </si>
  <si>
    <t>Motorized Roller 337 50 St 13:1 Pv Ec...</t>
  </si>
  <si>
    <t>EL337, 13:1</t>
  </si>
  <si>
    <t>10661659_01_0006</t>
  </si>
  <si>
    <t>Motorized Roller 716 50 St 13:1 Pv Ec...</t>
  </si>
  <si>
    <t>EL716, 13:1</t>
  </si>
  <si>
    <t>10661659_01_0042</t>
  </si>
  <si>
    <t>Motorized Roller 746 50 St 13:1 Pv Ec...</t>
  </si>
  <si>
    <t>EL746, 13:1</t>
  </si>
  <si>
    <t>10661659_01_0044</t>
  </si>
  <si>
    <t>Motorized Roller 746 50 St 13:1 Pv Gu...</t>
  </si>
  <si>
    <t>10661780_01_0033</t>
  </si>
  <si>
    <t>Motorized Roller 896 50 St 13:1 Pv Gu...</t>
  </si>
  <si>
    <t>EL896, 13:1</t>
  </si>
  <si>
    <t>10661780_01_0043</t>
  </si>
  <si>
    <t>Motorized Roller 716 50 St 18:1 Pv Ec...</t>
  </si>
  <si>
    <t>EL716, 18:1</t>
  </si>
  <si>
    <t>10661784_01_0042</t>
  </si>
  <si>
    <t>Motorized Roller 746 50 St 18:1 Pv Gu...</t>
  </si>
  <si>
    <t>EL746, 18:1</t>
  </si>
  <si>
    <t>10661785_01_0033</t>
  </si>
  <si>
    <t>Carrier Roller 170 Dm30, Pv -M, Str</t>
  </si>
  <si>
    <t>EL170</t>
  </si>
  <si>
    <t>10661861_01_0001</t>
  </si>
  <si>
    <t>Carrier Roller 340 Dm30, Pv -M, Str</t>
  </si>
  <si>
    <t>EL340</t>
  </si>
  <si>
    <t>10661861_01_0007</t>
  </si>
  <si>
    <t>Carrier Roller 370 Dm30, Pv -M, Str</t>
  </si>
  <si>
    <t>EL370</t>
  </si>
  <si>
    <t>10661861_01_0009</t>
  </si>
  <si>
    <t>Carrier Roller 520 Dm30, Pv -M, Str</t>
  </si>
  <si>
    <t>EL520</t>
  </si>
  <si>
    <t>10661861_01_0014</t>
  </si>
  <si>
    <t>Carrier Roller 570 Dm30, Pv -M, Str</t>
  </si>
  <si>
    <t>EL570</t>
  </si>
  <si>
    <t>10661861_01_0016</t>
  </si>
  <si>
    <t>Carrier Roller 650 Dm30, Pv -M, Str</t>
  </si>
  <si>
    <t>EL650</t>
  </si>
  <si>
    <t>10661861_01_0017</t>
  </si>
  <si>
    <t>Carrier Roller 740 Dm30, Pv -M, Str</t>
  </si>
  <si>
    <t>EL740</t>
  </si>
  <si>
    <t>10661861_01_0019</t>
  </si>
  <si>
    <t>Motorized Roller 746 50 St 13:1 Pv Ko...</t>
  </si>
  <si>
    <t>10661867_01_0011</t>
  </si>
  <si>
    <t>Motorized Roller 746 50 St 18:1 Pv Ko...</t>
  </si>
  <si>
    <t>10661869_01_0009</t>
  </si>
  <si>
    <t>Motorized Roller 326 Rdr Bl3 Pv 16 50J</t>
  </si>
  <si>
    <t>EL326</t>
  </si>
  <si>
    <t>10737507_01_0005</t>
  </si>
  <si>
    <t>Motorized Roller 337 Rdr Bl3 Pv 16 50J</t>
  </si>
  <si>
    <t>EL337</t>
  </si>
  <si>
    <t>10737507_01_0006</t>
  </si>
  <si>
    <t>Motorized Roller 656 Ec5000 35W 18:1 ...</t>
  </si>
  <si>
    <t>EL656, 18:1</t>
  </si>
  <si>
    <t>10810801_01_0027</t>
  </si>
  <si>
    <t>Deflection Unit Tr At S -M, Str_Rw</t>
  </si>
  <si>
    <t>10840235_01</t>
  </si>
  <si>
    <t>Motor Shaft</t>
  </si>
  <si>
    <t>Motor Shaft, Type 2 Am Ma Kl Sa47 -P,...</t>
  </si>
  <si>
    <t>10864035_01</t>
  </si>
  <si>
    <t>Motor Shaft, Type 2 Am Ma Kl Wa20 037...</t>
  </si>
  <si>
    <t>10865821_01</t>
  </si>
  <si>
    <t>Motor Shaft, Type 2 Am Ma Kl Wa30 075...</t>
  </si>
  <si>
    <t>10871309_01</t>
  </si>
  <si>
    <t>HOOK MONTAGE MODULE</t>
  </si>
  <si>
    <t>HOOK MONTAGE MODULE -KPL, STR</t>
  </si>
  <si>
    <t>10271783_01</t>
    <phoneticPr fontId="30" type="noConversion"/>
  </si>
  <si>
    <t>KNAPP VMS</t>
    <phoneticPr fontId="30" type="noConversion"/>
  </si>
  <si>
    <t>LIGHT CURTAIN</t>
  </si>
  <si>
    <t>LIGHT CURTAIN, SEND CML720I-T05-480.A...</t>
  </si>
  <si>
    <t>라이트커튼 SEND</t>
  </si>
  <si>
    <t>WE01</t>
    <phoneticPr fontId="30" type="noConversion"/>
  </si>
  <si>
    <t>Leuze</t>
  </si>
  <si>
    <t>LIGHT CURTAIN, EMPF CML720I-R05-480.A...</t>
  </si>
  <si>
    <t>라이트커튼 EMPF</t>
  </si>
  <si>
    <t>?????</t>
  </si>
  <si>
    <t>10272221_01_0143</t>
  </si>
  <si>
    <t>Series 3500 _ RD-35VEJX5L7C RL: 709;AGL: 759</t>
  </si>
  <si>
    <t>B2C Conveyor</t>
  </si>
  <si>
    <t>Interroll Korea</t>
  </si>
  <si>
    <t>Polyvee Belt _ S-1001112 PU POLY-V BELT P=60 3RIBS L256</t>
  </si>
  <si>
    <t>Roller clip</t>
  </si>
  <si>
    <t>CONV ND_KX284__POM_ROLLER CLIP</t>
  </si>
  <si>
    <t>Vanderlande conveyor (M)</t>
  </si>
  <si>
    <t>Free vanderland conveyor</t>
  </si>
  <si>
    <t>Wheel 1-15/16x15/16 steel type</t>
  </si>
  <si>
    <t>밀뱅코리아</t>
  </si>
  <si>
    <t>C-1-3</t>
  </si>
  <si>
    <t>Compression spring GSC 5,0x25</t>
  </si>
  <si>
    <t>Vanderlande Conveyor (M)</t>
  </si>
  <si>
    <t>Compression spring GSC 8,0x40, 1 NL 73209090 2 5.69</t>
  </si>
  <si>
    <t>Poly-V belt 3PJ L=256mm 1 FR 40103900 3 .03</t>
  </si>
  <si>
    <t>3PJ 256</t>
  </si>
  <si>
    <t>Pulley TB TL 26-8M-30/2F</t>
  </si>
  <si>
    <t>C-2-2</t>
  </si>
  <si>
    <t>Pulley TB TL 34-8M-30/1F</t>
  </si>
  <si>
    <t>Pulley TB KW 22-8M-30/1F bore</t>
  </si>
  <si>
    <t>Pulley TB KW 30-8M-30/1F bore</t>
  </si>
  <si>
    <t>Bearing ball 6205/2RS-C3-25</t>
  </si>
  <si>
    <t>Vanderlande Conveyor (E)</t>
  </si>
  <si>
    <t>I/O Module Digital AS-i relay</t>
  </si>
  <si>
    <t>AS-i Power supply, data decoupling, 4A</t>
  </si>
  <si>
    <t>VAN-115/230AC-K27</t>
  </si>
  <si>
    <t>AS-i Gateway Profinet I/O device 2 channel</t>
  </si>
  <si>
    <t>VBG-PN-K20-DMB-EV2</t>
  </si>
  <si>
    <t>Power supply 100-240Vac/24Vdc 5A</t>
  </si>
  <si>
    <t>Filter fan 55/66m3/h 230V</t>
  </si>
  <si>
    <t>FCS 4 7 SI FK connection</t>
  </si>
  <si>
    <t>Assy Poly-V pulley from ø45</t>
  </si>
  <si>
    <t>Assy PEC/Reflector Low</t>
  </si>
  <si>
    <t>Poly-V Belt 2PJ</t>
  </si>
  <si>
    <t>Slave Roller</t>
  </si>
  <si>
    <t>ø50 Slave roller single side P</t>
  </si>
  <si>
    <t>L534 mm</t>
  </si>
  <si>
    <t>L577 mm</t>
  </si>
  <si>
    <t>L664 mm</t>
  </si>
  <si>
    <t>L708 mm</t>
  </si>
  <si>
    <t>L958 mm</t>
  </si>
  <si>
    <t>Assy valve + connector + cable</t>
  </si>
  <si>
    <t>Belt pulley roller</t>
  </si>
  <si>
    <t>PULLEY ø62.5</t>
  </si>
  <si>
    <t>L959 mm</t>
  </si>
  <si>
    <t>013167-031-01240 Vertibelt Flexam EE/1 0 +A32</t>
  </si>
  <si>
    <t>L1240 mm</t>
  </si>
  <si>
    <t>Assy tension wheel powerfeeder</t>
  </si>
  <si>
    <t>PPI</t>
  </si>
  <si>
    <t>PPI sensor assy SDI</t>
  </si>
  <si>
    <t>Assy end take-up wheel W=24.5</t>
  </si>
  <si>
    <t>ø50 gravity roller steel (fixe</t>
  </si>
  <si>
    <t>L848 mm</t>
  </si>
  <si>
    <t>C-1-2</t>
  </si>
  <si>
    <t>ø50 driven roller with spring</t>
  </si>
  <si>
    <t>L724 mm</t>
  </si>
  <si>
    <t>L824 mm</t>
  </si>
  <si>
    <t>ø50 driven roller with axle ø1</t>
  </si>
  <si>
    <t>L743 mm</t>
  </si>
  <si>
    <t>Compression spring GSC 3,0x38</t>
  </si>
  <si>
    <t>PPI spring torsion</t>
  </si>
  <si>
    <t>Damper 50x10 NBR 70° shore</t>
  </si>
  <si>
    <t>143</t>
  </si>
  <si>
    <t>Push-in L-connector 6HL</t>
  </si>
  <si>
    <t>Push-in Y-connector 6</t>
  </si>
  <si>
    <t>Valve flow control exhaust air</t>
  </si>
  <si>
    <t>Silencer 1 DE 84879090 3 .63</t>
  </si>
  <si>
    <t>Pulley TB TL 40-14M-40/3F</t>
  </si>
  <si>
    <t xml:space="preserve">Pulley TB KW 22-8M-30/1F bore </t>
  </si>
  <si>
    <t>Pulley TB KW 24-8M-30/1F bore</t>
  </si>
  <si>
    <t>Pulley TB KW 36-8M-30/1F bore</t>
  </si>
  <si>
    <t>Pulley TB KW 44-8M-30/1F bore</t>
  </si>
  <si>
    <t>Belt round endless D=5mm</t>
  </si>
  <si>
    <t xml:space="preserve">Belt round D=5mm L=510mm twist </t>
  </si>
  <si>
    <t>Bearing ball</t>
  </si>
  <si>
    <t>Bearing ball 6206-2ZR-C3-30</t>
  </si>
  <si>
    <t>Cable M12 male 4p./M8 female</t>
  </si>
  <si>
    <t>Photo sensor reflective M8 mal</t>
  </si>
  <si>
    <t>ASI to M12 tap off connector</t>
  </si>
  <si>
    <t>End cap AS-i flat cable for In</t>
  </si>
  <si>
    <t>AS-i Tap-off cable double</t>
  </si>
  <si>
    <t>Outlet filter RAL 7035 SK</t>
  </si>
  <si>
    <t>Terminal 2x diode 1N4007 2p 4m</t>
  </si>
  <si>
    <t>cable Guiding pin</t>
  </si>
  <si>
    <t>PPI sensor wheel with friction</t>
  </si>
  <si>
    <t>Spring guide bush rnd 40</t>
  </si>
  <si>
    <t>Beveled adapter for SR</t>
  </si>
  <si>
    <t>Terminal resistor VAZ-G10-TERM</t>
  </si>
  <si>
    <t>Housing gland for podis ribbon</t>
  </si>
  <si>
    <t xml:space="preserve">I/O module ET200SP Digital 8x </t>
  </si>
  <si>
    <t xml:space="preserve">Assy Drive Pulley ø200 </t>
  </si>
  <si>
    <t>L938 mm</t>
  </si>
  <si>
    <t>CCP3 area</t>
  </si>
  <si>
    <t>L1038 mm</t>
  </si>
  <si>
    <t>Tapered Roller</t>
  </si>
  <si>
    <t xml:space="preserve">Tapered Slave Roller Poly-V </t>
  </si>
  <si>
    <t>L758 mm</t>
  </si>
  <si>
    <t>C-1-4</t>
  </si>
  <si>
    <t>Tapered Slave Roller Poly-V</t>
  </si>
  <si>
    <t xml:space="preserve">ø50 Gravity roller with spring </t>
  </si>
  <si>
    <t>ETU pulley ø75 crowned heavy</t>
  </si>
  <si>
    <t>L744 mm</t>
  </si>
  <si>
    <t>Live roller junction</t>
  </si>
  <si>
    <t>L145 mm</t>
  </si>
  <si>
    <t>C-2-3</t>
  </si>
  <si>
    <t>L183 mm</t>
  </si>
  <si>
    <t>L258 mm</t>
  </si>
  <si>
    <t>L275 mm</t>
  </si>
  <si>
    <t>L318 mm</t>
  </si>
  <si>
    <t>L333 mm</t>
  </si>
  <si>
    <t>L362 mm</t>
  </si>
  <si>
    <t>L408 mm</t>
  </si>
  <si>
    <t>L448 mm</t>
  </si>
  <si>
    <t>L558 mm</t>
  </si>
  <si>
    <t>L633 mm</t>
  </si>
  <si>
    <t>L783 mm</t>
  </si>
  <si>
    <t>L816 mm</t>
  </si>
  <si>
    <t>L858 mm</t>
  </si>
  <si>
    <t>L933 mm</t>
  </si>
  <si>
    <t>Assy tension roller ø75 l=846</t>
  </si>
  <si>
    <t>L846 mm</t>
  </si>
  <si>
    <t>Assy tension roller ø75 l=1046</t>
  </si>
  <si>
    <t>L1046 mm</t>
  </si>
  <si>
    <t>Pin Tracking Unit</t>
  </si>
  <si>
    <t>DRIVE PULLEY ø88 L=965,2</t>
  </si>
  <si>
    <t>L965 mm</t>
  </si>
  <si>
    <t>Cable</t>
  </si>
  <si>
    <t>Assy Drivecontrol Power Cable</t>
  </si>
  <si>
    <t>L001 mm</t>
  </si>
  <si>
    <t>Drive roll</t>
  </si>
  <si>
    <t>(단종) Drive roll Tapered Poly-V / EC310 / 16:1 (EC5000 모델 겸용)</t>
  </si>
  <si>
    <t>B-1-3</t>
  </si>
  <si>
    <t>Drive roll Tapered Poly-V / EC5000 / 18:1</t>
  </si>
  <si>
    <t>L859 mm</t>
  </si>
  <si>
    <t>(단종) Drive roll Tapered Poly-V / EC310 / 12:1 (EC5000 모델 겸용)</t>
  </si>
  <si>
    <t>Drive roll Tapered Poly-V / EC5000 / 13:1</t>
  </si>
  <si>
    <t>인터롤 코퍼레이션</t>
  </si>
  <si>
    <t>Straight Drive Roller PM500FE-90</t>
  </si>
  <si>
    <t>L478 mm</t>
  </si>
  <si>
    <t>L490 mm</t>
  </si>
  <si>
    <t>L760 mm</t>
  </si>
  <si>
    <t>L960 mm</t>
  </si>
  <si>
    <t>Tapered PM500FE-90</t>
  </si>
  <si>
    <t>Shipping spur</t>
  </si>
  <si>
    <t>itoh denki</t>
  </si>
  <si>
    <t>End take-up wheel ø50</t>
  </si>
  <si>
    <t>Tension Wheel PTO</t>
  </si>
  <si>
    <t>L617 mm</t>
  </si>
  <si>
    <t>ø60 roller with axle ø17</t>
  </si>
  <si>
    <t>L759 mm</t>
  </si>
  <si>
    <t>Pulley TB TL 34-14M-40/3F</t>
  </si>
  <si>
    <t>Pulley TB TL 38-14M-40/3F</t>
  </si>
  <si>
    <t>Pulley TB TL 30-8M-30/1F</t>
  </si>
  <si>
    <t>Pulley TB TL 32-14M-40/3F</t>
  </si>
  <si>
    <t>Pulley TB TL 36-8M-30/1F</t>
  </si>
  <si>
    <t>Pulley TB TL 44-14M-40/3F</t>
  </si>
  <si>
    <t>Bearing ball 6301/2Z-C3-12</t>
  </si>
  <si>
    <t>Bearing spherical ø62xø30x20mm</t>
  </si>
  <si>
    <t>AS-i Handheld addressing unit</t>
  </si>
  <si>
    <t>Programmer cable for LMS-V</t>
  </si>
  <si>
    <t>Outlet filter for 3243. 3244</t>
  </si>
  <si>
    <t>Fan filter</t>
  </si>
  <si>
    <t>Filter fan 20/25m³/h</t>
  </si>
  <si>
    <t>Relay terminal 250V 1CO 6A</t>
  </si>
  <si>
    <t>Circuit breaker 3VA 56...80A</t>
  </si>
  <si>
    <t>Box terminal 3VA 3-pcs</t>
  </si>
  <si>
    <t>Terminal cover 4p for 3VA1</t>
  </si>
  <si>
    <t>I/O module Digital 8x input</t>
  </si>
  <si>
    <t>Poly-V pulley</t>
  </si>
  <si>
    <t>Assy ø72 Snubber Pulley</t>
  </si>
  <si>
    <t>Assy Drive Pulley ø75</t>
  </si>
  <si>
    <t>L122 mm</t>
  </si>
  <si>
    <t>Assy Drive Pulley ø200</t>
  </si>
  <si>
    <t>L138 mm</t>
  </si>
  <si>
    <t>ø60 Roller axle=ø17 EL=AGL</t>
  </si>
  <si>
    <t>L721 mm</t>
  </si>
  <si>
    <t>L821 mm</t>
  </si>
  <si>
    <t>L921 mm</t>
  </si>
  <si>
    <t>L108 mm</t>
  </si>
  <si>
    <t>L188 mm</t>
  </si>
  <si>
    <t>L232 mm</t>
  </si>
  <si>
    <t>L621 mm</t>
  </si>
  <si>
    <t>L716 mm</t>
  </si>
  <si>
    <t>Assy Return Roller SB merge</t>
  </si>
  <si>
    <t>L932 mm</t>
  </si>
  <si>
    <t>Belt Tracking unit</t>
  </si>
  <si>
    <t>Assy Tracking Unit Single</t>
  </si>
  <si>
    <t>L820mm</t>
  </si>
  <si>
    <t>L1020mm</t>
  </si>
  <si>
    <t>(단종) Drive roll Poly-V Belt EC310 (EC5000 겸용)</t>
  </si>
  <si>
    <t>12:1 EL=959</t>
  </si>
  <si>
    <t>Drive roll Poly-V Belt EC310 24:1</t>
  </si>
  <si>
    <t>EL=759</t>
  </si>
  <si>
    <t>(단종) Drive roll Poly-V Belt EC310 16:1 (EC5000 겸용</t>
  </si>
  <si>
    <t xml:space="preserve">Drive roll Poly-V Belt EC5000 18:1 </t>
  </si>
  <si>
    <t xml:space="preserve">Drive roll Poly-V Belt EC5000 12:1 </t>
  </si>
  <si>
    <t>(단종) Drive roll Tapered Poly-V Belt EC310 16:1</t>
  </si>
  <si>
    <t>EL=758</t>
  </si>
  <si>
    <t>Drive roll Tapered Poly-V Belt EC5000 18:1</t>
  </si>
  <si>
    <t>(단종) Drive roll Tapered Poly-V Belt EC310 24:1 (EC5000 겸용)</t>
  </si>
  <si>
    <t>Drive roll Tapered Poly-V Belt EC5000 30:1</t>
  </si>
  <si>
    <t>Slave Roller Poly-V Belt With</t>
  </si>
  <si>
    <t>ø50 gravity roller with spring</t>
  </si>
  <si>
    <t>L924 mm</t>
  </si>
  <si>
    <t>R23 DRN80M4 AND8</t>
  </si>
  <si>
    <t>0.75KW</t>
  </si>
  <si>
    <t>X</t>
  </si>
  <si>
    <t>DR27 DRN90S4 AND8</t>
  </si>
  <si>
    <t>1.1KW</t>
  </si>
  <si>
    <t>B-1-1</t>
  </si>
  <si>
    <t>R27 DRN80M4 AND8</t>
  </si>
  <si>
    <t>B-1-2</t>
  </si>
  <si>
    <t>KA37 DRS71S4 AND8</t>
  </si>
  <si>
    <t>R17 DRS71M4 AND8</t>
  </si>
  <si>
    <t>0.55KW</t>
  </si>
  <si>
    <t>R37 DRN90L4 AND8</t>
  </si>
  <si>
    <t>1.5KW</t>
  </si>
  <si>
    <t>R67 DRN112M4 AND8</t>
  </si>
  <si>
    <t>4KW</t>
  </si>
  <si>
    <t>R57 DRN80M4 BE1HR AND8</t>
  </si>
  <si>
    <t>RF17 DRS71M2BE05/TH/LN</t>
  </si>
  <si>
    <t>R27 DRN90S4/BE2HR/AND8</t>
  </si>
  <si>
    <t xml:space="preserve">R57 DRN90S4/AND8 </t>
  </si>
  <si>
    <t>R57 DRN90S4/BE2HR/AND8</t>
  </si>
  <si>
    <t>R27 DRN90S4/AND8</t>
  </si>
  <si>
    <t>R67 DRN90L4/AND8</t>
  </si>
  <si>
    <t>SA47/T DRN90L4/BE2HR/AND8</t>
  </si>
  <si>
    <t>R57 DRN90L4/AND8</t>
  </si>
  <si>
    <t>R57 DRN90L4/BE2HR/AND8</t>
  </si>
  <si>
    <t>R67 DRN100LM4/AND8</t>
  </si>
  <si>
    <t>2.2KW</t>
  </si>
  <si>
    <t>R37 DRN100LM4/BE5HR/AND8</t>
  </si>
  <si>
    <t>R67 DRN100LM4/BE5HR/AND8</t>
  </si>
  <si>
    <t>R67 DRN100L4/AND8</t>
  </si>
  <si>
    <t>3KW</t>
  </si>
  <si>
    <t>R67 DRN100L4/BE5HR/AND8</t>
  </si>
  <si>
    <t>Inverter</t>
  </si>
  <si>
    <t>MDX61B0030-5A3-4-00</t>
  </si>
  <si>
    <t>MDX61B0055-5A3-4-00</t>
  </si>
  <si>
    <t>Curve conveyor belt (LB1F)</t>
  </si>
  <si>
    <t>900(IR)*800W*90°</t>
  </si>
  <si>
    <t>Curve conveyor drive pulley(LB1F)</t>
  </si>
  <si>
    <t>900(IR)*800(BW)</t>
  </si>
  <si>
    <t>A-2-4</t>
  </si>
  <si>
    <t>Curve conveyor tail pulley(LB1F)</t>
  </si>
  <si>
    <t>Zone Control for Roller drive</t>
  </si>
  <si>
    <t>Interroll</t>
  </si>
  <si>
    <t>DriveControl 20 for Roller drive</t>
  </si>
  <si>
    <t>CBM-105FP1-VL1</t>
  </si>
  <si>
    <t>Timing belt</t>
  </si>
  <si>
    <t>RPP-SLV8-30 L=920</t>
  </si>
  <si>
    <t>Megadyne</t>
  </si>
  <si>
    <t>RPP-SLV8-30 L=560</t>
  </si>
  <si>
    <t>RPP-SLV14-40 L=1190</t>
  </si>
  <si>
    <t>RPP-SLV8 L=1200</t>
  </si>
  <si>
    <t>Skew roller conveyor</t>
  </si>
  <si>
    <t>Belt (롤러 구동용)</t>
  </si>
  <si>
    <t>7,225mm x 25mm x 3t (endless)</t>
  </si>
  <si>
    <t>하바지트코리아</t>
  </si>
  <si>
    <t>폭 900mm</t>
  </si>
  <si>
    <t xml:space="preserve"> W900 x T25</t>
  </si>
  <si>
    <t>공무팀 사무실 앞</t>
  </si>
  <si>
    <t>폭 700mm</t>
  </si>
  <si>
    <t xml:space="preserve"> W700 x T25</t>
  </si>
  <si>
    <t>Flange type bearing</t>
  </si>
  <si>
    <t>PME-50 N</t>
  </si>
  <si>
    <t>INA</t>
  </si>
  <si>
    <t>PCJT-30</t>
  </si>
  <si>
    <t>PCJT-40</t>
  </si>
  <si>
    <t>PCJT-20</t>
  </si>
  <si>
    <t>Grooved housing</t>
  </si>
  <si>
    <t>PE40 DIN620</t>
  </si>
  <si>
    <t>SAB-8E, L2650 BB700 T2.1</t>
  </si>
  <si>
    <t>메틀러토레도</t>
  </si>
  <si>
    <t>bal B-St St F12, D79 BB700</t>
  </si>
  <si>
    <t>Idle roller</t>
  </si>
  <si>
    <t>Electrical part</t>
  </si>
  <si>
    <t>Relay, Changeover, SPDT, 24VDC, 6A</t>
  </si>
  <si>
    <t>Relay 24VDC, 1changeover con PLC push in</t>
  </si>
  <si>
    <t xml:space="preserve">Power supply </t>
  </si>
  <si>
    <t>24v/100W</t>
  </si>
  <si>
    <t>Profinet miface PN seriell</t>
  </si>
  <si>
    <t>Electrical</t>
  </si>
  <si>
    <t>수배전반</t>
  </si>
  <si>
    <t>L.B.S</t>
  </si>
  <si>
    <t>24KV 630A DC 110V</t>
  </si>
  <si>
    <t>VTLF24-630</t>
  </si>
  <si>
    <t>비츠로테크</t>
  </si>
  <si>
    <t>POWER FUSE</t>
  </si>
  <si>
    <t>24KV 200AF/80A, 40KA, 한류형</t>
  </si>
  <si>
    <t>VTHF24080</t>
  </si>
  <si>
    <t>L.A</t>
  </si>
  <si>
    <t>18KV 5KA W/D.S 폴리머 TYPE</t>
  </si>
  <si>
    <t>KMX-18</t>
  </si>
  <si>
    <t>M.O.F</t>
  </si>
  <si>
    <t>22.9KV/√3/190V/√3,50/5A, 3 x 25VA,0.5CL,75In, MOLD TYPE</t>
  </si>
  <si>
    <t>CTE-25</t>
  </si>
  <si>
    <t>㈜시티이텍</t>
  </si>
  <si>
    <t>P.T</t>
  </si>
  <si>
    <t>22.9KV/√3/190V/√3</t>
  </si>
  <si>
    <t>PE-26NF</t>
  </si>
  <si>
    <t>25.8kV 1A,40KA(PT FUSE용)</t>
  </si>
  <si>
    <t>PF 25P 1B</t>
  </si>
  <si>
    <t>VCB</t>
  </si>
  <si>
    <t>24KV 630A 1.25KA, DC110V, F급 인출형</t>
  </si>
  <si>
    <t>HGV-6111F</t>
  </si>
  <si>
    <t>현대중공업</t>
  </si>
  <si>
    <t>C.T</t>
  </si>
  <si>
    <t>24KV 50/5A,15VA 1.25kA, n&gt;20, </t>
  </si>
  <si>
    <t>2WS-255R</t>
  </si>
  <si>
    <t>24KV 40/5A,15VA 1.25kA, n&gt;20, </t>
  </si>
  <si>
    <t>24KV 10/5A,15VA 1.25kA, n&gt;20, </t>
  </si>
  <si>
    <t>2WS-286R</t>
  </si>
  <si>
    <t>디지털 보호계전기</t>
  </si>
  <si>
    <t>OCR, OCGR, DC110V, RS485</t>
  </si>
  <si>
    <t>PAC-F100</t>
  </si>
  <si>
    <t>피앤씨테크</t>
  </si>
  <si>
    <t>S.A</t>
  </si>
  <si>
    <t>18KV 5KA</t>
  </si>
  <si>
    <t>KMSA-18</t>
  </si>
  <si>
    <t>ACB</t>
  </si>
  <si>
    <t>3P 600V 2000AF 2000AT 65kA,   DC 110V,  인출형,W/OCR,OCGR</t>
  </si>
  <si>
    <t>UAS-20B3A</t>
  </si>
  <si>
    <t>3P 600V 1250AF ***AT 55kA,   DC 110V,  인출형,W/OCR,OCGR</t>
  </si>
  <si>
    <t>UAS-12A3A</t>
  </si>
  <si>
    <t>P,T</t>
  </si>
  <si>
    <t>440V/√3/190V/√3 50VA 1.0CL</t>
  </si>
  <si>
    <t>DGP-100F</t>
  </si>
  <si>
    <t>디이시스</t>
  </si>
  <si>
    <t>440V/110V/ 50VA 1.0CL</t>
  </si>
  <si>
    <t>DP-50</t>
  </si>
  <si>
    <t>1.15KV 2000/5A,40VA,1.0CL</t>
  </si>
  <si>
    <t>DS-2</t>
  </si>
  <si>
    <t>1.15KV 600/5A,15VA,1.0CL</t>
  </si>
  <si>
    <t>1.15KV 400/5A,15VA,1.0CL</t>
  </si>
  <si>
    <t>ZCT</t>
  </si>
  <si>
    <t>200mA/100mV</t>
  </si>
  <si>
    <t>DZS-260</t>
  </si>
  <si>
    <t>MCCB</t>
  </si>
  <si>
    <t>3P 250AF 125AT 38kA at 460V </t>
  </si>
  <si>
    <t>HGM 250H</t>
  </si>
  <si>
    <t>3P 125AF 100AT 38kA at 460V </t>
  </si>
  <si>
    <t>HGM 125H</t>
  </si>
  <si>
    <t>3P 50AF 50AT 38kA at 460V </t>
  </si>
  <si>
    <t>HGM 50H</t>
  </si>
  <si>
    <t>2P 50AF 20AT 38kA at 460V </t>
  </si>
  <si>
    <t>MCB</t>
  </si>
  <si>
    <t>2P 52/10AT</t>
  </si>
  <si>
    <t>BF-52C</t>
  </si>
  <si>
    <t>LS 산전</t>
  </si>
  <si>
    <t>PL</t>
  </si>
  <si>
    <t>25ø DC110V(Red)</t>
  </si>
  <si>
    <t>용성전기</t>
  </si>
  <si>
    <t>25ø DC110V(Green)</t>
  </si>
  <si>
    <t>PBL</t>
  </si>
  <si>
    <t>25ø DC110V(Yellow)</t>
  </si>
  <si>
    <t>PB</t>
  </si>
  <si>
    <t>25ø DC110V(B)</t>
  </si>
  <si>
    <t>25ø DC110V(Y)</t>
  </si>
  <si>
    <t>25ø DC110V(BK)</t>
  </si>
  <si>
    <t>PTT</t>
  </si>
  <si>
    <t>3ø4,PLUG IN TYPE</t>
  </si>
  <si>
    <t>CTT</t>
  </si>
  <si>
    <t>C/S</t>
  </si>
  <si>
    <t>OFF-ON (FULL TURN)</t>
  </si>
  <si>
    <t>CS-3102R</t>
  </si>
  <si>
    <t>A/S</t>
  </si>
  <si>
    <t>3P4W</t>
  </si>
  <si>
    <t>C-4210</t>
  </si>
  <si>
    <t>MCC</t>
  </si>
  <si>
    <t>DIGITAL METER</t>
  </si>
  <si>
    <t>V, A, HZ, PF, W, WH, VARH AC85 264V, 60Hz</t>
  </si>
  <si>
    <t>DPM-8100</t>
  </si>
  <si>
    <t>HGM50L</t>
  </si>
  <si>
    <t>2P 50AF</t>
  </si>
  <si>
    <t>3P 50AF</t>
  </si>
  <si>
    <t>HGM125L</t>
  </si>
  <si>
    <t>3P 125AF</t>
  </si>
  <si>
    <t>HGM250L</t>
  </si>
  <si>
    <t>3P 250AF</t>
  </si>
  <si>
    <t>HGM4α0OH</t>
  </si>
  <si>
    <t>3P 400AF</t>
  </si>
  <si>
    <t>4P 50AF</t>
  </si>
  <si>
    <t>MGC (MAGNETIC CONTACTOR) &amp; AUX RY</t>
  </si>
  <si>
    <t>AC220V 1a1b</t>
  </si>
  <si>
    <t>HGC-9</t>
  </si>
  <si>
    <t>AC110V 1a1b</t>
  </si>
  <si>
    <t>HGC 12</t>
  </si>
  <si>
    <t>HGC 18</t>
  </si>
  <si>
    <t>AC110V  2a2b</t>
  </si>
  <si>
    <t>HGC-25</t>
  </si>
  <si>
    <t>HGC-32</t>
  </si>
  <si>
    <t>HGC-40</t>
  </si>
  <si>
    <t>HGC-65</t>
  </si>
  <si>
    <t>EOCR &amp; ZCT</t>
  </si>
  <si>
    <t>06(0.5 6A)  AC220V 1a1b</t>
  </si>
  <si>
    <t>HiMP 06KZT</t>
  </si>
  <si>
    <t>60(5 60A) AC 11OV 1a1b</t>
  </si>
  <si>
    <t>HiMP-60KZT</t>
  </si>
  <si>
    <t>300 200mA/100mV</t>
  </si>
  <si>
    <t>ZCT 030</t>
  </si>
  <si>
    <t>500 200mA/100mV</t>
  </si>
  <si>
    <t>ZCT 050</t>
  </si>
  <si>
    <t>CT &amp; PT (MCC)</t>
  </si>
  <si>
    <t>100/5A 150/5A 5VA 1.0CL</t>
  </si>
  <si>
    <t>DW-41</t>
  </si>
  <si>
    <t>300/5A 400/5A 15VA 1.0CL</t>
  </si>
  <si>
    <t>DW 43</t>
  </si>
  <si>
    <t>440/110V 50VA 1 .0CL</t>
  </si>
  <si>
    <t>DP 350F</t>
  </si>
  <si>
    <t>OPTR</t>
  </si>
  <si>
    <t>440/110V 100VA</t>
  </si>
  <si>
    <t>유일전기</t>
  </si>
  <si>
    <t>440/110V 150VA</t>
  </si>
  <si>
    <t>440/110V 200VA</t>
  </si>
  <si>
    <t>440/110V 300VA</t>
  </si>
  <si>
    <t>AC220V 1a1b LED TYPE 25PIE</t>
  </si>
  <si>
    <t>YSPL2 T22</t>
  </si>
  <si>
    <t>정광테크</t>
  </si>
  <si>
    <t>AC110V 1a1b LED TYPE 25PIE</t>
  </si>
  <si>
    <t>YSPL2 T11</t>
  </si>
  <si>
    <t>셀렉터 스위치</t>
  </si>
  <si>
    <t>1a1 b LEVER TYPE 25PIE</t>
  </si>
  <si>
    <t>YSAR25-211 LB</t>
  </si>
  <si>
    <t>TIMER</t>
  </si>
  <si>
    <t>AC110V 한시 1C, 순시 1C</t>
  </si>
  <si>
    <t>YSYT-60S</t>
  </si>
  <si>
    <t>YSLT-A221130S</t>
  </si>
  <si>
    <t>Fastener</t>
  </si>
  <si>
    <t>NB1=660 BDEL MOTORROLLE -M, STR</t>
  </si>
  <si>
    <t>Skew 구간 Power roller support</t>
  </si>
  <si>
    <t>10376840_03_0002</t>
  </si>
  <si>
    <t>Boom conveyor</t>
  </si>
  <si>
    <t>External belt drive</t>
  </si>
  <si>
    <t>Gearbox seal kit</t>
  </si>
  <si>
    <t>Inbound boom conveyor</t>
  </si>
  <si>
    <t>INFINITY</t>
  </si>
  <si>
    <t>Newland</t>
  </si>
  <si>
    <t>GC17</t>
  </si>
  <si>
    <t>Torque arm</t>
  </si>
  <si>
    <t>GC03</t>
  </si>
  <si>
    <t>AA03</t>
  </si>
  <si>
    <t>Motor fan and cover</t>
  </si>
  <si>
    <t>Gearbox</t>
  </si>
  <si>
    <t>Telescopic drive assembly</t>
  </si>
  <si>
    <t>Idler sprocket</t>
  </si>
  <si>
    <t>TF14</t>
  </si>
  <si>
    <t>Angle type plastic pad - per</t>
  </si>
  <si>
    <t>AD05</t>
  </si>
  <si>
    <t>Block type plastic pad</t>
  </si>
  <si>
    <t>AD18</t>
  </si>
  <si>
    <t>Plastic guide wheel</t>
  </si>
  <si>
    <t>AD13</t>
  </si>
  <si>
    <t>Plastic guide wheel axle</t>
  </si>
  <si>
    <t>XA51</t>
  </si>
  <si>
    <t>Support wheel - short plain</t>
  </si>
  <si>
    <t>WB02</t>
  </si>
  <si>
    <t>Support wheel - long flanged</t>
  </si>
  <si>
    <t>WB03</t>
  </si>
  <si>
    <t>Support wheel - short flanged</t>
  </si>
  <si>
    <t>WB04</t>
  </si>
  <si>
    <t>3/4" pitch chain/metre</t>
  </si>
  <si>
    <t>TE01</t>
  </si>
  <si>
    <t>Chain connecting link</t>
  </si>
  <si>
    <t>TE02</t>
  </si>
  <si>
    <t>RG02-600</t>
  </si>
  <si>
    <t>External telescopic drive</t>
  </si>
  <si>
    <t>MA47-1</t>
  </si>
  <si>
    <t>MB02/MB08</t>
  </si>
  <si>
    <t>Torque limiting gearbox</t>
  </si>
  <si>
    <t>GG05</t>
  </si>
  <si>
    <t>Drive sprocket</t>
  </si>
  <si>
    <t>TF19</t>
  </si>
  <si>
    <t>Front end stop bar</t>
  </si>
  <si>
    <t xml:space="preserve">Spring </t>
  </si>
  <si>
    <t>XA52</t>
  </si>
  <si>
    <t>Microswitch</t>
  </si>
  <si>
    <t>CE34</t>
  </si>
  <si>
    <t>LED Light fitting</t>
  </si>
  <si>
    <t>EE39-1</t>
  </si>
  <si>
    <t>Traversing chassis</t>
  </si>
  <si>
    <t>GC15</t>
  </si>
  <si>
    <t>GG02</t>
  </si>
  <si>
    <t>GG14</t>
  </si>
  <si>
    <t>MA42-1</t>
  </si>
  <si>
    <t>Belt drive rollers</t>
  </si>
  <si>
    <t>Type U roller</t>
  </si>
  <si>
    <t>Type V roller</t>
  </si>
  <si>
    <t>Drive drum - complete</t>
  </si>
  <si>
    <t>BB10</t>
  </si>
  <si>
    <t>SPRING</t>
  </si>
  <si>
    <t>DPP-0785337 SHOCK ABSORBING FEET, ISO</t>
  </si>
  <si>
    <t>ISOTOP_DSD-BL2-71/81</t>
  </si>
  <si>
    <t>GETZNER</t>
  </si>
  <si>
    <t>Magnetic clamp</t>
  </si>
  <si>
    <t>0811018 Dictator magnetic clamp EM G...</t>
  </si>
  <si>
    <t>Utility</t>
  </si>
  <si>
    <t>Water treatment</t>
  </si>
  <si>
    <t>심정 수중 펌프 #1</t>
  </si>
  <si>
    <t xml:space="preserve">7.5HP, 380/440V, 10.5A, 3450 rpm, 3 Phase, 60/50Hz, 3-Wire </t>
  </si>
  <si>
    <t>-</t>
  </si>
  <si>
    <t>Franklin Electric</t>
  </si>
  <si>
    <t>심정 수중 펌프 #2</t>
  </si>
  <si>
    <t>심정 수중 펌프 #3</t>
  </si>
  <si>
    <t>심정 수도계량기 (#1, #2, #3)</t>
  </si>
  <si>
    <t>220V,40A, 40mm</t>
  </si>
  <si>
    <t>주)후로우디지털</t>
  </si>
  <si>
    <t>Water treatment (옥내)</t>
  </si>
  <si>
    <t>펌프#1 컨트롤 판넬</t>
  </si>
  <si>
    <t>10HP*2, MG S/W</t>
  </si>
  <si>
    <t>옥내정수처리실</t>
  </si>
  <si>
    <t>알피노</t>
  </si>
  <si>
    <t>OMNI-300</t>
  </si>
  <si>
    <t>펌프#2 컨트롤 판넬</t>
  </si>
  <si>
    <t>공급펌프1</t>
  </si>
  <si>
    <t>P2 7.5Kw, 10-27m3/h, 70-37mH/min</t>
  </si>
  <si>
    <t>Goulds pump</t>
  </si>
  <si>
    <t>GSV1603F756T</t>
  </si>
  <si>
    <t>공급펌프1 모터</t>
  </si>
  <si>
    <t>2P, 10HP, 7.5Kw, 440V, IP55</t>
  </si>
  <si>
    <t>CentriPro</t>
  </si>
  <si>
    <t>CPK-7.5KW-2P</t>
  </si>
  <si>
    <t>공급펌프2</t>
  </si>
  <si>
    <t>GSV1603F556</t>
  </si>
  <si>
    <t>공급펌프2 모터</t>
  </si>
  <si>
    <t>C2A132S1-2</t>
  </si>
  <si>
    <t>가압탱크</t>
  </si>
  <si>
    <t>0.98MPa, SS400, I.D844 x 1,574H, 386kg</t>
  </si>
  <si>
    <t>중앙엔지니어링</t>
  </si>
  <si>
    <t>JA-1000F</t>
  </si>
  <si>
    <t>안전밸브</t>
  </si>
  <si>
    <t>26x32A, 0.8MPa</t>
  </si>
  <si>
    <t>삼양밸브</t>
  </si>
  <si>
    <t>YSF-6</t>
  </si>
  <si>
    <t>공급 펌프 4대</t>
  </si>
  <si>
    <t>메카니칼씰</t>
  </si>
  <si>
    <t>MS/10HP</t>
  </si>
  <si>
    <t>GSV1630</t>
  </si>
  <si>
    <t>RO -System</t>
  </si>
  <si>
    <t>공급 펌프</t>
  </si>
  <si>
    <t>1.1KW-2P-220V</t>
  </si>
  <si>
    <t>Wilo</t>
  </si>
  <si>
    <t>PMI-1102C1</t>
  </si>
  <si>
    <t>급수 펌프</t>
  </si>
  <si>
    <t>60HZ-5.50KW</t>
  </si>
  <si>
    <t>그랜드포스</t>
  </si>
  <si>
    <t>A96518125P11*42</t>
  </si>
  <si>
    <t>멤브레인</t>
  </si>
  <si>
    <t>L0-2 mm, BW 400R</t>
  </si>
  <si>
    <t>PENTAIR</t>
  </si>
  <si>
    <t>80S30-2</t>
  </si>
  <si>
    <t>UV 램프</t>
  </si>
  <si>
    <t>127W, UV 투과율 90% 이상, 220V-1PH-60HZ</t>
  </si>
  <si>
    <t>미드니</t>
  </si>
  <si>
    <t>MDUV</t>
  </si>
  <si>
    <t>Filter</t>
  </si>
  <si>
    <t>20" *5um</t>
  </si>
  <si>
    <t>압력스위치</t>
  </si>
  <si>
    <t>L120 mm</t>
  </si>
  <si>
    <t>SAGInoMIYA</t>
  </si>
  <si>
    <t>SNS-C120</t>
  </si>
  <si>
    <t>L106 mm</t>
  </si>
  <si>
    <t>SNS-C106</t>
  </si>
  <si>
    <t>Electric 2way ball valve</t>
  </si>
  <si>
    <t>40A,AC220V</t>
  </si>
  <si>
    <t>윤 밸브기술</t>
  </si>
  <si>
    <t>GQ006-40S3SW</t>
  </si>
  <si>
    <t>음용수 탱크</t>
  </si>
  <si>
    <t>수위 조절기</t>
  </si>
  <si>
    <t>2L-LIC-D,0-1.5V</t>
  </si>
  <si>
    <t>투라인레벨</t>
  </si>
  <si>
    <t>Water treatment (옥외)</t>
  </si>
  <si>
    <t>원수저장탱크</t>
  </si>
  <si>
    <t>Tank</t>
  </si>
  <si>
    <t>4,275Lx5,700Wx2,375H, 57,873LIT, SUS304</t>
  </si>
  <si>
    <t>옥외정수처리실</t>
  </si>
  <si>
    <t>Level sensor</t>
  </si>
  <si>
    <t>2L-LI/LIC</t>
  </si>
  <si>
    <t>원수공급펌프</t>
  </si>
  <si>
    <t>Pump</t>
  </si>
  <si>
    <t>10m3/h, 30M, 2.5kW, 380V, 60Hz, Horizontal Centrifugal pump, Casing, Impeller &amp; Shaft - Stainless steel</t>
  </si>
  <si>
    <t>PBI-804UA</t>
  </si>
  <si>
    <t>활성탄여과장치</t>
  </si>
  <si>
    <t>10m3/h, FRP(Fiber Glass Inner PE Lining) Ø900 x 1850H, Activated Cabon 500Lit</t>
  </si>
  <si>
    <t>MIDNI</t>
  </si>
  <si>
    <t>Auto regeneration valve</t>
  </si>
  <si>
    <t>40A</t>
  </si>
  <si>
    <t>Canature</t>
  </si>
  <si>
    <t>BNT 951(F)</t>
  </si>
  <si>
    <t>경수연화장치</t>
  </si>
  <si>
    <t>10m3/h, FRP(Fiber Glass Inner PE Lining) Ø900 x 1850H</t>
  </si>
  <si>
    <t>Brine(소금) tank</t>
  </si>
  <si>
    <t>350Liter, 960D x 1,390H, PE</t>
  </si>
  <si>
    <t>Piping</t>
  </si>
  <si>
    <t>40A, AC220V</t>
  </si>
  <si>
    <t>GO006-40S3SW</t>
  </si>
  <si>
    <t>Flow meter</t>
  </si>
  <si>
    <t>.</t>
  </si>
  <si>
    <t>한국유량계공업</t>
  </si>
  <si>
    <t>KTR-550-S-F</t>
  </si>
  <si>
    <t>Ball valve</t>
  </si>
  <si>
    <t>1-1/2", 40A</t>
  </si>
  <si>
    <t>상아뉴메틱</t>
  </si>
  <si>
    <t>B301</t>
  </si>
  <si>
    <t>자동염소주입장치</t>
  </si>
  <si>
    <t>50Liter, 380D x 540H, PE</t>
  </si>
  <si>
    <t>Max 2.2 lit/h, Max 17.3bar, 220-240VAC DIN Plug</t>
  </si>
  <si>
    <t>LMI</t>
  </si>
  <si>
    <t>P743-358SI</t>
  </si>
  <si>
    <t>ABE 33b, 30AF, 3P, 20A, 5kA</t>
  </si>
  <si>
    <t>LS산전</t>
  </si>
  <si>
    <t>ABE 33b</t>
  </si>
  <si>
    <t xml:space="preserve">BKM-b, 50AF, 2P, 10A, 220V 10kA, </t>
  </si>
  <si>
    <t>BKM-b</t>
  </si>
  <si>
    <t>Miniauture relay</t>
  </si>
  <si>
    <t>MY4N-D2, 4a4b, coil DC24V</t>
  </si>
  <si>
    <t>Omron</t>
  </si>
  <si>
    <t>MY4N-D2</t>
  </si>
  <si>
    <t>HR705-4PL, 4a4b, coil AC220V, 60Hz</t>
  </si>
  <si>
    <t>Kacon</t>
  </si>
  <si>
    <t>HR705-4PL</t>
  </si>
  <si>
    <t>Power supply</t>
  </si>
  <si>
    <t>DPS-50S-24, Input 220V 0.9A/Output DC24V 2.1A</t>
  </si>
  <si>
    <t>Hanyong nux</t>
  </si>
  <si>
    <t>DPS-50S-24</t>
  </si>
  <si>
    <t>Magnetic contactor</t>
  </si>
  <si>
    <t>MC-9b, 3P, 1a1b, Nema sizw 00, coil AC220V</t>
  </si>
  <si>
    <t>MC-9b</t>
  </si>
  <si>
    <t>Transformer</t>
  </si>
  <si>
    <t>WYAU-100DW, 440V to 220V/110V, 100VA,</t>
  </si>
  <si>
    <t>Woonyoung</t>
  </si>
  <si>
    <t>WYAU-100DW</t>
  </si>
  <si>
    <t>Flow controller</t>
  </si>
  <si>
    <t>KTR550-F, 220V, 60Hz</t>
  </si>
  <si>
    <t>Korea flow meter</t>
  </si>
  <si>
    <t>KTR550-F</t>
  </si>
  <si>
    <t>Boiler #1</t>
  </si>
  <si>
    <t>산소 분석기</t>
  </si>
  <si>
    <t>보일러실 Rack 1</t>
  </si>
  <si>
    <t>주)대열</t>
  </si>
  <si>
    <t>NS-200-2GS</t>
  </si>
  <si>
    <t>Boiler #2</t>
  </si>
  <si>
    <t>송풍기 모터</t>
  </si>
  <si>
    <t>440v,11kw,150kg</t>
  </si>
  <si>
    <t>효성</t>
  </si>
  <si>
    <t>DN80-10K, DN50-4K</t>
  </si>
  <si>
    <t>싸코</t>
  </si>
  <si>
    <t>XZSAF-B-111-211</t>
  </si>
  <si>
    <t>송풍기 임팰러</t>
  </si>
  <si>
    <t>70*50*15</t>
  </si>
  <si>
    <t>주문 제작</t>
  </si>
  <si>
    <t>두성산업</t>
  </si>
  <si>
    <t>연료 유량계</t>
  </si>
  <si>
    <t>20mm, flow 0~1,000 l/hr</t>
  </si>
  <si>
    <t>주)DS Water</t>
  </si>
  <si>
    <t>SSO Series</t>
  </si>
  <si>
    <t>Boiler</t>
  </si>
  <si>
    <t>화염검출기</t>
  </si>
  <si>
    <t>QRA2</t>
  </si>
  <si>
    <t>지멘스</t>
  </si>
  <si>
    <t>릴리프 밸브</t>
  </si>
  <si>
    <t>주)삼양밸브</t>
  </si>
  <si>
    <t>YRV-2</t>
  </si>
  <si>
    <t xml:space="preserve">Hi-sene 메인 탱크 </t>
  </si>
  <si>
    <t>연료 급유 펌프</t>
  </si>
  <si>
    <t>HS105SR201HSDRA1,2.2KW(3HP),프레임100L,정격S1</t>
  </si>
  <si>
    <t>메인탱크 옆 맨홀 내부</t>
  </si>
  <si>
    <t>주)HYUNDAI</t>
  </si>
  <si>
    <t>HS105SR201HSDRA1</t>
  </si>
  <si>
    <t>보일러 급수 보충수 펌프</t>
  </si>
  <si>
    <t>CR-4120, 7m3/h, p/t16/120</t>
  </si>
  <si>
    <t>주)그런포스</t>
  </si>
  <si>
    <t>CR5</t>
  </si>
  <si>
    <t>온수 탱크 순환용 펌프</t>
  </si>
  <si>
    <t>주)윌로</t>
  </si>
  <si>
    <t>PH-350M</t>
  </si>
  <si>
    <t>온수 순환용 펌프A,B(소)</t>
  </si>
  <si>
    <t>7.5hp, 440v, 4p, 1730rpm, frame 132s</t>
  </si>
  <si>
    <t>LG전자</t>
  </si>
  <si>
    <t>KMI08HV1H</t>
  </si>
  <si>
    <t>온수 순환용 펌프A,B(대)</t>
  </si>
  <si>
    <t>22kw, frame 180m, 440v, 37.7A, 60hz, 1770rpm, 183kg</t>
  </si>
  <si>
    <t>HIGEN</t>
  </si>
  <si>
    <t>KMH30HVI</t>
  </si>
  <si>
    <t>압력 조절기</t>
  </si>
  <si>
    <t>주)하니웰</t>
  </si>
  <si>
    <t>L404F</t>
  </si>
  <si>
    <t xml:space="preserve">Boiler </t>
  </si>
  <si>
    <t>압력제한기</t>
  </si>
  <si>
    <t>20K</t>
  </si>
  <si>
    <t>L404 mm</t>
  </si>
  <si>
    <t>보일러실</t>
  </si>
  <si>
    <t>L404</t>
  </si>
  <si>
    <t>감압 밸브</t>
  </si>
  <si>
    <t>보일러 증기 배관</t>
  </si>
  <si>
    <t>주)싸코</t>
  </si>
  <si>
    <t>DN80</t>
  </si>
  <si>
    <t>버너</t>
  </si>
  <si>
    <t>3,000,000 kal/hr, 220V, 60hz,</t>
  </si>
  <si>
    <t>㈜대열</t>
  </si>
  <si>
    <t>DKG-4P</t>
  </si>
  <si>
    <t>연료 공급 Sol valve</t>
  </si>
  <si>
    <t>220V, 60hz, 14w</t>
  </si>
  <si>
    <t>PARKER</t>
  </si>
  <si>
    <t>E121K 63</t>
  </si>
  <si>
    <t>보일러 보충수 유량계</t>
  </si>
  <si>
    <t>40A, 2~9m3/h,</t>
  </si>
  <si>
    <t>SSW HP</t>
  </si>
  <si>
    <t>주 배관 스팀 트랩</t>
  </si>
  <si>
    <t>FT14HC</t>
  </si>
  <si>
    <t>보조 배관 스팀 트랩</t>
  </si>
  <si>
    <t>HM12/10G13</t>
  </si>
  <si>
    <t>냉온수 헤더</t>
  </si>
  <si>
    <t>차압조절밸브</t>
  </si>
  <si>
    <t>200A-10K</t>
  </si>
  <si>
    <t>주철글로브밸브</t>
  </si>
  <si>
    <t>영신밸브</t>
  </si>
  <si>
    <t>Boiler#</t>
  </si>
  <si>
    <t>연료 공급 펌프(본체)</t>
  </si>
  <si>
    <t xml:space="preserve">Frame112S, 3HP, 2.2KW, 4P, 1750RPM, 440V, 4.3A, 34KG, IP55, </t>
  </si>
  <si>
    <t>KMH-03HV1</t>
  </si>
  <si>
    <t>보일러 본체 판넬</t>
  </si>
  <si>
    <t>OIL 판넬, H400,L1100,W400,T2.3 440V/220V</t>
  </si>
  <si>
    <t>비엔에스</t>
  </si>
  <si>
    <t>Boiler#1.2</t>
  </si>
  <si>
    <t>게이트 밸브 (OSY)</t>
  </si>
  <si>
    <t>200A-20K, 감압밸브 전/후단 차단용</t>
  </si>
  <si>
    <t>THT</t>
  </si>
  <si>
    <t>125A-20K, 감압밸브 전/후단 차단용</t>
  </si>
  <si>
    <t>착화 트랜스포머</t>
  </si>
  <si>
    <t>220V</t>
  </si>
  <si>
    <t>청관제 투입 펌프</t>
  </si>
  <si>
    <t>Metering pump</t>
  </si>
  <si>
    <t>40/50 mL/min, 50/60Hz, 15bar, 14W, AC220~230V</t>
  </si>
  <si>
    <t>Cheonsei</t>
  </si>
  <si>
    <t>AX-51-PFC-K</t>
  </si>
  <si>
    <t>보일러 본체 전기식 모듈레이팅 수위 조절 밸브</t>
  </si>
  <si>
    <t>LC1000</t>
  </si>
  <si>
    <t>AEL53211, Size:40, valve KE43PTS, KVS25</t>
  </si>
  <si>
    <t>SPIRAX SARCO</t>
  </si>
  <si>
    <t>수위조절기(보일러 판넬 내부)</t>
  </si>
  <si>
    <t>LC2200</t>
  </si>
  <si>
    <t>L200 mm</t>
  </si>
  <si>
    <t>Boile</t>
  </si>
  <si>
    <t>수위검지기</t>
  </si>
  <si>
    <t>열교환기1</t>
  </si>
  <si>
    <t>주강게이트밸브</t>
  </si>
  <si>
    <t>10K, 150A</t>
  </si>
  <si>
    <t>동진</t>
  </si>
  <si>
    <t>안전 밸브</t>
  </si>
  <si>
    <t xml:space="preserve">YSF-1, 40*65, S, 0.29Mpa, 7.5mm, </t>
  </si>
  <si>
    <t>삼양</t>
  </si>
  <si>
    <t>난방 열교환기 본체</t>
  </si>
  <si>
    <t>shell 5kg/cm2, tube 10kg/cm2, emty volume 0.15m3, 80도</t>
  </si>
  <si>
    <t>거륭산업</t>
  </si>
  <si>
    <t>열교환기2</t>
  </si>
  <si>
    <t>YSF-1, 80*125,  X, 0.29Mpa, 15.5mm</t>
  </si>
  <si>
    <t>shell 5kg/cm2, tube 10kg/cm2, emty volume 0.089m3, 80도</t>
  </si>
  <si>
    <t>열교환기3</t>
  </si>
  <si>
    <t>YSF-1, 65*100, S, 0.29Mpa, 12.5mm</t>
  </si>
  <si>
    <t>shell 5kg/cm2, tube 10kg/cm2, emty volume 0.051m3, 80도</t>
  </si>
  <si>
    <t>온수탱크</t>
  </si>
  <si>
    <t>보일러 연소 비례노즐(W2)</t>
  </si>
  <si>
    <t>300kg/h-45°</t>
  </si>
  <si>
    <t>FLUIDICS, NL</t>
  </si>
  <si>
    <t>보일러 연소 버너건 A'SSY</t>
  </si>
  <si>
    <t>DKS4</t>
  </si>
  <si>
    <t>보일러 본체 급유펌프</t>
  </si>
  <si>
    <t>SUNTEC TA3</t>
  </si>
  <si>
    <t>SUNTEC.FR</t>
  </si>
  <si>
    <t>보일러 연소 비례 댐퍼 조절 장치</t>
  </si>
  <si>
    <t>대열</t>
  </si>
  <si>
    <t>버터플라이 밸브</t>
  </si>
  <si>
    <t>250A</t>
  </si>
  <si>
    <t>KY스톤</t>
  </si>
  <si>
    <t>W-G</t>
  </si>
  <si>
    <t>200A</t>
  </si>
  <si>
    <t>150A</t>
  </si>
  <si>
    <t>100A</t>
  </si>
  <si>
    <t>65A</t>
  </si>
  <si>
    <t>HB A/B 윙히터</t>
  </si>
  <si>
    <t>윙히터</t>
  </si>
  <si>
    <t>15KW-4P-440V-60HZ</t>
  </si>
  <si>
    <t>현대</t>
  </si>
  <si>
    <t>PO15TC216</t>
  </si>
  <si>
    <t>Compressor #1</t>
  </si>
  <si>
    <t>20HP</t>
  </si>
  <si>
    <t>경원콤프레샤</t>
  </si>
  <si>
    <t>AC-S20TA2</t>
  </si>
  <si>
    <t>Compressor #2</t>
  </si>
  <si>
    <t>30HP</t>
  </si>
  <si>
    <t>AS31</t>
  </si>
  <si>
    <t>Toilet</t>
  </si>
  <si>
    <t xml:space="preserve">화장실송풍기 </t>
  </si>
  <si>
    <t>Fan</t>
  </si>
  <si>
    <t>40CMM, Belt A-61</t>
  </si>
  <si>
    <t>LB Roof</t>
  </si>
  <si>
    <t>성호풍력</t>
  </si>
  <si>
    <t>21/2#</t>
  </si>
  <si>
    <t>HSX0564263</t>
  </si>
  <si>
    <t>Cafeteria</t>
  </si>
  <si>
    <t>식당송풍기</t>
  </si>
  <si>
    <t>200CMM, Belt B-74</t>
  </si>
  <si>
    <t>KHS 주식회사</t>
  </si>
  <si>
    <t>#40</t>
  </si>
  <si>
    <t>5.5KW</t>
  </si>
  <si>
    <t>HSX1204263</t>
  </si>
  <si>
    <t>Chiller</t>
  </si>
  <si>
    <t>냉각수 기어 밸브</t>
  </si>
  <si>
    <t>300A</t>
  </si>
  <si>
    <t>KEYSTONE</t>
  </si>
  <si>
    <t>T331F1 12'</t>
  </si>
  <si>
    <t>냉수/냉각수 밸브</t>
  </si>
  <si>
    <t>쓰리원 체크 밸브8개</t>
  </si>
  <si>
    <t>TOV-12,330A,250A</t>
  </si>
  <si>
    <t>버터플라이 밸브18개</t>
  </si>
  <si>
    <t>10K300A,10K250A</t>
  </si>
  <si>
    <t>흡수식 냉동기</t>
  </si>
  <si>
    <t>450usRT, 냉수유량272m3/h, 냉각수유량 450m3/h</t>
  </si>
  <si>
    <t xml:space="preserve">LG전선(주)기계CU </t>
  </si>
  <si>
    <t>DW 0450CS-4</t>
  </si>
  <si>
    <t>냉각수 모터1</t>
  </si>
  <si>
    <t>45KW, 4P, 440V, 74.8A, 1770rpm, 400kg, 200L</t>
  </si>
  <si>
    <t>LB1H mm</t>
  </si>
  <si>
    <t>KMP-60HB1H</t>
  </si>
  <si>
    <t>냉각수 모터2</t>
  </si>
  <si>
    <t>45KW, 4P, 440V, 74.8A, 1760rpm, 400kg, 200L</t>
  </si>
  <si>
    <t>LV1H mm</t>
  </si>
  <si>
    <t>LG전자㈜</t>
  </si>
  <si>
    <t>KMT60HV1H</t>
  </si>
  <si>
    <t>냉수 모터1</t>
  </si>
  <si>
    <t>냉수 모터2</t>
  </si>
  <si>
    <t>응축수 탱크</t>
  </si>
  <si>
    <t>탈기기</t>
  </si>
  <si>
    <t>MU200, Code: K2510(SARCO)</t>
  </si>
  <si>
    <t>냉동기 냉매펌프</t>
  </si>
  <si>
    <t>HEAD 3m, Capa 250L/min, 0.4KW, 440V, 1.21A</t>
  </si>
  <si>
    <t>W004M-4AE-4OS-1</t>
  </si>
  <si>
    <t>냉동기 용액펌프</t>
  </si>
  <si>
    <t>HEAD 3m, Capa 250L/min, 3.4KW, 440V, 1.21A</t>
  </si>
  <si>
    <t>증기트랩 (#1, #2)</t>
  </si>
  <si>
    <t>PMA 16barg, PMX 4.5bar</t>
  </si>
  <si>
    <t>Sarco</t>
  </si>
  <si>
    <t>FT1.4</t>
  </si>
  <si>
    <t>Cooling tower(냉각탑)</t>
  </si>
  <si>
    <t>배관</t>
  </si>
  <si>
    <t>10K, 300A</t>
  </si>
  <si>
    <t>신일</t>
  </si>
  <si>
    <t>15KW, 3P, 440V, 1770rpm, 160L, 171kg</t>
  </si>
  <si>
    <t>LO-F mm</t>
  </si>
  <si>
    <t>냉각탑 1호기</t>
  </si>
  <si>
    <t>TEAO-F</t>
  </si>
  <si>
    <t>냉각탑 2호기</t>
  </si>
  <si>
    <t>항온항습기</t>
  </si>
  <si>
    <t>가습기</t>
  </si>
  <si>
    <t>8kg</t>
  </si>
  <si>
    <t>서버실</t>
  </si>
  <si>
    <t>신일전자</t>
  </si>
  <si>
    <t>C-283</t>
  </si>
  <si>
    <t>Firefighting</t>
  </si>
  <si>
    <t>소화기</t>
  </si>
  <si>
    <t>3.3kg 분말소화기</t>
  </si>
  <si>
    <t>4.6kg CO2 소화기</t>
  </si>
  <si>
    <t>자동확산소화기, 주방</t>
  </si>
  <si>
    <t>자동확산소화기, 엘리베이터실</t>
  </si>
  <si>
    <t>캐피넷형소화기(FM-200 GAS), 전기실</t>
  </si>
  <si>
    <t>소화전</t>
  </si>
  <si>
    <t>옥내소화전</t>
  </si>
  <si>
    <t>스프링클러</t>
  </si>
  <si>
    <t>스프링클러헤드</t>
  </si>
  <si>
    <t>소방 주펌프</t>
  </si>
  <si>
    <t>수중펌프</t>
  </si>
  <si>
    <t>펌프엔진</t>
  </si>
  <si>
    <t>펌프기어</t>
  </si>
  <si>
    <t>소방 주펌프#1</t>
  </si>
  <si>
    <t>판넬</t>
  </si>
  <si>
    <t>FTA1100 Diesel engine fire water pump controller Mark II Type</t>
  </si>
  <si>
    <t>Firetrol</t>
  </si>
  <si>
    <t>FTA1100</t>
  </si>
  <si>
    <t>워터 펌프 및 배관 호수 교체</t>
  </si>
  <si>
    <t>커민스</t>
  </si>
  <si>
    <t>소방 주펌프#2</t>
  </si>
  <si>
    <t>주배관 체크밸브</t>
  </si>
  <si>
    <t>스케쥴 40(SUS), 스윙체크밸브, 17kgf/cm2</t>
  </si>
  <si>
    <t>YSFS</t>
  </si>
  <si>
    <t>주배관 게이트밸브</t>
  </si>
  <si>
    <t>8", OS&amp;Y</t>
  </si>
  <si>
    <t>MUELLER</t>
  </si>
  <si>
    <t>소방 보조펌프</t>
  </si>
  <si>
    <t>#1 Jockey pump</t>
  </si>
  <si>
    <t>9927063867-10-A, 50GPM, 3500RPM, 4LE</t>
  </si>
  <si>
    <t>피어레스코리아</t>
  </si>
  <si>
    <t>#2 Jockey pump</t>
  </si>
  <si>
    <t>소방 급수관 밸브</t>
  </si>
  <si>
    <t>소방 급수관 자동 유량 밸브</t>
  </si>
  <si>
    <t>ITQ-0100, 15W 70F, 220V 1Ph</t>
  </si>
  <si>
    <t>I-TORK CONTROLS</t>
  </si>
  <si>
    <t>ITQ-0100</t>
  </si>
  <si>
    <t>수동발신기</t>
  </si>
  <si>
    <t>습식 알람밸브</t>
  </si>
  <si>
    <t>Alarm valve</t>
  </si>
  <si>
    <t>Supervisory switch</t>
  </si>
  <si>
    <t>Gate valve</t>
  </si>
  <si>
    <t>Automatic sprinkler alram switch</t>
  </si>
  <si>
    <t>건식 알람밸브</t>
  </si>
  <si>
    <t>준비작동식 알람밸브</t>
  </si>
  <si>
    <t>유수검지장치</t>
  </si>
  <si>
    <t>3" Deluge valve</t>
  </si>
  <si>
    <t>비상 밸브 박스</t>
  </si>
  <si>
    <t>PIV</t>
  </si>
  <si>
    <t>16개중 15개(압축실 앞 콘크리트 바닥 1개 제외)</t>
  </si>
  <si>
    <t>250MM</t>
  </si>
  <si>
    <t>바이킹</t>
  </si>
  <si>
    <t>Main piping PIV</t>
  </si>
  <si>
    <t>2945 B &amp; 8701-1000 , 10"(250) PIV
- P/N 2945 B, Kennedy Post Indicator Size " B " for 3"~12"
UL/FM
- P/N 8701-1000, Kennedy 10" NRS Gate valve Flanged UL/FM
- P/N PCVS-1, TAMPER SWITCH for PIV SPDT POTTER</t>
  </si>
  <si>
    <t>ATS(Air turnover system)</t>
  </si>
  <si>
    <t>모터 8대</t>
  </si>
  <si>
    <t>11kw, 60hz, 440v, 19.6A, Frame160M</t>
  </si>
  <si>
    <t>Timing Belt</t>
  </si>
  <si>
    <t>B82, B1</t>
  </si>
  <si>
    <t>ROULUNDS</t>
  </si>
  <si>
    <t>비례식 댐퍼 조작기 16개</t>
  </si>
  <si>
    <t>24VAC,16Nm</t>
  </si>
  <si>
    <t>하니웰</t>
  </si>
  <si>
    <t>Lowbay 현장 8대</t>
  </si>
  <si>
    <t>밸브 조작기, 자동유량 밸브, 스트레이너</t>
  </si>
  <si>
    <t>24Vac.0~10v, 10k 100A, 10K 100A</t>
  </si>
  <si>
    <t>FCU</t>
  </si>
  <si>
    <t>Lowbay 현장 9대</t>
  </si>
  <si>
    <t>24Vac.0~10v, 10k 60A, 10K 60A</t>
  </si>
  <si>
    <t>AHU</t>
  </si>
  <si>
    <t>사무동 AHU 3대</t>
  </si>
  <si>
    <t>사무동 공조기</t>
  </si>
  <si>
    <t>공조기#1</t>
  </si>
  <si>
    <t>7.5kw, 440v, 14amps</t>
  </si>
  <si>
    <t>3.7kw, 440v, 7.1amps</t>
  </si>
  <si>
    <t>모터 베어링</t>
  </si>
  <si>
    <t>40mm*60mm</t>
  </si>
  <si>
    <t>일성</t>
  </si>
  <si>
    <t>공조기#2</t>
  </si>
  <si>
    <t>15kw, 440v, 26.8amps,</t>
  </si>
  <si>
    <t>5.5kw, 440v, 10.6amps</t>
  </si>
  <si>
    <t>공조기#3</t>
  </si>
  <si>
    <t>보일러실앞수중펌프</t>
  </si>
  <si>
    <t>펌프</t>
  </si>
  <si>
    <t>펌프 3대</t>
  </si>
  <si>
    <t>220V,290W</t>
  </si>
  <si>
    <t>한일</t>
  </si>
  <si>
    <t>오수집수장</t>
  </si>
  <si>
    <t>레벨센서및컨트롤러</t>
  </si>
  <si>
    <t>2S-LIC-DC, 2L-GS-TC</t>
  </si>
  <si>
    <t>급기</t>
  </si>
  <si>
    <t>440V,5HP</t>
  </si>
  <si>
    <t>외부 수도꼭지</t>
  </si>
  <si>
    <t>외부 수도 꼭지</t>
  </si>
  <si>
    <t>수도꼭지 9개</t>
  </si>
  <si>
    <t>메인 연료 탱크 옆 지하 펌프</t>
  </si>
  <si>
    <t>배수 펌프</t>
  </si>
  <si>
    <t>220V, 65L</t>
  </si>
  <si>
    <t>온수 탱크</t>
  </si>
  <si>
    <t>자동유량밸브 및 게이트 밸브</t>
  </si>
  <si>
    <t>24VAC, 0~10V</t>
  </si>
  <si>
    <t>현장 및 HB A/B동 콘벡터</t>
  </si>
  <si>
    <t>콘벡터</t>
  </si>
  <si>
    <t>콘벡터 26대</t>
  </si>
  <si>
    <t>2000*110*240</t>
  </si>
  <si>
    <t>아이에스이엔지</t>
  </si>
  <si>
    <t>Lowbay 화장실</t>
  </si>
  <si>
    <t>배기휀 전장품 교체(roof)</t>
  </si>
  <si>
    <t>2개소</t>
  </si>
  <si>
    <t>심정</t>
  </si>
  <si>
    <t>플로우 스위치</t>
  </si>
  <si>
    <t>1.2.3호기</t>
  </si>
  <si>
    <t>25A</t>
  </si>
  <si>
    <t>효신</t>
  </si>
  <si>
    <t>HFS - 20kg</t>
  </si>
  <si>
    <t>입하/출하 엘리베이터</t>
  </si>
  <si>
    <t>배기팬 전장품 교체</t>
  </si>
  <si>
    <t>2대</t>
  </si>
  <si>
    <t>풍량-30, 정압-10, 회전수 - 1186</t>
  </si>
  <si>
    <t>화창</t>
  </si>
  <si>
    <t>냉각탑</t>
  </si>
  <si>
    <t>구동부 베어링</t>
  </si>
  <si>
    <t>700CRT</t>
  </si>
  <si>
    <t>동아</t>
  </si>
  <si>
    <t>냉동기</t>
  </si>
  <si>
    <t>냉수 및 냉각수 펌프</t>
  </si>
  <si>
    <t>석션 디퓨져</t>
  </si>
  <si>
    <t>250A, 300A(12A,80도,10kg,12A)</t>
  </si>
  <si>
    <t>PP 충진재</t>
  </si>
  <si>
    <t>1.2호기</t>
  </si>
  <si>
    <t>300mm, 200mm</t>
  </si>
  <si>
    <t>이일</t>
  </si>
  <si>
    <t>HB B Roof</t>
  </si>
  <si>
    <t>무동력 배개팬</t>
  </si>
  <si>
    <t>14대</t>
  </si>
  <si>
    <t>600 (규격)</t>
  </si>
  <si>
    <t>삼화</t>
  </si>
  <si>
    <t>보일러</t>
  </si>
  <si>
    <t>보일러 1.2기</t>
  </si>
  <si>
    <t>감압 밸브 4개</t>
  </si>
  <si>
    <t>DN65</t>
  </si>
  <si>
    <t>SARCO</t>
  </si>
  <si>
    <t>옥내 급수 펌프</t>
  </si>
  <si>
    <t>급수 펌프 4대</t>
  </si>
  <si>
    <t>체크 밸브 및 메카니카 씰 교체</t>
  </si>
  <si>
    <t>7.5KW</t>
  </si>
  <si>
    <t>급수 펌프 1호기 2대</t>
  </si>
  <si>
    <t>임펠러 교체</t>
  </si>
  <si>
    <t>열교환기</t>
  </si>
  <si>
    <t>15*88*1000L,   전열관 15.88*1.02*30EA</t>
  </si>
  <si>
    <t>휴플러스</t>
  </si>
  <si>
    <t xml:space="preserve">냉동기 1호기 </t>
  </si>
  <si>
    <t>고온 열교환기</t>
  </si>
  <si>
    <t>450USRT, ASS'Y</t>
  </si>
  <si>
    <t>SUS 100*50*5T</t>
  </si>
  <si>
    <t>플랜지</t>
  </si>
  <si>
    <t>SUS 플랜지 DN200</t>
  </si>
  <si>
    <t>제일 FG</t>
  </si>
  <si>
    <t>레벨 센서</t>
  </si>
  <si>
    <t>2L-LIC</t>
  </si>
  <si>
    <t>응축수 드레인 배수 펌프</t>
  </si>
  <si>
    <t>CR 5-15, 4KW,3*220-277D,60HZ</t>
  </si>
  <si>
    <t>GRUNDFOS</t>
  </si>
  <si>
    <t>증기 트랩</t>
  </si>
  <si>
    <t>고압 증기 트랩, 저압 증기 트랩</t>
  </si>
  <si>
    <t>4kg, 2kg</t>
  </si>
  <si>
    <t>2026년도 구매 예정</t>
  </si>
  <si>
    <t>오수 드레인 배수 펌프</t>
  </si>
  <si>
    <t>HV-15,50mm,60HZ, 1.5KW,2HP,440V,3.1A</t>
  </si>
  <si>
    <t>한탑</t>
  </si>
  <si>
    <t>오수 수위 컨트롤러</t>
  </si>
  <si>
    <t>레벨 컨트롤러 A'SSY</t>
  </si>
  <si>
    <t>2S-LIC-DC</t>
  </si>
  <si>
    <t>440V, 1.5KW</t>
  </si>
  <si>
    <t>Order type</t>
  </si>
  <si>
    <t>Owner</t>
  </si>
  <si>
    <t>Order &amp;
Request date</t>
  </si>
  <si>
    <t>Vendor</t>
  </si>
  <si>
    <t>Order NO.</t>
  </si>
  <si>
    <t>Description</t>
  </si>
  <si>
    <t>한글 설명</t>
  </si>
  <si>
    <t>주문 수량</t>
  </si>
  <si>
    <t>UNIT</t>
  </si>
  <si>
    <t>입고일</t>
  </si>
  <si>
    <t>NIKE ORDER</t>
  </si>
  <si>
    <t>DLS</t>
  </si>
  <si>
    <t>GEAR MOTOR ELR 220/10/3500 48V BL70S-...</t>
  </si>
  <si>
    <t>크로스 주행 모터</t>
  </si>
  <si>
    <t>메인 통로 주행 휠</t>
  </si>
  <si>
    <t>크로스 통로 주행 휠</t>
  </si>
  <si>
    <t>CORNER ELEMENT EBG -M, OSR_EVO</t>
  </si>
  <si>
    <t>Corner element (Corner cover)_Front left side</t>
  </si>
  <si>
    <t>Corner element (Corner cover)_Front right side</t>
  </si>
  <si>
    <t>Corner element (Corner cover)_Rear left side</t>
  </si>
  <si>
    <t>Corner element (Corner cover)_Rear right side</t>
  </si>
  <si>
    <t>GEAR MOTOR ELR 350/7.5/3150 24V BL70M...</t>
  </si>
  <si>
    <t>메인 주행 휠 모터</t>
  </si>
  <si>
    <t>GEAR MOTOR ELR/11.8 48V BL57AL-48V + ...</t>
  </si>
  <si>
    <t>텔레스코프 모터</t>
  </si>
  <si>
    <t>GEAR MOTOR ELR/33/3000 48V BL42YS-48V...</t>
  </si>
  <si>
    <t>바리오 센터링 모터</t>
  </si>
  <si>
    <t>VARITO 축 연결 커플링</t>
  </si>
  <si>
    <t>셔틀 메인보드</t>
  </si>
  <si>
    <t>TABLET, KAG ZEBRA ET51 10" RW INKL. R...</t>
  </si>
  <si>
    <t>SCADA 테블릿</t>
  </si>
  <si>
    <t>Warranty</t>
  </si>
  <si>
    <t>바코드 스캐너</t>
  </si>
  <si>
    <t>LIFT DRIVE UNIT E60H4+EMT245 ELR 48VDC / MOTOR2</t>
  </si>
  <si>
    <t>발주완료</t>
  </si>
  <si>
    <t>엘림철물</t>
  </si>
  <si>
    <t>Unknown</t>
  </si>
  <si>
    <t>PILZ Safety switch 506334 (506301+506308)</t>
  </si>
  <si>
    <t>랙 통로 Door safety switch</t>
  </si>
  <si>
    <t>KNAPP LOCK 장치</t>
  </si>
  <si>
    <t>ACCESS POINT, KAG ARUBA AP-504 RW CON…</t>
  </si>
  <si>
    <t>Network AP</t>
  </si>
  <si>
    <t>SIDE GUIDE WHEEL COMPENSA EBG -M, OSR…</t>
  </si>
  <si>
    <t>크로스 주행 모터 (모터2)</t>
  </si>
  <si>
    <t>10416079_01</t>
  </si>
  <si>
    <t>Motorized roller NB=900 Int MR -M, ST</t>
  </si>
  <si>
    <t>컨베이어 롤러 NB=900mm</t>
  </si>
  <si>
    <t>셔틀 하부 크로스 레일 감지</t>
  </si>
  <si>
    <t xml:space="preserve">OPTICAL SENSOR, OYKS950 REFL.LS M. HGA </t>
  </si>
  <si>
    <t>Position marker sensor</t>
  </si>
  <si>
    <t>견적요청중</t>
  </si>
  <si>
    <t>Vario timing belt</t>
  </si>
  <si>
    <t>바리오 폭 조정 타이밍 벨트</t>
  </si>
  <si>
    <t>SEM (셔틀 22번 교체)</t>
  </si>
  <si>
    <t>SEM (셔틀 72번 교체)</t>
  </si>
  <si>
    <t>Telescopic unit chain</t>
  </si>
  <si>
    <t>Shuttle 전원 공급 파워서플라이 (24V)</t>
  </si>
  <si>
    <t>Shuttle 전원 공급 파워서플라이 (48V)</t>
  </si>
  <si>
    <t>ACCESS CONCEPT LZYL=4510 LINKS 1E V2 …</t>
  </si>
  <si>
    <t>KNAPP 비상 LOCK 장치</t>
  </si>
  <si>
    <t xml:space="preserve">PILZ Safety switch </t>
  </si>
  <si>
    <t>2. Hexagon nut</t>
  </si>
  <si>
    <t>사이드 가이드 휠 고정 볼트</t>
  </si>
  <si>
    <t>3. Vibration buffer</t>
  </si>
  <si>
    <t>사이드 가이드 휠 버퍼</t>
  </si>
  <si>
    <t>4. Sideguide wheel</t>
  </si>
  <si>
    <t>Bracket (Front/Rear Left side)</t>
  </si>
  <si>
    <t>사이드 가이드 휠 브라켓</t>
  </si>
  <si>
    <t>Bracket (Front/Rear Right side)</t>
  </si>
  <si>
    <t>Inductive sensor, I18H022 20MM M18</t>
  </si>
  <si>
    <t>셔틀 하부 크로스 레일 감지 센서</t>
  </si>
  <si>
    <t>Suttle 2set</t>
  </si>
  <si>
    <t>셔틀 스페어</t>
  </si>
  <si>
    <t>스캐너</t>
  </si>
  <si>
    <t>INDUCTIVE SENSOR, I1BH011 3MM STIRN OE. / Retainer sensor</t>
  </si>
  <si>
    <t>STEPPER MOTOR HSY223-F06C + PX28S-16,... / Retainer motor</t>
  </si>
  <si>
    <t>SAFETY SWITCH. PSEN MA1.4P-50/MA1.4-MM</t>
  </si>
  <si>
    <t>도어 안전 스위치 (노란색)</t>
  </si>
  <si>
    <t>셔틀 주행 휠 엔코더</t>
  </si>
  <si>
    <t>리테이터 모터</t>
  </si>
  <si>
    <t>RFID READER, IQT1-FP-R4-V1</t>
  </si>
  <si>
    <t>셔틀 RFID 리터</t>
  </si>
  <si>
    <t>셔틀 리프트 모터</t>
  </si>
  <si>
    <t>10395527_01_0017</t>
  </si>
  <si>
    <t>Y-AXIS EBG_QFW -S, OSR, EVO</t>
  </si>
  <si>
    <t>10402682_01</t>
  </si>
  <si>
    <t>ENCODER EBG_QFW -M, OSR_EVO</t>
  </si>
  <si>
    <t>셔틀 엔코더</t>
  </si>
  <si>
    <t>셔틀 RFID 리더</t>
  </si>
  <si>
    <t>랙 통로 도어 안전 스위치</t>
  </si>
  <si>
    <t>리테이너 감지센서(긴 선)</t>
  </si>
  <si>
    <t>구경모</t>
  </si>
  <si>
    <t>KNAPP LOCK (LIGHT CURTAIN 전 LOCK)</t>
  </si>
  <si>
    <t>12월11일</t>
  </si>
  <si>
    <t>CURRENT COLLECTOR, 0815 2P1PH 35A REV…</t>
  </si>
  <si>
    <t>SIDE GUIDE V8 EBG -M, OSR_EVO </t>
  </si>
  <si>
    <t>SIDE GUIDE V8 EBG -M, OSR_EVO</t>
  </si>
  <si>
    <t>RFID 트랜스폰더_종방향(브라켓포함)</t>
  </si>
  <si>
    <t>RFID 트랜스폰더_크로스영역(브라켓포함)</t>
  </si>
  <si>
    <t>광센서 반사판</t>
  </si>
  <si>
    <t>권오준</t>
  </si>
  <si>
    <t>I/O MODULE, ASI VBA-3E3A-G20-ZEL/E2L-…</t>
  </si>
  <si>
    <t>3in 3out, 롤러 컨베이어 모터 모듈(ASI)</t>
  </si>
  <si>
    <t>10662775_01</t>
  </si>
  <si>
    <t>MOTOR MODULE, ASI VBA-4E3A-G20-ZEL/M1…</t>
  </si>
  <si>
    <t>2in 2out, 롤러 컨베이어 모터 모듈(ASI)</t>
  </si>
  <si>
    <t>6ES7136-6BA01-0CA0</t>
  </si>
  <si>
    <t>Toothed Poly</t>
  </si>
  <si>
    <t>Tension Drum</t>
  </si>
  <si>
    <t>Detection Roller</t>
  </si>
  <si>
    <t>6ES7155-6AU01-0BN0</t>
  </si>
  <si>
    <t>BUS ADAPTER, BA 2XRJ45 6ES7193-6AR00-...</t>
  </si>
  <si>
    <t>OUTPUT MODULE, 4 F-DQ 24V/2A ET200SP</t>
  </si>
  <si>
    <t>RFID 트랜스폰더_크로스구간(노란색 브라켓포함)</t>
  </si>
  <si>
    <t>리프팅 모터 회전부 부싱</t>
  </si>
  <si>
    <t>ETHERNET SWITCH, SCALANCE XF208 MANAG…</t>
  </si>
  <si>
    <t>AS-Interface power supply (DC/DC transducer for field bus applications)</t>
  </si>
  <si>
    <t>MONITORING RELAY, 3UG4615-2CR20 NON-C…</t>
  </si>
  <si>
    <t>POWER SUPPLY UNIT, TDR-240W-24V-10A-D…</t>
  </si>
  <si>
    <t>MOT.PROT. CIRCUIT BREAKER COMB, GV2ME…</t>
  </si>
  <si>
    <t>ASH0101SUV01 전기판넬 도어 스위치(LOAD SWITCH, KG32B T304)</t>
  </si>
  <si>
    <t>DOOR COUPLING ROT.OPERAT.MECH., 3VA4/…</t>
  </si>
  <si>
    <t>ASH0102F1 전기판넬 회전 스위치(3VA9137-0FK31)</t>
  </si>
  <si>
    <t>거리제어센서</t>
  </si>
  <si>
    <t>7KM9300-0AE02-0AA0</t>
  </si>
  <si>
    <t>RES. CURR. OP. CIRCUIT-BREAKER, TYP B…</t>
  </si>
  <si>
    <t>CONTACTOR, LC1D25BL 4P 60A UC 24V</t>
  </si>
  <si>
    <t>AUXILIARY CONTACT, LA1DN22A65 2NC,2NO…</t>
  </si>
  <si>
    <t>Contactor Block, Auxiliary, LADN22</t>
  </si>
  <si>
    <t>CURRENT TRANSFORMER, 100/5A D=42MM 22…</t>
  </si>
  <si>
    <t>RSB2A080BD, General Purpose Relay, 24VCD, 8A</t>
  </si>
  <si>
    <t>Limit Switch, COMEPI AP5T14Z11</t>
  </si>
  <si>
    <t>퓨즈 4A</t>
  </si>
  <si>
    <t>주식회사 코엔</t>
  </si>
  <si>
    <t>GV2ME07-B(1.6~2.5A)</t>
    <phoneticPr fontId="30" type="noConversion"/>
  </si>
  <si>
    <t>GV2ME06(1~1.6A) (+LP4K0610BW3A23096, 24V)</t>
  </si>
  <si>
    <t>AUTOMATIC CIRCUIT BREAKER DC, S 201-Z…</t>
  </si>
  <si>
    <t>AUTOMATIC CIRCUIT BREAKER DC, S201DC-…</t>
  </si>
  <si>
    <t>AUTOMATIC CIRCUIT BREAKER AC, S201-Z4…</t>
  </si>
  <si>
    <t>AUTOMATIC CIRCUIT BREAKER DC, 1A ESX1…</t>
  </si>
  <si>
    <t>AUTOMATIC CIRCUIT BREAKER DC, 2kw/3kw/4A …</t>
  </si>
  <si>
    <t>AUTOMATIC CIRCUIT BREAKER DC, 6kw/8kw/10A…</t>
  </si>
  <si>
    <t>AUTOMATIC CIRCUIT BREAKER DC, 2kw/4kw/6A …</t>
  </si>
  <si>
    <t>ROLLER CHAIN 06B-1 GL G67ML IWI ISO60…</t>
  </si>
  <si>
    <t>AUTOMATIC CIRCUIT BREAKER DC, S201UDC…</t>
  </si>
  <si>
    <t>POWER SUPPLY UNIT, DP500 24Vkw/20A IP65…</t>
    <phoneticPr fontId="30" type="noConversion"/>
  </si>
  <si>
    <t>F03.GAG02 판넬에 설치 됨</t>
    <phoneticPr fontId="30" type="noConversion"/>
  </si>
  <si>
    <t>10907771_02</t>
    <phoneticPr fontId="30" type="noConversion"/>
  </si>
  <si>
    <r>
      <t>사이드</t>
    </r>
    <r>
      <rPr>
        <sz val="10"/>
        <color rgb="FF000000"/>
        <rFont val="Calibri"/>
        <family val="2"/>
      </rPr>
      <t xml:space="preserve"> </t>
    </r>
    <r>
      <rPr>
        <sz val="10"/>
        <color rgb="FF000000"/>
        <rFont val="Aptos Narrow"/>
        <family val="2"/>
      </rPr>
      <t>가이드</t>
    </r>
    <r>
      <rPr>
        <sz val="10"/>
        <color rgb="FF000000"/>
        <rFont val="Calibri"/>
        <family val="2"/>
      </rPr>
      <t xml:space="preserve"> </t>
    </r>
    <r>
      <rPr>
        <sz val="10"/>
        <color rgb="FF000000"/>
        <rFont val="Aptos Narrow"/>
        <family val="2"/>
      </rPr>
      <t>휠</t>
    </r>
    <r>
      <rPr>
        <sz val="10"/>
        <color rgb="FF000000"/>
        <rFont val="Calibri"/>
        <family val="2"/>
      </rPr>
      <t xml:space="preserve"> </t>
    </r>
    <r>
      <rPr>
        <sz val="10"/>
        <color rgb="FF000000"/>
        <rFont val="Aptos Narrow"/>
        <family val="2"/>
      </rPr>
      <t>일체형</t>
    </r>
    <r>
      <rPr>
        <sz val="10"/>
        <color rgb="FF000000"/>
        <rFont val="Calibri"/>
        <family val="2"/>
      </rPr>
      <t>(</t>
    </r>
    <r>
      <rPr>
        <sz val="10"/>
        <color rgb="FF000000"/>
        <rFont val="Aptos Narrow"/>
        <family val="2"/>
      </rPr>
      <t>개선품</t>
    </r>
    <r>
      <rPr>
        <sz val="10"/>
        <color rgb="FF000000"/>
        <rFont val="Calibri"/>
        <family val="2"/>
      </rPr>
      <t>)</t>
    </r>
  </si>
  <si>
    <t>DEFLECTION ROLLER, LARGE TEL. -M, OSR…</t>
  </si>
  <si>
    <r>
      <t xml:space="preserve">Telescope Chain </t>
    </r>
    <r>
      <rPr>
        <sz val="10"/>
        <color rgb="FF000000"/>
        <rFont val="맑은 고딕"/>
        <family val="2"/>
      </rPr>
      <t>고정</t>
    </r>
    <r>
      <rPr>
        <sz val="10"/>
        <color rgb="FF000000"/>
        <rFont val="Calibri"/>
        <family val="2"/>
      </rPr>
      <t xml:space="preserve"> Deflection Roller</t>
    </r>
  </si>
  <si>
    <t>INDUCTIVE SENSOR, I1BH027, 4MM, NFLU,…</t>
  </si>
  <si>
    <r>
      <t>텔레스코프</t>
    </r>
    <r>
      <rPr>
        <sz val="10"/>
        <color rgb="FF000000"/>
        <rFont val="Calibri"/>
        <family val="2"/>
      </rPr>
      <t xml:space="preserve"> </t>
    </r>
    <r>
      <rPr>
        <sz val="10"/>
        <color rgb="FF000000"/>
        <rFont val="맑은 고딕"/>
        <family val="2"/>
      </rPr>
      <t>센서</t>
    </r>
  </si>
  <si>
    <t>INDUCTIVE SENSOR, I1BH005 3MM SEITL. …</t>
  </si>
  <si>
    <r>
      <t xml:space="preserve">Lifting Motor </t>
    </r>
    <r>
      <rPr>
        <sz val="10"/>
        <color rgb="FF000000"/>
        <rFont val="맑은 고딕"/>
        <family val="2"/>
      </rPr>
      <t>도그</t>
    </r>
    <r>
      <rPr>
        <sz val="10"/>
        <color rgb="FF000000"/>
        <rFont val="Calibri"/>
        <family val="2"/>
      </rPr>
      <t xml:space="preserve"> Up/Down </t>
    </r>
    <r>
      <rPr>
        <sz val="10"/>
        <color rgb="FF000000"/>
        <rFont val="맑은 고딕"/>
        <family val="2"/>
      </rPr>
      <t>감지</t>
    </r>
    <r>
      <rPr>
        <sz val="10"/>
        <color rgb="FF000000"/>
        <rFont val="Calibri"/>
        <family val="2"/>
      </rPr>
      <t xml:space="preserve"> Sensor</t>
    </r>
  </si>
  <si>
    <r>
      <t>Intersection sensor(</t>
    </r>
    <r>
      <rPr>
        <sz val="10"/>
        <color rgb="FF000000"/>
        <rFont val="맑은 고딕"/>
        <family val="2"/>
      </rPr>
      <t>교차로</t>
    </r>
    <r>
      <rPr>
        <sz val="10"/>
        <color rgb="FF000000"/>
        <rFont val="Calibri"/>
        <family val="2"/>
      </rPr>
      <t xml:space="preserve"> </t>
    </r>
    <r>
      <rPr>
        <sz val="10"/>
        <color rgb="FF000000"/>
        <rFont val="맑은 고딕"/>
        <family val="2"/>
      </rPr>
      <t>영역</t>
    </r>
    <r>
      <rPr>
        <sz val="10"/>
        <color rgb="FF000000"/>
        <rFont val="Calibri"/>
        <family val="2"/>
      </rPr>
      <t xml:space="preserve"> </t>
    </r>
    <r>
      <rPr>
        <sz val="10"/>
        <color rgb="FF000000"/>
        <rFont val="맑은 고딕"/>
        <family val="2"/>
      </rPr>
      <t>센서</t>
    </r>
    <r>
      <rPr>
        <sz val="10"/>
        <color rgb="FF000000"/>
        <rFont val="Calibri"/>
        <family val="2"/>
      </rPr>
      <t>)</t>
    </r>
  </si>
  <si>
    <t>OPTICAL SENSOR, DOPPELSENSOR OPT1010</t>
  </si>
  <si>
    <t>Area limit sensor(말단영역센서)</t>
  </si>
  <si>
    <t>+F01 판넬, Terminal Cover, 3VA9271-0WF30</t>
    <phoneticPr fontId="30" type="noConversion"/>
  </si>
  <si>
    <t>CONNECTION BLOCK, MSS GV1-G09</t>
  </si>
  <si>
    <t>F03.GAG02 판넬에 설치 됨, GV1G09, Circuit Breaker Accessory</t>
    <phoneticPr fontId="30" type="noConversion"/>
  </si>
  <si>
    <t>TERMINAL COVER, 3VA4/5 125 3P LANG</t>
  </si>
  <si>
    <t>+F02 판넬, 3VA9131-0WF30</t>
    <phoneticPr fontId="30" type="noConversion"/>
  </si>
  <si>
    <t>EXIT FILTER, GSF25</t>
  </si>
  <si>
    <t>+F02 판넬, GSF25, Exhaust Filter</t>
    <phoneticPr fontId="30" type="noConversion"/>
  </si>
  <si>
    <t>RES. CURR. OP. CIRCUIT-BREAKER-ACV-10...</t>
  </si>
  <si>
    <t>+F02 판넬, DS201 M B10</t>
    <phoneticPr fontId="30" type="noConversion"/>
  </si>
  <si>
    <t>FUSE, NH00 20A</t>
  </si>
  <si>
    <t>10800171_01</t>
    <phoneticPr fontId="30" type="noConversion"/>
  </si>
  <si>
    <t>WLAN CLIENT, MICROTIC EBG CONFIGURATED</t>
    <phoneticPr fontId="30" type="noConversion"/>
  </si>
  <si>
    <t>Shuttle Wifi Module</t>
    <phoneticPr fontId="30" type="noConversion"/>
  </si>
  <si>
    <t>10764610_01</t>
    <phoneticPr fontId="30" type="noConversion"/>
  </si>
  <si>
    <t>CURRENT COLLECTOR, 0815 2P1PH 35A REV…</t>
    <phoneticPr fontId="30" type="noConversion"/>
  </si>
  <si>
    <t>커런트 컬렉터</t>
    <phoneticPr fontId="30" type="noConversion"/>
  </si>
  <si>
    <t>CURRENT COLLECTOR, 0815 2P1PH 35A REV...</t>
    <phoneticPr fontId="30" type="noConversion"/>
  </si>
  <si>
    <t>OY1PS941</t>
  </si>
  <si>
    <t>수평이동대차 롤러</t>
  </si>
  <si>
    <t>10431572_01</t>
  </si>
  <si>
    <t>SETTING GAUGE IG EBG,OSR_EVO</t>
  </si>
  <si>
    <t>리프팅 높이 센서 조절 게이지</t>
  </si>
  <si>
    <t>리테이너 모터 Set(Front)</t>
    <phoneticPr fontId="30" type="noConversion"/>
  </si>
  <si>
    <t>리테이너 모터 Set(Rear)</t>
    <phoneticPr fontId="30" type="noConversion"/>
  </si>
  <si>
    <t>OPTICAL SENSOR, OYKS950 REFL.LS M. HGA Replacement for 10409305</t>
  </si>
  <si>
    <t>Intersection point sensor / lengthwise marker sensor(교차로 중앙 센서/종방향 이동 마커 센서)</t>
  </si>
  <si>
    <t>통로 주행모터 엔코더 + Plate</t>
    <phoneticPr fontId="30" type="noConversion"/>
  </si>
  <si>
    <t>Heavy Duty Shock Absorber, Lds-40-700…</t>
    <phoneticPr fontId="30" type="noConversion"/>
  </si>
  <si>
    <t>10652991_01</t>
    <phoneticPr fontId="30" type="noConversion"/>
  </si>
  <si>
    <t>SCADA 테블릿 PC</t>
  </si>
  <si>
    <t>10685488_01</t>
    <phoneticPr fontId="30" type="noConversion"/>
  </si>
  <si>
    <t>DP500 IP/3-24(24V 파워서플라이)</t>
    <phoneticPr fontId="30" type="noConversion"/>
  </si>
  <si>
    <t>10333752_01_0002</t>
  </si>
  <si>
    <t xml:space="preserve"> LIFTING STOPPER NB1=660 RAL7043 T75 -…</t>
  </si>
  <si>
    <t>프리존, vms 컨베이어 스토퍼</t>
  </si>
  <si>
    <t xml:space="preserve"> DISTANCE SENSOR, OCP662P0150P</t>
  </si>
  <si>
    <t>VMS SENSOR</t>
  </si>
  <si>
    <t xml:space="preserve"> THROUGH-BEAM SENSOR, OED000C0003</t>
  </si>
  <si>
    <t xml:space="preserve"> 0811018 Dictator magnetic clamp EM G…</t>
  </si>
  <si>
    <t>방화셔터 롤러 전자석</t>
  </si>
  <si>
    <t>10818667_02</t>
  </si>
  <si>
    <t xml:space="preserve"> TORQUE ARM INT B1, STR_EARF</t>
  </si>
  <si>
    <t>컨베이어 파워롤러 서포트</t>
  </si>
  <si>
    <t>10818667_03</t>
  </si>
  <si>
    <t>리프팅 높이센서 홀더</t>
    <phoneticPr fontId="30" type="noConversion"/>
  </si>
  <si>
    <t>DLS</t>
    <phoneticPr fontId="30" type="noConversion"/>
  </si>
  <si>
    <t>RFID 리더</t>
    <phoneticPr fontId="30" type="noConversion"/>
  </si>
  <si>
    <t>에스피씨테크놀로지</t>
  </si>
  <si>
    <t>LIFTING STOPPER NB1=660 RAL7043 T75 -... (Intralox suspension spring)</t>
  </si>
  <si>
    <t>CPU,ET200SP IM 155-6PN HF</t>
  </si>
  <si>
    <t>6ES7155-6AU01-0CN0</t>
  </si>
  <si>
    <t>Current collector(랙통로)</t>
  </si>
  <si>
    <t>Current collector(크로스)</t>
    <phoneticPr fontId="32" type="noConversion"/>
  </si>
  <si>
    <t>TOTAL</t>
  </si>
  <si>
    <t>Date</t>
  </si>
  <si>
    <t>Shuttle#</t>
  </si>
  <si>
    <t>Parts I</t>
  </si>
  <si>
    <t>Parts II</t>
  </si>
  <si>
    <t>Parts III</t>
  </si>
  <si>
    <t>Material Number</t>
  </si>
  <si>
    <t>Remark</t>
  </si>
  <si>
    <t>Used days</t>
  </si>
  <si>
    <t>NEW/USED</t>
  </si>
  <si>
    <t>Warranty 요청</t>
  </si>
  <si>
    <t>세로 막대형1</t>
  </si>
  <si>
    <t>Current collector(랙통로)</t>
    <phoneticPr fontId="30" type="noConversion"/>
  </si>
  <si>
    <t>종방향</t>
    <phoneticPr fontId="30" type="noConversion"/>
  </si>
  <si>
    <t>마모로 인한 교체</t>
    <phoneticPr fontId="30" type="noConversion"/>
  </si>
  <si>
    <t>NEW</t>
  </si>
  <si>
    <t>Corner element (Corner cover)_rear left side</t>
  </si>
  <si>
    <t>파손으로 교체</t>
  </si>
  <si>
    <t>종방향 주행 휠</t>
    <phoneticPr fontId="30" type="noConversion"/>
  </si>
  <si>
    <t>Sideguide wheel</t>
  </si>
  <si>
    <t>SIDE GUIDE V8 EBG -M, OSR_EVO (Front left side, Rear right side)</t>
    <phoneticPr fontId="30" type="noConversion"/>
  </si>
  <si>
    <t>2EA</t>
    <phoneticPr fontId="30" type="noConversion"/>
  </si>
  <si>
    <t>파손으로 4ea 교체</t>
  </si>
  <si>
    <t>SIDE GUIDE V8 EBG -M, OSR_EVO (Front right side, Rear left side)</t>
    <phoneticPr fontId="30" type="noConversion"/>
  </si>
  <si>
    <t>마모로 4EA 교체</t>
  </si>
  <si>
    <t>(PM) 개선품 교체</t>
  </si>
  <si>
    <t>불량으로 인한 교체</t>
  </si>
  <si>
    <t>교차로영역(4,5통로) 진입시 Front right 가이드휠 충격으로 교체</t>
  </si>
  <si>
    <t>CURRENT COLLECTOR PAIR 1 Set</t>
    <phoneticPr fontId="30" type="noConversion"/>
  </si>
  <si>
    <t>횡방향</t>
  </si>
  <si>
    <t>EVOS-0045 error 크로스구간에서 정지로인한 교체</t>
  </si>
  <si>
    <t>안전 확장 모듈 Safety Extension Module</t>
  </si>
  <si>
    <t>전원차단기 트립으로 교체</t>
  </si>
  <si>
    <t>파손으로 인한 (개선품)교체</t>
  </si>
  <si>
    <t>RFID</t>
    <phoneticPr fontId="30" type="noConversion"/>
  </si>
  <si>
    <t>RFID Transponder 인식 불량으로 교체</t>
    <phoneticPr fontId="30" type="noConversion"/>
  </si>
  <si>
    <t>SUPERCAPACITOR EBG V2 -M, OSR_EVO</t>
    <phoneticPr fontId="30" type="noConversion"/>
  </si>
  <si>
    <t>EVOS-0035 error 전원공급 불량으로 교체</t>
  </si>
  <si>
    <t>EVOS-0022 Error</t>
  </si>
  <si>
    <t>Printed Circuit Board</t>
    <phoneticPr fontId="30" type="noConversion"/>
  </si>
  <si>
    <t>불량(케이블 단선)으로 인한 교체(Motor2 error)</t>
  </si>
  <si>
    <t>마모로 인한 교체</t>
  </si>
  <si>
    <t>파손으로 인한 교체</t>
    <phoneticPr fontId="30" type="noConversion"/>
  </si>
  <si>
    <t>(PM)마모로 인한 교체</t>
  </si>
  <si>
    <r>
      <rPr>
        <sz val="10"/>
        <color rgb="FF000000"/>
        <rFont val="Aptos Narrow"/>
        <family val="2"/>
      </rPr>
      <t xml:space="preserve">RFID </t>
    </r>
    <r>
      <rPr>
        <sz val="10"/>
        <color rgb="FF000000"/>
        <rFont val="Malgun Gothic"/>
        <family val="2"/>
        <charset val="129"/>
      </rPr>
      <t>트랜스폰더</t>
    </r>
    <r>
      <rPr>
        <sz val="10"/>
        <color rgb="FF000000"/>
        <rFont val="Aptos Narrow"/>
        <family val="2"/>
      </rPr>
      <t xml:space="preserve">_HB-B </t>
    </r>
    <r>
      <rPr>
        <sz val="10"/>
        <color rgb="FF000000"/>
        <rFont val="Malgun Gothic"/>
        <family val="2"/>
        <charset val="129"/>
      </rPr>
      <t>크로스구간</t>
    </r>
    <r>
      <rPr>
        <sz val="10"/>
        <color rgb="FF000000"/>
        <rFont val="Aptos Narrow"/>
        <family val="2"/>
      </rPr>
      <t>(</t>
    </r>
    <r>
      <rPr>
        <sz val="10"/>
        <color rgb="FF000000"/>
        <rFont val="Malgun Gothic"/>
        <family val="2"/>
        <charset val="129"/>
      </rPr>
      <t>노란색</t>
    </r>
    <r>
      <rPr>
        <sz val="10"/>
        <color rgb="FF000000"/>
        <rFont val="Aptos Narrow"/>
        <family val="2"/>
      </rPr>
      <t xml:space="preserve"> </t>
    </r>
    <r>
      <rPr>
        <sz val="10"/>
        <color rgb="FF000000"/>
        <rFont val="Malgun Gothic"/>
        <family val="2"/>
        <charset val="129"/>
      </rPr>
      <t>브라켓포함</t>
    </r>
    <r>
      <rPr>
        <sz val="10"/>
        <color rgb="FF000000"/>
        <rFont val="Aptos Narrow"/>
        <family val="2"/>
      </rPr>
      <t>) 2EA</t>
    </r>
  </si>
  <si>
    <t>3통로 16Lv C01,C03 파손으로 교체</t>
  </si>
  <si>
    <t>(PM)파손으로 4EA 교체</t>
  </si>
  <si>
    <t>(PM)마모로 4EA 교체</t>
  </si>
  <si>
    <t>(PM)마모,유닛 전체 교체(Knapp)</t>
  </si>
  <si>
    <t>Front Left 1EA</t>
    <phoneticPr fontId="30" type="noConversion"/>
  </si>
  <si>
    <t>Wheel</t>
    <phoneticPr fontId="30" type="noConversion"/>
  </si>
  <si>
    <t>BOGIE WHEEL, QFW ABLF EBG, OSR_EVO</t>
    <phoneticPr fontId="30" type="noConversion"/>
  </si>
  <si>
    <t>횡방향 주행 휠</t>
    <phoneticPr fontId="30" type="noConversion"/>
  </si>
  <si>
    <t>마모로 4EA 교체</t>
    <phoneticPr fontId="30" type="noConversion"/>
  </si>
  <si>
    <t>파손으로 4EA 교체</t>
    <phoneticPr fontId="30" type="noConversion"/>
  </si>
  <si>
    <t>Sideguide wheel</t>
    <phoneticPr fontId="30" type="noConversion"/>
  </si>
  <si>
    <t>Current collector(크로스)</t>
    <phoneticPr fontId="30" type="noConversion"/>
  </si>
  <si>
    <t>Current Collector Inspection, Pair 교체(인원엔지니어링) 마모 교체</t>
  </si>
  <si>
    <t>크로스 주행 시 소음 발생으로 인한 교체</t>
    <phoneticPr fontId="30" type="noConversion"/>
  </si>
  <si>
    <t>Shuttle LED Yellow : red 점등(Safe state : CPU error)</t>
  </si>
  <si>
    <t>CORNER ELEMENT EBG -M, OSR_EVO (Rear right side)</t>
  </si>
  <si>
    <t>Corner element (Corner cover)_front left side</t>
  </si>
  <si>
    <t>파손으로 교체</t>
    <phoneticPr fontId="30" type="noConversion"/>
  </si>
  <si>
    <t>교차로 중앙 센서/종방향 이동 마커 센서</t>
  </si>
  <si>
    <t>크로싱구간에서 EVOS-0045 에러 발생으로 교체</t>
  </si>
  <si>
    <t>Carton Loading/Unloading 시 에러 발생, 셔틀 정위치 불량 의심하여 센서 교체 진행</t>
    <phoneticPr fontId="30" type="noConversion"/>
  </si>
  <si>
    <t>4EA 교체, 1통로C01과 1섹터 사이 단차에서 Front Right 가이드휠 바닥면 걸림으로 교체</t>
    <phoneticPr fontId="30" type="noConversion"/>
  </si>
  <si>
    <t>커넥터 그을림으로 인한 교체</t>
    <phoneticPr fontId="30" type="noConversion"/>
  </si>
  <si>
    <t>마모로 4ea 교체</t>
    <phoneticPr fontId="30" type="noConversion"/>
  </si>
  <si>
    <t>연결부위 불량(부러짐)으로 교체</t>
    <phoneticPr fontId="30" type="noConversion"/>
  </si>
  <si>
    <t>EVOS-0045 Error</t>
    <phoneticPr fontId="30" type="noConversion"/>
  </si>
  <si>
    <t>3통로 C03 EVOS-0045 Error 및 마모로 교체</t>
    <phoneticPr fontId="30" type="noConversion"/>
  </si>
  <si>
    <t>횡방향</t>
    <phoneticPr fontId="30" type="noConversion"/>
  </si>
  <si>
    <t xml:space="preserve">3통로 C03 EVOS-0045 Error </t>
    <phoneticPr fontId="30" type="noConversion"/>
  </si>
  <si>
    <t>Motor</t>
    <phoneticPr fontId="30" type="noConversion"/>
  </si>
  <si>
    <t>불량으로 교체</t>
    <phoneticPr fontId="30" type="noConversion"/>
  </si>
  <si>
    <r>
      <t>Lifting height sensor(</t>
    </r>
    <r>
      <rPr>
        <sz val="11"/>
        <color rgb="FF000000"/>
        <rFont val="Malgun Gothic"/>
        <family val="2"/>
        <charset val="129"/>
      </rPr>
      <t>리프팅</t>
    </r>
    <r>
      <rPr>
        <sz val="11"/>
        <color rgb="FF000000"/>
        <rFont val="Aptos Narrow"/>
        <family val="2"/>
      </rPr>
      <t xml:space="preserve"> </t>
    </r>
    <r>
      <rPr>
        <sz val="11"/>
        <color rgb="FF000000"/>
        <rFont val="Malgun Gothic"/>
        <family val="2"/>
        <charset val="129"/>
      </rPr>
      <t>높이</t>
    </r>
    <r>
      <rPr>
        <sz val="11"/>
        <color rgb="FF000000"/>
        <rFont val="Aptos Narrow"/>
        <family val="2"/>
      </rPr>
      <t xml:space="preserve"> </t>
    </r>
    <r>
      <rPr>
        <sz val="11"/>
        <color rgb="FF000000"/>
        <rFont val="Malgun Gothic"/>
        <family val="2"/>
        <charset val="129"/>
      </rPr>
      <t>센서</t>
    </r>
    <r>
      <rPr>
        <sz val="11"/>
        <color rgb="FF000000"/>
        <rFont val="Aptos Narrow"/>
        <family val="2"/>
      </rPr>
      <t xml:space="preserve">) </t>
    </r>
    <r>
      <rPr>
        <sz val="11"/>
        <color rgb="FF000000"/>
        <rFont val="Malgun Gothic"/>
        <family val="2"/>
        <charset val="129"/>
      </rPr>
      <t>셔틀</t>
    </r>
    <r>
      <rPr>
        <sz val="11"/>
        <color rgb="FF000000"/>
        <rFont val="Aptos Narrow"/>
        <family val="2"/>
      </rPr>
      <t xml:space="preserve"> </t>
    </r>
    <r>
      <rPr>
        <sz val="11"/>
        <color rgb="FF000000"/>
        <rFont val="Malgun Gothic"/>
        <family val="2"/>
        <charset val="129"/>
      </rPr>
      <t>하부</t>
    </r>
    <r>
      <rPr>
        <sz val="11"/>
        <color rgb="FF000000"/>
        <rFont val="Aptos Narrow"/>
        <family val="2"/>
      </rPr>
      <t xml:space="preserve"> </t>
    </r>
    <r>
      <rPr>
        <sz val="11"/>
        <color rgb="FF000000"/>
        <rFont val="Malgun Gothic"/>
        <family val="2"/>
        <charset val="129"/>
      </rPr>
      <t>크로스</t>
    </r>
    <r>
      <rPr>
        <sz val="11"/>
        <color rgb="FF000000"/>
        <rFont val="Aptos Narrow"/>
        <family val="2"/>
      </rPr>
      <t xml:space="preserve"> </t>
    </r>
    <r>
      <rPr>
        <sz val="11"/>
        <color rgb="FF000000"/>
        <rFont val="Malgun Gothic"/>
        <family val="2"/>
        <charset val="129"/>
      </rPr>
      <t>레일</t>
    </r>
    <r>
      <rPr>
        <sz val="11"/>
        <color rgb="FF000000"/>
        <rFont val="Aptos Narrow"/>
        <family val="2"/>
      </rPr>
      <t xml:space="preserve"> </t>
    </r>
    <r>
      <rPr>
        <sz val="11"/>
        <color rgb="FF000000"/>
        <rFont val="Malgun Gothic"/>
        <family val="2"/>
        <charset val="129"/>
      </rPr>
      <t>감지</t>
    </r>
    <r>
      <rPr>
        <sz val="11"/>
        <color rgb="FF000000"/>
        <rFont val="Aptos Narrow"/>
        <family val="2"/>
      </rPr>
      <t xml:space="preserve"> </t>
    </r>
    <r>
      <rPr>
        <sz val="11"/>
        <color rgb="FF000000"/>
        <rFont val="Malgun Gothic"/>
        <family val="2"/>
        <charset val="129"/>
      </rPr>
      <t>센서</t>
    </r>
    <r>
      <rPr>
        <sz val="11"/>
        <color rgb="FF000000"/>
        <rFont val="Aptos Narrow"/>
        <family val="2"/>
      </rPr>
      <t xml:space="preserve"> (</t>
    </r>
    <r>
      <rPr>
        <sz val="11"/>
        <color rgb="FF000000"/>
        <rFont val="Malgun Gothic"/>
        <family val="2"/>
        <charset val="129"/>
      </rPr>
      <t>높이</t>
    </r>
    <r>
      <rPr>
        <sz val="11"/>
        <color rgb="FF000000"/>
        <rFont val="Aptos Narrow"/>
        <family val="2"/>
      </rPr>
      <t>)</t>
    </r>
    <phoneticPr fontId="30" type="noConversion"/>
  </si>
  <si>
    <t>A.TK01.02.027SF-TB01 파워서플라이 고장으로 교체</t>
    <phoneticPr fontId="30" type="noConversion"/>
  </si>
  <si>
    <t>Front Left에서 2번째 위치 Retainer motor 동작 이상으로 교체</t>
    <phoneticPr fontId="30" type="noConversion"/>
  </si>
  <si>
    <t>VARIO 동력 축 연결 커플링</t>
    <phoneticPr fontId="30" type="noConversion"/>
  </si>
  <si>
    <t>볼트파손으로  교체</t>
    <phoneticPr fontId="30" type="noConversion"/>
  </si>
  <si>
    <t>텔레스코프 센서</t>
    <phoneticPr fontId="30" type="noConversion"/>
  </si>
  <si>
    <t>Front Left 센서 감지 이상으로 교체</t>
    <phoneticPr fontId="30" type="noConversion"/>
  </si>
  <si>
    <t>S201UDC Z10A / Shuttle 차단기</t>
    <phoneticPr fontId="30" type="noConversion"/>
  </si>
  <si>
    <t>15/60번 셔틀 충돌로 파손되어 교체</t>
    <phoneticPr fontId="30" type="noConversion"/>
  </si>
  <si>
    <t>2EA</t>
  </si>
  <si>
    <t>15/60번 셔틀 충돌로 Front right 파손, 4EA 교체</t>
    <phoneticPr fontId="30" type="noConversion"/>
  </si>
  <si>
    <t>INDUCTIVE SENSOR, I18H022 20MM M18</t>
    <phoneticPr fontId="30" type="noConversion"/>
  </si>
  <si>
    <r>
      <t>Intersection sensor(</t>
    </r>
    <r>
      <rPr>
        <sz val="11"/>
        <color theme="1"/>
        <rFont val="Malgun Gothic"/>
        <family val="2"/>
        <charset val="129"/>
      </rPr>
      <t>교차로</t>
    </r>
    <r>
      <rPr>
        <sz val="11"/>
        <color theme="1"/>
        <rFont val="Aptos Narrow"/>
        <family val="2"/>
      </rPr>
      <t xml:space="preserve"> </t>
    </r>
    <r>
      <rPr>
        <sz val="11"/>
        <color theme="1"/>
        <rFont val="Malgun Gothic"/>
        <family val="2"/>
        <charset val="129"/>
      </rPr>
      <t>영역</t>
    </r>
    <r>
      <rPr>
        <sz val="11"/>
        <color theme="1"/>
        <rFont val="Aptos Narrow"/>
        <family val="2"/>
      </rPr>
      <t xml:space="preserve"> </t>
    </r>
    <r>
      <rPr>
        <sz val="11"/>
        <color theme="1"/>
        <rFont val="Malgun Gothic"/>
        <family val="2"/>
        <charset val="129"/>
      </rPr>
      <t>센서</t>
    </r>
    <r>
      <rPr>
        <sz val="11"/>
        <color theme="1"/>
        <rFont val="Aptos Narrow"/>
        <family val="2"/>
      </rPr>
      <t>)</t>
    </r>
    <phoneticPr fontId="30" type="noConversion"/>
  </si>
  <si>
    <t>BOGIE WHEEL, LFW ABLF EBG OSR_EVO</t>
    <phoneticPr fontId="30" type="noConversion"/>
  </si>
  <si>
    <t>마모로 4ea 교체</t>
  </si>
  <si>
    <t>EVOS-0045 Error</t>
  </si>
  <si>
    <t>파손으로 4EA 교체</t>
  </si>
  <si>
    <t>Current Collector Inspection, Pair 교체(인원엔지니어링)</t>
    <phoneticPr fontId="30" type="noConversion"/>
  </si>
  <si>
    <t>파손,유닛 전체 교체(Knapp)</t>
    <phoneticPr fontId="30" type="noConversion"/>
  </si>
  <si>
    <t>종방향 주행중 EVOS-0045 에러 발생하여 교체</t>
    <phoneticPr fontId="30" type="noConversion"/>
  </si>
  <si>
    <t>MOUNTING KIT RAL1016 RFID R_KG -M, OS…</t>
    <phoneticPr fontId="30" type="noConversion"/>
  </si>
  <si>
    <t>HB-B 4층 3통로 3섹터 C03</t>
    <phoneticPr fontId="30" type="noConversion"/>
  </si>
  <si>
    <t>파손,교체</t>
  </si>
  <si>
    <t>PM(마모), Pair 교체(인원엔지니어링)</t>
  </si>
  <si>
    <t>Front Right 1EA</t>
  </si>
  <si>
    <t>PM(파손), Pair 교체(인원엔지니어링)</t>
  </si>
  <si>
    <t>마모, Pair 교체(knapp)</t>
  </si>
  <si>
    <t>크로스구간 이탈로 파손 교체</t>
  </si>
  <si>
    <t>PM 마모,4EA 교체 완료</t>
  </si>
  <si>
    <t>위치에러 지속 발생으로 교체</t>
    <phoneticPr fontId="30" type="noConversion"/>
  </si>
  <si>
    <t>종방향</t>
  </si>
  <si>
    <t>마모, 4EA 교체 완료</t>
  </si>
  <si>
    <t>39번 셔틀과 충돌하여 파손, Pair 교체(KNAPP)</t>
    <phoneticPr fontId="30" type="noConversion"/>
  </si>
  <si>
    <t>POWER SUPPLY UNIT, TDR-960-24V 40A</t>
    <phoneticPr fontId="30" type="noConversion"/>
  </si>
  <si>
    <t>24V 파워서플라이</t>
    <phoneticPr fontId="30" type="noConversion"/>
  </si>
  <si>
    <t>HB-B 6F SH0101SUV03 판넬 내 24V 파워서플라이 고장(고전압 발생)</t>
    <phoneticPr fontId="30" type="noConversion"/>
  </si>
  <si>
    <t>센서홀더 교차로 중앙센서 교체</t>
  </si>
  <si>
    <t>파손, 교체</t>
    <phoneticPr fontId="30" type="noConversion"/>
  </si>
  <si>
    <t>마모,4EA 교체 완료</t>
  </si>
  <si>
    <r>
      <rPr>
        <sz val="11"/>
        <color theme="1"/>
        <rFont val="Malgun Gothic"/>
        <family val="2"/>
        <charset val="129"/>
      </rPr>
      <t>셔틀</t>
    </r>
    <r>
      <rPr>
        <sz val="11"/>
        <color theme="1"/>
        <rFont val="Aptos Narrow"/>
        <family val="2"/>
      </rPr>
      <t xml:space="preserve"> </t>
    </r>
    <r>
      <rPr>
        <sz val="11"/>
        <color theme="1"/>
        <rFont val="Malgun Gothic"/>
        <family val="2"/>
        <charset val="129"/>
      </rPr>
      <t>메인보드기판</t>
    </r>
    <phoneticPr fontId="30" type="noConversion"/>
  </si>
  <si>
    <t>GRID-0030(Led 점등상태 green)Error</t>
  </si>
  <si>
    <t>Rear Right 바퀴 타이어 빠짐, 4EA 교체 완료</t>
    <phoneticPr fontId="30" type="noConversion"/>
  </si>
  <si>
    <t>Front Right 바퀴 타이어 빠짐, 4EA 교체 완료</t>
    <phoneticPr fontId="30" type="noConversion"/>
  </si>
  <si>
    <t>Front Left 바퀴 타이어 빠짐, 4EA 교체 완료</t>
  </si>
  <si>
    <t>Rear Right 바퀴 타이어 빠짐, 4EA 교체 완료</t>
  </si>
  <si>
    <t>종방향 이동 마커 센서 교체 (5통로 C03 EVOS-0045 지속적으로 발생함)</t>
  </si>
  <si>
    <t>Rear Right 바퀴 타이어 빠짐,1EA 교체 완료</t>
  </si>
  <si>
    <t>Front Right 1EA</t>
    <phoneticPr fontId="30" type="noConversion"/>
  </si>
  <si>
    <t>마모, Pair 교체(knapp)</t>
    <phoneticPr fontId="30" type="noConversion"/>
  </si>
  <si>
    <t>Rear Left 바퀴 타이어 빠짐, 4EA 교체 완료</t>
    <phoneticPr fontId="30" type="noConversion"/>
  </si>
  <si>
    <t>CORNER ELEMENT EBG -M, OSR_EVO (Front right side)</t>
  </si>
  <si>
    <t>불량, Pair 교체(knapp)</t>
  </si>
  <si>
    <t>마모, Pair 교체(인원엔지니어링)</t>
    <phoneticPr fontId="30" type="noConversion"/>
  </si>
  <si>
    <t>2개 바퀴(Front) 타이어 빠짐, 4EA 교체 완료</t>
    <phoneticPr fontId="30" type="noConversion"/>
  </si>
  <si>
    <t>1개 바퀴 타이어 빠짐, 4EA 교체 완료</t>
    <phoneticPr fontId="30" type="noConversion"/>
  </si>
  <si>
    <t>마모,유닛 전체 교체(Knapp)</t>
    <phoneticPr fontId="30" type="noConversion"/>
  </si>
  <si>
    <t>INCREMENTAL ENCODER, DBS36E-BBAP00S43</t>
    <phoneticPr fontId="30" type="noConversion"/>
  </si>
  <si>
    <t>횡방향 엔코더</t>
    <phoneticPr fontId="30" type="noConversion"/>
  </si>
  <si>
    <t>마모로 인해 4ea 교체</t>
    <phoneticPr fontId="30" type="noConversion"/>
  </si>
  <si>
    <t>크로스구간에서 포지션 에러로 교체</t>
    <phoneticPr fontId="30" type="noConversion"/>
  </si>
  <si>
    <t>불량으로 4ea 교체</t>
    <phoneticPr fontId="30" type="noConversion"/>
  </si>
  <si>
    <t>PM(마모)Pair 교체(인원엔지니어링)</t>
    <phoneticPr fontId="30" type="noConversion"/>
  </si>
  <si>
    <t>불량, 유닛 전체 교체(Knapp)</t>
    <phoneticPr fontId="30" type="noConversion"/>
  </si>
  <si>
    <t>EVOS-0045 error로 교체(지속적으로 발생함)</t>
    <phoneticPr fontId="30" type="noConversion"/>
  </si>
  <si>
    <t>위치 에러 지속 발생하여 교체</t>
    <phoneticPr fontId="30" type="noConversion"/>
  </si>
  <si>
    <t>불량,유닛 전체 교체(Knapp)</t>
    <phoneticPr fontId="30" type="noConversion"/>
  </si>
  <si>
    <t>RFID Transponder error 지속 발생으로 교체</t>
    <phoneticPr fontId="30" type="noConversion"/>
  </si>
  <si>
    <t xml:space="preserve"> </t>
    <phoneticPr fontId="30" type="noConversion"/>
  </si>
  <si>
    <t>마모, Pair 교체(KNAPP)</t>
    <phoneticPr fontId="30" type="noConversion"/>
  </si>
  <si>
    <t>LC2D50ABBE 50A U...</t>
    <phoneticPr fontId="30" type="noConversion"/>
  </si>
  <si>
    <t>SH01.01+F2(E-PLC-SAFE-0008 ERROR)Pair 교체(LC1D50A 1개 ,LAD4CM 1개)</t>
    <phoneticPr fontId="30" type="noConversion"/>
  </si>
  <si>
    <t>파손으로 교체(Rear Right)</t>
    <phoneticPr fontId="30" type="noConversion"/>
  </si>
  <si>
    <t>PM(편마모)Pair 교체(인원엔지니어링)</t>
    <phoneticPr fontId="30" type="noConversion"/>
  </si>
  <si>
    <t>크로스구간에서 전원꺼진 채 포지션 에러로 교체</t>
    <phoneticPr fontId="30" type="noConversion"/>
  </si>
  <si>
    <t>PM(편마모), Pair 교체(KNAPP)</t>
    <phoneticPr fontId="30" type="noConversion"/>
  </si>
  <si>
    <t>LIFT DRIVE UNIT E60H4+EMT245 ELR 48VDC</t>
    <phoneticPr fontId="30" type="noConversion"/>
  </si>
  <si>
    <t>Front left 파손으로 교체(2ea : Front left,Rear left)</t>
    <phoneticPr fontId="30" type="noConversion"/>
  </si>
  <si>
    <t>GEAR MOTOR ELR 220kw/10kw/3500 48V BL70S-...</t>
    <phoneticPr fontId="30" type="noConversion"/>
  </si>
  <si>
    <r>
      <rPr>
        <sz val="11"/>
        <color theme="1"/>
        <rFont val="Malgun Gothic"/>
        <family val="2"/>
        <charset val="129"/>
      </rPr>
      <t>횡방향</t>
    </r>
    <r>
      <rPr>
        <sz val="11"/>
        <color theme="1"/>
        <rFont val="Aptos Narrow"/>
        <family val="2"/>
      </rPr>
      <t xml:space="preserve"> </t>
    </r>
    <r>
      <rPr>
        <sz val="11"/>
        <color theme="1"/>
        <rFont val="Malgun Gothic"/>
        <family val="2"/>
        <charset val="129"/>
      </rPr>
      <t>주행</t>
    </r>
    <r>
      <rPr>
        <sz val="11"/>
        <color theme="1"/>
        <rFont val="Aptos Narrow"/>
        <family val="2"/>
      </rPr>
      <t xml:space="preserve"> </t>
    </r>
    <r>
      <rPr>
        <sz val="11"/>
        <color theme="1"/>
        <rFont val="Malgun Gothic"/>
        <family val="2"/>
        <charset val="129"/>
      </rPr>
      <t>모터</t>
    </r>
    <r>
      <rPr>
        <sz val="11"/>
        <color theme="1"/>
        <rFont val="Aptos Narrow"/>
        <family val="2"/>
      </rPr>
      <t xml:space="preserve"> (</t>
    </r>
    <r>
      <rPr>
        <sz val="11"/>
        <color theme="1"/>
        <rFont val="Malgun Gothic"/>
        <family val="2"/>
        <charset val="129"/>
      </rPr>
      <t>모터</t>
    </r>
    <r>
      <rPr>
        <sz val="11"/>
        <color theme="1"/>
        <rFont val="Aptos Narrow"/>
        <family val="2"/>
      </rPr>
      <t>2)</t>
    </r>
    <phoneticPr fontId="30" type="noConversion"/>
  </si>
  <si>
    <t>EVOS-0021 MOTOR2 ERROR</t>
    <phoneticPr fontId="30" type="noConversion"/>
  </si>
  <si>
    <t>PM, 유닛 전체 교체(KNAPP)</t>
    <phoneticPr fontId="30" type="noConversion"/>
  </si>
  <si>
    <t>Current Collector Inspection, 유닛 전체 교체(KNAPP)</t>
    <phoneticPr fontId="30" type="noConversion"/>
  </si>
  <si>
    <t>Hall sensor error</t>
    <phoneticPr fontId="30" type="noConversion"/>
  </si>
  <si>
    <t>PM, Pair 교체(인원엔지니어링)</t>
    <phoneticPr fontId="30" type="noConversion"/>
  </si>
  <si>
    <t>불량(마이너스 단자 파손), 유닛 전체 교체</t>
    <phoneticPr fontId="30" type="noConversion"/>
  </si>
  <si>
    <t>불량</t>
    <phoneticPr fontId="30" type="noConversion"/>
  </si>
  <si>
    <t>DOPPELSENSOR OPT1010</t>
    <phoneticPr fontId="30" type="noConversion"/>
  </si>
  <si>
    <t>불량으로 인한 교체</t>
    <phoneticPr fontId="30" type="noConversion"/>
  </si>
  <si>
    <t>불량, 유닛 전체 교체</t>
    <phoneticPr fontId="30" type="noConversion"/>
  </si>
  <si>
    <t>마모, 유닛 전체 교체</t>
    <phoneticPr fontId="30" type="noConversion"/>
  </si>
  <si>
    <t>마모, Pair 교체(커넥터부 찝음 for Test)</t>
    <phoneticPr fontId="30" type="noConversion"/>
  </si>
  <si>
    <t>INDUCTIVE SENSOR, I1BH027, 4MM, NFLU,...</t>
    <phoneticPr fontId="30" type="noConversion"/>
  </si>
  <si>
    <r>
      <rPr>
        <sz val="11"/>
        <color theme="1"/>
        <rFont val="Malgun Gothic"/>
        <family val="2"/>
        <charset val="129"/>
      </rPr>
      <t>텔레스코프</t>
    </r>
    <r>
      <rPr>
        <sz val="11"/>
        <color theme="1"/>
        <rFont val="Aptos Narrow"/>
        <family val="2"/>
      </rPr>
      <t xml:space="preserve"> </t>
    </r>
    <r>
      <rPr>
        <sz val="11"/>
        <color theme="1"/>
        <rFont val="Malgun Gothic"/>
        <family val="2"/>
        <charset val="129"/>
      </rPr>
      <t>센서</t>
    </r>
    <phoneticPr fontId="30" type="noConversion"/>
  </si>
  <si>
    <t>파손으로 교체 Right</t>
    <phoneticPr fontId="30" type="noConversion"/>
  </si>
  <si>
    <t>USED</t>
  </si>
  <si>
    <t>파손으로 교체 Left</t>
    <phoneticPr fontId="30" type="noConversion"/>
  </si>
  <si>
    <t>EVOS-0045 error로 Test용 교체</t>
    <phoneticPr fontId="30" type="noConversion"/>
  </si>
  <si>
    <t>마모, Pair 교체</t>
    <phoneticPr fontId="30" type="noConversion"/>
  </si>
  <si>
    <t>파손으로 교체(Rear left)</t>
    <phoneticPr fontId="30" type="noConversion"/>
  </si>
  <si>
    <t>편마모, Pair 교체</t>
    <phoneticPr fontId="30" type="noConversion"/>
  </si>
  <si>
    <t>파손으로 교체(1ea : Front left)</t>
    <phoneticPr fontId="30" type="noConversion"/>
  </si>
  <si>
    <t>EVOS-0045 error로 Test용 교체(지속적으로 발생함)</t>
    <phoneticPr fontId="30" type="noConversion"/>
  </si>
  <si>
    <t>Door safety switch, PILZ 506334 (506301+506308)</t>
    <phoneticPr fontId="30" type="noConversion"/>
  </si>
  <si>
    <t>후면 9층 3통로 작동상태 불량으로 교체</t>
    <phoneticPr fontId="30" type="noConversion"/>
  </si>
  <si>
    <t>리프팅모터 샤프트 탈락 및 회전부 부싱 마모로 교체</t>
    <phoneticPr fontId="30" type="noConversion"/>
  </si>
  <si>
    <t>position marker error로 Test용 교체</t>
    <phoneticPr fontId="30" type="noConversion"/>
  </si>
  <si>
    <t>Shuttle others</t>
    <phoneticPr fontId="30" type="noConversion"/>
  </si>
  <si>
    <t>48V Fuse</t>
    <phoneticPr fontId="30" type="noConversion"/>
  </si>
  <si>
    <t>교체</t>
    <phoneticPr fontId="30" type="noConversion"/>
  </si>
  <si>
    <t>Cover</t>
    <phoneticPr fontId="30" type="noConversion"/>
  </si>
  <si>
    <t>CORNER ELEMENT EBG -M, OSR_EVO</t>
    <phoneticPr fontId="30" type="noConversion"/>
  </si>
  <si>
    <t>파손 / Corner element (Corner cover)_Front left side</t>
    <phoneticPr fontId="30" type="noConversion"/>
  </si>
  <si>
    <t>ACCESS CONCEPT LZYL=4510 LINKS 1E V2 ...</t>
    <phoneticPr fontId="30" type="noConversion"/>
  </si>
  <si>
    <t>마모</t>
    <phoneticPr fontId="30" type="noConversion"/>
  </si>
  <si>
    <t>파손으로 교체(2ea : Front left, Rear left)</t>
    <phoneticPr fontId="30" type="noConversion"/>
  </si>
  <si>
    <t xml:space="preserve">후면 1층 2통로 </t>
    <phoneticPr fontId="30" type="noConversion"/>
  </si>
  <si>
    <t>후면 1층 2통로 작동상태 불량으로 교체</t>
    <phoneticPr fontId="30" type="noConversion"/>
  </si>
  <si>
    <t>파손으로 교체(1ea : Front right)</t>
    <phoneticPr fontId="30" type="noConversion"/>
  </si>
  <si>
    <t>파손으로 교체(전면기준 앞좌측 1개)</t>
    <phoneticPr fontId="30" type="noConversion"/>
  </si>
  <si>
    <t>마모, 4개 전체 교체</t>
    <phoneticPr fontId="30" type="noConversion"/>
  </si>
  <si>
    <t>파손, 유닛 전체 교체</t>
    <phoneticPr fontId="30" type="noConversion"/>
  </si>
  <si>
    <t>불량, 교체</t>
    <phoneticPr fontId="30" type="noConversion"/>
  </si>
  <si>
    <t>파손으로 교체(전면기준 뒤좌측 1개)</t>
    <phoneticPr fontId="30" type="noConversion"/>
  </si>
  <si>
    <t>파손</t>
    <phoneticPr fontId="30" type="noConversion"/>
  </si>
  <si>
    <t>파손, 2개 교체</t>
    <phoneticPr fontId="30" type="noConversion"/>
  </si>
  <si>
    <t>파손으로 교체(2ea : Front right, Rear right)</t>
    <phoneticPr fontId="30" type="noConversion"/>
  </si>
  <si>
    <t>SUPPORT, LONGITUDINAL RFID_TAG -M, OS…</t>
    <phoneticPr fontId="30" type="noConversion"/>
  </si>
  <si>
    <t>9층 4통로 41레벨 3섹터 라이트커튼센서 근처 RFID 트랜스폰더 브라켓 파손</t>
    <phoneticPr fontId="30" type="noConversion"/>
  </si>
  <si>
    <t>스프링 파손</t>
    <phoneticPr fontId="30" type="noConversion"/>
  </si>
  <si>
    <t>앞좌측(전면기준)1개</t>
    <phoneticPr fontId="30" type="noConversion"/>
  </si>
  <si>
    <t>뒤좌측(전면기준)1개</t>
    <phoneticPr fontId="30" type="noConversion"/>
  </si>
  <si>
    <t>앞우측(전면기준)1개</t>
    <phoneticPr fontId="30" type="noConversion"/>
  </si>
  <si>
    <t>뒤우측(전면기준)1개</t>
    <phoneticPr fontId="30" type="noConversion"/>
  </si>
  <si>
    <t>마모 (Current collector(크로스, 4mm) 취외품 사용하여 교체)</t>
    <phoneticPr fontId="30" type="noConversion"/>
  </si>
  <si>
    <t>Rear, Service level1, Aisle2, Key 휨으로 인해 교체</t>
    <phoneticPr fontId="30" type="noConversion"/>
  </si>
  <si>
    <t>파손 (앞우측(전면기준)1개)</t>
    <phoneticPr fontId="30" type="noConversion"/>
  </si>
  <si>
    <t>INDUCTIVE SENSOR, SICK IMA18-20NE1ZC0K</t>
    <phoneticPr fontId="30" type="noConversion"/>
  </si>
  <si>
    <r>
      <t>Lifting height sensor(</t>
    </r>
    <r>
      <rPr>
        <sz val="11"/>
        <color theme="1"/>
        <rFont val="Malgun Gothic"/>
        <family val="2"/>
        <charset val="129"/>
      </rPr>
      <t>리프팅</t>
    </r>
    <r>
      <rPr>
        <sz val="11"/>
        <color theme="1"/>
        <rFont val="Aptos Narrow"/>
        <family val="2"/>
      </rPr>
      <t xml:space="preserve"> </t>
    </r>
    <r>
      <rPr>
        <sz val="11"/>
        <color theme="1"/>
        <rFont val="Malgun Gothic"/>
        <family val="2"/>
        <charset val="129"/>
      </rPr>
      <t>높이</t>
    </r>
    <r>
      <rPr>
        <sz val="11"/>
        <color theme="1"/>
        <rFont val="Aptos Narrow"/>
        <family val="2"/>
      </rPr>
      <t xml:space="preserve"> </t>
    </r>
    <r>
      <rPr>
        <sz val="11"/>
        <color theme="1"/>
        <rFont val="Malgun Gothic"/>
        <family val="2"/>
        <charset val="129"/>
      </rPr>
      <t>센서</t>
    </r>
    <r>
      <rPr>
        <sz val="11"/>
        <color theme="1"/>
        <rFont val="Aptos Narrow"/>
        <family val="2"/>
      </rPr>
      <t xml:space="preserve">) </t>
    </r>
    <r>
      <rPr>
        <sz val="11"/>
        <color theme="1"/>
        <rFont val="Malgun Gothic"/>
        <family val="2"/>
        <charset val="129"/>
      </rPr>
      <t>셔틀</t>
    </r>
    <r>
      <rPr>
        <sz val="11"/>
        <color theme="1"/>
        <rFont val="Aptos Narrow"/>
        <family val="2"/>
      </rPr>
      <t xml:space="preserve"> </t>
    </r>
    <r>
      <rPr>
        <sz val="11"/>
        <color theme="1"/>
        <rFont val="Malgun Gothic"/>
        <family val="2"/>
        <charset val="129"/>
      </rPr>
      <t>하부</t>
    </r>
    <r>
      <rPr>
        <sz val="11"/>
        <color theme="1"/>
        <rFont val="Aptos Narrow"/>
        <family val="2"/>
      </rPr>
      <t xml:space="preserve"> </t>
    </r>
    <r>
      <rPr>
        <sz val="11"/>
        <color theme="1"/>
        <rFont val="Malgun Gothic"/>
        <family val="2"/>
        <charset val="129"/>
      </rPr>
      <t>크로스</t>
    </r>
    <r>
      <rPr>
        <sz val="11"/>
        <color theme="1"/>
        <rFont val="Aptos Narrow"/>
        <family val="2"/>
      </rPr>
      <t xml:space="preserve"> </t>
    </r>
    <r>
      <rPr>
        <sz val="11"/>
        <color theme="1"/>
        <rFont val="Malgun Gothic"/>
        <family val="2"/>
        <charset val="129"/>
      </rPr>
      <t>레일</t>
    </r>
    <r>
      <rPr>
        <sz val="11"/>
        <color theme="1"/>
        <rFont val="Aptos Narrow"/>
        <family val="2"/>
      </rPr>
      <t xml:space="preserve"> </t>
    </r>
    <r>
      <rPr>
        <sz val="11"/>
        <color theme="1"/>
        <rFont val="Malgun Gothic"/>
        <family val="2"/>
        <charset val="129"/>
      </rPr>
      <t>감지</t>
    </r>
    <r>
      <rPr>
        <sz val="11"/>
        <color theme="1"/>
        <rFont val="Aptos Narrow"/>
        <family val="2"/>
      </rPr>
      <t xml:space="preserve"> </t>
    </r>
    <r>
      <rPr>
        <sz val="11"/>
        <color theme="1"/>
        <rFont val="Malgun Gothic"/>
        <family val="2"/>
        <charset val="129"/>
      </rPr>
      <t>센서</t>
    </r>
    <r>
      <rPr>
        <sz val="11"/>
        <color theme="1"/>
        <rFont val="Aptos Narrow"/>
        <family val="2"/>
      </rPr>
      <t xml:space="preserve"> (</t>
    </r>
    <r>
      <rPr>
        <sz val="11"/>
        <color theme="1"/>
        <rFont val="Malgun Gothic"/>
        <family val="2"/>
        <charset val="129"/>
      </rPr>
      <t>높이</t>
    </r>
    <r>
      <rPr>
        <sz val="11"/>
        <color theme="1"/>
        <rFont val="Aptos Narrow"/>
        <family val="2"/>
      </rPr>
      <t>)</t>
    </r>
    <phoneticPr fontId="30" type="noConversion"/>
  </si>
  <si>
    <t>4개 전체 교체</t>
    <phoneticPr fontId="30" type="noConversion"/>
  </si>
  <si>
    <t>국내제조업체 (인원엔지니어링) Test를 위하여 교체</t>
    <phoneticPr fontId="30" type="noConversion"/>
  </si>
  <si>
    <t>마모 (9번 셔틀 Current collector(크로스) 취외품 사용하여 교체)</t>
    <phoneticPr fontId="30" type="noConversion"/>
  </si>
  <si>
    <t>Lifting Motor 샤프트 탈락되어 교체 (22번 셔틀 취외품 사용하여 교체)</t>
    <phoneticPr fontId="30" type="noConversion"/>
  </si>
  <si>
    <t>Lifting 동작 불량으로 인한 교체</t>
    <phoneticPr fontId="30" type="noConversion"/>
  </si>
  <si>
    <t>파손으로 교체(1ea : Rear left)</t>
    <phoneticPr fontId="30" type="noConversion"/>
  </si>
  <si>
    <t>파손으로 교체(1ea : Rear right)</t>
    <phoneticPr fontId="30" type="noConversion"/>
  </si>
  <si>
    <t>P1KL023 REFL.LS</t>
    <phoneticPr fontId="30" type="noConversion"/>
  </si>
  <si>
    <t>2-1 26레벨 리어버퍼 센서 고장으로 교체</t>
    <phoneticPr fontId="30" type="noConversion"/>
  </si>
  <si>
    <t>0V Error</t>
    <phoneticPr fontId="30" type="noConversion"/>
  </si>
  <si>
    <t>마모(41번에 기존 커런터컬렉터 교체하고 유닛 전체 신품으로 교체)</t>
    <phoneticPr fontId="30" type="noConversion"/>
  </si>
  <si>
    <t>마모 (45번 셔틀에서 사용하던 커런트컬렉터로 교체)</t>
    <phoneticPr fontId="30" type="noConversion"/>
  </si>
  <si>
    <t>INDUCTIVE SENSOR, I1BH013 3MM STIRN OE.</t>
    <phoneticPr fontId="30" type="noConversion"/>
  </si>
  <si>
    <r>
      <rPr>
        <sz val="11"/>
        <color theme="1"/>
        <rFont val="Malgun Gothic"/>
        <family val="2"/>
        <charset val="129"/>
      </rPr>
      <t>리테이너</t>
    </r>
    <r>
      <rPr>
        <sz val="11"/>
        <color theme="1"/>
        <rFont val="Aptos Narrow"/>
        <family val="2"/>
      </rPr>
      <t xml:space="preserve"> </t>
    </r>
    <r>
      <rPr>
        <sz val="11"/>
        <color theme="1"/>
        <rFont val="Malgun Gothic"/>
        <family val="2"/>
        <charset val="129"/>
      </rPr>
      <t>감지센서</t>
    </r>
    <r>
      <rPr>
        <sz val="11"/>
        <color theme="1"/>
        <rFont val="Aptos Narrow"/>
        <family val="2"/>
      </rPr>
      <t>(</t>
    </r>
    <r>
      <rPr>
        <sz val="11"/>
        <color theme="1"/>
        <rFont val="Malgun Gothic"/>
        <family val="2"/>
        <charset val="129"/>
      </rPr>
      <t>긴</t>
    </r>
    <r>
      <rPr>
        <sz val="11"/>
        <color theme="1"/>
        <rFont val="Aptos Narrow"/>
        <family val="2"/>
      </rPr>
      <t xml:space="preserve"> </t>
    </r>
    <r>
      <rPr>
        <sz val="11"/>
        <color theme="1"/>
        <rFont val="Malgun Gothic"/>
        <family val="2"/>
        <charset val="129"/>
      </rPr>
      <t>선</t>
    </r>
    <r>
      <rPr>
        <sz val="11"/>
        <color theme="1"/>
        <rFont val="Aptos Narrow"/>
        <family val="2"/>
      </rPr>
      <t>)</t>
    </r>
    <phoneticPr fontId="30" type="noConversion"/>
  </si>
  <si>
    <t>전면기준 맨좌측 뒤편, 리테이너 동작 안됨으로 교체</t>
    <phoneticPr fontId="30" type="noConversion"/>
  </si>
  <si>
    <t>New</t>
  </si>
  <si>
    <t>OK</t>
  </si>
  <si>
    <t>접촉 불량</t>
    <phoneticPr fontId="30" type="noConversion"/>
  </si>
  <si>
    <t>4개, 마모</t>
    <phoneticPr fontId="30" type="noConversion"/>
  </si>
  <si>
    <t>4개, 마모 및 파손</t>
    <phoneticPr fontId="30" type="noConversion"/>
  </si>
  <si>
    <t>7/16 교환품이 불량으로 추측</t>
    <phoneticPr fontId="30" type="noConversion"/>
  </si>
  <si>
    <t>좌측(후면기준) 2개</t>
    <phoneticPr fontId="30" type="noConversion"/>
  </si>
  <si>
    <t>케이블 접속단자 불량</t>
    <phoneticPr fontId="30" type="noConversion"/>
  </si>
  <si>
    <t>전면 2개</t>
    <phoneticPr fontId="30" type="noConversion"/>
  </si>
  <si>
    <t>후면 좌측 1개</t>
    <phoneticPr fontId="30" type="noConversion"/>
  </si>
  <si>
    <t>파손 / Corner element (Corner cover)_Rear left side</t>
    <phoneticPr fontId="30" type="noConversion"/>
  </si>
  <si>
    <t>Main board 48V Fuse</t>
    <phoneticPr fontId="30" type="noConversion"/>
  </si>
  <si>
    <t>EVOS-0013 전원공급 Error</t>
    <phoneticPr fontId="30" type="noConversion"/>
  </si>
  <si>
    <t>OYKS950, 크로스 Position marker sensor</t>
    <phoneticPr fontId="30" type="noConversion"/>
  </si>
  <si>
    <t>전면 좌측1개</t>
    <phoneticPr fontId="30" type="noConversion"/>
  </si>
  <si>
    <t>지속적인 Hall effect sencor error</t>
    <phoneticPr fontId="30" type="noConversion"/>
  </si>
  <si>
    <t>OSR others</t>
    <phoneticPr fontId="30" type="noConversion"/>
  </si>
  <si>
    <t>파워레일 조인트</t>
    <phoneticPr fontId="30" type="noConversion"/>
  </si>
  <si>
    <t>파손 LV34 AISLE4</t>
    <phoneticPr fontId="30" type="noConversion"/>
  </si>
  <si>
    <t>Vario coupling bolt</t>
    <phoneticPr fontId="30" type="noConversion"/>
  </si>
  <si>
    <t>탈선으로 전면기준 앞/우측 파손</t>
    <phoneticPr fontId="30" type="noConversion"/>
  </si>
  <si>
    <t>4개 교체</t>
    <phoneticPr fontId="30" type="noConversion"/>
  </si>
  <si>
    <t>파손 / Rear left</t>
    <phoneticPr fontId="30" type="noConversion"/>
  </si>
  <si>
    <t>전면 우측 1개</t>
    <phoneticPr fontId="30" type="noConversion"/>
  </si>
  <si>
    <t>4개 교체, Position marker error</t>
    <phoneticPr fontId="30" type="noConversion"/>
  </si>
  <si>
    <t>58번으로 이전 설치로 인한 재설치</t>
    <phoneticPr fontId="30" type="noConversion"/>
  </si>
  <si>
    <t>Side cover</t>
    <phoneticPr fontId="30" type="noConversion"/>
  </si>
  <si>
    <t xml:space="preserve">4개 전체 교체 </t>
    <phoneticPr fontId="30" type="noConversion"/>
  </si>
  <si>
    <t>Position marker error로 교체</t>
    <phoneticPr fontId="30" type="noConversion"/>
  </si>
  <si>
    <t>후면 좌측 (주행시 소음 발생으로 교체)</t>
    <phoneticPr fontId="30" type="noConversion"/>
  </si>
  <si>
    <t>Rear, Right side</t>
    <phoneticPr fontId="30" type="noConversion"/>
  </si>
  <si>
    <t>전면 우측</t>
    <phoneticPr fontId="30" type="noConversion"/>
  </si>
  <si>
    <t>96번 셔틀에서 RFID 리더기 취외 후 교체</t>
    <phoneticPr fontId="30" type="noConversion"/>
  </si>
  <si>
    <t>OLD #92 Shuttle 부속에서 해체</t>
    <phoneticPr fontId="30" type="noConversion"/>
  </si>
  <si>
    <t>편마모</t>
    <phoneticPr fontId="30" type="noConversion"/>
  </si>
  <si>
    <t>리프팅모터, 감속기 부분 부하 걸림으로 교체</t>
    <phoneticPr fontId="30" type="noConversion"/>
  </si>
  <si>
    <t>콜렉터 및 케이블 어셈블리교체</t>
    <phoneticPr fontId="30" type="noConversion"/>
  </si>
  <si>
    <t>크로스에서 전원 차단 / 전원 단자 헐거움</t>
    <phoneticPr fontId="30" type="noConversion"/>
  </si>
  <si>
    <t>전면기준 우측 앞 가이드 휠</t>
    <phoneticPr fontId="30" type="noConversion"/>
  </si>
  <si>
    <t>콜렉터가 파워레일에 말착 안됨, 콜렉터의 스프링 부분이 뻑뻑함</t>
    <phoneticPr fontId="30" type="noConversion"/>
  </si>
  <si>
    <t>마모, 신품으로 교체</t>
    <phoneticPr fontId="30" type="noConversion"/>
  </si>
  <si>
    <t xml:space="preserve">2ea, </t>
    <phoneticPr fontId="30" type="noConversion"/>
  </si>
  <si>
    <t>2ea, 휠 회전시 편심으로 회전</t>
    <phoneticPr fontId="30" type="noConversion"/>
  </si>
  <si>
    <t>Barcode scanner</t>
    <phoneticPr fontId="30" type="noConversion"/>
  </si>
  <si>
    <t>LIFT 2-1-1 (하부)</t>
    <phoneticPr fontId="30" type="noConversion"/>
  </si>
  <si>
    <t>Reading rate low로 교체 (by Cognex engineer</t>
    <phoneticPr fontId="30" type="noConversion"/>
  </si>
  <si>
    <t>Position marker error로 교체 (by DLS CS)</t>
    <phoneticPr fontId="30" type="noConversion"/>
  </si>
  <si>
    <t>INDUCTIVE SENSOR, I1BH011 3MM STIRN OE.</t>
    <phoneticPr fontId="30" type="noConversion"/>
  </si>
  <si>
    <r>
      <rPr>
        <sz val="11"/>
        <color theme="1"/>
        <rFont val="Malgun Gothic"/>
        <family val="2"/>
        <charset val="129"/>
      </rPr>
      <t>리테이너</t>
    </r>
    <r>
      <rPr>
        <sz val="11"/>
        <color theme="1"/>
        <rFont val="Aptos Narrow"/>
        <family val="2"/>
      </rPr>
      <t xml:space="preserve"> </t>
    </r>
    <r>
      <rPr>
        <sz val="11"/>
        <color theme="1"/>
        <rFont val="Malgun Gothic"/>
        <family val="2"/>
        <charset val="129"/>
      </rPr>
      <t>감지센서</t>
    </r>
    <r>
      <rPr>
        <sz val="11"/>
        <color theme="1"/>
        <rFont val="Aptos Narrow"/>
        <family val="2"/>
      </rPr>
      <t>(</t>
    </r>
    <r>
      <rPr>
        <sz val="11"/>
        <color theme="1"/>
        <rFont val="Malgun Gothic"/>
        <family val="2"/>
        <charset val="129"/>
      </rPr>
      <t>짧은선</t>
    </r>
    <r>
      <rPr>
        <sz val="11"/>
        <color theme="1"/>
        <rFont val="Aptos Narrow"/>
        <family val="2"/>
      </rPr>
      <t>)</t>
    </r>
    <phoneticPr fontId="30" type="noConversion"/>
  </si>
  <si>
    <t>전면 우측 1번째, 리테이너 동작 안됨으로 교체</t>
    <phoneticPr fontId="30" type="noConversion"/>
  </si>
  <si>
    <t>STEPPER MOTOR HSY223-F06C + PX28S-16,...</t>
    <phoneticPr fontId="30" type="noConversion"/>
  </si>
  <si>
    <r>
      <rPr>
        <sz val="11"/>
        <color theme="1"/>
        <rFont val="Malgun Gothic"/>
        <family val="2"/>
        <charset val="129"/>
      </rPr>
      <t>리테이너</t>
    </r>
    <r>
      <rPr>
        <sz val="11"/>
        <color theme="1"/>
        <rFont val="Aptos Narrow"/>
        <family val="2"/>
      </rPr>
      <t xml:space="preserve"> </t>
    </r>
    <r>
      <rPr>
        <sz val="11"/>
        <color theme="1"/>
        <rFont val="Malgun Gothic"/>
        <family val="2"/>
        <charset val="129"/>
      </rPr>
      <t>모터</t>
    </r>
    <phoneticPr fontId="30" type="noConversion"/>
  </si>
  <si>
    <t>리테이너 동작 이상으로 교체</t>
    <phoneticPr fontId="30" type="noConversion"/>
  </si>
  <si>
    <t>Lifting 동작시 소음 으로 교체</t>
    <phoneticPr fontId="30" type="noConversion"/>
  </si>
  <si>
    <t>마모, 신품으로 교체, 케이블 포함 전체 교체</t>
    <phoneticPr fontId="30" type="noConversion"/>
  </si>
  <si>
    <t>ASSEMB. PRINTED CIRCUIT BOARD, SHUTTL...
Replacement for 10676955_02</t>
    <phoneticPr fontId="30" type="noConversion"/>
  </si>
  <si>
    <t>셔틀 메인보드기판</t>
    <phoneticPr fontId="30" type="noConversion"/>
  </si>
  <si>
    <t>0V error 반복적으로 발생으로 교체</t>
    <phoneticPr fontId="30" type="noConversion"/>
  </si>
  <si>
    <t>체인 가이드롤러</t>
    <phoneticPr fontId="30" type="noConversion"/>
  </si>
  <si>
    <t>LIFT 1-1 하부</t>
    <phoneticPr fontId="30" type="noConversion"/>
  </si>
  <si>
    <t>Cognex demo 장비 설치</t>
    <phoneticPr fontId="30" type="noConversion"/>
  </si>
  <si>
    <t>커넥터 부분 파손</t>
    <phoneticPr fontId="30" type="noConversion"/>
  </si>
  <si>
    <t>파손으로 교체(2ea : Front right, Rear left)</t>
    <phoneticPr fontId="30" type="noConversion"/>
  </si>
  <si>
    <t>0V error 반복적으로 발생으로 교체 (교체 후에도 현상 동일함)</t>
    <phoneticPr fontId="30" type="noConversion"/>
  </si>
  <si>
    <t xml:space="preserve">크로싱 가이드 축 </t>
    <phoneticPr fontId="30" type="noConversion"/>
  </si>
  <si>
    <t>크로싱 가이드 축 교체_ 휠 연결 브라켓 부분 휨</t>
    <phoneticPr fontId="30" type="noConversion"/>
  </si>
  <si>
    <t>0V error 반복적으로 발생</t>
    <phoneticPr fontId="30" type="noConversion"/>
  </si>
  <si>
    <t>크로스 구간 이동 중 하부 1개 파손</t>
    <phoneticPr fontId="30" type="noConversion"/>
  </si>
  <si>
    <t>Front, Service level8, Aisle5 (9층 5통로 Lock 장치 정상화 후 / 고장품 수리해서 재설치로 정상화))</t>
    <phoneticPr fontId="30" type="noConversion"/>
  </si>
  <si>
    <t>Front, Service level9, Aisle5 (4통로 정상화 위해서 취외, 8층 5통로 Lock 장치 취외해서 설치함)</t>
    <phoneticPr fontId="30" type="noConversion"/>
  </si>
  <si>
    <t>Front, Service level9, Aisle4 (4통로 Tocken 인식 불능, Aisle5에서 취외 후 4통로에 설치)</t>
    <phoneticPr fontId="30" type="noConversion"/>
  </si>
  <si>
    <t>Motor2 Error, 크로스 이동할 때 진동 현상으로 교체</t>
    <phoneticPr fontId="30" type="noConversion"/>
  </si>
  <si>
    <t>후면, 우측, 소음으로 인한 교체</t>
    <phoneticPr fontId="30" type="noConversion"/>
  </si>
  <si>
    <t>GEAR MOTOR ELR 350kw/7.5kw/3150 24V BL70M...</t>
    <phoneticPr fontId="30" type="noConversion"/>
  </si>
  <si>
    <t>종방향 주행모터 (모터1)</t>
    <phoneticPr fontId="30" type="noConversion"/>
  </si>
  <si>
    <t>주행시 Motor1 소음 &amp; 진동으로 교체</t>
    <phoneticPr fontId="30" type="noConversion"/>
  </si>
  <si>
    <t>상태 불량으로 교체</t>
    <phoneticPr fontId="30" type="noConversion"/>
  </si>
  <si>
    <t>파손, 신품으로 교체</t>
    <phoneticPr fontId="30" type="noConversion"/>
  </si>
  <si>
    <t>Front, Service level9, Aisle5 (1통로 Lock 고장으로 취외 후 불용품 설치)</t>
    <phoneticPr fontId="30" type="noConversion"/>
  </si>
  <si>
    <t>Front, Service level9, Aisle1, 토큰 인식 불능 (9층 5통로에서 취외 후 설치)</t>
    <phoneticPr fontId="30" type="noConversion"/>
  </si>
  <si>
    <t>Rack</t>
    <phoneticPr fontId="30" type="noConversion"/>
  </si>
  <si>
    <t>1-5-005-2 구간 랙 상판 교체</t>
    <phoneticPr fontId="30" type="noConversion"/>
  </si>
  <si>
    <t>LIFT 1-1 상부</t>
    <phoneticPr fontId="30" type="noConversion"/>
  </si>
  <si>
    <t>프로피버스 통신에러, 전원 핀 파손으로 교체 (COGNEX에서 원격으로 Config setting</t>
    <phoneticPr fontId="30" type="noConversion"/>
  </si>
  <si>
    <t>Motor2 Error</t>
    <phoneticPr fontId="30" type="noConversion"/>
  </si>
  <si>
    <t>4개 전체</t>
    <phoneticPr fontId="30" type="noConversion"/>
  </si>
  <si>
    <t>손상(플라스틱 가이드), 신품으로 교체</t>
    <phoneticPr fontId="30" type="noConversion"/>
  </si>
  <si>
    <t>10408341, Cross Position marker error의 원인 가정으로 교체</t>
    <phoneticPr fontId="30" type="noConversion"/>
  </si>
  <si>
    <t>Front, left side 휠이 볼트에서 이탈</t>
    <phoneticPr fontId="30" type="noConversion"/>
  </si>
  <si>
    <t>INPUT MODULE, 4/8 F-DI DC24V ET200SP</t>
    <phoneticPr fontId="30" type="noConversion"/>
  </si>
  <si>
    <t xml:space="preserve">후면, 2통로, 8층 도어 닫힘 인식 불능으로 점검 중(DLS CS) 핀 손상되어 교체 </t>
    <phoneticPr fontId="30" type="noConversion"/>
  </si>
  <si>
    <t>Aisle door safety switch (pilz psen ma1.4p)</t>
    <phoneticPr fontId="30" type="noConversion"/>
  </si>
  <si>
    <t>2통로, 8층 후면 도어 닫힘시 8층, 9층의 2통로 KNAPP LOCK ERROR 발생
8층 Maintenance lift 도어에서 취외해서 교체</t>
    <phoneticPr fontId="30" type="noConversion"/>
  </si>
  <si>
    <t>Reading rate low로 교체 -&gt; 동작 안됨으로 원복</t>
    <phoneticPr fontId="30" type="noConversion"/>
  </si>
  <si>
    <t>OYKS950, 센서 케이블 손상</t>
    <phoneticPr fontId="30" type="noConversion"/>
  </si>
  <si>
    <t>Rear, Service level2, Aisle1, 토큰 인식 불능</t>
    <phoneticPr fontId="30" type="noConversion"/>
  </si>
  <si>
    <t>Rear, Service level8, Aisle1, Lock key cylinder damage</t>
    <phoneticPr fontId="30" type="noConversion"/>
  </si>
  <si>
    <t>마모 (사선), 신품으로 교체</t>
    <phoneticPr fontId="30" type="noConversion"/>
  </si>
  <si>
    <t>AP-504</t>
    <phoneticPr fontId="30" type="noConversion"/>
  </si>
  <si>
    <t>3통로, 2층 후면 AP 고장</t>
    <phoneticPr fontId="30" type="noConversion"/>
  </si>
  <si>
    <t>Rear, left side</t>
    <phoneticPr fontId="30" type="noConversion"/>
  </si>
  <si>
    <t>Current collector cable</t>
    <phoneticPr fontId="30" type="noConversion"/>
  </si>
  <si>
    <t>Vario couplling bolt</t>
    <phoneticPr fontId="30" type="noConversion"/>
  </si>
  <si>
    <t>미설치로 재설치</t>
    <phoneticPr fontId="30" type="noConversion"/>
  </si>
  <si>
    <t>2개 교체</t>
    <phoneticPr fontId="30" type="noConversion"/>
  </si>
  <si>
    <t>자재 입고 후 재설치</t>
    <phoneticPr fontId="30" type="noConversion"/>
  </si>
  <si>
    <t>마모, #43 취외품</t>
    <phoneticPr fontId="30" type="noConversion"/>
  </si>
  <si>
    <t>Front, left side</t>
    <phoneticPr fontId="30" type="noConversion"/>
  </si>
  <si>
    <t>Bario motor fixing bolt</t>
    <phoneticPr fontId="30" type="noConversion"/>
  </si>
  <si>
    <t>볼트 #91 취외품 설치</t>
    <phoneticPr fontId="30" type="noConversion"/>
  </si>
  <si>
    <t>마모, 크로싱 콜렉터와 교체, #91 취외품 설치</t>
    <phoneticPr fontId="30" type="noConversion"/>
  </si>
  <si>
    <t>마모, B급으로 교체</t>
    <phoneticPr fontId="30" type="noConversion"/>
  </si>
  <si>
    <t>마모, 크로싱 콜렉터와 교체</t>
    <phoneticPr fontId="30" type="noConversion"/>
  </si>
  <si>
    <t>컬렉터 날 부분 일부 파손, #91 취외품</t>
    <phoneticPr fontId="30" type="noConversion"/>
  </si>
  <si>
    <t>Bario coupling bolt</t>
    <phoneticPr fontId="30" type="noConversion"/>
  </si>
  <si>
    <t>Hot line에서 메인보드 교체 추천 (EVOS 0045)</t>
    <phoneticPr fontId="30" type="noConversion"/>
  </si>
  <si>
    <t>Front, right side</t>
    <phoneticPr fontId="30" type="noConversion"/>
  </si>
  <si>
    <t>Rear, lesft side</t>
    <phoneticPr fontId="30" type="noConversion"/>
  </si>
  <si>
    <t>마모 #93 취외품</t>
    <phoneticPr fontId="30" type="noConversion"/>
  </si>
  <si>
    <t>Front, left side, 파손 , #93에서 취외</t>
    <phoneticPr fontId="30" type="noConversion"/>
  </si>
  <si>
    <t>Aisle3, #6 cross  구간 랙 설치 반대로 되어 있어서 랙 파트 교체</t>
    <phoneticPr fontId="30" type="noConversion"/>
  </si>
  <si>
    <t>크로스에서 취외 후 설치</t>
    <phoneticPr fontId="30" type="noConversion"/>
  </si>
  <si>
    <t>Rear, right / #93 취외품</t>
    <phoneticPr fontId="30" type="noConversion"/>
  </si>
  <si>
    <t>하단부 단자 파손</t>
    <phoneticPr fontId="30" type="noConversion"/>
  </si>
  <si>
    <t xml:space="preserve"> Front, right side, #93 취외품</t>
    <phoneticPr fontId="30" type="noConversion"/>
  </si>
  <si>
    <t>#82 취외품</t>
    <phoneticPr fontId="30" type="noConversion"/>
  </si>
  <si>
    <t>Rail 위 이물질(볼트) 때문에 파손</t>
    <phoneticPr fontId="30" type="noConversion"/>
  </si>
  <si>
    <t>#87 크로스와 메인통로 컬렉터 맞 교환</t>
    <phoneticPr fontId="30" type="noConversion"/>
  </si>
  <si>
    <t>메인통로 하부 마모로 B급으로 교체</t>
    <phoneticPr fontId="30" type="noConversion"/>
  </si>
  <si>
    <t>#94에서 크로스 컬렉터 취외해서 설치</t>
    <phoneticPr fontId="30" type="noConversion"/>
  </si>
  <si>
    <t>메인통로 마모로 크로스와 맞교환</t>
    <phoneticPr fontId="30" type="noConversion"/>
  </si>
  <si>
    <t>#91 취외품</t>
    <phoneticPr fontId="30" type="noConversion"/>
  </si>
  <si>
    <t>#68 취외품</t>
    <phoneticPr fontId="30" type="noConversion"/>
  </si>
  <si>
    <t>LIFT 3-1 하부</t>
    <phoneticPr fontId="30" type="noConversion"/>
  </si>
  <si>
    <t>Nike spare 사용</t>
    <phoneticPr fontId="30" type="noConversion"/>
  </si>
  <si>
    <t>마모, 크로스와 맞교환</t>
    <phoneticPr fontId="30" type="noConversion"/>
  </si>
  <si>
    <t>이탈(못찾음)로 #91에서 취외 후 설치</t>
    <phoneticPr fontId="30" type="noConversion"/>
  </si>
  <si>
    <t>#48 취외품으로 교체</t>
    <phoneticPr fontId="30" type="noConversion"/>
  </si>
  <si>
    <t>파손으로 교체(크로스)</t>
    <phoneticPr fontId="30" type="noConversion"/>
  </si>
  <si>
    <t>마모, 상단 1개 교체</t>
    <phoneticPr fontId="30" type="noConversion"/>
  </si>
  <si>
    <t>Belt conveyor(WE01.02.011FG-MA01) L6170, W610</t>
    <phoneticPr fontId="30" type="noConversion"/>
  </si>
  <si>
    <t xml:space="preserve">Vario coupling </t>
    <phoneticPr fontId="30" type="noConversion"/>
  </si>
  <si>
    <t>Conduct rail 고정 브라켓</t>
    <phoneticPr fontId="30" type="noConversion"/>
  </si>
  <si>
    <t>LEVEL23 AISLE2  교체</t>
    <phoneticPr fontId="30" type="noConversion"/>
  </si>
  <si>
    <t>Vario coupling</t>
    <phoneticPr fontId="30" type="noConversion"/>
  </si>
  <si>
    <t>GEAR MOTOR ELRkw/33kw/3000 48V BL42YS-48V...</t>
    <phoneticPr fontId="30" type="noConversion"/>
  </si>
  <si>
    <t>바리오 센터링 모터 (모터5)</t>
    <phoneticPr fontId="30" type="noConversion"/>
  </si>
  <si>
    <t>수동 조작 시 부하 걸림으로 교체</t>
    <phoneticPr fontId="30" type="noConversion"/>
  </si>
  <si>
    <t>이탈로 소실</t>
    <phoneticPr fontId="30" type="noConversion"/>
  </si>
  <si>
    <t>Scanner cable</t>
    <phoneticPr fontId="30" type="noConversion"/>
  </si>
  <si>
    <t>에러율 증가로 교체</t>
    <phoneticPr fontId="30" type="noConversion"/>
  </si>
  <si>
    <t>크로싱 구간에서 리프팅 동작 중 멈춤</t>
    <phoneticPr fontId="30" type="noConversion"/>
  </si>
  <si>
    <t>하부 1EA 교체</t>
    <phoneticPr fontId="30" type="noConversion"/>
  </si>
  <si>
    <t>1ea</t>
    <phoneticPr fontId="30" type="noConversion"/>
  </si>
  <si>
    <t>r</t>
  </si>
  <si>
    <t>반출 날짜</t>
  </si>
  <si>
    <t>Part #</t>
  </si>
  <si>
    <t>수량</t>
  </si>
  <si>
    <t>반납</t>
  </si>
  <si>
    <t>Motor-Prot. Circuit Breaker-400V-2.5A…</t>
  </si>
  <si>
    <t>GV2ME08</t>
  </si>
  <si>
    <t>POWER SUPPLY UNIT, PRO MAX 480W 48V 20A</t>
  </si>
  <si>
    <t>480W, 48V 파워서플라이</t>
  </si>
  <si>
    <t>리프트 휠 12EA (종류 및 No. 확인 필요)</t>
    <phoneticPr fontId="30" type="noConversion"/>
  </si>
  <si>
    <t>정지용님</t>
    <phoneticPr fontId="30" type="noConversion"/>
  </si>
  <si>
    <t>Month</t>
  </si>
  <si>
    <t>Category</t>
  </si>
  <si>
    <t>TotalQty</t>
  </si>
  <si>
    <t>FulfilledQty</t>
  </si>
  <si>
    <t>NotFulfilledQty</t>
  </si>
  <si>
    <t>FulfillmentRate</t>
  </si>
  <si>
    <r>
      <t xml:space="preserve">SCADA </t>
    </r>
    <r>
      <rPr>
        <sz val="11"/>
        <color theme="1"/>
        <rFont val="Malgun Gothic"/>
        <family val="2"/>
        <charset val="129"/>
      </rPr>
      <t>테블릿</t>
    </r>
    <r>
      <rPr>
        <sz val="11"/>
        <color theme="1"/>
        <rFont val="Aptos Narrow"/>
        <family val="2"/>
      </rPr>
      <t xml:space="preserve"> PC(</t>
    </r>
    <r>
      <rPr>
        <sz val="11"/>
        <color theme="1"/>
        <rFont val="Malgun Gothic"/>
        <family val="2"/>
        <charset val="129"/>
      </rPr>
      <t>단종)</t>
    </r>
    <phoneticPr fontId="30" type="noConversion"/>
  </si>
  <si>
    <r>
      <t xml:space="preserve">SCADA </t>
    </r>
    <r>
      <rPr>
        <sz val="11"/>
        <color theme="1"/>
        <rFont val="Malgun Gothic"/>
        <family val="2"/>
        <charset val="129"/>
      </rPr>
      <t>테블릿</t>
    </r>
    <r>
      <rPr>
        <sz val="11"/>
        <color theme="1"/>
        <rFont val="Aptos Narrow"/>
        <family val="2"/>
      </rPr>
      <t xml:space="preserve"> PC (</t>
    </r>
    <r>
      <rPr>
        <sz val="11"/>
        <color theme="1"/>
        <rFont val="Malgun Gothic"/>
        <family val="2"/>
        <charset val="129"/>
      </rPr>
      <t>신품)</t>
    </r>
    <phoneticPr fontId="30" type="noConversion"/>
  </si>
  <si>
    <t>11138669_01</t>
    <phoneticPr fontId="30" type="noConversion"/>
  </si>
  <si>
    <t>10634406_01</t>
    <phoneticPr fontId="30" type="noConversion"/>
  </si>
  <si>
    <r>
      <t xml:space="preserve">OSR Rack AP </t>
    </r>
    <r>
      <rPr>
        <sz val="11"/>
        <color theme="1"/>
        <rFont val="Malgun Gothic"/>
        <family val="2"/>
        <charset val="129"/>
      </rPr>
      <t>안테나</t>
    </r>
    <phoneticPr fontId="30" type="noConversion"/>
  </si>
  <si>
    <t>OPTICAL PROXIMITY SWITCH, P1KH042</t>
    <phoneticPr fontId="30" type="noConversion"/>
  </si>
  <si>
    <r>
      <t xml:space="preserve">LHD occupied sensor(LAM </t>
    </r>
    <r>
      <rPr>
        <sz val="11"/>
        <color theme="1"/>
        <rFont val="Malgun Gothic"/>
        <family val="2"/>
        <charset val="129"/>
      </rPr>
      <t>사용 감지 센서)</t>
    </r>
    <phoneticPr fontId="30" type="noConversion"/>
  </si>
  <si>
    <t>SCADA</t>
    <phoneticPr fontId="30" type="noConversion"/>
  </si>
  <si>
    <t>납품확인서_KNAPP Spare parts 구입 件</t>
    <phoneticPr fontId="30" type="noConversion"/>
  </si>
  <si>
    <t>납품확인서_KNAPP Spare parts 10종 구입 件</t>
    <phoneticPr fontId="30" type="noConversion"/>
  </si>
  <si>
    <t>납품확인서_NIKE(KR00022)_KNAPP Spare parts 5종</t>
    <phoneticPr fontId="30" type="noConversion"/>
  </si>
  <si>
    <t>납품확인서_KNAPP Spare parts 2종 구입 件</t>
    <phoneticPr fontId="30" type="noConversion"/>
  </si>
  <si>
    <t>납품확인서_KNAPP Spare parts 1종 구입 件</t>
    <phoneticPr fontId="30" type="noConversion"/>
  </si>
  <si>
    <t>납품확인서_KNAPP Spare parts 15종 구입 件</t>
    <phoneticPr fontId="30" type="noConversion"/>
  </si>
  <si>
    <t>구분</t>
    <phoneticPr fontId="30" type="noConversion"/>
  </si>
  <si>
    <t>Part Name(1)</t>
    <phoneticPr fontId="30" type="noConversion"/>
  </si>
  <si>
    <t>Purchase Q'ty</t>
    <phoneticPr fontId="30" type="noConversion"/>
  </si>
  <si>
    <t>Used Q'ty
(2023.08~)</t>
    <phoneticPr fontId="30" type="noConversion"/>
  </si>
  <si>
    <t>2024.02.16</t>
    <phoneticPr fontId="30" type="noConversion"/>
  </si>
  <si>
    <t>2023.12.14</t>
    <phoneticPr fontId="30" type="noConversion"/>
  </si>
  <si>
    <t>2023.11.24</t>
    <phoneticPr fontId="30" type="noConversion"/>
  </si>
  <si>
    <t>Purchase date
(Receive date)</t>
    <phoneticPr fontId="30" type="noConversion"/>
  </si>
  <si>
    <t>2024.03.27</t>
    <phoneticPr fontId="30" type="noConversion"/>
  </si>
  <si>
    <t>2024.04.25</t>
    <phoneticPr fontId="30" type="noConversion"/>
  </si>
  <si>
    <t>2024.02.29</t>
    <phoneticPr fontId="30" type="noConversion"/>
  </si>
  <si>
    <t>Sideguide wheel_Bracket (Front left side, rear right side</t>
    <phoneticPr fontId="30" type="noConversion"/>
  </si>
  <si>
    <t>Sideguide wheel_Bracket (Front right side, Rear left side</t>
    <phoneticPr fontId="30" type="noConversion"/>
  </si>
  <si>
    <t>Sideguide wheel_Bracket (Front left side, rear right side</t>
    <phoneticPr fontId="30" type="noConversion"/>
  </si>
  <si>
    <t>HEX.NUT, EN1661 M6-8-ZP-SPERR</t>
    <phoneticPr fontId="30" type="noConversion"/>
  </si>
  <si>
    <t>잔존금액</t>
    <phoneticPr fontId="30" type="noConversion"/>
  </si>
  <si>
    <t>Used Q'ty
(~2024.12)</t>
    <phoneticPr fontId="30" type="noConversion"/>
  </si>
  <si>
    <t>Remark</t>
    <phoneticPr fontId="30" type="noConversion"/>
  </si>
  <si>
    <t>PO amount</t>
    <phoneticPr fontId="30" type="noConversion"/>
  </si>
  <si>
    <t>Balance Q'ty
(~2024.12)</t>
    <phoneticPr fontId="30" type="noConversion"/>
  </si>
  <si>
    <t>Used Q'ty
(2023.08 ~ Current)</t>
    <phoneticPr fontId="30" type="noConversion"/>
  </si>
  <si>
    <t>잔존 금액</t>
    <phoneticPr fontId="30" type="noConversion"/>
  </si>
  <si>
    <r>
      <t>Balance Q'ty
(Current</t>
    </r>
    <r>
      <rPr>
        <b/>
        <sz val="11"/>
        <color theme="1"/>
        <rFont val="Malgun Gothic"/>
        <family val="2"/>
        <charset val="129"/>
      </rPr>
      <t>)</t>
    </r>
    <phoneticPr fontId="30" type="noConversion"/>
  </si>
  <si>
    <t>사용</t>
    <phoneticPr fontId="30" type="noConversion"/>
  </si>
  <si>
    <t>TABLET, KAG ZEBRA ET51 10" RW INKL. R..</t>
    <phoneticPr fontId="30" type="noConversion"/>
  </si>
  <si>
    <t>안전재고 보유 사유</t>
    <phoneticPr fontId="30" type="noConversion"/>
  </si>
  <si>
    <t>Vendor로부터 구매하여 장기 리드타임 부품(약 3개월)</t>
    <phoneticPr fontId="30" type="noConversion"/>
  </si>
  <si>
    <r>
      <rPr>
        <sz val="11"/>
        <color rgb="FF000000"/>
        <rFont val="Malgun Gothic"/>
        <family val="2"/>
        <charset val="129"/>
      </rPr>
      <t xml:space="preserve">셔틀 </t>
    </r>
    <r>
      <rPr>
        <sz val="11"/>
        <color rgb="FF000000"/>
        <rFont val="Aptos Narrow"/>
        <family val="2"/>
      </rPr>
      <t xml:space="preserve">WLAN Client Module </t>
    </r>
    <r>
      <rPr>
        <sz val="11"/>
        <color rgb="FF000000"/>
        <rFont val="Malgun Gothic"/>
        <family val="2"/>
        <charset val="129"/>
      </rPr>
      <t>안테나</t>
    </r>
  </si>
  <si>
    <t>운영 안정성 유지를 위한 관리 대상 재고</t>
    <phoneticPr fontId="30" type="noConversion"/>
  </si>
  <si>
    <t>고장 시 즉각 교체 안되면 다운타임 리스크 있음</t>
    <phoneticPr fontId="30" type="noConversion"/>
  </si>
  <si>
    <t>現 안전재고 로직: 전년도 월 평균 사용량 * 6(주문개월수) * 2(2대분), Defualt:1ea/2ea</t>
    <phoneticPr fontId="3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</si>
</sst>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quot;$&quot;#,##0_);\(&quot;$&quot;#,##0\)"/>
    <numFmt numFmtId="165" formatCode="_(* #,##0.00_);_(* \(#,##0.00\);_(* &quot;-&quot;??_);_(@_)"/>
    <numFmt numFmtId="166" formatCode="_-[$€-2]* #,##0.00_-;\-[$€-2]* #,##0.00_-;_-[$€-2]* &quot;-&quot;&quot;?&quot;&quot;?&quot;_-"/>
    <numFmt numFmtId="167" formatCode="&quot;₩&quot;#,##0_);[Red]\(&quot;₩&quot;#,##0\)"/>
    <numFmt numFmtId="168" formatCode="#,##0.0"/>
    <numFmt numFmtId="169" formatCode="_([$€-2]* #,##0.00_);_([$€-2]* \(#,##0.00\);_([$€-2]* &quot;-&quot;??_)"/>
    <numFmt numFmtId="170" formatCode="#,##0,_);\(#,##0,\)"/>
    <numFmt numFmtId="171" formatCode="_-* #,##0\ _P_t_s_-;\-* #,##0\ _P_t_s_-;_-* &quot;-&quot;\ _P_t_s_-;_-@_-"/>
    <numFmt numFmtId="172" formatCode="_-* #,##0.00\ &quot;Pts&quot;_-;\-* #,##0.00\ &quot;Pts&quot;_-;_-* &quot;-&quot;??\ &quot;Pts&quot;_-;_-@_-"/>
    <numFmt numFmtId="173" formatCode="_-* #,##0.00\ _P_t_s_-;\-* #,##0.00\ _P_t_s_-;_-* &quot;-&quot;??\ _P_t_s_-;_-@_-"/>
    <numFmt numFmtId="174" formatCode="&quot;ß&quot;\t#,##0_);\(&quot;ß&quot;\t#,##0\)"/>
    <numFmt numFmtId="175" formatCode="\t#\,\t#\t#0.00"/>
    <numFmt numFmtId="176" formatCode="\t#\,\t#\t#0_);\(\t#\,\t#\t#0\)"/>
    <numFmt numFmtId="177" formatCode="\t#\,\t#\t#0.00_);\(\t#\,\t#\t#0.00\)"/>
    <numFmt numFmtId="178" formatCode="&quot;ß&quot;\t#\,\t#\t#0_);\(&quot;ß&quot;\t#\,\t#\t#0\)"/>
    <numFmt numFmtId="179" formatCode="#,##0.0000_);\(#,##0.0000\)"/>
    <numFmt numFmtId="180" formatCode="0.00000_)"/>
    <numFmt numFmtId="181" formatCode="_-* #,##0.00_-;\-* #,##0.00_-;_-* &quot;-&quot;&quot;?&quot;&quot;?&quot;_-;_-@_-"/>
    <numFmt numFmtId="182" formatCode="mm&quot;월&quot;\ dd&quot;일&quot;"/>
    <numFmt numFmtId="183" formatCode="yyyy/mm/dd;@"/>
    <numFmt numFmtId="184" formatCode="0_);[Red]\(0\)"/>
    <numFmt numFmtId="185" formatCode="&quot;₩&quot;#,##0.00_);[Red]\(&quot;₩&quot;#,##0.00\)"/>
    <numFmt numFmtId="186" formatCode="yyyy/mm"/>
    <numFmt numFmtId="187" formatCode="0.0%"/>
  </numFmts>
  <fonts count="138">
    <font>
      <sz val="11"/>
      <color theme="1"/>
      <name val="Aptos Narrow"/>
      <family val="2"/>
      <charset val="129"/>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8"/>
      <name val="Aptos Narrow"/>
      <family val="2"/>
      <charset val="129"/>
      <scheme val="minor"/>
    </font>
    <font>
      <b/>
      <sz val="11"/>
      <color theme="1"/>
      <name val="Aptos Narrow"/>
      <family val="2"/>
      <scheme val="minor"/>
    </font>
    <font>
      <b/>
      <sz val="36"/>
      <color theme="1"/>
      <name val="Aptos Narrow"/>
      <family val="2"/>
      <scheme val="minor"/>
    </font>
    <font>
      <sz val="11"/>
      <name val="Aptos Narrow"/>
      <family val="2"/>
      <charset val="129"/>
      <scheme val="minor"/>
    </font>
    <font>
      <b/>
      <sz val="11"/>
      <color theme="3"/>
      <name val="Aptos Narrow"/>
      <family val="2"/>
      <charset val="129"/>
      <scheme val="minor"/>
    </font>
    <font>
      <sz val="10"/>
      <name val="Arial"/>
      <family val="2"/>
    </font>
    <font>
      <sz val="11"/>
      <name val="돋움"/>
      <family val="3"/>
      <charset val="129"/>
    </font>
    <font>
      <sz val="8"/>
      <name val="Arial"/>
      <family val="2"/>
    </font>
    <font>
      <sz val="10"/>
      <color theme="1"/>
      <name val="Arial"/>
      <family val="2"/>
    </font>
    <font>
      <b/>
      <sz val="9"/>
      <color indexed="81"/>
      <name val="Tahoma"/>
      <family val="2"/>
    </font>
    <font>
      <sz val="11"/>
      <color rgb="FF000000"/>
      <name val="맑은 고딕"/>
      <family val="3"/>
      <charset val="129"/>
    </font>
    <font>
      <sz val="12"/>
      <name val="Arial"/>
      <family val="2"/>
    </font>
    <font>
      <u/>
      <sz val="11"/>
      <color indexed="12"/>
      <name val="돋움"/>
      <family val="3"/>
      <charset val="129"/>
    </font>
    <font>
      <b/>
      <sz val="11"/>
      <color theme="1"/>
      <name val="Aptos Narrow"/>
      <family val="3"/>
      <charset val="129"/>
      <scheme val="minor"/>
    </font>
    <font>
      <sz val="11"/>
      <color theme="1"/>
      <name val="Aptos Narrow"/>
      <family val="2"/>
      <charset val="129"/>
      <scheme val="minor"/>
    </font>
    <font>
      <b/>
      <sz val="10"/>
      <color theme="1"/>
      <name val="Aptos Narrow"/>
      <family val="2"/>
      <scheme val="minor"/>
    </font>
    <font>
      <sz val="18"/>
      <color theme="3"/>
      <name val="Aptos Display"/>
      <family val="2"/>
      <charset val="129"/>
      <scheme val="major"/>
    </font>
    <font>
      <b/>
      <sz val="15"/>
      <color theme="3"/>
      <name val="Aptos Narrow"/>
      <family val="2"/>
      <charset val="129"/>
      <scheme val="minor"/>
    </font>
    <font>
      <b/>
      <sz val="13"/>
      <color theme="3"/>
      <name val="Aptos Narrow"/>
      <family val="2"/>
      <charset val="129"/>
      <scheme val="minor"/>
    </font>
    <font>
      <sz val="11"/>
      <color rgb="FF006100"/>
      <name val="Aptos Narrow"/>
      <family val="2"/>
      <charset val="129"/>
      <scheme val="minor"/>
    </font>
    <font>
      <sz val="11"/>
      <color rgb="FF9C0006"/>
      <name val="Aptos Narrow"/>
      <family val="2"/>
      <charset val="129"/>
      <scheme val="minor"/>
    </font>
    <font>
      <sz val="11"/>
      <color rgb="FF9C5700"/>
      <name val="Aptos Narrow"/>
      <family val="2"/>
      <charset val="129"/>
      <scheme val="minor"/>
    </font>
    <font>
      <sz val="11"/>
      <color rgb="FF3F3F76"/>
      <name val="Aptos Narrow"/>
      <family val="2"/>
      <charset val="129"/>
      <scheme val="minor"/>
    </font>
    <font>
      <b/>
      <sz val="11"/>
      <color rgb="FF3F3F3F"/>
      <name val="Aptos Narrow"/>
      <family val="2"/>
      <charset val="129"/>
      <scheme val="minor"/>
    </font>
    <font>
      <b/>
      <sz val="11"/>
      <color rgb="FFFA7D00"/>
      <name val="Aptos Narrow"/>
      <family val="2"/>
      <charset val="129"/>
      <scheme val="minor"/>
    </font>
    <font>
      <sz val="11"/>
      <color rgb="FFFA7D00"/>
      <name val="Aptos Narrow"/>
      <family val="2"/>
      <charset val="129"/>
      <scheme val="minor"/>
    </font>
    <font>
      <b/>
      <sz val="11"/>
      <color theme="0"/>
      <name val="Aptos Narrow"/>
      <family val="2"/>
      <charset val="129"/>
      <scheme val="minor"/>
    </font>
    <font>
      <sz val="11"/>
      <color rgb="FFFF0000"/>
      <name val="Aptos Narrow"/>
      <family val="2"/>
      <charset val="129"/>
      <scheme val="minor"/>
    </font>
    <font>
      <i/>
      <sz val="11"/>
      <color rgb="FF7F7F7F"/>
      <name val="Aptos Narrow"/>
      <family val="2"/>
      <charset val="129"/>
      <scheme val="minor"/>
    </font>
    <font>
      <b/>
      <sz val="11"/>
      <color theme="1"/>
      <name val="Aptos Narrow"/>
      <family val="2"/>
      <charset val="129"/>
      <scheme val="minor"/>
    </font>
    <font>
      <sz val="11"/>
      <color theme="0"/>
      <name val="Aptos Narrow"/>
      <family val="2"/>
      <charset val="129"/>
      <scheme val="minor"/>
    </font>
    <font>
      <sz val="11"/>
      <name val="Arial"/>
      <family val="2"/>
    </font>
    <font>
      <b/>
      <sz val="10"/>
      <color indexed="8"/>
      <name val="Arial"/>
      <family val="2"/>
    </font>
    <font>
      <b/>
      <sz val="12"/>
      <name val="Arial"/>
      <family val="2"/>
    </font>
    <font>
      <sz val="10"/>
      <name val="Helv"/>
      <family val="2"/>
    </font>
    <font>
      <sz val="10"/>
      <name val="Tahoma"/>
      <family val="2"/>
    </font>
    <font>
      <sz val="12"/>
      <name val="Arial Narrow"/>
      <family val="2"/>
    </font>
    <font>
      <sz val="8"/>
      <name val="Times New Roman"/>
      <family val="1"/>
    </font>
    <font>
      <sz val="10"/>
      <name val="MS Serif"/>
      <family val="1"/>
    </font>
    <font>
      <sz val="10"/>
      <name val="Courier"/>
      <family val="3"/>
    </font>
    <font>
      <sz val="12"/>
      <name val="Palatino"/>
      <family val="1"/>
    </font>
    <font>
      <sz val="10"/>
      <color indexed="16"/>
      <name val="MS Serif"/>
      <family val="1"/>
    </font>
    <font>
      <b/>
      <i/>
      <sz val="16"/>
      <name val="Helv"/>
      <family val="2"/>
    </font>
    <font>
      <sz val="10"/>
      <name val="MS Sans Serif"/>
      <family val="2"/>
    </font>
    <font>
      <sz val="10"/>
      <name val="Tms Rmn"/>
      <family val="1"/>
    </font>
    <font>
      <sz val="12"/>
      <name val="Helv"/>
      <family val="2"/>
    </font>
    <font>
      <b/>
      <sz val="8"/>
      <color indexed="8"/>
      <name val="Helv"/>
      <family val="2"/>
    </font>
    <font>
      <sz val="11"/>
      <color theme="1"/>
      <name val="Aptos Narrow"/>
      <family val="3"/>
      <charset val="129"/>
      <scheme val="minor"/>
    </font>
    <font>
      <sz val="11"/>
      <color theme="0"/>
      <name val="Aptos Narrow"/>
      <family val="3"/>
      <charset val="129"/>
      <scheme val="minor"/>
    </font>
    <font>
      <sz val="11"/>
      <color rgb="FF9C0006"/>
      <name val="Aptos Narrow"/>
      <family val="3"/>
      <charset val="129"/>
      <scheme val="minor"/>
    </font>
    <font>
      <b/>
      <sz val="11"/>
      <color rgb="FFFA7D00"/>
      <name val="Aptos Narrow"/>
      <family val="3"/>
      <charset val="129"/>
      <scheme val="minor"/>
    </font>
    <font>
      <b/>
      <sz val="11"/>
      <color theme="0"/>
      <name val="Aptos Narrow"/>
      <family val="3"/>
      <charset val="129"/>
      <scheme val="minor"/>
    </font>
    <font>
      <i/>
      <sz val="11"/>
      <color rgb="FF7F7F7F"/>
      <name val="Aptos Narrow"/>
      <family val="3"/>
      <charset val="129"/>
      <scheme val="minor"/>
    </font>
    <font>
      <sz val="11"/>
      <color rgb="FF006100"/>
      <name val="Aptos Narrow"/>
      <family val="3"/>
      <charset val="129"/>
      <scheme val="minor"/>
    </font>
    <font>
      <b/>
      <sz val="15"/>
      <color theme="3"/>
      <name val="Aptos Narrow"/>
      <family val="3"/>
      <charset val="129"/>
      <scheme val="minor"/>
    </font>
    <font>
      <b/>
      <sz val="13"/>
      <color theme="3"/>
      <name val="Aptos Narrow"/>
      <family val="3"/>
      <charset val="129"/>
      <scheme val="minor"/>
    </font>
    <font>
      <b/>
      <sz val="11"/>
      <color theme="3"/>
      <name val="Aptos Narrow"/>
      <family val="3"/>
      <charset val="129"/>
      <scheme val="minor"/>
    </font>
    <font>
      <sz val="11"/>
      <color rgb="FF3F3F76"/>
      <name val="Aptos Narrow"/>
      <family val="3"/>
      <charset val="129"/>
      <scheme val="minor"/>
    </font>
    <font>
      <sz val="11"/>
      <color rgb="FFFA7D00"/>
      <name val="Aptos Narrow"/>
      <family val="3"/>
      <charset val="129"/>
      <scheme val="minor"/>
    </font>
    <font>
      <sz val="11"/>
      <color rgb="FF9C6500"/>
      <name val="Aptos Narrow"/>
      <family val="3"/>
      <charset val="129"/>
      <scheme val="minor"/>
    </font>
    <font>
      <b/>
      <sz val="11"/>
      <color rgb="FF3F3F3F"/>
      <name val="Aptos Narrow"/>
      <family val="3"/>
      <charset val="129"/>
      <scheme val="minor"/>
    </font>
    <font>
      <b/>
      <sz val="18"/>
      <color theme="3"/>
      <name val="Aptos Display"/>
      <family val="3"/>
      <charset val="129"/>
      <scheme val="major"/>
    </font>
    <font>
      <sz val="11"/>
      <color rgb="FFFF0000"/>
      <name val="Aptos Narrow"/>
      <family val="3"/>
      <charset val="129"/>
      <scheme val="minor"/>
    </font>
    <font>
      <b/>
      <sz val="18"/>
      <color theme="3"/>
      <name val="Aptos Display"/>
      <family val="2"/>
      <charset val="129"/>
      <scheme val="major"/>
    </font>
    <font>
      <sz val="11"/>
      <color rgb="FF9C6500"/>
      <name val="Aptos Narrow"/>
      <family val="2"/>
      <charset val="129"/>
      <scheme val="minor"/>
    </font>
    <font>
      <sz val="10"/>
      <color indexed="8"/>
      <name val="Arial"/>
      <family val="2"/>
    </font>
    <font>
      <sz val="10"/>
      <color indexed="39"/>
      <name val="Arial"/>
      <family val="2"/>
    </font>
    <font>
      <b/>
      <sz val="12"/>
      <color indexed="8"/>
      <name val="Arial"/>
      <family val="2"/>
    </font>
    <font>
      <b/>
      <sz val="16"/>
      <color indexed="23"/>
      <name val="Arial"/>
      <family val="2"/>
    </font>
    <font>
      <sz val="10"/>
      <color indexed="10"/>
      <name val="Arial"/>
      <family val="2"/>
    </font>
    <font>
      <sz val="11"/>
      <color rgb="FF000000"/>
      <name val="Aptos Narrow"/>
      <family val="2"/>
      <charset val="129"/>
      <scheme val="minor"/>
    </font>
    <font>
      <sz val="11"/>
      <color rgb="FF000000"/>
      <name val="맑은 고딕"/>
      <family val="3"/>
    </font>
    <font>
      <b/>
      <sz val="11"/>
      <color theme="1"/>
      <name val="Aptos Narrow"/>
      <family val="2"/>
    </font>
    <font>
      <sz val="11"/>
      <color theme="1"/>
      <name val="Aptos Narrow"/>
      <family val="2"/>
    </font>
    <font>
      <sz val="11"/>
      <color rgb="FF000000"/>
      <name val="Aptos Narrow"/>
      <family val="2"/>
    </font>
    <font>
      <b/>
      <sz val="11"/>
      <color rgb="FF000000"/>
      <name val="맑은 고딕"/>
      <family val="3"/>
      <charset val="129"/>
    </font>
    <font>
      <sz val="11"/>
      <name val="Aptos Narrow"/>
      <family val="2"/>
    </font>
    <font>
      <sz val="11"/>
      <color theme="1"/>
      <name val="Malgun Gothic"/>
      <family val="2"/>
      <charset val="129"/>
    </font>
    <font>
      <sz val="11"/>
      <color theme="1"/>
      <name val="BatangChe"/>
      <family val="2"/>
      <charset val="129"/>
    </font>
    <font>
      <sz val="11"/>
      <color theme="1"/>
      <name val="Aptos Narrow"/>
      <family val="2"/>
      <charset val="129"/>
    </font>
    <font>
      <sz val="10"/>
      <color rgb="FF000000"/>
      <name val="Calibri"/>
      <family val="2"/>
    </font>
    <font>
      <sz val="10"/>
      <color rgb="FF000000"/>
      <name val="Aptos Narrow"/>
      <family val="2"/>
    </font>
    <font>
      <sz val="10"/>
      <color rgb="FF000000"/>
      <name val="맑은 고딕"/>
      <family val="2"/>
    </font>
    <font>
      <sz val="11"/>
      <color rgb="FF242424"/>
      <name val="Aptos Narrow"/>
      <family val="2"/>
    </font>
    <font>
      <sz val="11"/>
      <color rgb="FF0000FF"/>
      <name val="Aptos Narrow"/>
      <family val="2"/>
    </font>
    <font>
      <sz val="11"/>
      <color theme="1"/>
      <name val="맑은 고딕"/>
      <family val="2"/>
      <charset val="129"/>
    </font>
    <font>
      <sz val="11"/>
      <color rgb="FF0000FF"/>
      <name val="Malgun Gothic"/>
      <family val="2"/>
      <charset val="129"/>
    </font>
    <font>
      <sz val="9"/>
      <color indexed="81"/>
      <name val="Tahoma"/>
      <family val="2"/>
    </font>
    <font>
      <sz val="11"/>
      <color rgb="FF0000FF"/>
      <name val="Aptos Narrow"/>
      <family val="2"/>
      <charset val="129"/>
    </font>
    <font>
      <b/>
      <sz val="11"/>
      <color rgb="FF000000"/>
      <name val="Aptos Narrow"/>
      <family val="2"/>
    </font>
    <font>
      <sz val="11"/>
      <color theme="1"/>
      <name val="BatangChe"/>
      <family val="3"/>
      <charset val="129"/>
    </font>
    <font>
      <sz val="11"/>
      <color indexed="81"/>
      <name val="Tahoma"/>
      <family val="2"/>
    </font>
    <font>
      <sz val="11"/>
      <color indexed="81"/>
      <name val="BatangChe"/>
      <family val="3"/>
      <charset val="129"/>
    </font>
    <font>
      <sz val="11"/>
      <color rgb="FF0B1D2F"/>
      <name val="Aptos Narrow"/>
      <family val="2"/>
    </font>
    <font>
      <sz val="11"/>
      <color rgb="FF0B1D2F"/>
      <name val="Malgun Gothic"/>
      <family val="2"/>
      <charset val="129"/>
    </font>
    <font>
      <sz val="11"/>
      <color rgb="FF0B1D2F"/>
      <name val="Aptos Narrow"/>
      <family val="2"/>
      <charset val="129"/>
    </font>
    <font>
      <sz val="11"/>
      <color rgb="FF000000"/>
      <name val="Malgun Gothic"/>
      <family val="2"/>
      <charset val="129"/>
    </font>
    <font>
      <b/>
      <sz val="20"/>
      <color theme="1"/>
      <name val="Aptos Narrow"/>
      <family val="2"/>
      <charset val="129"/>
      <scheme val="minor"/>
    </font>
    <font>
      <b/>
      <sz val="11"/>
      <color theme="1"/>
      <name val="Malgun Gothic"/>
      <family val="2"/>
      <charset val="129"/>
    </font>
    <font>
      <sz val="12"/>
      <color theme="1"/>
      <name val="Aptos"/>
      <family val="2"/>
    </font>
    <font>
      <sz val="10"/>
      <color rgb="FF000000"/>
      <name val="Malgun Gothic"/>
      <family val="2"/>
      <charset val="129"/>
    </font>
    <font>
      <sz val="9"/>
      <color theme="1"/>
      <name val="Aptos Narrow"/>
      <family val="2"/>
      <charset val="129"/>
      <scheme val="minor"/>
    </font>
    <font>
      <sz val="8"/>
      <color theme="1"/>
      <name val="Aptos Narrow"/>
      <family val="2"/>
      <charset val="129"/>
      <scheme val="minor"/>
    </font>
    <font>
      <b/>
      <sz val="11"/>
      <name val="Calibri"/>
      <family val="2"/>
    </font>
    <font>
      <b/>
      <sz val="9"/>
      <color indexed="81"/>
      <name val="BatangChe"/>
      <family val="3"/>
      <charset val="129"/>
    </font>
    <font>
      <sz val="9"/>
      <color indexed="81"/>
      <name val="BatangChe"/>
      <family val="3"/>
      <charset val="129"/>
    </font>
    <font>
      <sz val="10"/>
      <color theme="1"/>
      <name val="Aptos Narrow"/>
      <family val="2"/>
      <charset val="129"/>
      <scheme val="minor"/>
    </font>
    <font>
      <sz val="11"/>
      <color rgb="FF000000"/>
      <name val="Aptos Narrow"/>
      <family val="2"/>
      <charset val="129"/>
    </font>
  </fonts>
  <fills count="68">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indexed="11"/>
        <bgColor indexed="64"/>
      </patternFill>
    </fill>
    <fill>
      <patternFill patternType="solid">
        <fgColor indexed="10"/>
        <bgColor indexed="64"/>
      </patternFill>
    </fill>
    <fill>
      <patternFill patternType="solid">
        <fgColor theme="0"/>
        <bgColor indexed="64"/>
      </patternFill>
    </fill>
    <fill>
      <patternFill patternType="solid">
        <fgColor indexed="43"/>
        <bgColor indexed="64"/>
      </patternFill>
    </fill>
    <fill>
      <patternFill patternType="solid">
        <fgColor rgb="FFFFFF99"/>
        <bgColor indexed="64"/>
      </patternFill>
    </fill>
    <fill>
      <patternFill patternType="solid">
        <fgColor indexed="22"/>
        <bgColor indexed="64"/>
      </patternFill>
    </fill>
    <fill>
      <patternFill patternType="solid">
        <fgColor theme="0" tint="-0.149998474074526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6"/>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9"/>
      </patternFill>
    </fill>
    <fill>
      <patternFill patternType="solid">
        <fgColor indexed="22"/>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rgb="FF00B050"/>
        <bgColor indexed="64"/>
      </patternFill>
    </fill>
    <fill>
      <patternFill patternType="solid">
        <fgColor rgb="FFF7FFFD"/>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rgb="FFD9EAF7"/>
      </patternFill>
    </fill>
    <fill>
      <patternFill patternType="solid">
        <fgColor theme="9" tint="0.59999389629810485"/>
        <bgColor indexed="64"/>
      </patternFill>
    </fill>
    <fill>
      <patternFill patternType="solid">
        <fgColor theme="5" tint="0.59999389629810485"/>
        <bgColor indexed="64"/>
      </patternFill>
    </fill>
  </fills>
  <borders count="1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medium">
        <color indexed="64"/>
      </top>
      <bottom/>
      <diagonal/>
    </border>
    <border>
      <left/>
      <right style="thin">
        <color indexed="64"/>
      </right>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bottom style="thin">
        <color rgb="FF000000"/>
      </bottom>
      <diagonal/>
    </border>
    <border>
      <left style="thin">
        <color rgb="FF000000"/>
      </left>
      <right/>
      <top/>
      <bottom/>
      <diagonal/>
    </border>
    <border>
      <left style="thin">
        <color rgb="FF000000"/>
      </left>
      <right style="thin">
        <color rgb="FF000000"/>
      </right>
      <top/>
      <bottom/>
      <diagonal/>
    </border>
    <border>
      <left/>
      <right/>
      <top style="thin">
        <color auto="1"/>
      </top>
      <bottom style="thin">
        <color auto="1"/>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top style="medium">
        <color rgb="FF000000"/>
      </top>
      <bottom style="thin">
        <color rgb="FF000000"/>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style="thin">
        <color auto="1"/>
      </left>
      <right style="thin">
        <color auto="1"/>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style="thin">
        <color auto="1"/>
      </left>
      <right style="thin">
        <color auto="1"/>
      </right>
      <top style="thin">
        <color auto="1"/>
      </top>
      <bottom/>
      <diagonal/>
    </border>
    <border>
      <left style="medium">
        <color rgb="FF000000"/>
      </left>
      <right style="thin">
        <color rgb="FF000000"/>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auto="1"/>
      </top>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indexed="64"/>
      </right>
      <top style="thin">
        <color indexed="64"/>
      </top>
      <bottom/>
      <diagonal/>
    </border>
    <border>
      <left style="thin">
        <color rgb="FF000000"/>
      </left>
      <right style="thin">
        <color rgb="FF000000"/>
      </right>
      <top style="thin">
        <color auto="1"/>
      </top>
      <bottom style="thin">
        <color auto="1"/>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style="medium">
        <color auto="1"/>
      </left>
      <right style="thin">
        <color rgb="FF000000"/>
      </right>
      <top style="thin">
        <color rgb="FF000000"/>
      </top>
      <bottom/>
      <diagonal/>
    </border>
    <border>
      <left style="medium">
        <color auto="1"/>
      </left>
      <right style="thin">
        <color rgb="FF000000"/>
      </right>
      <top style="medium">
        <color rgb="FF000000"/>
      </top>
      <bottom style="thin">
        <color rgb="FF000000"/>
      </bottom>
      <diagonal/>
    </border>
    <border>
      <left style="medium">
        <color auto="1"/>
      </left>
      <right style="thin">
        <color rgb="FF000000"/>
      </right>
      <top style="thin">
        <color rgb="FF000000"/>
      </top>
      <bottom style="thin">
        <color rgb="FF000000"/>
      </bottom>
      <diagonal/>
    </border>
    <border>
      <left style="medium">
        <color auto="1"/>
      </left>
      <right style="thin">
        <color rgb="FF000000"/>
      </right>
      <top style="thin">
        <color rgb="FF000000"/>
      </top>
      <bottom style="medium">
        <color rgb="FF000000"/>
      </bottom>
      <diagonal/>
    </border>
    <border>
      <left style="medium">
        <color auto="1"/>
      </left>
      <right style="thin">
        <color rgb="FF000000"/>
      </right>
      <top/>
      <bottom style="thin">
        <color rgb="FF000000"/>
      </bottom>
      <diagonal/>
    </border>
    <border>
      <left style="medium">
        <color auto="1"/>
      </left>
      <right style="thin">
        <color rgb="FF000000"/>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rgb="FF000000"/>
      </left>
      <right style="medium">
        <color auto="1"/>
      </right>
      <top style="thin">
        <color rgb="FF000000"/>
      </top>
      <bottom/>
      <diagonal/>
    </border>
    <border>
      <left style="thin">
        <color rgb="FF000000"/>
      </left>
      <right style="medium">
        <color auto="1"/>
      </right>
      <top style="thin">
        <color rgb="FF000000"/>
      </top>
      <bottom style="medium">
        <color rgb="FF000000"/>
      </bottom>
      <diagonal/>
    </border>
    <border>
      <left style="thin">
        <color rgb="FF000000"/>
      </left>
      <right style="medium">
        <color auto="1"/>
      </right>
      <top/>
      <bottom/>
      <diagonal/>
    </border>
    <border>
      <left style="medium">
        <color auto="1"/>
      </left>
      <right style="thin">
        <color rgb="FF000000"/>
      </right>
      <top style="thin">
        <color rgb="FF000000"/>
      </top>
      <bottom style="medium">
        <color auto="1"/>
      </bottom>
      <diagonal/>
    </border>
    <border>
      <left style="thin">
        <color rgb="FF000000"/>
      </left>
      <right style="thin">
        <color rgb="FF000000"/>
      </right>
      <top style="thin">
        <color rgb="FF000000"/>
      </top>
      <bottom style="medium">
        <color auto="1"/>
      </bottom>
      <diagonal/>
    </border>
    <border>
      <left style="thin">
        <color rgb="FF000000"/>
      </left>
      <right style="medium">
        <color auto="1"/>
      </right>
      <top style="thin">
        <color rgb="FF000000"/>
      </top>
      <bottom style="medium">
        <color auto="1"/>
      </bottom>
      <diagonal/>
    </border>
    <border>
      <left/>
      <right style="medium">
        <color auto="1"/>
      </right>
      <top style="medium">
        <color auto="1"/>
      </top>
      <bottom/>
      <diagonal/>
    </border>
    <border>
      <left/>
      <right style="medium">
        <color auto="1"/>
      </right>
      <top style="thin">
        <color rgb="FF000000"/>
      </top>
      <bottom/>
      <diagonal/>
    </border>
    <border>
      <left/>
      <right style="medium">
        <color auto="1"/>
      </right>
      <top style="thin">
        <color rgb="FF000000"/>
      </top>
      <bottom style="medium">
        <color rgb="FF000000"/>
      </bottom>
      <diagonal/>
    </border>
    <border>
      <left/>
      <right style="medium">
        <color auto="1"/>
      </right>
      <top style="thin">
        <color rgb="FF000000"/>
      </top>
      <bottom style="medium">
        <color auto="1"/>
      </bottom>
      <diagonal/>
    </border>
    <border>
      <left style="thin">
        <color indexed="64"/>
      </left>
      <right style="thin">
        <color indexed="64"/>
      </right>
      <top style="medium">
        <color auto="1"/>
      </top>
      <bottom style="thin">
        <color rgb="FF000000"/>
      </bottom>
      <diagonal/>
    </border>
    <border>
      <left style="thin">
        <color indexed="64"/>
      </left>
      <right/>
      <top style="medium">
        <color auto="1"/>
      </top>
      <bottom/>
      <diagonal/>
    </border>
    <border>
      <left style="medium">
        <color auto="1"/>
      </left>
      <right style="thin">
        <color rgb="FF000000"/>
      </right>
      <top style="medium">
        <color rgb="FF000000"/>
      </top>
      <bottom style="medium">
        <color rgb="FF000000"/>
      </bottom>
      <diagonal/>
    </border>
    <border>
      <left style="thin">
        <color rgb="FF000000"/>
      </left>
      <right/>
      <top style="thin">
        <color rgb="FF000000"/>
      </top>
      <bottom style="medium">
        <color auto="1"/>
      </bottom>
      <diagonal/>
    </border>
    <border>
      <left style="thin">
        <color rgb="FF000000"/>
      </left>
      <right style="medium">
        <color auto="1"/>
      </right>
      <top style="medium">
        <color rgb="FF000000"/>
      </top>
      <bottom/>
      <diagonal/>
    </border>
    <border>
      <left/>
      <right style="thin">
        <color auto="1"/>
      </right>
      <top style="medium">
        <color auto="1"/>
      </top>
      <bottom/>
      <diagonal/>
    </border>
    <border>
      <left/>
      <right style="thin">
        <color rgb="FF000000"/>
      </right>
      <top style="thin">
        <color rgb="FF000000"/>
      </top>
      <bottom style="medium">
        <color auto="1"/>
      </bottom>
      <diagonal/>
    </border>
    <border>
      <left/>
      <right style="medium">
        <color auto="1"/>
      </right>
      <top style="medium">
        <color rgb="FF000000"/>
      </top>
      <bottom/>
      <diagonal/>
    </border>
    <border>
      <left style="medium">
        <color auto="1"/>
      </left>
      <right style="thin">
        <color rgb="FF000000"/>
      </right>
      <top style="medium">
        <color rgb="FF000000"/>
      </top>
      <bottom/>
      <diagonal/>
    </border>
    <border>
      <left/>
      <right style="thin">
        <color rgb="FF000000"/>
      </right>
      <top style="thin">
        <color auto="1"/>
      </top>
      <bottom style="thin">
        <color rgb="FF000000"/>
      </bottom>
      <diagonal/>
    </border>
    <border>
      <left style="thin">
        <color rgb="FF000000"/>
      </left>
      <right style="medium">
        <color auto="1"/>
      </right>
      <top style="thin">
        <color auto="1"/>
      </top>
      <bottom/>
      <diagonal/>
    </border>
    <border>
      <left style="thin">
        <color rgb="FF000000"/>
      </left>
      <right style="thin">
        <color rgb="FF000000"/>
      </right>
      <top style="thin">
        <color auto="1"/>
      </top>
      <bottom/>
      <diagonal/>
    </border>
    <border>
      <left style="thin">
        <color rgb="FF000000"/>
      </left>
      <right/>
      <top style="thin">
        <color auto="1"/>
      </top>
      <bottom/>
      <diagonal/>
    </border>
    <border>
      <left style="medium">
        <color auto="1"/>
      </left>
      <right style="thin">
        <color rgb="FF000000"/>
      </right>
      <top style="thin">
        <color auto="1"/>
      </top>
      <bottom/>
      <diagonal/>
    </border>
    <border>
      <left/>
      <right style="medium">
        <color auto="1"/>
      </right>
      <top style="thin">
        <color auto="1"/>
      </top>
      <bottom/>
      <diagonal/>
    </border>
    <border>
      <left style="medium">
        <color auto="1"/>
      </left>
      <right style="thin">
        <color rgb="FF000000"/>
      </right>
      <top style="medium">
        <color rgb="FF000000"/>
      </top>
      <bottom style="medium">
        <color auto="1"/>
      </bottom>
      <diagonal/>
    </border>
    <border>
      <left/>
      <right style="thin">
        <color rgb="FF000000"/>
      </right>
      <top style="medium">
        <color rgb="FF000000"/>
      </top>
      <bottom style="medium">
        <color auto="1"/>
      </bottom>
      <diagonal/>
    </border>
    <border>
      <left style="thin">
        <color rgb="FF000000"/>
      </left>
      <right style="thin">
        <color rgb="FF000000"/>
      </right>
      <top style="medium">
        <color rgb="FF000000"/>
      </top>
      <bottom style="medium">
        <color auto="1"/>
      </bottom>
      <diagonal/>
    </border>
    <border>
      <left style="thin">
        <color rgb="FF000000"/>
      </left>
      <right style="medium">
        <color auto="1"/>
      </right>
      <top style="medium">
        <color rgb="FF000000"/>
      </top>
      <bottom style="medium">
        <color auto="1"/>
      </bottom>
      <diagonal/>
    </border>
    <border>
      <left style="thin">
        <color rgb="FF000000"/>
      </left>
      <right/>
      <top style="medium">
        <color rgb="FF000000"/>
      </top>
      <bottom style="medium">
        <color auto="1"/>
      </bottom>
      <diagonal/>
    </border>
    <border>
      <left/>
      <right style="medium">
        <color auto="1"/>
      </right>
      <top style="medium">
        <color rgb="FF000000"/>
      </top>
      <bottom style="medium">
        <color auto="1"/>
      </bottom>
      <diagonal/>
    </border>
    <border>
      <left style="medium">
        <color auto="1"/>
      </left>
      <right style="thin">
        <color rgb="FF000000"/>
      </right>
      <top/>
      <bottom style="medium">
        <color rgb="FF000000"/>
      </bottom>
      <diagonal/>
    </border>
    <border>
      <left style="thin">
        <color rgb="FF000000"/>
      </left>
      <right style="thin">
        <color rgb="FF000000"/>
      </right>
      <top/>
      <bottom style="medium">
        <color rgb="FF000000"/>
      </bottom>
      <diagonal/>
    </border>
  </borders>
  <cellStyleXfs count="19416">
    <xf numFmtId="0" fontId="0" fillId="0" borderId="0">
      <alignment vertical="center"/>
    </xf>
    <xf numFmtId="166" fontId="35" fillId="0" borderId="0"/>
    <xf numFmtId="43" fontId="35" fillId="0" borderId="0" applyFont="0" applyFill="0" applyBorder="0" applyAlignment="0" applyProtection="0"/>
    <xf numFmtId="9" fontId="35" fillId="0" borderId="0" applyFont="0" applyFill="0" applyBorder="0" applyAlignment="0" applyProtection="0"/>
    <xf numFmtId="41" fontId="35" fillId="0" borderId="0" applyFont="0" applyFill="0" applyBorder="0" applyAlignment="0" applyProtection="0"/>
    <xf numFmtId="166" fontId="36" fillId="0" borderId="0"/>
    <xf numFmtId="41" fontId="35" fillId="0" borderId="0" applyFont="0" applyFill="0" applyBorder="0" applyAlignment="0" applyProtection="0"/>
    <xf numFmtId="0" fontId="36" fillId="0" borderId="0"/>
    <xf numFmtId="0" fontId="42" fillId="0" borderId="0" applyNumberFormat="0" applyFill="0" applyBorder="0" applyAlignment="0" applyProtection="0">
      <alignment vertical="top"/>
      <protection locked="0"/>
    </xf>
    <xf numFmtId="0" fontId="44" fillId="0" borderId="0"/>
    <xf numFmtId="44" fontId="44" fillId="0" borderId="0" applyFont="0" applyFill="0" applyBorder="0" applyAlignment="0" applyProtection="0"/>
    <xf numFmtId="41" fontId="44" fillId="0" borderId="0" applyFont="0" applyFill="0" applyBorder="0" applyAlignment="0" applyProtection="0"/>
    <xf numFmtId="43" fontId="44" fillId="0" borderId="0" applyFont="0" applyFill="0" applyBorder="0" applyAlignment="0" applyProtection="0"/>
    <xf numFmtId="9" fontId="44" fillId="0" borderId="0" applyFont="0" applyFill="0" applyBorder="0" applyAlignment="0" applyProtection="0"/>
    <xf numFmtId="0" fontId="47" fillId="0" borderId="7" applyNumberFormat="0" applyFill="0" applyAlignment="0" applyProtection="0">
      <alignment vertical="center"/>
    </xf>
    <xf numFmtId="0" fontId="48" fillId="0" borderId="8" applyNumberFormat="0" applyFill="0" applyAlignment="0" applyProtection="0">
      <alignment vertical="center"/>
    </xf>
    <xf numFmtId="0" fontId="34" fillId="0" borderId="9" applyNumberFormat="0" applyFill="0" applyAlignment="0" applyProtection="0">
      <alignment vertical="center"/>
    </xf>
    <xf numFmtId="0" fontId="34" fillId="0" borderId="0" applyNumberFormat="0" applyFill="0" applyBorder="0" applyAlignment="0" applyProtection="0">
      <alignment vertical="center"/>
    </xf>
    <xf numFmtId="0" fontId="49" fillId="11" borderId="0" applyNumberFormat="0" applyBorder="0" applyAlignment="0" applyProtection="0">
      <alignment vertical="center"/>
    </xf>
    <xf numFmtId="0" fontId="50" fillId="12" borderId="0" applyNumberFormat="0" applyBorder="0" applyAlignment="0" applyProtection="0">
      <alignment vertical="center"/>
    </xf>
    <xf numFmtId="0" fontId="52" fillId="14" borderId="10" applyNumberFormat="0" applyAlignment="0" applyProtection="0">
      <alignment vertical="center"/>
    </xf>
    <xf numFmtId="0" fontId="53" fillId="15" borderId="11" applyNumberFormat="0" applyAlignment="0" applyProtection="0">
      <alignment vertical="center"/>
    </xf>
    <xf numFmtId="0" fontId="54" fillId="15" borderId="10" applyNumberFormat="0" applyAlignment="0" applyProtection="0">
      <alignment vertical="center"/>
    </xf>
    <xf numFmtId="0" fontId="55" fillId="0" borderId="12" applyNumberFormat="0" applyFill="0" applyAlignment="0" applyProtection="0">
      <alignment vertical="center"/>
    </xf>
    <xf numFmtId="0" fontId="56" fillId="16" borderId="13" applyNumberFormat="0" applyAlignment="0" applyProtection="0">
      <alignment vertical="center"/>
    </xf>
    <xf numFmtId="0" fontId="57"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9" fillId="0" borderId="15" applyNumberFormat="0" applyFill="0" applyAlignment="0" applyProtection="0">
      <alignment vertical="center"/>
    </xf>
    <xf numFmtId="0" fontId="60" fillId="18" borderId="0" applyNumberFormat="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60" fillId="22"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60" fillId="26"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60" fillId="30"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60" fillId="34" borderId="0" applyNumberFormat="0" applyBorder="0" applyAlignment="0" applyProtection="0">
      <alignment vertical="center"/>
    </xf>
    <xf numFmtId="0" fontId="44" fillId="35" borderId="0" applyNumberFormat="0" applyBorder="0" applyAlignment="0" applyProtection="0">
      <alignment vertical="center"/>
    </xf>
    <xf numFmtId="0" fontId="44" fillId="36" borderId="0" applyNumberFormat="0" applyBorder="0" applyAlignment="0" applyProtection="0">
      <alignment vertical="center"/>
    </xf>
    <xf numFmtId="0" fontId="60" fillId="38" borderId="0" applyNumberFormat="0" applyBorder="0" applyAlignment="0" applyProtection="0">
      <alignment vertical="center"/>
    </xf>
    <xf numFmtId="0" fontId="44" fillId="39" borderId="0" applyNumberFormat="0" applyBorder="0" applyAlignment="0" applyProtection="0">
      <alignment vertical="center"/>
    </xf>
    <xf numFmtId="0" fontId="44" fillId="40" borderId="0" applyNumberFormat="0" applyBorder="0" applyAlignment="0" applyProtection="0">
      <alignment vertical="center"/>
    </xf>
    <xf numFmtId="43" fontId="35" fillId="0" borderId="0" applyFont="0" applyFill="0" applyBorder="0" applyAlignment="0" applyProtection="0"/>
    <xf numFmtId="41" fontId="35" fillId="0" borderId="0" applyFont="0" applyFill="0" applyBorder="0" applyAlignment="0" applyProtection="0"/>
    <xf numFmtId="43" fontId="35" fillId="0" borderId="0" applyFont="0" applyFill="0" applyBorder="0" applyAlignment="0" applyProtection="0"/>
    <xf numFmtId="166" fontId="41" fillId="0" borderId="0" applyFont="0" applyFill="0" applyBorder="0" applyAlignment="0" applyProtection="0"/>
    <xf numFmtId="166" fontId="61" fillId="0" borderId="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alignment vertical="center"/>
    </xf>
    <xf numFmtId="0" fontId="44" fillId="0" borderId="0">
      <alignment vertical="center"/>
    </xf>
    <xf numFmtId="0" fontId="44" fillId="0" borderId="0">
      <alignment vertical="center"/>
    </xf>
    <xf numFmtId="0" fontId="44" fillId="0" borderId="0"/>
    <xf numFmtId="0" fontId="44" fillId="0" borderId="0"/>
    <xf numFmtId="0" fontId="44" fillId="0" borderId="0"/>
    <xf numFmtId="0" fontId="44" fillId="0" borderId="0"/>
    <xf numFmtId="0" fontId="44" fillId="0" borderId="0"/>
    <xf numFmtId="0" fontId="44" fillId="0" borderId="0"/>
    <xf numFmtId="41" fontId="35"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alignment vertical="center"/>
    </xf>
    <xf numFmtId="0" fontId="44" fillId="0" borderId="0">
      <alignment vertical="center"/>
    </xf>
    <xf numFmtId="0" fontId="44" fillId="0" borderId="0">
      <alignment vertical="center"/>
    </xf>
    <xf numFmtId="0" fontId="44" fillId="0" borderId="0"/>
    <xf numFmtId="0" fontId="44" fillId="0" borderId="0"/>
    <xf numFmtId="0" fontId="44" fillId="0" borderId="0"/>
    <xf numFmtId="0" fontId="44" fillId="0" borderId="0"/>
    <xf numFmtId="0" fontId="44" fillId="0" borderId="0"/>
    <xf numFmtId="0" fontId="44" fillId="0" borderId="0"/>
    <xf numFmtId="41" fontId="35" fillId="0" borderId="0" applyFont="0" applyFill="0" applyBorder="0" applyAlignment="0" applyProtection="0"/>
    <xf numFmtId="0" fontId="38" fillId="0" borderId="0"/>
    <xf numFmtId="43" fontId="38" fillId="0" borderId="0" applyFont="0" applyFill="0" applyBorder="0" applyAlignment="0" applyProtection="0"/>
    <xf numFmtId="0" fontId="38" fillId="0" borderId="0"/>
    <xf numFmtId="43" fontId="44" fillId="0" borderId="0" applyFont="0" applyFill="0" applyBorder="0" applyAlignment="0" applyProtection="0">
      <alignment vertical="center"/>
    </xf>
    <xf numFmtId="43" fontId="38" fillId="0" borderId="0" applyFont="0" applyFill="0" applyBorder="0" applyAlignment="0" applyProtection="0"/>
    <xf numFmtId="43" fontId="38" fillId="0" borderId="0" applyFont="0" applyFill="0" applyBorder="0" applyAlignment="0" applyProtection="0"/>
    <xf numFmtId="43" fontId="44" fillId="0" borderId="0" applyFont="0" applyFill="0" applyBorder="0" applyAlignment="0" applyProtection="0">
      <alignment vertical="center"/>
    </xf>
    <xf numFmtId="43" fontId="38" fillId="0" borderId="0" applyFont="0" applyFill="0" applyBorder="0" applyAlignment="0" applyProtection="0"/>
    <xf numFmtId="0" fontId="36" fillId="0" borderId="0"/>
    <xf numFmtId="0" fontId="67" fillId="0" borderId="0">
      <alignment horizontal="center" wrapText="1"/>
      <protection locked="0"/>
    </xf>
    <xf numFmtId="180" fontId="35" fillId="0" borderId="0" applyFill="0" applyBorder="0" applyAlignment="0"/>
    <xf numFmtId="41" fontId="77" fillId="0" borderId="0" applyFont="0" applyFill="0" applyBorder="0" applyAlignment="0" applyProtection="0"/>
    <xf numFmtId="0" fontId="68" fillId="0" borderId="0" applyNumberFormat="0" applyAlignment="0">
      <alignment horizontal="left"/>
    </xf>
    <xf numFmtId="0" fontId="69" fillId="0" borderId="0" applyNumberFormat="0" applyAlignment="0"/>
    <xf numFmtId="43" fontId="70" fillId="0" borderId="0" applyFont="0" applyFill="0" applyBorder="0" applyAlignment="0" applyProtection="0"/>
    <xf numFmtId="0" fontId="71" fillId="0" borderId="0" applyNumberFormat="0" applyAlignment="0">
      <alignment horizontal="left"/>
    </xf>
    <xf numFmtId="169" fontId="66" fillId="0" borderId="0" applyFont="0" applyFill="0" applyBorder="0" applyAlignment="0" applyProtection="0"/>
    <xf numFmtId="38" fontId="37" fillId="9" borderId="0" applyNumberFormat="0" applyBorder="0" applyAlignment="0" applyProtection="0"/>
    <xf numFmtId="0" fontId="63" fillId="0" borderId="16" applyNumberFormat="0" applyAlignment="0" applyProtection="0">
      <alignment horizontal="left" vertical="center"/>
    </xf>
    <xf numFmtId="0" fontId="63" fillId="0" borderId="6">
      <alignment horizontal="left" vertical="center"/>
    </xf>
    <xf numFmtId="10" fontId="37" fillId="43" borderId="1" applyNumberFormat="0" applyBorder="0" applyAlignment="0" applyProtection="0"/>
    <xf numFmtId="174" fontId="35" fillId="44" borderId="0"/>
    <xf numFmtId="174" fontId="35" fillId="45" borderId="0"/>
    <xf numFmtId="171" fontId="41" fillId="0" borderId="0" applyFont="0" applyFill="0" applyBorder="0" applyAlignment="0" applyProtection="0"/>
    <xf numFmtId="173" fontId="41" fillId="0" borderId="0" applyFont="0" applyFill="0" applyBorder="0" applyAlignment="0" applyProtection="0"/>
    <xf numFmtId="176" fontId="35" fillId="0" borderId="0" applyFont="0" applyFill="0" applyBorder="0" applyAlignment="0" applyProtection="0"/>
    <xf numFmtId="178" fontId="35" fillId="0" borderId="0" applyFont="0" applyFill="0" applyBorder="0" applyAlignment="0" applyProtection="0"/>
    <xf numFmtId="175" fontId="35" fillId="0" borderId="0" applyFont="0" applyFill="0" applyBorder="0" applyAlignment="0" applyProtection="0"/>
    <xf numFmtId="177" fontId="35" fillId="0" borderId="0" applyFont="0" applyFill="0" applyBorder="0" applyAlignment="0" applyProtection="0"/>
    <xf numFmtId="0" fontId="72"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168" fontId="35" fillId="0" borderId="0" applyFont="0" applyFill="0" applyBorder="0" applyAlignment="0" applyProtection="0"/>
    <xf numFmtId="172" fontId="35" fillId="0" borderId="0" applyFont="0" applyFill="0" applyBorder="0" applyAlignment="0" applyProtection="0"/>
    <xf numFmtId="14" fontId="67" fillId="0" borderId="0">
      <alignment horizontal="center" wrapText="1"/>
      <protection locked="0"/>
    </xf>
    <xf numFmtId="10" fontId="35" fillId="0" borderId="0" applyFont="0" applyFill="0" applyBorder="0" applyAlignment="0" applyProtection="0"/>
    <xf numFmtId="9" fontId="73" fillId="0" borderId="4" applyNumberFormat="0" applyBorder="0"/>
    <xf numFmtId="164" fontId="74" fillId="0" borderId="0"/>
    <xf numFmtId="0" fontId="73" fillId="0" borderId="0" applyNumberFormat="0" applyFont="0" applyFill="0" applyBorder="0" applyAlignment="0" applyProtection="0">
      <alignment horizontal="left"/>
    </xf>
    <xf numFmtId="179" fontId="35" fillId="0" borderId="0" applyNumberFormat="0" applyFill="0" applyBorder="0" applyAlignment="0" applyProtection="0">
      <alignment horizontal="left"/>
    </xf>
    <xf numFmtId="0" fontId="35" fillId="42" borderId="0" applyNumberFormat="0" applyFont="0" applyBorder="0" applyAlignment="0" applyProtection="0"/>
    <xf numFmtId="0" fontId="35" fillId="46" borderId="0" applyNumberFormat="0" applyFont="0" applyBorder="0" applyAlignment="0" applyProtection="0"/>
    <xf numFmtId="0" fontId="35" fillId="47" borderId="0" applyNumberFormat="0" applyFont="0" applyBorder="0" applyAlignment="0" applyProtection="0"/>
    <xf numFmtId="170" fontId="35" fillId="0" borderId="0" applyFont="0" applyFill="0" applyBorder="0" applyAlignment="0" applyProtection="0"/>
    <xf numFmtId="0" fontId="35" fillId="47" borderId="0" applyNumberFormat="0" applyFont="0" applyBorder="0" applyAlignment="0" applyProtection="0"/>
    <xf numFmtId="0" fontId="35" fillId="0" borderId="0" applyNumberFormat="0" applyFont="0" applyFill="0" applyBorder="0" applyAlignment="0" applyProtection="0"/>
    <xf numFmtId="0" fontId="35" fillId="0" borderId="0" applyNumberFormat="0" applyFont="0" applyBorder="0" applyAlignment="0" applyProtection="0"/>
    <xf numFmtId="0" fontId="75" fillId="0" borderId="0"/>
    <xf numFmtId="0" fontId="70" fillId="0" borderId="0"/>
    <xf numFmtId="0" fontId="64" fillId="0" borderId="0"/>
    <xf numFmtId="40" fontId="76" fillId="0" borderId="0" applyBorder="0">
      <alignment horizontal="right"/>
    </xf>
    <xf numFmtId="9" fontId="65" fillId="0" borderId="0" applyFont="0" applyFill="0" applyBorder="0" applyAlignment="0" applyProtection="0"/>
    <xf numFmtId="9" fontId="77" fillId="0" borderId="0" applyFont="0" applyFill="0" applyBorder="0" applyAlignment="0" applyProtection="0">
      <alignment vertical="center"/>
    </xf>
    <xf numFmtId="9" fontId="65"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0" fontId="65" fillId="0" borderId="0"/>
    <xf numFmtId="0" fontId="77" fillId="0" borderId="0">
      <alignment vertical="center"/>
    </xf>
    <xf numFmtId="0" fontId="65" fillId="0" borderId="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35" fillId="0" borderId="0" applyFont="0" applyFill="0" applyBorder="0" applyAlignment="0" applyProtection="0">
      <alignment vertical="center"/>
    </xf>
    <xf numFmtId="41" fontId="77" fillId="0" borderId="0" applyFont="0" applyFill="0" applyBorder="0" applyAlignment="0" applyProtection="0"/>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0" fontId="36" fillId="0" borderId="0"/>
    <xf numFmtId="0" fontId="77" fillId="0" borderId="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35" fillId="0" borderId="0" applyFont="0" applyFill="0" applyBorder="0" applyAlignment="0" applyProtection="0">
      <alignment vertical="center"/>
    </xf>
    <xf numFmtId="41" fontId="77" fillId="0" borderId="0" applyFont="0" applyFill="0" applyBorder="0" applyAlignment="0" applyProtection="0"/>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0" fontId="44" fillId="0" borderId="0">
      <alignment vertical="center"/>
    </xf>
    <xf numFmtId="41" fontId="44" fillId="0" borderId="0" applyFont="0" applyFill="0" applyBorder="0" applyAlignment="0" applyProtection="0">
      <alignment vertical="center"/>
    </xf>
    <xf numFmtId="0" fontId="44" fillId="0" borderId="0">
      <alignment vertical="center"/>
    </xf>
    <xf numFmtId="41" fontId="44" fillId="0" borderId="0" applyFont="0" applyFill="0" applyBorder="0" applyAlignment="0" applyProtection="0">
      <alignment vertical="center"/>
    </xf>
    <xf numFmtId="0" fontId="44" fillId="0" borderId="0">
      <alignment vertical="center"/>
    </xf>
    <xf numFmtId="41" fontId="44" fillId="0" borderId="0" applyFont="0" applyFill="0" applyBorder="0" applyAlignment="0" applyProtection="0">
      <alignment vertical="center"/>
    </xf>
    <xf numFmtId="0" fontId="44" fillId="0" borderId="0">
      <alignment vertical="center"/>
    </xf>
    <xf numFmtId="41" fontId="44" fillId="0" borderId="0" applyFont="0" applyFill="0" applyBorder="0" applyAlignment="0" applyProtection="0">
      <alignment vertical="center"/>
    </xf>
    <xf numFmtId="0" fontId="44" fillId="17" borderId="14" applyNumberFormat="0" applyFont="0" applyAlignment="0" applyProtection="0">
      <alignment vertical="center"/>
    </xf>
    <xf numFmtId="0" fontId="77" fillId="0" borderId="0">
      <alignment vertical="center"/>
    </xf>
    <xf numFmtId="0" fontId="35" fillId="0" borderId="0"/>
    <xf numFmtId="41" fontId="77" fillId="0" borderId="0" applyFont="0" applyFill="0" applyBorder="0" applyAlignment="0" applyProtection="0">
      <alignment vertical="center"/>
    </xf>
    <xf numFmtId="41" fontId="35" fillId="0" borderId="0" applyFont="0" applyFill="0" applyBorder="0" applyAlignment="0" applyProtection="0"/>
    <xf numFmtId="0" fontId="77" fillId="19" borderId="0" applyNumberFormat="0" applyBorder="0" applyAlignment="0" applyProtection="0"/>
    <xf numFmtId="0" fontId="77" fillId="19" borderId="0" applyNumberFormat="0" applyBorder="0" applyAlignment="0" applyProtection="0">
      <alignment vertical="center"/>
    </xf>
    <xf numFmtId="0" fontId="77" fillId="19" borderId="0" applyNumberFormat="0" applyBorder="0" applyAlignment="0" applyProtection="0">
      <alignment vertical="center"/>
    </xf>
    <xf numFmtId="0" fontId="77" fillId="23" borderId="0" applyNumberFormat="0" applyBorder="0" applyAlignment="0" applyProtection="0"/>
    <xf numFmtId="0" fontId="77" fillId="23" borderId="0" applyNumberFormat="0" applyBorder="0" applyAlignment="0" applyProtection="0">
      <alignment vertical="center"/>
    </xf>
    <xf numFmtId="0" fontId="77" fillId="23" borderId="0" applyNumberFormat="0" applyBorder="0" applyAlignment="0" applyProtection="0">
      <alignment vertical="center"/>
    </xf>
    <xf numFmtId="0" fontId="77" fillId="27" borderId="0" applyNumberFormat="0" applyBorder="0" applyAlignment="0" applyProtection="0"/>
    <xf numFmtId="0" fontId="77" fillId="27" borderId="0" applyNumberFormat="0" applyBorder="0" applyAlignment="0" applyProtection="0">
      <alignment vertical="center"/>
    </xf>
    <xf numFmtId="0" fontId="77" fillId="27" borderId="0" applyNumberFormat="0" applyBorder="0" applyAlignment="0" applyProtection="0">
      <alignment vertical="center"/>
    </xf>
    <xf numFmtId="0" fontId="77" fillId="31" borderId="0" applyNumberFormat="0" applyBorder="0" applyAlignment="0" applyProtection="0"/>
    <xf numFmtId="0" fontId="77" fillId="31" borderId="0" applyNumberFormat="0" applyBorder="0" applyAlignment="0" applyProtection="0">
      <alignment vertical="center"/>
    </xf>
    <xf numFmtId="0" fontId="77" fillId="31" borderId="0" applyNumberFormat="0" applyBorder="0" applyAlignment="0" applyProtection="0">
      <alignment vertical="center"/>
    </xf>
    <xf numFmtId="0" fontId="77" fillId="35" borderId="0" applyNumberFormat="0" applyBorder="0" applyAlignment="0" applyProtection="0"/>
    <xf numFmtId="0" fontId="77" fillId="35" borderId="0" applyNumberFormat="0" applyBorder="0" applyAlignment="0" applyProtection="0">
      <alignment vertical="center"/>
    </xf>
    <xf numFmtId="0" fontId="77" fillId="35" borderId="0" applyNumberFormat="0" applyBorder="0" applyAlignment="0" applyProtection="0">
      <alignment vertical="center"/>
    </xf>
    <xf numFmtId="0" fontId="77" fillId="39" borderId="0" applyNumberFormat="0" applyBorder="0" applyAlignment="0" applyProtection="0"/>
    <xf numFmtId="0" fontId="77" fillId="39" borderId="0" applyNumberFormat="0" applyBorder="0" applyAlignment="0" applyProtection="0">
      <alignment vertical="center"/>
    </xf>
    <xf numFmtId="0" fontId="77" fillId="39" borderId="0" applyNumberFormat="0" applyBorder="0" applyAlignment="0" applyProtection="0">
      <alignment vertical="center"/>
    </xf>
    <xf numFmtId="0" fontId="77" fillId="20" borderId="0" applyNumberFormat="0" applyBorder="0" applyAlignment="0" applyProtection="0"/>
    <xf numFmtId="0" fontId="77" fillId="20" borderId="0" applyNumberFormat="0" applyBorder="0" applyAlignment="0" applyProtection="0">
      <alignment vertical="center"/>
    </xf>
    <xf numFmtId="0" fontId="77" fillId="20" borderId="0" applyNumberFormat="0" applyBorder="0" applyAlignment="0" applyProtection="0">
      <alignment vertical="center"/>
    </xf>
    <xf numFmtId="0" fontId="77" fillId="24" borderId="0" applyNumberFormat="0" applyBorder="0" applyAlignment="0" applyProtection="0"/>
    <xf numFmtId="0" fontId="77" fillId="24" borderId="0" applyNumberFormat="0" applyBorder="0" applyAlignment="0" applyProtection="0">
      <alignment vertical="center"/>
    </xf>
    <xf numFmtId="0" fontId="77" fillId="24" borderId="0" applyNumberFormat="0" applyBorder="0" applyAlignment="0" applyProtection="0">
      <alignment vertical="center"/>
    </xf>
    <xf numFmtId="0" fontId="77" fillId="28" borderId="0" applyNumberFormat="0" applyBorder="0" applyAlignment="0" applyProtection="0"/>
    <xf numFmtId="0" fontId="77" fillId="28" borderId="0" applyNumberFormat="0" applyBorder="0" applyAlignment="0" applyProtection="0">
      <alignment vertical="center"/>
    </xf>
    <xf numFmtId="0" fontId="77" fillId="28" borderId="0" applyNumberFormat="0" applyBorder="0" applyAlignment="0" applyProtection="0">
      <alignment vertical="center"/>
    </xf>
    <xf numFmtId="0" fontId="77" fillId="32" borderId="0" applyNumberFormat="0" applyBorder="0" applyAlignment="0" applyProtection="0"/>
    <xf numFmtId="0" fontId="77" fillId="32" borderId="0" applyNumberFormat="0" applyBorder="0" applyAlignment="0" applyProtection="0">
      <alignment vertical="center"/>
    </xf>
    <xf numFmtId="0" fontId="77" fillId="32" borderId="0" applyNumberFormat="0" applyBorder="0" applyAlignment="0" applyProtection="0">
      <alignment vertical="center"/>
    </xf>
    <xf numFmtId="0" fontId="77" fillId="36" borderId="0" applyNumberFormat="0" applyBorder="0" applyAlignment="0" applyProtection="0"/>
    <xf numFmtId="0" fontId="77" fillId="36" borderId="0" applyNumberFormat="0" applyBorder="0" applyAlignment="0" applyProtection="0">
      <alignment vertical="center"/>
    </xf>
    <xf numFmtId="0" fontId="77" fillId="36" borderId="0" applyNumberFormat="0" applyBorder="0" applyAlignment="0" applyProtection="0">
      <alignment vertical="center"/>
    </xf>
    <xf numFmtId="0" fontId="77" fillId="40" borderId="0" applyNumberFormat="0" applyBorder="0" applyAlignment="0" applyProtection="0"/>
    <xf numFmtId="0" fontId="77" fillId="40" borderId="0" applyNumberFormat="0" applyBorder="0" applyAlignment="0" applyProtection="0">
      <alignment vertical="center"/>
    </xf>
    <xf numFmtId="0" fontId="77" fillId="40" borderId="0" applyNumberFormat="0" applyBorder="0" applyAlignment="0" applyProtection="0">
      <alignment vertical="center"/>
    </xf>
    <xf numFmtId="0" fontId="78" fillId="21" borderId="0" applyNumberFormat="0" applyBorder="0" applyAlignment="0" applyProtection="0"/>
    <xf numFmtId="0" fontId="78" fillId="21" borderId="0" applyNumberFormat="0" applyBorder="0" applyAlignment="0" applyProtection="0">
      <alignment vertical="center"/>
    </xf>
    <xf numFmtId="0" fontId="78" fillId="21" borderId="0" applyNumberFormat="0" applyBorder="0" applyAlignment="0" applyProtection="0">
      <alignment vertical="center"/>
    </xf>
    <xf numFmtId="0" fontId="78" fillId="25" borderId="0" applyNumberFormat="0" applyBorder="0" applyAlignment="0" applyProtection="0"/>
    <xf numFmtId="0" fontId="78" fillId="25" borderId="0" applyNumberFormat="0" applyBorder="0" applyAlignment="0" applyProtection="0">
      <alignment vertical="center"/>
    </xf>
    <xf numFmtId="0" fontId="78" fillId="25" borderId="0" applyNumberFormat="0" applyBorder="0" applyAlignment="0" applyProtection="0">
      <alignment vertical="center"/>
    </xf>
    <xf numFmtId="0" fontId="78" fillId="29" borderId="0" applyNumberFormat="0" applyBorder="0" applyAlignment="0" applyProtection="0"/>
    <xf numFmtId="0" fontId="78" fillId="29" borderId="0" applyNumberFormat="0" applyBorder="0" applyAlignment="0" applyProtection="0">
      <alignment vertical="center"/>
    </xf>
    <xf numFmtId="0" fontId="78" fillId="29" borderId="0" applyNumberFormat="0" applyBorder="0" applyAlignment="0" applyProtection="0">
      <alignment vertical="center"/>
    </xf>
    <xf numFmtId="0" fontId="78" fillId="33" borderId="0" applyNumberFormat="0" applyBorder="0" applyAlignment="0" applyProtection="0"/>
    <xf numFmtId="0" fontId="78" fillId="33" borderId="0" applyNumberFormat="0" applyBorder="0" applyAlignment="0" applyProtection="0">
      <alignment vertical="center"/>
    </xf>
    <xf numFmtId="0" fontId="78" fillId="33" borderId="0" applyNumberFormat="0" applyBorder="0" applyAlignment="0" applyProtection="0">
      <alignment vertical="center"/>
    </xf>
    <xf numFmtId="0" fontId="78" fillId="37" borderId="0" applyNumberFormat="0" applyBorder="0" applyAlignment="0" applyProtection="0"/>
    <xf numFmtId="0" fontId="78" fillId="37" borderId="0" applyNumberFormat="0" applyBorder="0" applyAlignment="0" applyProtection="0">
      <alignment vertical="center"/>
    </xf>
    <xf numFmtId="0" fontId="78" fillId="37" borderId="0" applyNumberFormat="0" applyBorder="0" applyAlignment="0" applyProtection="0">
      <alignment vertical="center"/>
    </xf>
    <xf numFmtId="0" fontId="78" fillId="41" borderId="0" applyNumberFormat="0" applyBorder="0" applyAlignment="0" applyProtection="0"/>
    <xf numFmtId="0" fontId="78" fillId="41" borderId="0" applyNumberFormat="0" applyBorder="0" applyAlignment="0" applyProtection="0">
      <alignment vertical="center"/>
    </xf>
    <xf numFmtId="0" fontId="78" fillId="41" borderId="0" applyNumberFormat="0" applyBorder="0" applyAlignment="0" applyProtection="0">
      <alignment vertical="center"/>
    </xf>
    <xf numFmtId="0" fontId="78" fillId="18" borderId="0" applyNumberFormat="0" applyBorder="0" applyAlignment="0" applyProtection="0"/>
    <xf numFmtId="0" fontId="78" fillId="18" borderId="0" applyNumberFormat="0" applyBorder="0" applyAlignment="0" applyProtection="0">
      <alignment vertical="center"/>
    </xf>
    <xf numFmtId="0" fontId="78" fillId="18" borderId="0" applyNumberFormat="0" applyBorder="0" applyAlignment="0" applyProtection="0">
      <alignment vertical="center"/>
    </xf>
    <xf numFmtId="0" fontId="78" fillId="22" borderId="0" applyNumberFormat="0" applyBorder="0" applyAlignment="0" applyProtection="0"/>
    <xf numFmtId="0" fontId="78" fillId="22" borderId="0" applyNumberFormat="0" applyBorder="0" applyAlignment="0" applyProtection="0">
      <alignment vertical="center"/>
    </xf>
    <xf numFmtId="0" fontId="78" fillId="22" borderId="0" applyNumberFormat="0" applyBorder="0" applyAlignment="0" applyProtection="0">
      <alignment vertical="center"/>
    </xf>
    <xf numFmtId="0" fontId="78" fillId="26" borderId="0" applyNumberFormat="0" applyBorder="0" applyAlignment="0" applyProtection="0"/>
    <xf numFmtId="0" fontId="78" fillId="26" borderId="0" applyNumberFormat="0" applyBorder="0" applyAlignment="0" applyProtection="0">
      <alignment vertical="center"/>
    </xf>
    <xf numFmtId="0" fontId="78" fillId="26" borderId="0" applyNumberFormat="0" applyBorder="0" applyAlignment="0" applyProtection="0">
      <alignment vertical="center"/>
    </xf>
    <xf numFmtId="0" fontId="78" fillId="30" borderId="0" applyNumberFormat="0" applyBorder="0" applyAlignment="0" applyProtection="0"/>
    <xf numFmtId="0" fontId="78" fillId="30" borderId="0" applyNumberFormat="0" applyBorder="0" applyAlignment="0" applyProtection="0">
      <alignment vertical="center"/>
    </xf>
    <xf numFmtId="0" fontId="78" fillId="30" borderId="0" applyNumberFormat="0" applyBorder="0" applyAlignment="0" applyProtection="0">
      <alignment vertical="center"/>
    </xf>
    <xf numFmtId="0" fontId="78" fillId="34" borderId="0" applyNumberFormat="0" applyBorder="0" applyAlignment="0" applyProtection="0"/>
    <xf numFmtId="0" fontId="78" fillId="34" borderId="0" applyNumberFormat="0" applyBorder="0" applyAlignment="0" applyProtection="0">
      <alignment vertical="center"/>
    </xf>
    <xf numFmtId="0" fontId="78" fillId="34" borderId="0" applyNumberFormat="0" applyBorder="0" applyAlignment="0" applyProtection="0">
      <alignment vertical="center"/>
    </xf>
    <xf numFmtId="0" fontId="78" fillId="38" borderId="0" applyNumberFormat="0" applyBorder="0" applyAlignment="0" applyProtection="0"/>
    <xf numFmtId="0" fontId="78" fillId="38" borderId="0" applyNumberFormat="0" applyBorder="0" applyAlignment="0" applyProtection="0">
      <alignment vertical="center"/>
    </xf>
    <xf numFmtId="0" fontId="78" fillId="38" borderId="0" applyNumberFormat="0" applyBorder="0" applyAlignment="0" applyProtection="0">
      <alignment vertical="center"/>
    </xf>
    <xf numFmtId="0" fontId="79" fillId="12" borderId="0" applyNumberFormat="0" applyBorder="0" applyAlignment="0" applyProtection="0"/>
    <xf numFmtId="0" fontId="79" fillId="12" borderId="0" applyNumberFormat="0" applyBorder="0" applyAlignment="0" applyProtection="0">
      <alignment vertical="center"/>
    </xf>
    <xf numFmtId="0" fontId="79" fillId="12" borderId="0" applyNumberFormat="0" applyBorder="0" applyAlignment="0" applyProtection="0">
      <alignment vertical="center"/>
    </xf>
    <xf numFmtId="0" fontId="80" fillId="15" borderId="10" applyNumberFormat="0" applyAlignment="0" applyProtection="0"/>
    <xf numFmtId="0" fontId="80" fillId="15" borderId="10" applyNumberFormat="0" applyAlignment="0" applyProtection="0">
      <alignment vertical="center"/>
    </xf>
    <xf numFmtId="0" fontId="80" fillId="15" borderId="10" applyNumberFormat="0" applyAlignment="0" applyProtection="0">
      <alignment vertical="center"/>
    </xf>
    <xf numFmtId="0" fontId="81" fillId="16" borderId="13" applyNumberFormat="0" applyAlignment="0" applyProtection="0"/>
    <xf numFmtId="0" fontId="81" fillId="16" borderId="13" applyNumberFormat="0" applyAlignment="0" applyProtection="0">
      <alignment vertical="center"/>
    </xf>
    <xf numFmtId="0" fontId="81" fillId="16" borderId="13" applyNumberFormat="0" applyAlignment="0" applyProtection="0">
      <alignment vertical="center"/>
    </xf>
    <xf numFmtId="41" fontId="36" fillId="0" borderId="0" applyFont="0" applyFill="0" applyBorder="0" applyAlignment="0" applyProtection="0"/>
    <xf numFmtId="0" fontId="82" fillId="0" borderId="0" applyNumberFormat="0" applyFill="0" applyBorder="0" applyAlignment="0" applyProtection="0"/>
    <xf numFmtId="0" fontId="82"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83" fillId="11" borderId="0" applyNumberFormat="0" applyBorder="0" applyAlignment="0" applyProtection="0"/>
    <xf numFmtId="0" fontId="83" fillId="11" borderId="0" applyNumberFormat="0" applyBorder="0" applyAlignment="0" applyProtection="0">
      <alignment vertical="center"/>
    </xf>
    <xf numFmtId="0" fontId="83" fillId="11" borderId="0" applyNumberFormat="0" applyBorder="0" applyAlignment="0" applyProtection="0">
      <alignment vertical="center"/>
    </xf>
    <xf numFmtId="0" fontId="84" fillId="0" borderId="7" applyNumberFormat="0" applyFill="0" applyAlignment="0" applyProtection="0"/>
    <xf numFmtId="0" fontId="84" fillId="0" borderId="7" applyNumberFormat="0" applyFill="0" applyAlignment="0" applyProtection="0">
      <alignment vertical="center"/>
    </xf>
    <xf numFmtId="0" fontId="84" fillId="0" borderId="7" applyNumberFormat="0" applyFill="0" applyAlignment="0" applyProtection="0">
      <alignment vertical="center"/>
    </xf>
    <xf numFmtId="0" fontId="85" fillId="0" borderId="8" applyNumberFormat="0" applyFill="0" applyAlignment="0" applyProtection="0"/>
    <xf numFmtId="0" fontId="85" fillId="0" borderId="8" applyNumberFormat="0" applyFill="0" applyAlignment="0" applyProtection="0">
      <alignment vertical="center"/>
    </xf>
    <xf numFmtId="0" fontId="85" fillId="0" borderId="8" applyNumberFormat="0" applyFill="0" applyAlignment="0" applyProtection="0">
      <alignment vertical="center"/>
    </xf>
    <xf numFmtId="0" fontId="86" fillId="0" borderId="9" applyNumberFormat="0" applyFill="0" applyAlignment="0" applyProtection="0"/>
    <xf numFmtId="0" fontId="86" fillId="0" borderId="9" applyNumberFormat="0" applyFill="0" applyAlignment="0" applyProtection="0">
      <alignment vertical="center"/>
    </xf>
    <xf numFmtId="0" fontId="86" fillId="0" borderId="9" applyNumberFormat="0" applyFill="0" applyAlignment="0" applyProtection="0">
      <alignment vertical="center"/>
    </xf>
    <xf numFmtId="0" fontId="86" fillId="0" borderId="0" applyNumberFormat="0" applyFill="0" applyBorder="0" applyAlignment="0" applyProtection="0"/>
    <xf numFmtId="0" fontId="86" fillId="0" borderId="0" applyNumberFormat="0" applyFill="0" applyBorder="0" applyAlignment="0" applyProtection="0">
      <alignment vertical="center"/>
    </xf>
    <xf numFmtId="0" fontId="86" fillId="0" borderId="0" applyNumberFormat="0" applyFill="0" applyBorder="0" applyAlignment="0" applyProtection="0">
      <alignment vertical="center"/>
    </xf>
    <xf numFmtId="0" fontId="87" fillId="14" borderId="10" applyNumberFormat="0" applyAlignment="0" applyProtection="0"/>
    <xf numFmtId="0" fontId="87" fillId="14" borderId="10" applyNumberFormat="0" applyAlignment="0" applyProtection="0">
      <alignment vertical="center"/>
    </xf>
    <xf numFmtId="0" fontId="87" fillId="14" borderId="10" applyNumberFormat="0" applyAlignment="0" applyProtection="0">
      <alignment vertical="center"/>
    </xf>
    <xf numFmtId="0" fontId="88" fillId="0" borderId="12" applyNumberFormat="0" applyFill="0" applyAlignment="0" applyProtection="0"/>
    <xf numFmtId="0" fontId="88" fillId="0" borderId="12" applyNumberFormat="0" applyFill="0" applyAlignment="0" applyProtection="0">
      <alignment vertical="center"/>
    </xf>
    <xf numFmtId="0" fontId="88" fillId="0" borderId="12" applyNumberFormat="0" applyFill="0" applyAlignment="0" applyProtection="0">
      <alignment vertical="center"/>
    </xf>
    <xf numFmtId="0" fontId="89" fillId="13" borderId="0" applyNumberFormat="0" applyBorder="0" applyAlignment="0" applyProtection="0"/>
    <xf numFmtId="0" fontId="89" fillId="13" borderId="0" applyNumberFormat="0" applyBorder="0" applyAlignment="0" applyProtection="0">
      <alignment vertical="center"/>
    </xf>
    <xf numFmtId="0" fontId="89" fillId="13" borderId="0" applyNumberFormat="0" applyBorder="0" applyAlignment="0" applyProtection="0">
      <alignment vertical="center"/>
    </xf>
    <xf numFmtId="0" fontId="36" fillId="0" borderId="0"/>
    <xf numFmtId="0" fontId="36" fillId="0" borderId="0"/>
    <xf numFmtId="0" fontId="36" fillId="0" borderId="0"/>
    <xf numFmtId="0" fontId="77" fillId="17" borderId="14" applyNumberFormat="0" applyFont="0" applyAlignment="0" applyProtection="0"/>
    <xf numFmtId="0" fontId="77" fillId="17" borderId="14" applyNumberFormat="0" applyFont="0" applyAlignment="0" applyProtection="0"/>
    <xf numFmtId="0" fontId="77" fillId="17" borderId="14" applyNumberFormat="0" applyFont="0" applyAlignment="0" applyProtection="0">
      <alignment vertical="center"/>
    </xf>
    <xf numFmtId="0" fontId="77" fillId="17" borderId="14" applyNumberFormat="0" applyFont="0" applyAlignment="0" applyProtection="0">
      <alignment vertical="center"/>
    </xf>
    <xf numFmtId="0" fontId="90" fillId="15" borderId="11" applyNumberFormat="0" applyAlignment="0" applyProtection="0"/>
    <xf numFmtId="0" fontId="90" fillId="15" borderId="11" applyNumberFormat="0" applyAlignment="0" applyProtection="0">
      <alignment vertical="center"/>
    </xf>
    <xf numFmtId="0" fontId="90" fillId="15" borderId="11" applyNumberFormat="0" applyAlignment="0" applyProtection="0">
      <alignment vertical="center"/>
    </xf>
    <xf numFmtId="9" fontId="36" fillId="0" borderId="0" applyFont="0" applyFill="0" applyBorder="0" applyAlignment="0" applyProtection="0"/>
    <xf numFmtId="9" fontId="36" fillId="0" borderId="0" applyFont="0" applyFill="0" applyBorder="0" applyAlignment="0" applyProtection="0"/>
    <xf numFmtId="9" fontId="36" fillId="0" borderId="0" applyFont="0" applyFill="0" applyBorder="0" applyAlignment="0" applyProtection="0"/>
    <xf numFmtId="0" fontId="91" fillId="0" borderId="0" applyNumberFormat="0" applyFill="0" applyBorder="0" applyAlignment="0" applyProtection="0"/>
    <xf numFmtId="0" fontId="91"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43" fillId="0" borderId="15" applyNumberFormat="0" applyFill="0" applyAlignment="0" applyProtection="0"/>
    <xf numFmtId="0" fontId="43" fillId="0" borderId="15" applyNumberFormat="0" applyFill="0" applyAlignment="0" applyProtection="0">
      <alignment vertical="center"/>
    </xf>
    <xf numFmtId="0" fontId="43" fillId="0" borderId="15" applyNumberFormat="0" applyFill="0" applyAlignment="0" applyProtection="0">
      <alignment vertical="center"/>
    </xf>
    <xf numFmtId="0" fontId="92" fillId="0" borderId="0" applyNumberFormat="0" applyFill="0" applyBorder="0" applyAlignment="0" applyProtection="0"/>
    <xf numFmtId="0" fontId="92" fillId="0" borderId="0" applyNumberFormat="0" applyFill="0" applyBorder="0" applyAlignment="0" applyProtection="0">
      <alignment vertical="center"/>
    </xf>
    <xf numFmtId="0" fontId="92" fillId="0" borderId="0" applyNumberFormat="0" applyFill="0" applyBorder="0" applyAlignment="0" applyProtection="0">
      <alignment vertical="center"/>
    </xf>
    <xf numFmtId="0" fontId="64" fillId="0" borderId="0"/>
    <xf numFmtId="0" fontId="93" fillId="0" borderId="0" applyNumberFormat="0" applyFill="0" applyBorder="0" applyAlignment="0" applyProtection="0">
      <alignment vertical="center"/>
    </xf>
    <xf numFmtId="0" fontId="94" fillId="13" borderId="0" applyNumberFormat="0" applyBorder="0" applyAlignment="0" applyProtection="0">
      <alignment vertical="center"/>
    </xf>
    <xf numFmtId="0" fontId="60" fillId="21" borderId="0" applyNumberFormat="0" applyBorder="0" applyAlignment="0" applyProtection="0">
      <alignment vertical="center"/>
    </xf>
    <xf numFmtId="0" fontId="60" fillId="25" borderId="0" applyNumberFormat="0" applyBorder="0" applyAlignment="0" applyProtection="0">
      <alignment vertical="center"/>
    </xf>
    <xf numFmtId="0" fontId="60" fillId="29" borderId="0" applyNumberFormat="0" applyBorder="0" applyAlignment="0" applyProtection="0">
      <alignment vertical="center"/>
    </xf>
    <xf numFmtId="0" fontId="60" fillId="33" borderId="0" applyNumberFormat="0" applyBorder="0" applyAlignment="0" applyProtection="0">
      <alignment vertical="center"/>
    </xf>
    <xf numFmtId="0" fontId="60" fillId="37" borderId="0" applyNumberFormat="0" applyBorder="0" applyAlignment="0" applyProtection="0">
      <alignment vertical="center"/>
    </xf>
    <xf numFmtId="0" fontId="60" fillId="41" borderId="0" applyNumberFormat="0" applyBorder="0" applyAlignment="0" applyProtection="0">
      <alignment vertical="center"/>
    </xf>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43" fontId="35" fillId="0" borderId="0" applyFont="0" applyFill="0" applyBorder="0" applyAlignment="0" applyProtection="0"/>
    <xf numFmtId="41" fontId="35" fillId="0" borderId="0" applyFont="0" applyFill="0" applyBorder="0" applyAlignment="0" applyProtection="0"/>
    <xf numFmtId="9" fontId="35" fillId="0" borderId="0" applyFont="0" applyFill="0" applyBorder="0" applyAlignment="0" applyProtection="0"/>
    <xf numFmtId="4" fontId="95" fillId="7" borderId="17" applyNumberFormat="0" applyProtection="0">
      <alignment vertical="center"/>
    </xf>
    <xf numFmtId="4" fontId="96" fillId="7" borderId="17" applyNumberFormat="0" applyProtection="0">
      <alignment vertical="center"/>
    </xf>
    <xf numFmtId="4" fontId="95" fillId="7" borderId="17" applyNumberFormat="0" applyProtection="0">
      <alignment horizontal="left" vertical="center" indent="1"/>
    </xf>
    <xf numFmtId="4" fontId="95" fillId="7" borderId="17" applyNumberFormat="0" applyProtection="0">
      <alignment horizontal="left" vertical="center" indent="1"/>
    </xf>
    <xf numFmtId="0" fontId="35" fillId="48" borderId="17" applyNumberFormat="0" applyProtection="0">
      <alignment horizontal="left" vertical="center" indent="1"/>
    </xf>
    <xf numFmtId="4" fontId="95" fillId="49" borderId="17" applyNumberFormat="0" applyProtection="0">
      <alignment horizontal="right" vertical="center"/>
    </xf>
    <xf numFmtId="4" fontId="95" fillId="50" borderId="17" applyNumberFormat="0" applyProtection="0">
      <alignment horizontal="right" vertical="center"/>
    </xf>
    <xf numFmtId="4" fontId="95" fillId="5" borderId="17" applyNumberFormat="0" applyProtection="0">
      <alignment horizontal="right" vertical="center"/>
    </xf>
    <xf numFmtId="4" fontId="95" fillId="51" borderId="17" applyNumberFormat="0" applyProtection="0">
      <alignment horizontal="right" vertical="center"/>
    </xf>
    <xf numFmtId="4" fontId="95" fillId="52" borderId="17" applyNumberFormat="0" applyProtection="0">
      <alignment horizontal="right" vertical="center"/>
    </xf>
    <xf numFmtId="4" fontId="95" fillId="53" borderId="17" applyNumberFormat="0" applyProtection="0">
      <alignment horizontal="right" vertical="center"/>
    </xf>
    <xf numFmtId="4" fontId="95" fillId="54" borderId="17" applyNumberFormat="0" applyProtection="0">
      <alignment horizontal="right" vertical="center"/>
    </xf>
    <xf numFmtId="4" fontId="95" fillId="55" borderId="17" applyNumberFormat="0" applyProtection="0">
      <alignment horizontal="right" vertical="center"/>
    </xf>
    <xf numFmtId="4" fontId="95" fillId="4" borderId="17" applyNumberFormat="0" applyProtection="0">
      <alignment horizontal="right" vertical="center"/>
    </xf>
    <xf numFmtId="4" fontId="62" fillId="56" borderId="17" applyNumberFormat="0" applyProtection="0">
      <alignment horizontal="left" vertical="center" indent="1"/>
    </xf>
    <xf numFmtId="4" fontId="95" fillId="57" borderId="18" applyNumberFormat="0" applyProtection="0">
      <alignment horizontal="left" vertical="center" indent="1"/>
    </xf>
    <xf numFmtId="4" fontId="97" fillId="58" borderId="0" applyNumberFormat="0" applyProtection="0">
      <alignment horizontal="left" vertical="center" indent="1"/>
    </xf>
    <xf numFmtId="0" fontId="35" fillId="48" borderId="17" applyNumberFormat="0" applyProtection="0">
      <alignment horizontal="left" vertical="center" indent="1"/>
    </xf>
    <xf numFmtId="4" fontId="95" fillId="57" borderId="17" applyNumberFormat="0" applyProtection="0">
      <alignment horizontal="left" vertical="center" indent="1"/>
    </xf>
    <xf numFmtId="4" fontId="95" fillId="59" borderId="17" applyNumberFormat="0" applyProtection="0">
      <alignment horizontal="left" vertical="center" indent="1"/>
    </xf>
    <xf numFmtId="0" fontId="35" fillId="59" borderId="17" applyNumberFormat="0" applyProtection="0">
      <alignment horizontal="left" vertical="center" indent="1"/>
    </xf>
    <xf numFmtId="0" fontId="35" fillId="59" borderId="17" applyNumberFormat="0" applyProtection="0">
      <alignment horizontal="left" vertical="center" indent="1"/>
    </xf>
    <xf numFmtId="0" fontId="35" fillId="60" borderId="17" applyNumberFormat="0" applyProtection="0">
      <alignment horizontal="left" vertical="center" indent="1"/>
    </xf>
    <xf numFmtId="0" fontId="35" fillId="60" borderId="17" applyNumberFormat="0" applyProtection="0">
      <alignment horizontal="left" vertical="center" indent="1"/>
    </xf>
    <xf numFmtId="0" fontId="35" fillId="9" borderId="17" applyNumberFormat="0" applyProtection="0">
      <alignment horizontal="left" vertical="center" indent="1"/>
    </xf>
    <xf numFmtId="0" fontId="35" fillId="9" borderId="17" applyNumberFormat="0" applyProtection="0">
      <alignment horizontal="left" vertical="center" indent="1"/>
    </xf>
    <xf numFmtId="0" fontId="35" fillId="48" borderId="17" applyNumberFormat="0" applyProtection="0">
      <alignment horizontal="left" vertical="center" indent="1"/>
    </xf>
    <xf numFmtId="0" fontId="35" fillId="48" borderId="17" applyNumberFormat="0" applyProtection="0">
      <alignment horizontal="left" vertical="center" indent="1"/>
    </xf>
    <xf numFmtId="4" fontId="95" fillId="43" borderId="17" applyNumberFormat="0" applyProtection="0">
      <alignment vertical="center"/>
    </xf>
    <xf numFmtId="4" fontId="96" fillId="43" borderId="17" applyNumberFormat="0" applyProtection="0">
      <alignment vertical="center"/>
    </xf>
    <xf numFmtId="4" fontId="95" fillId="43" borderId="17" applyNumberFormat="0" applyProtection="0">
      <alignment horizontal="left" vertical="center" indent="1"/>
    </xf>
    <xf numFmtId="4" fontId="95" fillId="43" borderId="17" applyNumberFormat="0" applyProtection="0">
      <alignment horizontal="left" vertical="center" indent="1"/>
    </xf>
    <xf numFmtId="4" fontId="95" fillId="57" borderId="17" applyNumberFormat="0" applyProtection="0">
      <alignment horizontal="right" vertical="center"/>
    </xf>
    <xf numFmtId="4" fontId="96" fillId="57" borderId="17" applyNumberFormat="0" applyProtection="0">
      <alignment horizontal="right" vertical="center"/>
    </xf>
    <xf numFmtId="0" fontId="35" fillId="48" borderId="17" applyNumberFormat="0" applyProtection="0">
      <alignment horizontal="left" vertical="center" indent="1"/>
    </xf>
    <xf numFmtId="0" fontId="35" fillId="48" borderId="17" applyNumberFormat="0" applyProtection="0">
      <alignment horizontal="left" vertical="center" indent="1"/>
    </xf>
    <xf numFmtId="0" fontId="98" fillId="0" borderId="0"/>
    <xf numFmtId="4" fontId="99" fillId="57" borderId="17" applyNumberFormat="0" applyProtection="0">
      <alignment horizontal="right" vertical="center"/>
    </xf>
    <xf numFmtId="0" fontId="35" fillId="0" borderId="0"/>
    <xf numFmtId="41" fontId="36" fillId="0" borderId="0" applyFont="0" applyFill="0" applyBorder="0" applyAlignment="0" applyProtection="0"/>
    <xf numFmtId="43" fontId="35" fillId="0" borderId="0" applyFont="0" applyFill="0" applyBorder="0" applyAlignment="0" applyProtection="0"/>
    <xf numFmtId="0" fontId="36" fillId="0" borderId="0">
      <alignment vertical="center"/>
    </xf>
    <xf numFmtId="0" fontId="36" fillId="0" borderId="0"/>
    <xf numFmtId="0" fontId="36" fillId="0" borderId="0"/>
    <xf numFmtId="41" fontId="36" fillId="0" borderId="0" applyFont="0" applyFill="0" applyBorder="0" applyAlignment="0" applyProtection="0"/>
    <xf numFmtId="0" fontId="36" fillId="0" borderId="0"/>
    <xf numFmtId="41" fontId="77" fillId="0" borderId="0" applyFont="0" applyFill="0" applyBorder="0" applyAlignment="0" applyProtection="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18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181" fontId="36" fillId="0" borderId="0" applyFont="0" applyFill="0" applyBorder="0" applyAlignment="0" applyProtection="0"/>
    <xf numFmtId="181" fontId="36" fillId="0" borderId="0" applyFont="0" applyFill="0" applyBorder="0" applyAlignment="0" applyProtection="0"/>
    <xf numFmtId="181" fontId="36" fillId="0" borderId="0" applyFont="0" applyFill="0" applyBorder="0" applyAlignment="0" applyProtection="0"/>
    <xf numFmtId="0" fontId="36" fillId="0" borderId="0"/>
    <xf numFmtId="0" fontId="36" fillId="0" borderId="0"/>
    <xf numFmtId="9" fontId="36" fillId="0" borderId="0" applyFont="0" applyFill="0" applyBorder="0" applyAlignment="0" applyProtection="0"/>
    <xf numFmtId="9" fontId="36" fillId="0" borderId="0" applyFont="0" applyFill="0" applyBorder="0" applyAlignment="0" applyProtection="0"/>
    <xf numFmtId="9" fontId="36" fillId="0" borderId="0" applyFont="0" applyFill="0" applyBorder="0" applyAlignment="0" applyProtection="0"/>
    <xf numFmtId="0" fontId="36" fillId="0" borderId="0"/>
    <xf numFmtId="0" fontId="36" fillId="0" borderId="0"/>
    <xf numFmtId="0" fontId="36" fillId="0" borderId="0"/>
    <xf numFmtId="41" fontId="36" fillId="0" borderId="0" applyFont="0" applyFill="0" applyBorder="0" applyAlignment="0" applyProtection="0"/>
    <xf numFmtId="9" fontId="36" fillId="0" borderId="0" applyFont="0" applyFill="0" applyBorder="0" applyAlignment="0" applyProtection="0"/>
    <xf numFmtId="41" fontId="77" fillId="0" borderId="0" applyFont="0" applyFill="0" applyBorder="0" applyAlignment="0" applyProtection="0"/>
    <xf numFmtId="9"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0" fontId="35" fillId="0" borderId="0"/>
    <xf numFmtId="0" fontId="36" fillId="0" borderId="0"/>
    <xf numFmtId="0" fontId="36" fillId="0" borderId="0"/>
    <xf numFmtId="9" fontId="36" fillId="0" borderId="0" applyFont="0" applyFill="0" applyBorder="0" applyAlignment="0" applyProtection="0"/>
    <xf numFmtId="9" fontId="36"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0" fontId="36" fillId="0" borderId="0"/>
    <xf numFmtId="0" fontId="36" fillId="0" borderId="0"/>
    <xf numFmtId="9" fontId="36" fillId="0" borderId="0" applyFont="0" applyFill="0" applyBorder="0" applyAlignment="0" applyProtection="0"/>
    <xf numFmtId="9" fontId="36"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0" fontId="36" fillId="0" borderId="0"/>
    <xf numFmtId="0" fontId="36" fillId="0" borderId="0"/>
    <xf numFmtId="9" fontId="36" fillId="0" borderId="0" applyFont="0" applyFill="0" applyBorder="0" applyAlignment="0" applyProtection="0"/>
    <xf numFmtId="9" fontId="36"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0" fontId="36" fillId="0" borderId="0"/>
    <xf numFmtId="0" fontId="36" fillId="0" borderId="0"/>
    <xf numFmtId="9" fontId="36" fillId="0" borderId="0" applyFont="0" applyFill="0" applyBorder="0" applyAlignment="0" applyProtection="0"/>
    <xf numFmtId="9" fontId="36"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0" fontId="36" fillId="0" borderId="0"/>
    <xf numFmtId="0" fontId="36" fillId="0" borderId="0"/>
    <xf numFmtId="41" fontId="36" fillId="0" borderId="0" applyFont="0" applyFill="0" applyBorder="0" applyAlignment="0" applyProtection="0"/>
    <xf numFmtId="9" fontId="36" fillId="0" borderId="0" applyFont="0" applyFill="0" applyBorder="0" applyAlignment="0" applyProtection="0"/>
    <xf numFmtId="41" fontId="77" fillId="0" borderId="0" applyFont="0" applyFill="0" applyBorder="0" applyAlignment="0" applyProtection="0"/>
    <xf numFmtId="9"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0" fontId="36" fillId="0" borderId="0"/>
    <xf numFmtId="0" fontId="36" fillId="0" borderId="0"/>
    <xf numFmtId="41" fontId="36" fillId="0" borderId="0" applyFont="0" applyFill="0" applyBorder="0" applyAlignment="0" applyProtection="0"/>
    <xf numFmtId="9" fontId="36" fillId="0" borderId="0" applyFont="0" applyFill="0" applyBorder="0" applyAlignment="0" applyProtection="0"/>
    <xf numFmtId="41" fontId="77" fillId="0" borderId="0" applyFont="0" applyFill="0" applyBorder="0" applyAlignment="0" applyProtection="0"/>
    <xf numFmtId="9"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0" fontId="36" fillId="0" borderId="0"/>
    <xf numFmtId="0" fontId="36" fillId="0" borderId="0"/>
    <xf numFmtId="41" fontId="36" fillId="0" borderId="0" applyFont="0" applyFill="0" applyBorder="0" applyAlignment="0" applyProtection="0"/>
    <xf numFmtId="9" fontId="36" fillId="0" borderId="0" applyFont="0" applyFill="0" applyBorder="0" applyAlignment="0" applyProtection="0"/>
    <xf numFmtId="41" fontId="77" fillId="0" borderId="0" applyFont="0" applyFill="0" applyBorder="0" applyAlignment="0" applyProtection="0"/>
    <xf numFmtId="9"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0" fontId="36" fillId="0" borderId="0"/>
    <xf numFmtId="0" fontId="36" fillId="0" borderId="0"/>
    <xf numFmtId="9" fontId="36" fillId="0" borderId="0" applyFont="0" applyFill="0" applyBorder="0" applyAlignment="0" applyProtection="0"/>
    <xf numFmtId="9" fontId="36"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0" fontId="36" fillId="0" borderId="0"/>
    <xf numFmtId="41" fontId="36" fillId="0" borderId="0" applyFont="0" applyFill="0" applyBorder="0" applyAlignment="0" applyProtection="0"/>
    <xf numFmtId="9"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0" fontId="41" fillId="0" borderId="0"/>
    <xf numFmtId="9" fontId="41" fillId="0" borderId="0" applyFont="0" applyFill="0" applyBorder="0" applyAlignment="0" applyProtection="0"/>
    <xf numFmtId="41" fontId="41" fillId="0" borderId="0" applyFont="0" applyFill="0" applyBorder="0" applyAlignment="0" applyProtection="0"/>
    <xf numFmtId="0" fontId="36" fillId="0" borderId="0"/>
    <xf numFmtId="41" fontId="36" fillId="0" borderId="0" applyFont="0" applyFill="0" applyBorder="0" applyAlignment="0" applyProtection="0"/>
    <xf numFmtId="0" fontId="36" fillId="0" borderId="0"/>
    <xf numFmtId="0" fontId="36" fillId="0" borderId="0"/>
    <xf numFmtId="41" fontId="36" fillId="0" borderId="0" applyFont="0" applyFill="0" applyBorder="0" applyAlignment="0" applyProtection="0"/>
    <xf numFmtId="9" fontId="36" fillId="0" borderId="0" applyFont="0" applyFill="0" applyBorder="0" applyAlignment="0" applyProtection="0"/>
    <xf numFmtId="9"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0" fontId="36" fillId="0" borderId="0"/>
    <xf numFmtId="0" fontId="36" fillId="0" borderId="0"/>
    <xf numFmtId="41" fontId="36" fillId="0" borderId="0" applyFont="0" applyFill="0" applyBorder="0" applyAlignment="0" applyProtection="0"/>
    <xf numFmtId="9" fontId="36" fillId="0" borderId="0" applyFont="0" applyFill="0" applyBorder="0" applyAlignment="0" applyProtection="0"/>
    <xf numFmtId="41" fontId="77" fillId="0" borderId="0" applyFont="0" applyFill="0" applyBorder="0" applyAlignment="0" applyProtection="0"/>
    <xf numFmtId="9"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0" fontId="36" fillId="0" borderId="0"/>
    <xf numFmtId="0" fontId="36" fillId="0" borderId="0"/>
    <xf numFmtId="9" fontId="36" fillId="0" borderId="0" applyFont="0" applyFill="0" applyBorder="0" applyAlignment="0" applyProtection="0"/>
    <xf numFmtId="9" fontId="36"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0" fontId="35" fillId="0" borderId="0"/>
    <xf numFmtId="0" fontId="46" fillId="0" borderId="0" applyNumberFormat="0" applyFill="0" applyBorder="0" applyAlignment="0" applyProtection="0">
      <alignment vertical="center"/>
    </xf>
    <xf numFmtId="0" fontId="51" fillId="13" borderId="0" applyNumberFormat="0" applyBorder="0" applyAlignment="0" applyProtection="0">
      <alignment vertical="center"/>
    </xf>
    <xf numFmtId="0" fontId="44" fillId="21" borderId="0" applyNumberFormat="0" applyBorder="0" applyAlignment="0" applyProtection="0">
      <alignment vertical="center"/>
    </xf>
    <xf numFmtId="0" fontId="44" fillId="25" borderId="0" applyNumberFormat="0" applyBorder="0" applyAlignment="0" applyProtection="0">
      <alignment vertical="center"/>
    </xf>
    <xf numFmtId="0" fontId="44" fillId="29" borderId="0" applyNumberFormat="0" applyBorder="0" applyAlignment="0" applyProtection="0">
      <alignment vertical="center"/>
    </xf>
    <xf numFmtId="0" fontId="44" fillId="33" borderId="0" applyNumberFormat="0" applyBorder="0" applyAlignment="0" applyProtection="0">
      <alignment vertical="center"/>
    </xf>
    <xf numFmtId="0" fontId="44" fillId="37" borderId="0" applyNumberFormat="0" applyBorder="0" applyAlignment="0" applyProtection="0">
      <alignment vertical="center"/>
    </xf>
    <xf numFmtId="0" fontId="44" fillId="41" borderId="0" applyNumberFormat="0" applyBorder="0" applyAlignment="0" applyProtection="0">
      <alignment vertical="center"/>
    </xf>
    <xf numFmtId="0" fontId="44" fillId="0" borderId="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9" fontId="44" fillId="0" borderId="0" applyFont="0" applyFill="0" applyBorder="0" applyAlignment="0" applyProtection="0">
      <alignment vertical="center"/>
    </xf>
    <xf numFmtId="0" fontId="44" fillId="17" borderId="14" applyNumberFormat="0" applyFont="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4" fillId="35" borderId="0" applyNumberFormat="0" applyBorder="0" applyAlignment="0" applyProtection="0">
      <alignment vertical="center"/>
    </xf>
    <xf numFmtId="0" fontId="44" fillId="36" borderId="0" applyNumberFormat="0" applyBorder="0" applyAlignment="0" applyProtection="0">
      <alignment vertical="center"/>
    </xf>
    <xf numFmtId="0" fontId="44" fillId="39" borderId="0" applyNumberFormat="0" applyBorder="0" applyAlignment="0" applyProtection="0">
      <alignment vertical="center"/>
    </xf>
    <xf numFmtId="0" fontId="44" fillId="40" borderId="0" applyNumberFormat="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0" fontId="44" fillId="21" borderId="0" applyNumberFormat="0" applyBorder="0" applyAlignment="0" applyProtection="0">
      <alignment vertical="center"/>
    </xf>
    <xf numFmtId="0" fontId="44" fillId="25" borderId="0" applyNumberFormat="0" applyBorder="0" applyAlignment="0" applyProtection="0">
      <alignment vertical="center"/>
    </xf>
    <xf numFmtId="0" fontId="44" fillId="29" borderId="0" applyNumberFormat="0" applyBorder="0" applyAlignment="0" applyProtection="0">
      <alignment vertical="center"/>
    </xf>
    <xf numFmtId="0" fontId="44" fillId="33" borderId="0" applyNumberFormat="0" applyBorder="0" applyAlignment="0" applyProtection="0">
      <alignment vertical="center"/>
    </xf>
    <xf numFmtId="0" fontId="44" fillId="37" borderId="0" applyNumberFormat="0" applyBorder="0" applyAlignment="0" applyProtection="0">
      <alignment vertical="center"/>
    </xf>
    <xf numFmtId="0" fontId="44" fillId="41" borderId="0" applyNumberFormat="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0" fontId="93" fillId="0" borderId="0" applyNumberFormat="0" applyFill="0" applyBorder="0" applyAlignment="0" applyProtection="0">
      <alignment vertical="center"/>
    </xf>
    <xf numFmtId="0" fontId="94" fillId="13" borderId="0" applyNumberFormat="0" applyBorder="0" applyAlignment="0" applyProtection="0">
      <alignment vertical="center"/>
    </xf>
    <xf numFmtId="0" fontId="60" fillId="21" borderId="0" applyNumberFormat="0" applyBorder="0" applyAlignment="0" applyProtection="0">
      <alignment vertical="center"/>
    </xf>
    <xf numFmtId="0" fontId="60" fillId="25" borderId="0" applyNumberFormat="0" applyBorder="0" applyAlignment="0" applyProtection="0">
      <alignment vertical="center"/>
    </xf>
    <xf numFmtId="0" fontId="60" fillId="29" borderId="0" applyNumberFormat="0" applyBorder="0" applyAlignment="0" applyProtection="0">
      <alignment vertical="center"/>
    </xf>
    <xf numFmtId="0" fontId="60" fillId="33" borderId="0" applyNumberFormat="0" applyBorder="0" applyAlignment="0" applyProtection="0">
      <alignment vertical="center"/>
    </xf>
    <xf numFmtId="0" fontId="60" fillId="37" borderId="0" applyNumberFormat="0" applyBorder="0" applyAlignment="0" applyProtection="0">
      <alignment vertical="center"/>
    </xf>
    <xf numFmtId="0" fontId="60" fillId="41" borderId="0" applyNumberFormat="0" applyBorder="0" applyAlignment="0" applyProtection="0">
      <alignment vertical="center"/>
    </xf>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65" fillId="0" borderId="0" applyFont="0" applyFill="0" applyBorder="0" applyAlignment="0" applyProtection="0"/>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65" fillId="0" borderId="0" applyFont="0" applyFill="0" applyBorder="0" applyAlignment="0" applyProtection="0"/>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9" fontId="38" fillId="0" borderId="0" applyFont="0" applyFill="0" applyBorder="0" applyAlignment="0" applyProtection="0">
      <alignment vertical="center"/>
    </xf>
    <xf numFmtId="43" fontId="38" fillId="0" borderId="0" applyFont="0" applyFill="0" applyBorder="0" applyAlignment="0" applyProtection="0"/>
    <xf numFmtId="43" fontId="38" fillId="0" borderId="0" applyFont="0" applyFill="0" applyBorder="0" applyAlignment="0" applyProtection="0"/>
    <xf numFmtId="43" fontId="44" fillId="0" borderId="0" applyFont="0" applyFill="0" applyBorder="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4" fillId="35" borderId="0" applyNumberFormat="0" applyBorder="0" applyAlignment="0" applyProtection="0">
      <alignment vertical="center"/>
    </xf>
    <xf numFmtId="0" fontId="44" fillId="36" borderId="0" applyNumberFormat="0" applyBorder="0" applyAlignment="0" applyProtection="0">
      <alignment vertical="center"/>
    </xf>
    <xf numFmtId="0" fontId="44" fillId="39" borderId="0" applyNumberFormat="0" applyBorder="0" applyAlignment="0" applyProtection="0">
      <alignment vertical="center"/>
    </xf>
    <xf numFmtId="0" fontId="44" fillId="40" borderId="0" applyNumberFormat="0" applyBorder="0" applyAlignment="0" applyProtection="0">
      <alignment vertical="center"/>
    </xf>
    <xf numFmtId="41" fontId="77"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35" fillId="0" borderId="0" applyFont="0" applyFill="0" applyBorder="0" applyAlignment="0" applyProtection="0">
      <alignment vertical="center"/>
    </xf>
    <xf numFmtId="41" fontId="77" fillId="0" borderId="0" applyFont="0" applyFill="0" applyBorder="0" applyAlignment="0" applyProtection="0"/>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35" fillId="0" borderId="0" applyFont="0" applyFill="0" applyBorder="0" applyAlignment="0" applyProtection="0">
      <alignment vertical="center"/>
    </xf>
    <xf numFmtId="41" fontId="77" fillId="0" borderId="0" applyFont="0" applyFill="0" applyBorder="0" applyAlignment="0" applyProtection="0"/>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0" fontId="44" fillId="0" borderId="0">
      <alignment vertical="center"/>
    </xf>
    <xf numFmtId="41" fontId="44" fillId="0" borderId="0" applyFont="0" applyFill="0" applyBorder="0" applyAlignment="0" applyProtection="0">
      <alignment vertical="center"/>
    </xf>
    <xf numFmtId="0" fontId="44" fillId="0" borderId="0">
      <alignment vertical="center"/>
    </xf>
    <xf numFmtId="41" fontId="44" fillId="0" borderId="0" applyFont="0" applyFill="0" applyBorder="0" applyAlignment="0" applyProtection="0">
      <alignment vertical="center"/>
    </xf>
    <xf numFmtId="0" fontId="44" fillId="0" borderId="0">
      <alignment vertical="center"/>
    </xf>
    <xf numFmtId="41" fontId="44" fillId="0" borderId="0" applyFont="0" applyFill="0" applyBorder="0" applyAlignment="0" applyProtection="0">
      <alignment vertical="center"/>
    </xf>
    <xf numFmtId="0" fontId="44" fillId="0" borderId="0">
      <alignment vertical="center"/>
    </xf>
    <xf numFmtId="41" fontId="44" fillId="0" borderId="0" applyFont="0" applyFill="0" applyBorder="0" applyAlignment="0" applyProtection="0">
      <alignment vertical="center"/>
    </xf>
    <xf numFmtId="0" fontId="44" fillId="17" borderId="14" applyNumberFormat="0" applyFont="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0" fontId="44" fillId="21" borderId="0" applyNumberFormat="0" applyBorder="0" applyAlignment="0" applyProtection="0">
      <alignment vertical="center"/>
    </xf>
    <xf numFmtId="0" fontId="44" fillId="25" borderId="0" applyNumberFormat="0" applyBorder="0" applyAlignment="0" applyProtection="0">
      <alignment vertical="center"/>
    </xf>
    <xf numFmtId="0" fontId="44" fillId="29" borderId="0" applyNumberFormat="0" applyBorder="0" applyAlignment="0" applyProtection="0">
      <alignment vertical="center"/>
    </xf>
    <xf numFmtId="0" fontId="44" fillId="33" borderId="0" applyNumberFormat="0" applyBorder="0" applyAlignment="0" applyProtection="0">
      <alignment vertical="center"/>
    </xf>
    <xf numFmtId="0" fontId="44" fillId="37" borderId="0" applyNumberFormat="0" applyBorder="0" applyAlignment="0" applyProtection="0">
      <alignment vertical="center"/>
    </xf>
    <xf numFmtId="0" fontId="44" fillId="41" borderId="0" applyNumberFormat="0" applyBorder="0" applyAlignment="0" applyProtection="0">
      <alignment vertical="center"/>
    </xf>
    <xf numFmtId="0" fontId="44" fillId="0" borderId="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9" fontId="44" fillId="0" borderId="0" applyFont="0" applyFill="0" applyBorder="0" applyAlignment="0" applyProtection="0">
      <alignment vertical="center"/>
    </xf>
    <xf numFmtId="0" fontId="44" fillId="17" borderId="14" applyNumberFormat="0" applyFont="0" applyAlignment="0" applyProtection="0">
      <alignment vertical="center"/>
    </xf>
    <xf numFmtId="0" fontId="44" fillId="19" borderId="0" applyNumberFormat="0" applyBorder="0" applyAlignment="0" applyProtection="0">
      <alignment vertical="center"/>
    </xf>
    <xf numFmtId="0" fontId="44" fillId="20" borderId="0" applyNumberFormat="0" applyBorder="0" applyAlignment="0" applyProtection="0">
      <alignment vertical="center"/>
    </xf>
    <xf numFmtId="0" fontId="44" fillId="23" borderId="0" applyNumberFormat="0" applyBorder="0" applyAlignment="0" applyProtection="0">
      <alignment vertical="center"/>
    </xf>
    <xf numFmtId="0" fontId="44" fillId="24" borderId="0" applyNumberFormat="0" applyBorder="0" applyAlignment="0" applyProtection="0">
      <alignment vertical="center"/>
    </xf>
    <xf numFmtId="0" fontId="44" fillId="27" borderId="0" applyNumberFormat="0" applyBorder="0" applyAlignment="0" applyProtection="0">
      <alignment vertical="center"/>
    </xf>
    <xf numFmtId="0" fontId="44" fillId="28" borderId="0" applyNumberFormat="0" applyBorder="0" applyAlignment="0" applyProtection="0">
      <alignment vertical="center"/>
    </xf>
    <xf numFmtId="0" fontId="44" fillId="31" borderId="0" applyNumberFormat="0" applyBorder="0" applyAlignment="0" applyProtection="0">
      <alignment vertical="center"/>
    </xf>
    <xf numFmtId="0" fontId="44" fillId="32" borderId="0" applyNumberFormat="0" applyBorder="0" applyAlignment="0" applyProtection="0">
      <alignment vertical="center"/>
    </xf>
    <xf numFmtId="0" fontId="44" fillId="35" borderId="0" applyNumberFormat="0" applyBorder="0" applyAlignment="0" applyProtection="0">
      <alignment vertical="center"/>
    </xf>
    <xf numFmtId="0" fontId="44" fillId="36" borderId="0" applyNumberFormat="0" applyBorder="0" applyAlignment="0" applyProtection="0">
      <alignment vertical="center"/>
    </xf>
    <xf numFmtId="0" fontId="44" fillId="39" borderId="0" applyNumberFormat="0" applyBorder="0" applyAlignment="0" applyProtection="0">
      <alignment vertical="center"/>
    </xf>
    <xf numFmtId="0" fontId="44" fillId="40" borderId="0" applyNumberFormat="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0" fontId="44" fillId="21" borderId="0" applyNumberFormat="0" applyBorder="0" applyAlignment="0" applyProtection="0">
      <alignment vertical="center"/>
    </xf>
    <xf numFmtId="0" fontId="44" fillId="25" borderId="0" applyNumberFormat="0" applyBorder="0" applyAlignment="0" applyProtection="0">
      <alignment vertical="center"/>
    </xf>
    <xf numFmtId="0" fontId="44" fillId="29" borderId="0" applyNumberFormat="0" applyBorder="0" applyAlignment="0" applyProtection="0">
      <alignment vertical="center"/>
    </xf>
    <xf numFmtId="0" fontId="44" fillId="33" borderId="0" applyNumberFormat="0" applyBorder="0" applyAlignment="0" applyProtection="0">
      <alignment vertical="center"/>
    </xf>
    <xf numFmtId="0" fontId="44" fillId="37" borderId="0" applyNumberFormat="0" applyBorder="0" applyAlignment="0" applyProtection="0">
      <alignment vertical="center"/>
    </xf>
    <xf numFmtId="0" fontId="44" fillId="41" borderId="0" applyNumberFormat="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65" fillId="0" borderId="0" applyFont="0" applyFill="0" applyBorder="0" applyAlignment="0" applyProtection="0"/>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65" fillId="0" borderId="0" applyFont="0" applyFill="0" applyBorder="0" applyAlignment="0" applyProtection="0"/>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5" fillId="0" borderId="0" applyFont="0" applyFill="0" applyBorder="0" applyAlignment="0" applyProtection="0"/>
    <xf numFmtId="43"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3" fontId="3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1" fontId="36"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77"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3" fontId="36" fillId="0" borderId="0" applyFont="0" applyFill="0" applyBorder="0" applyAlignment="0" applyProtection="0">
      <alignment vertical="center"/>
    </xf>
    <xf numFmtId="9" fontId="44" fillId="0" borderId="0" applyFont="0" applyFill="0" applyBorder="0" applyAlignment="0" applyProtection="0">
      <alignment vertical="center"/>
    </xf>
    <xf numFmtId="9" fontId="44" fillId="0" borderId="0" applyFont="0" applyFill="0" applyBorder="0" applyAlignment="0" applyProtection="0">
      <alignment vertical="center"/>
    </xf>
    <xf numFmtId="0" fontId="29" fillId="0" borderId="0"/>
    <xf numFmtId="9" fontId="29" fillId="0" borderId="0" applyFont="0" applyFill="0" applyBorder="0" applyAlignment="0" applyProtection="0">
      <alignment vertical="center"/>
    </xf>
    <xf numFmtId="41" fontId="29" fillId="0" borderId="0" applyFont="0" applyFill="0" applyBorder="0" applyAlignment="0" applyProtection="0">
      <alignment vertical="center"/>
    </xf>
    <xf numFmtId="0" fontId="29" fillId="0" borderId="0"/>
    <xf numFmtId="9" fontId="29" fillId="0" borderId="0" applyFont="0" applyFill="0" applyBorder="0" applyAlignment="0" applyProtection="0">
      <alignment vertical="center"/>
    </xf>
    <xf numFmtId="41" fontId="29" fillId="0" borderId="0" applyFont="0" applyFill="0" applyBorder="0" applyAlignment="0" applyProtection="0">
      <alignment vertical="center"/>
    </xf>
    <xf numFmtId="41" fontId="44" fillId="0" borderId="0" applyFont="0" applyFill="0" applyBorder="0" applyAlignment="0" applyProtection="0">
      <alignment vertical="center"/>
    </xf>
    <xf numFmtId="41" fontId="29" fillId="0" borderId="0" applyFont="0" applyFill="0" applyBorder="0" applyAlignment="0" applyProtection="0">
      <alignment vertical="center"/>
    </xf>
    <xf numFmtId="41" fontId="44" fillId="0" borderId="0" applyFont="0" applyFill="0" applyBorder="0" applyAlignment="0" applyProtection="0">
      <alignment vertical="center"/>
    </xf>
    <xf numFmtId="41" fontId="29" fillId="0" borderId="0" applyFont="0" applyFill="0" applyBorder="0" applyAlignment="0" applyProtection="0">
      <alignment vertical="center"/>
    </xf>
    <xf numFmtId="9" fontId="44" fillId="0" borderId="0" applyFont="0" applyFill="0" applyBorder="0" applyAlignment="0" applyProtection="0">
      <alignment vertical="center"/>
    </xf>
    <xf numFmtId="9" fontId="44" fillId="0" borderId="0" applyFont="0" applyFill="0" applyBorder="0" applyAlignment="0" applyProtection="0">
      <alignment vertical="center"/>
    </xf>
    <xf numFmtId="0" fontId="28" fillId="0" borderId="0"/>
    <xf numFmtId="9" fontId="28" fillId="0" borderId="0" applyFont="0" applyFill="0" applyBorder="0" applyAlignment="0" applyProtection="0">
      <alignment vertical="center"/>
    </xf>
    <xf numFmtId="41" fontId="28" fillId="0" borderId="0" applyFont="0" applyFill="0" applyBorder="0" applyAlignment="0" applyProtection="0">
      <alignment vertical="center"/>
    </xf>
    <xf numFmtId="0" fontId="28" fillId="0" borderId="0"/>
    <xf numFmtId="9" fontId="28" fillId="0" borderId="0" applyFont="0" applyFill="0" applyBorder="0" applyAlignment="0" applyProtection="0">
      <alignment vertical="center"/>
    </xf>
    <xf numFmtId="41" fontId="28" fillId="0" borderId="0" applyFont="0" applyFill="0" applyBorder="0" applyAlignment="0" applyProtection="0">
      <alignment vertical="center"/>
    </xf>
    <xf numFmtId="9" fontId="44" fillId="0" borderId="0" applyFont="0" applyFill="0" applyBorder="0" applyAlignment="0" applyProtection="0">
      <alignment vertical="center"/>
    </xf>
    <xf numFmtId="9" fontId="44" fillId="0" borderId="0" applyFont="0" applyFill="0" applyBorder="0" applyAlignment="0" applyProtection="0">
      <alignment vertical="center"/>
    </xf>
    <xf numFmtId="9" fontId="44" fillId="0" borderId="0" applyFont="0" applyFill="0" applyBorder="0" applyAlignment="0" applyProtection="0">
      <alignment vertical="center"/>
    </xf>
    <xf numFmtId="9" fontId="44" fillId="0" borderId="0" applyFont="0" applyFill="0" applyBorder="0" applyAlignment="0" applyProtection="0">
      <alignment vertical="center"/>
    </xf>
    <xf numFmtId="9" fontId="44" fillId="0" borderId="0" applyFont="0" applyFill="0" applyBorder="0" applyAlignment="0" applyProtection="0">
      <alignment vertical="center"/>
    </xf>
    <xf numFmtId="9" fontId="44" fillId="0" borderId="0" applyFont="0" applyFill="0" applyBorder="0" applyAlignment="0" applyProtection="0">
      <alignment vertical="center"/>
    </xf>
    <xf numFmtId="0" fontId="27" fillId="0" borderId="0"/>
    <xf numFmtId="9" fontId="27" fillId="0" borderId="0" applyFont="0" applyFill="0" applyBorder="0" applyAlignment="0" applyProtection="0">
      <alignment vertical="center"/>
    </xf>
    <xf numFmtId="41" fontId="27" fillId="0" borderId="0" applyFont="0" applyFill="0" applyBorder="0" applyAlignment="0" applyProtection="0">
      <alignment vertical="center"/>
    </xf>
    <xf numFmtId="0" fontId="27" fillId="0" borderId="0"/>
    <xf numFmtId="9" fontId="27" fillId="0" borderId="0" applyFont="0" applyFill="0" applyBorder="0" applyAlignment="0" applyProtection="0">
      <alignment vertical="center"/>
    </xf>
    <xf numFmtId="41" fontId="27" fillId="0" borderId="0" applyFont="0" applyFill="0" applyBorder="0" applyAlignment="0" applyProtection="0">
      <alignment vertical="center"/>
    </xf>
    <xf numFmtId="41" fontId="44" fillId="0" borderId="0" applyFont="0" applyFill="0" applyBorder="0" applyAlignment="0" applyProtection="0">
      <alignment vertical="center"/>
    </xf>
    <xf numFmtId="165" fontId="44" fillId="0" borderId="0" applyFont="0" applyFill="0" applyBorder="0" applyAlignment="0" applyProtection="0"/>
    <xf numFmtId="9" fontId="44" fillId="0" borderId="0" applyFont="0" applyFill="0" applyBorder="0" applyAlignment="0" applyProtection="0">
      <alignment vertical="center"/>
    </xf>
    <xf numFmtId="0" fontId="26" fillId="0" borderId="0"/>
    <xf numFmtId="9" fontId="26" fillId="0" borderId="0" applyFont="0" applyFill="0" applyBorder="0" applyAlignment="0" applyProtection="0">
      <alignment vertical="center"/>
    </xf>
    <xf numFmtId="41" fontId="26" fillId="0" borderId="0" applyFont="0" applyFill="0" applyBorder="0" applyAlignment="0" applyProtection="0">
      <alignment vertical="center"/>
    </xf>
    <xf numFmtId="0" fontId="26" fillId="0" borderId="0"/>
    <xf numFmtId="9" fontId="26" fillId="0" borderId="0" applyFont="0" applyFill="0" applyBorder="0" applyAlignment="0" applyProtection="0">
      <alignment vertical="center"/>
    </xf>
    <xf numFmtId="41" fontId="26" fillId="0" borderId="0" applyFont="0" applyFill="0" applyBorder="0" applyAlignment="0" applyProtection="0">
      <alignment vertical="center"/>
    </xf>
    <xf numFmtId="0" fontId="25" fillId="0" borderId="0"/>
    <xf numFmtId="9" fontId="25" fillId="0" borderId="0" applyFont="0" applyFill="0" applyBorder="0" applyAlignment="0" applyProtection="0">
      <alignment vertical="center"/>
    </xf>
    <xf numFmtId="41" fontId="25" fillId="0" borderId="0" applyFont="0" applyFill="0" applyBorder="0" applyAlignment="0" applyProtection="0">
      <alignment vertical="center"/>
    </xf>
    <xf numFmtId="0" fontId="25" fillId="0" borderId="0"/>
    <xf numFmtId="9" fontId="25" fillId="0" borderId="0" applyFont="0" applyFill="0" applyBorder="0" applyAlignment="0" applyProtection="0">
      <alignment vertical="center"/>
    </xf>
    <xf numFmtId="41" fontId="25" fillId="0" borderId="0" applyFont="0" applyFill="0" applyBorder="0" applyAlignment="0" applyProtection="0">
      <alignment vertical="center"/>
    </xf>
    <xf numFmtId="9" fontId="24" fillId="0" borderId="0" applyFont="0" applyFill="0" applyBorder="0" applyAlignment="0" applyProtection="0">
      <alignment vertical="center"/>
    </xf>
    <xf numFmtId="9" fontId="24" fillId="0" borderId="0" applyFont="0" applyFill="0" applyBorder="0" applyAlignment="0" applyProtection="0">
      <alignment vertical="center"/>
    </xf>
    <xf numFmtId="41" fontId="44" fillId="0" borderId="0" applyFont="0" applyFill="0" applyBorder="0" applyAlignment="0" applyProtection="0">
      <alignment vertical="center"/>
    </xf>
    <xf numFmtId="41" fontId="24" fillId="0" borderId="0" applyFont="0" applyFill="0" applyBorder="0" applyAlignment="0" applyProtection="0">
      <alignment vertical="center"/>
    </xf>
    <xf numFmtId="41" fontId="24" fillId="0" borderId="0" applyFont="0" applyFill="0" applyBorder="0" applyAlignment="0" applyProtection="0">
      <alignment vertical="center"/>
    </xf>
    <xf numFmtId="41" fontId="44" fillId="0" borderId="0" applyFont="0" applyFill="0" applyBorder="0" applyAlignment="0" applyProtection="0">
      <alignment vertical="center"/>
    </xf>
    <xf numFmtId="0" fontId="24" fillId="0" borderId="0"/>
    <xf numFmtId="0" fontId="24" fillId="0" borderId="0"/>
    <xf numFmtId="0" fontId="23" fillId="0" borderId="0"/>
    <xf numFmtId="9" fontId="23" fillId="0" borderId="0" applyFont="0" applyFill="0" applyBorder="0" applyAlignment="0" applyProtection="0">
      <alignment vertical="center"/>
    </xf>
    <xf numFmtId="41" fontId="23" fillId="0" borderId="0" applyFont="0" applyFill="0" applyBorder="0" applyAlignment="0" applyProtection="0">
      <alignment vertical="center"/>
    </xf>
    <xf numFmtId="0" fontId="23" fillId="0" borderId="0"/>
    <xf numFmtId="9" fontId="23" fillId="0" borderId="0" applyFont="0" applyFill="0" applyBorder="0" applyAlignment="0" applyProtection="0">
      <alignment vertical="center"/>
    </xf>
    <xf numFmtId="41" fontId="23" fillId="0" borderId="0" applyFont="0" applyFill="0" applyBorder="0" applyAlignment="0" applyProtection="0">
      <alignment vertical="center"/>
    </xf>
    <xf numFmtId="9" fontId="22" fillId="0" borderId="0" applyFont="0" applyFill="0" applyBorder="0" applyAlignment="0" applyProtection="0">
      <alignment vertical="center"/>
    </xf>
    <xf numFmtId="9" fontId="22" fillId="0" borderId="0" applyFont="0" applyFill="0" applyBorder="0" applyAlignment="0" applyProtection="0">
      <alignment vertical="center"/>
    </xf>
    <xf numFmtId="41" fontId="44" fillId="0" borderId="0" applyFont="0" applyFill="0" applyBorder="0" applyAlignment="0" applyProtection="0">
      <alignment vertical="center"/>
    </xf>
    <xf numFmtId="41" fontId="22" fillId="0" borderId="0" applyFont="0" applyFill="0" applyBorder="0" applyAlignment="0" applyProtection="0">
      <alignment vertical="center"/>
    </xf>
    <xf numFmtId="41" fontId="22" fillId="0" borderId="0" applyFont="0" applyFill="0" applyBorder="0" applyAlignment="0" applyProtection="0">
      <alignment vertical="center"/>
    </xf>
    <xf numFmtId="41" fontId="44" fillId="0" borderId="0" applyFont="0" applyFill="0" applyBorder="0" applyAlignment="0" applyProtection="0">
      <alignment vertical="center"/>
    </xf>
    <xf numFmtId="0" fontId="22" fillId="0" borderId="0"/>
    <xf numFmtId="0" fontId="22" fillId="0" borderId="0"/>
    <xf numFmtId="41" fontId="44" fillId="0" borderId="0" applyFont="0" applyFill="0" applyBorder="0" applyAlignment="0" applyProtection="0">
      <alignment vertical="center"/>
    </xf>
    <xf numFmtId="41" fontId="22" fillId="0" borderId="0" applyFont="0" applyFill="0" applyBorder="0" applyAlignment="0" applyProtection="0">
      <alignment vertical="center"/>
    </xf>
    <xf numFmtId="41" fontId="44" fillId="0" borderId="0" applyFont="0" applyFill="0" applyBorder="0" applyAlignment="0" applyProtection="0">
      <alignment vertical="center"/>
    </xf>
    <xf numFmtId="41" fontId="22" fillId="0" borderId="0" applyFont="0" applyFill="0" applyBorder="0" applyAlignment="0" applyProtection="0">
      <alignment vertical="center"/>
    </xf>
    <xf numFmtId="41" fontId="44" fillId="0" borderId="0" applyFont="0" applyFill="0" applyBorder="0" applyAlignment="0" applyProtection="0">
      <alignment vertical="center"/>
    </xf>
    <xf numFmtId="41" fontId="22" fillId="0" borderId="0" applyFont="0" applyFill="0" applyBorder="0" applyAlignment="0" applyProtection="0">
      <alignment vertical="center"/>
    </xf>
    <xf numFmtId="41" fontId="44" fillId="0" borderId="0" applyFont="0" applyFill="0" applyBorder="0" applyAlignment="0" applyProtection="0">
      <alignment vertical="center"/>
    </xf>
    <xf numFmtId="41" fontId="22" fillId="0" borderId="0" applyFont="0" applyFill="0" applyBorder="0" applyAlignment="0" applyProtection="0">
      <alignment vertical="center"/>
    </xf>
    <xf numFmtId="41" fontId="44" fillId="0" borderId="0" applyFont="0" applyFill="0" applyBorder="0" applyAlignment="0" applyProtection="0">
      <alignment vertical="center"/>
    </xf>
    <xf numFmtId="0" fontId="21" fillId="0" borderId="0"/>
    <xf numFmtId="9" fontId="21" fillId="0" borderId="0" applyFont="0" applyFill="0" applyBorder="0" applyAlignment="0" applyProtection="0">
      <alignment vertical="center"/>
    </xf>
    <xf numFmtId="41" fontId="21" fillId="0" borderId="0" applyFont="0" applyFill="0" applyBorder="0" applyAlignment="0" applyProtection="0">
      <alignment vertical="center"/>
    </xf>
    <xf numFmtId="41" fontId="44" fillId="0" borderId="0" applyFont="0" applyFill="0" applyBorder="0" applyAlignment="0" applyProtection="0">
      <alignment vertical="center"/>
    </xf>
    <xf numFmtId="0" fontId="21" fillId="0" borderId="0"/>
    <xf numFmtId="9" fontId="21" fillId="0" borderId="0" applyFont="0" applyFill="0" applyBorder="0" applyAlignment="0" applyProtection="0">
      <alignment vertical="center"/>
    </xf>
    <xf numFmtId="41" fontId="21" fillId="0" borderId="0" applyFont="0" applyFill="0" applyBorder="0" applyAlignment="0" applyProtection="0">
      <alignment vertical="center"/>
    </xf>
    <xf numFmtId="41" fontId="44" fillId="0" borderId="0" applyFont="0" applyFill="0" applyBorder="0" applyAlignment="0" applyProtection="0">
      <alignment vertical="center"/>
    </xf>
    <xf numFmtId="0" fontId="20" fillId="0" borderId="0"/>
    <xf numFmtId="9"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44" fillId="0" borderId="0" applyFont="0" applyFill="0" applyBorder="0" applyAlignment="0" applyProtection="0">
      <alignment vertical="center"/>
    </xf>
    <xf numFmtId="0" fontId="20" fillId="0" borderId="0"/>
    <xf numFmtId="9" fontId="20" fillId="0" borderId="0" applyFont="0" applyFill="0" applyBorder="0" applyAlignment="0" applyProtection="0">
      <alignment vertical="center"/>
    </xf>
    <xf numFmtId="41" fontId="20" fillId="0" borderId="0" applyFont="0" applyFill="0" applyBorder="0" applyAlignment="0" applyProtection="0">
      <alignment vertical="center"/>
    </xf>
    <xf numFmtId="41" fontId="44" fillId="0" borderId="0" applyFont="0" applyFill="0" applyBorder="0" applyAlignment="0" applyProtection="0">
      <alignment vertical="center"/>
    </xf>
    <xf numFmtId="0" fontId="19" fillId="0" borderId="0"/>
    <xf numFmtId="9"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44" fillId="0" borderId="0" applyFont="0" applyFill="0" applyBorder="0" applyAlignment="0" applyProtection="0">
      <alignment vertical="center"/>
    </xf>
    <xf numFmtId="0" fontId="19" fillId="0" borderId="0"/>
    <xf numFmtId="9" fontId="19" fillId="0" borderId="0" applyFont="0" applyFill="0" applyBorder="0" applyAlignment="0" applyProtection="0">
      <alignment vertical="center"/>
    </xf>
    <xf numFmtId="41" fontId="19" fillId="0" borderId="0" applyFont="0" applyFill="0" applyBorder="0" applyAlignment="0" applyProtection="0">
      <alignment vertical="center"/>
    </xf>
    <xf numFmtId="41" fontId="44" fillId="0" borderId="0" applyFont="0" applyFill="0" applyBorder="0" applyAlignment="0" applyProtection="0">
      <alignment vertical="center"/>
    </xf>
    <xf numFmtId="0" fontId="18" fillId="0" borderId="0"/>
    <xf numFmtId="9"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44" fillId="0" borderId="0" applyFont="0" applyFill="0" applyBorder="0" applyAlignment="0" applyProtection="0">
      <alignment vertical="center"/>
    </xf>
    <xf numFmtId="0" fontId="18" fillId="0" borderId="0"/>
    <xf numFmtId="9" fontId="18" fillId="0" borderId="0" applyFont="0" applyFill="0" applyBorder="0" applyAlignment="0" applyProtection="0">
      <alignment vertical="center"/>
    </xf>
    <xf numFmtId="41" fontId="18" fillId="0" borderId="0" applyFont="0" applyFill="0" applyBorder="0" applyAlignment="0" applyProtection="0">
      <alignment vertical="center"/>
    </xf>
    <xf numFmtId="41" fontId="44" fillId="0" borderId="0" applyFont="0" applyFill="0" applyBorder="0" applyAlignment="0" applyProtection="0">
      <alignment vertical="center"/>
    </xf>
    <xf numFmtId="0" fontId="17" fillId="0" borderId="0"/>
    <xf numFmtId="9"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44" fillId="0" borderId="0" applyFont="0" applyFill="0" applyBorder="0" applyAlignment="0" applyProtection="0">
      <alignment vertical="center"/>
    </xf>
    <xf numFmtId="0" fontId="17" fillId="0" borderId="0"/>
    <xf numFmtId="9" fontId="17" fillId="0" borderId="0" applyFont="0" applyFill="0" applyBorder="0" applyAlignment="0" applyProtection="0">
      <alignment vertical="center"/>
    </xf>
    <xf numFmtId="41" fontId="17" fillId="0" borderId="0" applyFont="0" applyFill="0" applyBorder="0" applyAlignment="0" applyProtection="0">
      <alignment vertical="center"/>
    </xf>
    <xf numFmtId="41" fontId="44" fillId="0" borderId="0" applyFont="0" applyFill="0" applyBorder="0" applyAlignment="0" applyProtection="0">
      <alignment vertical="center"/>
    </xf>
    <xf numFmtId="0" fontId="16" fillId="0" borderId="0"/>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1" fontId="44" fillId="0" borderId="0" applyFont="0" applyFill="0" applyBorder="0" applyAlignment="0" applyProtection="0">
      <alignment vertical="center"/>
    </xf>
    <xf numFmtId="0" fontId="16" fillId="0" borderId="0"/>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1" fontId="44" fillId="0" borderId="0" applyFont="0" applyFill="0" applyBorder="0" applyAlignment="0" applyProtection="0">
      <alignment vertical="center"/>
    </xf>
    <xf numFmtId="0" fontId="15" fillId="0" borderId="0"/>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44" fillId="0" borderId="0" applyFont="0" applyFill="0" applyBorder="0" applyAlignment="0" applyProtection="0">
      <alignment vertical="center"/>
    </xf>
    <xf numFmtId="0" fontId="15" fillId="0" borderId="0"/>
    <xf numFmtId="9" fontId="15" fillId="0" borderId="0" applyFont="0" applyFill="0" applyBorder="0" applyAlignment="0" applyProtection="0">
      <alignment vertical="center"/>
    </xf>
    <xf numFmtId="41" fontId="15" fillId="0" borderId="0" applyFont="0" applyFill="0" applyBorder="0" applyAlignment="0" applyProtection="0">
      <alignment vertical="center"/>
    </xf>
    <xf numFmtId="41" fontId="44" fillId="0" borderId="0" applyFont="0" applyFill="0" applyBorder="0" applyAlignment="0" applyProtection="0">
      <alignment vertical="center"/>
    </xf>
    <xf numFmtId="0" fontId="14" fillId="0" borderId="0"/>
    <xf numFmtId="9" fontId="14" fillId="0" borderId="0" applyFont="0" applyFill="0" applyBorder="0" applyAlignment="0" applyProtection="0">
      <alignment vertical="center"/>
    </xf>
    <xf numFmtId="41" fontId="14" fillId="0" borderId="0" applyFont="0" applyFill="0" applyBorder="0" applyAlignment="0" applyProtection="0">
      <alignment vertical="center"/>
    </xf>
    <xf numFmtId="41" fontId="44" fillId="0" borderId="0" applyFont="0" applyFill="0" applyBorder="0" applyAlignment="0" applyProtection="0">
      <alignment vertical="center"/>
    </xf>
    <xf numFmtId="0" fontId="14" fillId="0" borderId="0"/>
    <xf numFmtId="9" fontId="14" fillId="0" borderId="0" applyFont="0" applyFill="0" applyBorder="0" applyAlignment="0" applyProtection="0">
      <alignment vertical="center"/>
    </xf>
    <xf numFmtId="41" fontId="14" fillId="0" borderId="0" applyFont="0" applyFill="0" applyBorder="0" applyAlignment="0" applyProtection="0">
      <alignment vertical="center"/>
    </xf>
    <xf numFmtId="41" fontId="44" fillId="0" borderId="0" applyFont="0" applyFill="0" applyBorder="0" applyAlignment="0" applyProtection="0">
      <alignment vertical="center"/>
    </xf>
    <xf numFmtId="0" fontId="13" fillId="0" borderId="0"/>
    <xf numFmtId="9" fontId="13" fillId="0" borderId="0" applyFont="0" applyFill="0" applyBorder="0" applyAlignment="0" applyProtection="0">
      <alignment vertical="center"/>
    </xf>
    <xf numFmtId="41" fontId="13" fillId="0" borderId="0" applyFont="0" applyFill="0" applyBorder="0" applyAlignment="0" applyProtection="0">
      <alignment vertical="center"/>
    </xf>
    <xf numFmtId="41" fontId="44" fillId="0" borderId="0" applyFont="0" applyFill="0" applyBorder="0" applyAlignment="0" applyProtection="0">
      <alignment vertical="center"/>
    </xf>
    <xf numFmtId="0" fontId="13" fillId="0" borderId="0"/>
    <xf numFmtId="9" fontId="13" fillId="0" borderId="0" applyFont="0" applyFill="0" applyBorder="0" applyAlignment="0" applyProtection="0">
      <alignment vertical="center"/>
    </xf>
    <xf numFmtId="41" fontId="13" fillId="0" borderId="0" applyFont="0" applyFill="0" applyBorder="0" applyAlignment="0" applyProtection="0">
      <alignment vertical="center"/>
    </xf>
    <xf numFmtId="41" fontId="44" fillId="0" borderId="0" applyFont="0" applyFill="0" applyBorder="0" applyAlignment="0" applyProtection="0">
      <alignment vertical="center"/>
    </xf>
    <xf numFmtId="9" fontId="12" fillId="0" borderId="0" applyFont="0" applyFill="0" applyBorder="0" applyAlignment="0" applyProtection="0">
      <alignment vertical="center"/>
    </xf>
    <xf numFmtId="9"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12"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0" fontId="12" fillId="0" borderId="0"/>
    <xf numFmtId="0" fontId="12" fillId="0" borderId="0"/>
    <xf numFmtId="41" fontId="44" fillId="0" borderId="0" applyFont="0" applyFill="0" applyBorder="0" applyAlignment="0" applyProtection="0">
      <alignment vertical="center"/>
    </xf>
    <xf numFmtId="0" fontId="11" fillId="0" borderId="0"/>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1" fontId="44" fillId="0" borderId="0" applyFont="0" applyFill="0" applyBorder="0" applyAlignment="0" applyProtection="0">
      <alignment vertical="center"/>
    </xf>
    <xf numFmtId="0" fontId="11" fillId="0" borderId="0"/>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1" fontId="44" fillId="0" borderId="0" applyFont="0" applyFill="0" applyBorder="0" applyAlignment="0" applyProtection="0">
      <alignment vertical="center"/>
    </xf>
    <xf numFmtId="0" fontId="10" fillId="0" borderId="0"/>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1" fontId="44" fillId="0" borderId="0" applyFont="0" applyFill="0" applyBorder="0" applyAlignment="0" applyProtection="0">
      <alignment vertical="center"/>
    </xf>
    <xf numFmtId="0" fontId="10" fillId="0" borderId="0"/>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1" fontId="44" fillId="0" borderId="0" applyFont="0" applyFill="0" applyBorder="0" applyAlignment="0" applyProtection="0">
      <alignment vertical="center"/>
    </xf>
    <xf numFmtId="0" fontId="9" fillId="0" borderId="0"/>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4" fillId="0" borderId="0" applyFont="0" applyFill="0" applyBorder="0" applyAlignment="0" applyProtection="0">
      <alignment vertical="center"/>
    </xf>
    <xf numFmtId="0" fontId="9" fillId="0" borderId="0"/>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9"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1" fontId="9"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0" fontId="9" fillId="0" borderId="0"/>
    <xf numFmtId="0" fontId="9" fillId="0" borderId="0"/>
    <xf numFmtId="41" fontId="44" fillId="0" borderId="0" applyFont="0" applyFill="0" applyBorder="0" applyAlignment="0" applyProtection="0">
      <alignment vertical="center"/>
    </xf>
    <xf numFmtId="0" fontId="8" fillId="0" borderId="0"/>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1" fontId="44" fillId="0" borderId="0" applyFont="0" applyFill="0" applyBorder="0" applyAlignment="0" applyProtection="0">
      <alignment vertical="center"/>
    </xf>
    <xf numFmtId="0" fontId="8" fillId="0" borderId="0"/>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1" fontId="44" fillId="0" borderId="0" applyFont="0" applyFill="0" applyBorder="0" applyAlignment="0" applyProtection="0">
      <alignment vertical="center"/>
    </xf>
    <xf numFmtId="0" fontId="7" fillId="0" borderId="0"/>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1" fontId="44" fillId="0" borderId="0" applyFont="0" applyFill="0" applyBorder="0" applyAlignment="0" applyProtection="0">
      <alignment vertical="center"/>
    </xf>
    <xf numFmtId="0" fontId="7" fillId="0" borderId="0"/>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1" fontId="44" fillId="0" borderId="0" applyFont="0" applyFill="0" applyBorder="0" applyAlignment="0" applyProtection="0">
      <alignment vertical="center"/>
    </xf>
    <xf numFmtId="0" fontId="6" fillId="0" borderId="0"/>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44" fillId="0" borderId="0" applyFont="0" applyFill="0" applyBorder="0" applyAlignment="0" applyProtection="0">
      <alignment vertical="center"/>
    </xf>
    <xf numFmtId="0" fontId="6" fillId="0" borderId="0"/>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9"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0" fontId="6" fillId="0" borderId="0"/>
    <xf numFmtId="0" fontId="6" fillId="0" borderId="0"/>
    <xf numFmtId="41" fontId="44" fillId="0" borderId="0" applyFont="0" applyFill="0" applyBorder="0" applyAlignment="0" applyProtection="0">
      <alignment vertical="center"/>
    </xf>
    <xf numFmtId="0" fontId="5" fillId="0" borderId="0"/>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1" fontId="44" fillId="0" borderId="0" applyFont="0" applyFill="0" applyBorder="0" applyAlignment="0" applyProtection="0">
      <alignment vertical="center"/>
    </xf>
    <xf numFmtId="0" fontId="5" fillId="0" borderId="0"/>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1" fontId="44" fillId="0" borderId="0" applyFont="0" applyFill="0" applyBorder="0" applyAlignment="0" applyProtection="0">
      <alignment vertical="center"/>
    </xf>
    <xf numFmtId="0" fontId="4" fillId="0" borderId="0"/>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4" fillId="0" borderId="0" applyFont="0" applyFill="0" applyBorder="0" applyAlignment="0" applyProtection="0">
      <alignment vertical="center"/>
    </xf>
    <xf numFmtId="0" fontId="4" fillId="0" borderId="0"/>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77" fillId="0" borderId="0" applyFont="0" applyFill="0" applyBorder="0" applyAlignment="0" applyProtection="0"/>
    <xf numFmtId="41" fontId="35" fillId="0" borderId="0" applyFont="0" applyFill="0" applyBorder="0" applyAlignment="0" applyProtection="0">
      <alignment vertical="center"/>
    </xf>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35" fillId="0" borderId="0" applyFont="0" applyFill="0" applyBorder="0" applyAlignment="0" applyProtection="0">
      <alignment vertical="center"/>
    </xf>
    <xf numFmtId="41" fontId="35" fillId="0" borderId="0" applyFont="0" applyFill="0" applyBorder="0" applyAlignment="0" applyProtection="0">
      <alignment vertical="center"/>
    </xf>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35" fillId="0" borderId="0" applyFont="0" applyFill="0" applyBorder="0" applyAlignment="0" applyProtection="0">
      <alignment vertical="center"/>
    </xf>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0" fontId="63" fillId="0" borderId="29">
      <alignment horizontal="left" vertical="center"/>
    </xf>
    <xf numFmtId="4" fontId="95" fillId="7" borderId="44" applyNumberFormat="0" applyProtection="0">
      <alignment vertical="center"/>
    </xf>
    <xf numFmtId="4" fontId="96" fillId="7" borderId="44" applyNumberFormat="0" applyProtection="0">
      <alignment vertical="center"/>
    </xf>
    <xf numFmtId="4" fontId="95" fillId="7" borderId="44" applyNumberFormat="0" applyProtection="0">
      <alignment horizontal="left" vertical="center" indent="1"/>
    </xf>
    <xf numFmtId="4" fontId="95" fillId="7" borderId="44" applyNumberFormat="0" applyProtection="0">
      <alignment horizontal="left" vertical="center" indent="1"/>
    </xf>
    <xf numFmtId="0" fontId="35" fillId="48" borderId="44" applyNumberFormat="0" applyProtection="0">
      <alignment horizontal="left" vertical="center" indent="1"/>
    </xf>
    <xf numFmtId="4" fontId="95" fillId="49" borderId="44" applyNumberFormat="0" applyProtection="0">
      <alignment horizontal="right" vertical="center"/>
    </xf>
    <xf numFmtId="4" fontId="95" fillId="50" borderId="44" applyNumberFormat="0" applyProtection="0">
      <alignment horizontal="right" vertical="center"/>
    </xf>
    <xf numFmtId="4" fontId="95" fillId="5" borderId="44" applyNumberFormat="0" applyProtection="0">
      <alignment horizontal="right" vertical="center"/>
    </xf>
    <xf numFmtId="4" fontId="95" fillId="51" borderId="44" applyNumberFormat="0" applyProtection="0">
      <alignment horizontal="right" vertical="center"/>
    </xf>
    <xf numFmtId="4" fontId="95" fillId="52" borderId="44" applyNumberFormat="0" applyProtection="0">
      <alignment horizontal="right" vertical="center"/>
    </xf>
    <xf numFmtId="4" fontId="95" fillId="53" borderId="44" applyNumberFormat="0" applyProtection="0">
      <alignment horizontal="right" vertical="center"/>
    </xf>
    <xf numFmtId="4" fontId="95" fillId="54" borderId="44" applyNumberFormat="0" applyProtection="0">
      <alignment horizontal="right" vertical="center"/>
    </xf>
    <xf numFmtId="4" fontId="95" fillId="55" borderId="44" applyNumberFormat="0" applyProtection="0">
      <alignment horizontal="right" vertical="center"/>
    </xf>
    <xf numFmtId="4" fontId="95" fillId="4" borderId="44" applyNumberFormat="0" applyProtection="0">
      <alignment horizontal="right" vertical="center"/>
    </xf>
    <xf numFmtId="4" fontId="62" fillId="56" borderId="44" applyNumberFormat="0" applyProtection="0">
      <alignment horizontal="left" vertical="center" indent="1"/>
    </xf>
    <xf numFmtId="4" fontId="95" fillId="57" borderId="45" applyNumberFormat="0" applyProtection="0">
      <alignment horizontal="left" vertical="center" indent="1"/>
    </xf>
    <xf numFmtId="0" fontId="35" fillId="48" borderId="44" applyNumberFormat="0" applyProtection="0">
      <alignment horizontal="left" vertical="center" indent="1"/>
    </xf>
    <xf numFmtId="4" fontId="95" fillId="57" borderId="44" applyNumberFormat="0" applyProtection="0">
      <alignment horizontal="left" vertical="center" indent="1"/>
    </xf>
    <xf numFmtId="4" fontId="95" fillId="59" borderId="44" applyNumberFormat="0" applyProtection="0">
      <alignment horizontal="left" vertical="center" indent="1"/>
    </xf>
    <xf numFmtId="0" fontId="35" fillId="59" borderId="44" applyNumberFormat="0" applyProtection="0">
      <alignment horizontal="left" vertical="center" indent="1"/>
    </xf>
    <xf numFmtId="0" fontId="35" fillId="59" borderId="44" applyNumberFormat="0" applyProtection="0">
      <alignment horizontal="left" vertical="center" indent="1"/>
    </xf>
    <xf numFmtId="0" fontId="35" fillId="60" borderId="44" applyNumberFormat="0" applyProtection="0">
      <alignment horizontal="left" vertical="center" indent="1"/>
    </xf>
    <xf numFmtId="0" fontId="35" fillId="60" borderId="44" applyNumberFormat="0" applyProtection="0">
      <alignment horizontal="left" vertical="center" indent="1"/>
    </xf>
    <xf numFmtId="0" fontId="35" fillId="9" borderId="44" applyNumberFormat="0" applyProtection="0">
      <alignment horizontal="left" vertical="center" indent="1"/>
    </xf>
    <xf numFmtId="0" fontId="35" fillId="9" borderId="44" applyNumberFormat="0" applyProtection="0">
      <alignment horizontal="left" vertical="center" indent="1"/>
    </xf>
    <xf numFmtId="0" fontId="35" fillId="48" borderId="44" applyNumberFormat="0" applyProtection="0">
      <alignment horizontal="left" vertical="center" indent="1"/>
    </xf>
    <xf numFmtId="0" fontId="35" fillId="48" borderId="44" applyNumberFormat="0" applyProtection="0">
      <alignment horizontal="left" vertical="center" indent="1"/>
    </xf>
    <xf numFmtId="4" fontId="95" fillId="43" borderId="44" applyNumberFormat="0" applyProtection="0">
      <alignment vertical="center"/>
    </xf>
    <xf numFmtId="4" fontId="96" fillId="43" borderId="44" applyNumberFormat="0" applyProtection="0">
      <alignment vertical="center"/>
    </xf>
    <xf numFmtId="4" fontId="95" fillId="43" borderId="44" applyNumberFormat="0" applyProtection="0">
      <alignment horizontal="left" vertical="center" indent="1"/>
    </xf>
    <xf numFmtId="4" fontId="95" fillId="43" borderId="44" applyNumberFormat="0" applyProtection="0">
      <alignment horizontal="left" vertical="center" indent="1"/>
    </xf>
    <xf numFmtId="4" fontId="95" fillId="57" borderId="44" applyNumberFormat="0" applyProtection="0">
      <alignment horizontal="right" vertical="center"/>
    </xf>
    <xf numFmtId="4" fontId="96" fillId="57" borderId="44" applyNumberFormat="0" applyProtection="0">
      <alignment horizontal="right" vertical="center"/>
    </xf>
    <xf numFmtId="0" fontId="35" fillId="48" borderId="44" applyNumberFormat="0" applyProtection="0">
      <alignment horizontal="left" vertical="center" indent="1"/>
    </xf>
    <xf numFmtId="0" fontId="35" fillId="48" borderId="44" applyNumberFormat="0" applyProtection="0">
      <alignment horizontal="left" vertical="center" indent="1"/>
    </xf>
    <xf numFmtId="4" fontId="99" fillId="57" borderId="44" applyNumberFormat="0" applyProtection="0">
      <alignment horizontal="righ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65" fillId="0" borderId="0" applyFont="0" applyFill="0" applyBorder="0" applyAlignment="0" applyProtection="0"/>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35" fillId="0" borderId="0" applyFont="0" applyFill="0" applyBorder="0" applyAlignment="0" applyProtection="0"/>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9" fontId="4" fillId="0" borderId="0" applyFont="0" applyFill="0" applyBorder="0" applyAlignment="0" applyProtection="0">
      <alignment vertical="center"/>
    </xf>
    <xf numFmtId="41" fontId="3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 fillId="0" borderId="0" applyFont="0" applyFill="0" applyBorder="0" applyAlignment="0" applyProtection="0">
      <alignment vertical="center"/>
    </xf>
    <xf numFmtId="41" fontId="4" fillId="0" borderId="0" applyFont="0" applyFill="0" applyBorder="0" applyAlignment="0" applyProtection="0">
      <alignment vertical="center"/>
    </xf>
    <xf numFmtId="41" fontId="3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35" fillId="0" borderId="0" applyFont="0" applyFill="0" applyBorder="0" applyAlignment="0" applyProtection="0"/>
    <xf numFmtId="41" fontId="3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35"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44" fillId="0" borderId="0" applyFont="0" applyFill="0" applyBorder="0" applyAlignment="0" applyProtection="0"/>
    <xf numFmtId="43" fontId="35"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5" fillId="0" borderId="0" applyFont="0" applyFill="0" applyBorder="0" applyAlignment="0" applyProtection="0"/>
    <xf numFmtId="43" fontId="44" fillId="0" borderId="0" applyFont="0" applyFill="0" applyBorder="0" applyAlignment="0" applyProtection="0"/>
    <xf numFmtId="43" fontId="38" fillId="0" borderId="0" applyFont="0" applyFill="0" applyBorder="0" applyAlignment="0" applyProtection="0"/>
    <xf numFmtId="43" fontId="44" fillId="0" borderId="0" applyFont="0" applyFill="0" applyBorder="0" applyAlignment="0" applyProtection="0">
      <alignment vertical="center"/>
    </xf>
    <xf numFmtId="43" fontId="44" fillId="0" borderId="0" applyFont="0" applyFill="0" applyBorder="0" applyAlignment="0" applyProtection="0">
      <alignment vertical="center"/>
    </xf>
    <xf numFmtId="43" fontId="44"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4" fontId="4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4"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66" fontId="35" fillId="0" borderId="0"/>
    <xf numFmtId="0" fontId="4" fillId="0" borderId="0"/>
    <xf numFmtId="0" fontId="4" fillId="0" borderId="0"/>
    <xf numFmtId="0" fontId="4" fillId="0" borderId="0"/>
    <xf numFmtId="0" fontId="4" fillId="0" borderId="0"/>
    <xf numFmtId="0" fontId="4" fillId="0" borderId="0"/>
    <xf numFmtId="41" fontId="44" fillId="0" borderId="0" applyFont="0" applyFill="0" applyBorder="0" applyAlignment="0" applyProtection="0">
      <alignment vertical="center"/>
    </xf>
    <xf numFmtId="0" fontId="3" fillId="0" borderId="0"/>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44" fillId="0" borderId="0" applyFont="0" applyFill="0" applyBorder="0" applyAlignment="0" applyProtection="0">
      <alignment vertical="center"/>
    </xf>
    <xf numFmtId="0" fontId="3" fillId="0" borderId="0"/>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77" fillId="0" borderId="0" applyFont="0" applyFill="0" applyBorder="0" applyAlignment="0" applyProtection="0"/>
    <xf numFmtId="41" fontId="35" fillId="0" borderId="0" applyFont="0" applyFill="0" applyBorder="0" applyAlignment="0" applyProtection="0">
      <alignment vertical="center"/>
    </xf>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35" fillId="0" borderId="0" applyFont="0" applyFill="0" applyBorder="0" applyAlignment="0" applyProtection="0">
      <alignment vertical="center"/>
    </xf>
    <xf numFmtId="41" fontId="35" fillId="0" borderId="0" applyFont="0" applyFill="0" applyBorder="0" applyAlignment="0" applyProtection="0">
      <alignment vertical="center"/>
    </xf>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35" fillId="0" borderId="0" applyFont="0" applyFill="0" applyBorder="0" applyAlignment="0" applyProtection="0">
      <alignment vertical="center"/>
    </xf>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10" fontId="37" fillId="43" borderId="46" applyNumberFormat="0" applyBorder="0" applyAlignment="0" applyProtection="0"/>
    <xf numFmtId="4" fontId="95" fillId="7" borderId="47" applyNumberFormat="0" applyProtection="0">
      <alignment vertical="center"/>
    </xf>
    <xf numFmtId="4" fontId="96" fillId="7" borderId="47" applyNumberFormat="0" applyProtection="0">
      <alignment vertical="center"/>
    </xf>
    <xf numFmtId="4" fontId="95" fillId="7" borderId="47" applyNumberFormat="0" applyProtection="0">
      <alignment horizontal="left" vertical="center" indent="1"/>
    </xf>
    <xf numFmtId="4" fontId="95" fillId="7" borderId="47" applyNumberFormat="0" applyProtection="0">
      <alignment horizontal="left" vertical="center" indent="1"/>
    </xf>
    <xf numFmtId="0" fontId="35" fillId="48" borderId="47" applyNumberFormat="0" applyProtection="0">
      <alignment horizontal="left" vertical="center" indent="1"/>
    </xf>
    <xf numFmtId="4" fontId="95" fillId="49" borderId="47" applyNumberFormat="0" applyProtection="0">
      <alignment horizontal="right" vertical="center"/>
    </xf>
    <xf numFmtId="4" fontId="95" fillId="50" borderId="47" applyNumberFormat="0" applyProtection="0">
      <alignment horizontal="right" vertical="center"/>
    </xf>
    <xf numFmtId="4" fontId="95" fillId="5" borderId="47" applyNumberFormat="0" applyProtection="0">
      <alignment horizontal="right" vertical="center"/>
    </xf>
    <xf numFmtId="4" fontId="95" fillId="51" borderId="47" applyNumberFormat="0" applyProtection="0">
      <alignment horizontal="right" vertical="center"/>
    </xf>
    <xf numFmtId="4" fontId="95" fillId="52" borderId="47" applyNumberFormat="0" applyProtection="0">
      <alignment horizontal="right" vertical="center"/>
    </xf>
    <xf numFmtId="4" fontId="95" fillId="53" borderId="47" applyNumberFormat="0" applyProtection="0">
      <alignment horizontal="right" vertical="center"/>
    </xf>
    <xf numFmtId="4" fontId="95" fillId="54" borderId="47" applyNumberFormat="0" applyProtection="0">
      <alignment horizontal="right" vertical="center"/>
    </xf>
    <xf numFmtId="4" fontId="95" fillId="55" borderId="47" applyNumberFormat="0" applyProtection="0">
      <alignment horizontal="right" vertical="center"/>
    </xf>
    <xf numFmtId="4" fontId="95" fillId="4" borderId="47" applyNumberFormat="0" applyProtection="0">
      <alignment horizontal="right" vertical="center"/>
    </xf>
    <xf numFmtId="4" fontId="62" fillId="56" borderId="47" applyNumberFormat="0" applyProtection="0">
      <alignment horizontal="left" vertical="center" indent="1"/>
    </xf>
    <xf numFmtId="4" fontId="95" fillId="57" borderId="48" applyNumberFormat="0" applyProtection="0">
      <alignment horizontal="left" vertical="center" indent="1"/>
    </xf>
    <xf numFmtId="0" fontId="35" fillId="48" borderId="47" applyNumberFormat="0" applyProtection="0">
      <alignment horizontal="left" vertical="center" indent="1"/>
    </xf>
    <xf numFmtId="4" fontId="95" fillId="57" borderId="47" applyNumberFormat="0" applyProtection="0">
      <alignment horizontal="left" vertical="center" indent="1"/>
    </xf>
    <xf numFmtId="4" fontId="95" fillId="59" borderId="47" applyNumberFormat="0" applyProtection="0">
      <alignment horizontal="left" vertical="center" indent="1"/>
    </xf>
    <xf numFmtId="0" fontId="35" fillId="59" borderId="47" applyNumberFormat="0" applyProtection="0">
      <alignment horizontal="left" vertical="center" indent="1"/>
    </xf>
    <xf numFmtId="0" fontId="35" fillId="59" borderId="47" applyNumberFormat="0" applyProtection="0">
      <alignment horizontal="left" vertical="center" indent="1"/>
    </xf>
    <xf numFmtId="0" fontId="35" fillId="60" borderId="47" applyNumberFormat="0" applyProtection="0">
      <alignment horizontal="left" vertical="center" indent="1"/>
    </xf>
    <xf numFmtId="0" fontId="35" fillId="60" borderId="47" applyNumberFormat="0" applyProtection="0">
      <alignment horizontal="left" vertical="center" indent="1"/>
    </xf>
    <xf numFmtId="0" fontId="35" fillId="9" borderId="47" applyNumberFormat="0" applyProtection="0">
      <alignment horizontal="left" vertical="center" indent="1"/>
    </xf>
    <xf numFmtId="0" fontId="35" fillId="9" borderId="47" applyNumberFormat="0" applyProtection="0">
      <alignment horizontal="left" vertical="center" indent="1"/>
    </xf>
    <xf numFmtId="0" fontId="35" fillId="48" borderId="47" applyNumberFormat="0" applyProtection="0">
      <alignment horizontal="left" vertical="center" indent="1"/>
    </xf>
    <xf numFmtId="0" fontId="35" fillId="48" borderId="47" applyNumberFormat="0" applyProtection="0">
      <alignment horizontal="left" vertical="center" indent="1"/>
    </xf>
    <xf numFmtId="4" fontId="95" fillId="43" borderId="47" applyNumberFormat="0" applyProtection="0">
      <alignment vertical="center"/>
    </xf>
    <xf numFmtId="4" fontId="96" fillId="43" borderId="47" applyNumberFormat="0" applyProtection="0">
      <alignment vertical="center"/>
    </xf>
    <xf numFmtId="4" fontId="95" fillId="43" borderId="47" applyNumberFormat="0" applyProtection="0">
      <alignment horizontal="left" vertical="center" indent="1"/>
    </xf>
    <xf numFmtId="4" fontId="95" fillId="43" borderId="47" applyNumberFormat="0" applyProtection="0">
      <alignment horizontal="left" vertical="center" indent="1"/>
    </xf>
    <xf numFmtId="4" fontId="95" fillId="57" borderId="47" applyNumberFormat="0" applyProtection="0">
      <alignment horizontal="right" vertical="center"/>
    </xf>
    <xf numFmtId="4" fontId="96" fillId="57" borderId="47" applyNumberFormat="0" applyProtection="0">
      <alignment horizontal="right" vertical="center"/>
    </xf>
    <xf numFmtId="0" fontId="35" fillId="48" borderId="47" applyNumberFormat="0" applyProtection="0">
      <alignment horizontal="left" vertical="center" indent="1"/>
    </xf>
    <xf numFmtId="0" fontId="35" fillId="48" borderId="47" applyNumberFormat="0" applyProtection="0">
      <alignment horizontal="left" vertical="center" indent="1"/>
    </xf>
    <xf numFmtId="4" fontId="99" fillId="57" borderId="47" applyNumberFormat="0" applyProtection="0">
      <alignment horizontal="righ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9" fontId="3" fillId="0" borderId="0" applyFont="0" applyFill="0" applyBorder="0" applyAlignment="0" applyProtection="0">
      <alignment vertical="center"/>
    </xf>
    <xf numFmtId="41" fontId="3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3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35" fillId="0" borderId="0" applyFont="0" applyFill="0" applyBorder="0" applyAlignment="0" applyProtection="0"/>
    <xf numFmtId="41" fontId="3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35"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44" fillId="0" borderId="0" applyFont="0" applyFill="0" applyBorder="0" applyAlignment="0" applyProtection="0"/>
    <xf numFmtId="43" fontId="35"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5" fillId="0" borderId="0" applyFont="0" applyFill="0" applyBorder="0" applyAlignment="0" applyProtection="0"/>
    <xf numFmtId="43" fontId="44" fillId="0" borderId="0" applyFont="0" applyFill="0" applyBorder="0" applyAlignment="0" applyProtection="0"/>
    <xf numFmtId="43" fontId="38" fillId="0" borderId="0" applyFont="0" applyFill="0" applyBorder="0" applyAlignment="0" applyProtection="0"/>
    <xf numFmtId="43" fontId="44" fillId="0" borderId="0" applyFont="0" applyFill="0" applyBorder="0" applyAlignment="0" applyProtection="0">
      <alignment vertical="center"/>
    </xf>
    <xf numFmtId="43" fontId="44" fillId="0" borderId="0" applyFont="0" applyFill="0" applyBorder="0" applyAlignment="0" applyProtection="0">
      <alignment vertical="center"/>
    </xf>
    <xf numFmtId="43" fontId="44"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4" fontId="44"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1" fontId="44" fillId="0" borderId="0" applyFont="0" applyFill="0" applyBorder="0" applyAlignment="0" applyProtection="0">
      <alignment vertical="center"/>
    </xf>
    <xf numFmtId="0" fontId="2" fillId="0" borderId="0"/>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1" fontId="44" fillId="0" borderId="0" applyFont="0" applyFill="0" applyBorder="0" applyAlignment="0" applyProtection="0">
      <alignment vertical="center"/>
    </xf>
    <xf numFmtId="0" fontId="2" fillId="0" borderId="0"/>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77" fillId="0" borderId="0" applyFont="0" applyFill="0" applyBorder="0" applyAlignment="0" applyProtection="0"/>
    <xf numFmtId="41" fontId="35" fillId="0" borderId="0" applyFont="0" applyFill="0" applyBorder="0" applyAlignment="0" applyProtection="0">
      <alignment vertical="center"/>
    </xf>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35" fillId="0" borderId="0" applyFont="0" applyFill="0" applyBorder="0" applyAlignment="0" applyProtection="0">
      <alignment vertical="center"/>
    </xf>
    <xf numFmtId="41" fontId="35" fillId="0" borderId="0" applyFont="0" applyFill="0" applyBorder="0" applyAlignment="0" applyProtection="0">
      <alignment vertical="center"/>
    </xf>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35" fillId="0" borderId="0" applyFont="0" applyFill="0" applyBorder="0" applyAlignment="0" applyProtection="0">
      <alignment vertical="center"/>
    </xf>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0" fontId="63" fillId="0" borderId="49">
      <alignment horizontal="left" vertical="center"/>
    </xf>
    <xf numFmtId="10" fontId="37" fillId="43" borderId="50" applyNumberFormat="0" applyBorder="0" applyAlignment="0" applyProtection="0"/>
    <xf numFmtId="4" fontId="95" fillId="7" borderId="51" applyNumberFormat="0" applyProtection="0">
      <alignment vertical="center"/>
    </xf>
    <xf numFmtId="4" fontId="96" fillId="7" borderId="51" applyNumberFormat="0" applyProtection="0">
      <alignment vertical="center"/>
    </xf>
    <xf numFmtId="4" fontId="95" fillId="7" borderId="51" applyNumberFormat="0" applyProtection="0">
      <alignment horizontal="left" vertical="center" indent="1"/>
    </xf>
    <xf numFmtId="4" fontId="95" fillId="7" borderId="51" applyNumberFormat="0" applyProtection="0">
      <alignment horizontal="left" vertical="center" indent="1"/>
    </xf>
    <xf numFmtId="0" fontId="35" fillId="48" borderId="51" applyNumberFormat="0" applyProtection="0">
      <alignment horizontal="left" vertical="center" indent="1"/>
    </xf>
    <xf numFmtId="4" fontId="95" fillId="49" borderId="51" applyNumberFormat="0" applyProtection="0">
      <alignment horizontal="right" vertical="center"/>
    </xf>
    <xf numFmtId="4" fontId="95" fillId="50" borderId="51" applyNumberFormat="0" applyProtection="0">
      <alignment horizontal="right" vertical="center"/>
    </xf>
    <xf numFmtId="4" fontId="95" fillId="5" borderId="51" applyNumberFormat="0" applyProtection="0">
      <alignment horizontal="right" vertical="center"/>
    </xf>
    <xf numFmtId="4" fontId="95" fillId="51" borderId="51" applyNumberFormat="0" applyProtection="0">
      <alignment horizontal="right" vertical="center"/>
    </xf>
    <xf numFmtId="4" fontId="95" fillId="52" borderId="51" applyNumberFormat="0" applyProtection="0">
      <alignment horizontal="right" vertical="center"/>
    </xf>
    <xf numFmtId="4" fontId="95" fillId="53" borderId="51" applyNumberFormat="0" applyProtection="0">
      <alignment horizontal="right" vertical="center"/>
    </xf>
    <xf numFmtId="4" fontId="95" fillId="54" borderId="51" applyNumberFormat="0" applyProtection="0">
      <alignment horizontal="right" vertical="center"/>
    </xf>
    <xf numFmtId="4" fontId="95" fillId="55" borderId="51" applyNumberFormat="0" applyProtection="0">
      <alignment horizontal="right" vertical="center"/>
    </xf>
    <xf numFmtId="4" fontId="95" fillId="4" borderId="51" applyNumberFormat="0" applyProtection="0">
      <alignment horizontal="right" vertical="center"/>
    </xf>
    <xf numFmtId="4" fontId="62" fillId="56" borderId="51" applyNumberFormat="0" applyProtection="0">
      <alignment horizontal="left" vertical="center" indent="1"/>
    </xf>
    <xf numFmtId="4" fontId="95" fillId="57" borderId="52" applyNumberFormat="0" applyProtection="0">
      <alignment horizontal="left" vertical="center" indent="1"/>
    </xf>
    <xf numFmtId="0" fontId="35" fillId="48" borderId="51" applyNumberFormat="0" applyProtection="0">
      <alignment horizontal="left" vertical="center" indent="1"/>
    </xf>
    <xf numFmtId="4" fontId="95" fillId="57" borderId="51" applyNumberFormat="0" applyProtection="0">
      <alignment horizontal="left" vertical="center" indent="1"/>
    </xf>
    <xf numFmtId="4" fontId="95" fillId="59" borderId="51" applyNumberFormat="0" applyProtection="0">
      <alignment horizontal="left" vertical="center" indent="1"/>
    </xf>
    <xf numFmtId="0" fontId="35" fillId="59" borderId="51" applyNumberFormat="0" applyProtection="0">
      <alignment horizontal="left" vertical="center" indent="1"/>
    </xf>
    <xf numFmtId="0" fontId="35" fillId="59" borderId="51" applyNumberFormat="0" applyProtection="0">
      <alignment horizontal="left" vertical="center" indent="1"/>
    </xf>
    <xf numFmtId="0" fontId="35" fillId="60" borderId="51" applyNumberFormat="0" applyProtection="0">
      <alignment horizontal="left" vertical="center" indent="1"/>
    </xf>
    <xf numFmtId="0" fontId="35" fillId="60" borderId="51" applyNumberFormat="0" applyProtection="0">
      <alignment horizontal="left" vertical="center" indent="1"/>
    </xf>
    <xf numFmtId="0" fontId="35" fillId="9" borderId="51" applyNumberFormat="0" applyProtection="0">
      <alignment horizontal="left" vertical="center" indent="1"/>
    </xf>
    <xf numFmtId="0" fontId="35" fillId="9" borderId="51" applyNumberFormat="0" applyProtection="0">
      <alignment horizontal="left" vertical="center" indent="1"/>
    </xf>
    <xf numFmtId="0" fontId="35" fillId="48" borderId="51" applyNumberFormat="0" applyProtection="0">
      <alignment horizontal="left" vertical="center" indent="1"/>
    </xf>
    <xf numFmtId="0" fontId="35" fillId="48" borderId="51" applyNumberFormat="0" applyProtection="0">
      <alignment horizontal="left" vertical="center" indent="1"/>
    </xf>
    <xf numFmtId="4" fontId="95" fillId="43" borderId="51" applyNumberFormat="0" applyProtection="0">
      <alignment vertical="center"/>
    </xf>
    <xf numFmtId="4" fontId="96" fillId="43" borderId="51" applyNumberFormat="0" applyProtection="0">
      <alignment vertical="center"/>
    </xf>
    <xf numFmtId="4" fontId="95" fillId="43" borderId="51" applyNumberFormat="0" applyProtection="0">
      <alignment horizontal="left" vertical="center" indent="1"/>
    </xf>
    <xf numFmtId="4" fontId="95" fillId="43" borderId="51" applyNumberFormat="0" applyProtection="0">
      <alignment horizontal="left" vertical="center" indent="1"/>
    </xf>
    <xf numFmtId="4" fontId="95" fillId="57" borderId="51" applyNumberFormat="0" applyProtection="0">
      <alignment horizontal="right" vertical="center"/>
    </xf>
    <xf numFmtId="4" fontId="96" fillId="57" borderId="51" applyNumberFormat="0" applyProtection="0">
      <alignment horizontal="right" vertical="center"/>
    </xf>
    <xf numFmtId="0" fontId="35" fillId="48" borderId="51" applyNumberFormat="0" applyProtection="0">
      <alignment horizontal="left" vertical="center" indent="1"/>
    </xf>
    <xf numFmtId="0" fontId="35" fillId="48" borderId="51" applyNumberFormat="0" applyProtection="0">
      <alignment horizontal="left" vertical="center" indent="1"/>
    </xf>
    <xf numFmtId="4" fontId="99" fillId="57" borderId="51" applyNumberFormat="0" applyProtection="0">
      <alignment horizontal="righ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41" fontId="3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2" fillId="0" borderId="0" applyFont="0" applyFill="0" applyBorder="0" applyAlignment="0" applyProtection="0">
      <alignment vertical="center"/>
    </xf>
    <xf numFmtId="41" fontId="2" fillId="0" borderId="0" applyFont="0" applyFill="0" applyBorder="0" applyAlignment="0" applyProtection="0">
      <alignment vertical="center"/>
    </xf>
    <xf numFmtId="41" fontId="3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35" fillId="0" borderId="0" applyFont="0" applyFill="0" applyBorder="0" applyAlignment="0" applyProtection="0"/>
    <xf numFmtId="41" fontId="3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35"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44" fillId="0" borderId="0" applyFont="0" applyFill="0" applyBorder="0" applyAlignment="0" applyProtection="0"/>
    <xf numFmtId="43" fontId="35"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5" fillId="0" borderId="0" applyFont="0" applyFill="0" applyBorder="0" applyAlignment="0" applyProtection="0"/>
    <xf numFmtId="43" fontId="44" fillId="0" borderId="0" applyFont="0" applyFill="0" applyBorder="0" applyAlignment="0" applyProtection="0"/>
    <xf numFmtId="43" fontId="38" fillId="0" borderId="0" applyFont="0" applyFill="0" applyBorder="0" applyAlignment="0" applyProtection="0"/>
    <xf numFmtId="43" fontId="44" fillId="0" borderId="0" applyFont="0" applyFill="0" applyBorder="0" applyAlignment="0" applyProtection="0">
      <alignment vertical="center"/>
    </xf>
    <xf numFmtId="43" fontId="44" fillId="0" borderId="0" applyFont="0" applyFill="0" applyBorder="0" applyAlignment="0" applyProtection="0">
      <alignment vertical="center"/>
    </xf>
    <xf numFmtId="43" fontId="44"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4" fontId="44"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1" fontId="44" fillId="0" borderId="0" applyFont="0" applyFill="0" applyBorder="0" applyAlignment="0" applyProtection="0">
      <alignment vertical="center"/>
    </xf>
    <xf numFmtId="0" fontId="1" fillId="0" borderId="0"/>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1" fontId="44" fillId="0" borderId="0" applyFont="0" applyFill="0" applyBorder="0" applyAlignment="0" applyProtection="0">
      <alignment vertical="center"/>
    </xf>
    <xf numFmtId="0" fontId="1" fillId="0" borderId="0"/>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77" fillId="0" borderId="0" applyFont="0" applyFill="0" applyBorder="0" applyAlignment="0" applyProtection="0"/>
    <xf numFmtId="41" fontId="35" fillId="0" borderId="0" applyFont="0" applyFill="0" applyBorder="0" applyAlignment="0" applyProtection="0">
      <alignment vertical="center"/>
    </xf>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35" fillId="0" borderId="0" applyFont="0" applyFill="0" applyBorder="0" applyAlignment="0" applyProtection="0">
      <alignment vertical="center"/>
    </xf>
    <xf numFmtId="41" fontId="35" fillId="0" borderId="0" applyFont="0" applyFill="0" applyBorder="0" applyAlignment="0" applyProtection="0">
      <alignment vertical="center"/>
    </xf>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35" fillId="0" borderId="0" applyFont="0" applyFill="0" applyBorder="0" applyAlignment="0" applyProtection="0">
      <alignment vertical="center"/>
    </xf>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77"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alignment vertical="center"/>
    </xf>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alignment vertical="center"/>
    </xf>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77"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0" fontId="63" fillId="0" borderId="54">
      <alignment horizontal="left" vertical="center"/>
    </xf>
    <xf numFmtId="10" fontId="37" fillId="43" borderId="53" applyNumberFormat="0" applyBorder="0" applyAlignment="0" applyProtection="0"/>
    <xf numFmtId="4" fontId="95" fillId="7" borderId="55" applyNumberFormat="0" applyProtection="0">
      <alignment vertical="center"/>
    </xf>
    <xf numFmtId="4" fontId="96" fillId="7" borderId="55" applyNumberFormat="0" applyProtection="0">
      <alignment vertical="center"/>
    </xf>
    <xf numFmtId="4" fontId="95" fillId="7" borderId="55" applyNumberFormat="0" applyProtection="0">
      <alignment horizontal="left" vertical="center" indent="1"/>
    </xf>
    <xf numFmtId="4" fontId="95" fillId="7" borderId="55" applyNumberFormat="0" applyProtection="0">
      <alignment horizontal="left" vertical="center" indent="1"/>
    </xf>
    <xf numFmtId="0" fontId="35" fillId="48" borderId="55" applyNumberFormat="0" applyProtection="0">
      <alignment horizontal="left" vertical="center" indent="1"/>
    </xf>
    <xf numFmtId="4" fontId="95" fillId="49" borderId="55" applyNumberFormat="0" applyProtection="0">
      <alignment horizontal="right" vertical="center"/>
    </xf>
    <xf numFmtId="4" fontId="95" fillId="50" borderId="55" applyNumberFormat="0" applyProtection="0">
      <alignment horizontal="right" vertical="center"/>
    </xf>
    <xf numFmtId="4" fontId="95" fillId="5" borderId="55" applyNumberFormat="0" applyProtection="0">
      <alignment horizontal="right" vertical="center"/>
    </xf>
    <xf numFmtId="4" fontId="95" fillId="51" borderId="55" applyNumberFormat="0" applyProtection="0">
      <alignment horizontal="right" vertical="center"/>
    </xf>
    <xf numFmtId="4" fontId="95" fillId="52" borderId="55" applyNumberFormat="0" applyProtection="0">
      <alignment horizontal="right" vertical="center"/>
    </xf>
    <xf numFmtId="4" fontId="95" fillId="53" borderId="55" applyNumberFormat="0" applyProtection="0">
      <alignment horizontal="right" vertical="center"/>
    </xf>
    <xf numFmtId="4" fontId="95" fillId="54" borderId="55" applyNumberFormat="0" applyProtection="0">
      <alignment horizontal="right" vertical="center"/>
    </xf>
    <xf numFmtId="4" fontId="95" fillId="55" borderId="55" applyNumberFormat="0" applyProtection="0">
      <alignment horizontal="right" vertical="center"/>
    </xf>
    <xf numFmtId="4" fontId="95" fillId="4" borderId="55" applyNumberFormat="0" applyProtection="0">
      <alignment horizontal="right" vertical="center"/>
    </xf>
    <xf numFmtId="4" fontId="62" fillId="56" borderId="55" applyNumberFormat="0" applyProtection="0">
      <alignment horizontal="left" vertical="center" indent="1"/>
    </xf>
    <xf numFmtId="4" fontId="95" fillId="57" borderId="56" applyNumberFormat="0" applyProtection="0">
      <alignment horizontal="left" vertical="center" indent="1"/>
    </xf>
    <xf numFmtId="0" fontId="35" fillId="48" borderId="55" applyNumberFormat="0" applyProtection="0">
      <alignment horizontal="left" vertical="center" indent="1"/>
    </xf>
    <xf numFmtId="4" fontId="95" fillId="57" borderId="55" applyNumberFormat="0" applyProtection="0">
      <alignment horizontal="left" vertical="center" indent="1"/>
    </xf>
    <xf numFmtId="4" fontId="95" fillId="59" borderId="55" applyNumberFormat="0" applyProtection="0">
      <alignment horizontal="left" vertical="center" indent="1"/>
    </xf>
    <xf numFmtId="0" fontId="35" fillId="59" borderId="55" applyNumberFormat="0" applyProtection="0">
      <alignment horizontal="left" vertical="center" indent="1"/>
    </xf>
    <xf numFmtId="0" fontId="35" fillId="59" borderId="55" applyNumberFormat="0" applyProtection="0">
      <alignment horizontal="left" vertical="center" indent="1"/>
    </xf>
    <xf numFmtId="0" fontId="35" fillId="60" borderId="55" applyNumberFormat="0" applyProtection="0">
      <alignment horizontal="left" vertical="center" indent="1"/>
    </xf>
    <xf numFmtId="0" fontId="35" fillId="60" borderId="55" applyNumberFormat="0" applyProtection="0">
      <alignment horizontal="left" vertical="center" indent="1"/>
    </xf>
    <xf numFmtId="0" fontId="35" fillId="9" borderId="55" applyNumberFormat="0" applyProtection="0">
      <alignment horizontal="left" vertical="center" indent="1"/>
    </xf>
    <xf numFmtId="0" fontId="35" fillId="9" borderId="55" applyNumberFormat="0" applyProtection="0">
      <alignment horizontal="left" vertical="center" indent="1"/>
    </xf>
    <xf numFmtId="0" fontId="35" fillId="48" borderId="55" applyNumberFormat="0" applyProtection="0">
      <alignment horizontal="left" vertical="center" indent="1"/>
    </xf>
    <xf numFmtId="0" fontId="35" fillId="48" borderId="55" applyNumberFormat="0" applyProtection="0">
      <alignment horizontal="left" vertical="center" indent="1"/>
    </xf>
    <xf numFmtId="4" fontId="95" fillId="43" borderId="55" applyNumberFormat="0" applyProtection="0">
      <alignment vertical="center"/>
    </xf>
    <xf numFmtId="4" fontId="96" fillId="43" borderId="55" applyNumberFormat="0" applyProtection="0">
      <alignment vertical="center"/>
    </xf>
    <xf numFmtId="4" fontId="95" fillId="43" borderId="55" applyNumberFormat="0" applyProtection="0">
      <alignment horizontal="left" vertical="center" indent="1"/>
    </xf>
    <xf numFmtId="4" fontId="95" fillId="43" borderId="55" applyNumberFormat="0" applyProtection="0">
      <alignment horizontal="left" vertical="center" indent="1"/>
    </xf>
    <xf numFmtId="4" fontId="95" fillId="57" borderId="55" applyNumberFormat="0" applyProtection="0">
      <alignment horizontal="right" vertical="center"/>
    </xf>
    <xf numFmtId="4" fontId="96" fillId="57" borderId="55" applyNumberFormat="0" applyProtection="0">
      <alignment horizontal="right" vertical="center"/>
    </xf>
    <xf numFmtId="0" fontId="35" fillId="48" borderId="55" applyNumberFormat="0" applyProtection="0">
      <alignment horizontal="left" vertical="center" indent="1"/>
    </xf>
    <xf numFmtId="0" fontId="35" fillId="48" borderId="55" applyNumberFormat="0" applyProtection="0">
      <alignment horizontal="left" vertical="center" indent="1"/>
    </xf>
    <xf numFmtId="4" fontId="99" fillId="57" borderId="55" applyNumberFormat="0" applyProtection="0">
      <alignment horizontal="righ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41" fontId="3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36" fillId="0" borderId="0" applyFont="0" applyFill="0" applyBorder="0" applyAlignment="0" applyProtection="0"/>
    <xf numFmtId="41" fontId="36" fillId="0" borderId="0" applyFont="0" applyFill="0" applyBorder="0" applyAlignment="0" applyProtection="0"/>
    <xf numFmtId="41" fontId="3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3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6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41"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5" fillId="0" borderId="0" applyFont="0" applyFill="0" applyBorder="0" applyAlignment="0" applyProtection="0"/>
    <xf numFmtId="41" fontId="36" fillId="0" borderId="0" applyFont="0" applyFill="0" applyBorder="0" applyAlignment="0" applyProtection="0"/>
    <xf numFmtId="41" fontId="36"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35" fillId="0" borderId="0" applyFont="0" applyFill="0" applyBorder="0" applyAlignment="0" applyProtection="0"/>
    <xf numFmtId="41" fontId="35" fillId="0" borderId="0" applyFont="0" applyFill="0" applyBorder="0" applyAlignment="0" applyProtection="0"/>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44" fillId="0" borderId="0" applyFont="0" applyFill="0" applyBorder="0" applyAlignment="0" applyProtection="0">
      <alignment vertical="center"/>
    </xf>
    <xf numFmtId="41" fontId="35"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44" fillId="0" borderId="0" applyFont="0" applyFill="0" applyBorder="0" applyAlignment="0" applyProtection="0"/>
    <xf numFmtId="43" fontId="35"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35" fillId="0" borderId="0" applyFont="0" applyFill="0" applyBorder="0" applyAlignment="0" applyProtection="0"/>
    <xf numFmtId="43" fontId="44" fillId="0" borderId="0" applyFont="0" applyFill="0" applyBorder="0" applyAlignment="0" applyProtection="0"/>
    <xf numFmtId="43" fontId="38" fillId="0" borderId="0" applyFont="0" applyFill="0" applyBorder="0" applyAlignment="0" applyProtection="0"/>
    <xf numFmtId="43" fontId="44" fillId="0" borderId="0" applyFont="0" applyFill="0" applyBorder="0" applyAlignment="0" applyProtection="0">
      <alignment vertical="center"/>
    </xf>
    <xf numFmtId="43" fontId="44" fillId="0" borderId="0" applyFont="0" applyFill="0" applyBorder="0" applyAlignment="0" applyProtection="0">
      <alignment vertical="center"/>
    </xf>
    <xf numFmtId="43" fontId="44"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6" fillId="0" borderId="0" applyFont="0" applyFill="0" applyBorder="0" applyAlignment="0" applyProtection="0">
      <alignment vertical="center"/>
    </xf>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3" fontId="35" fillId="0" borderId="0" applyFont="0" applyFill="0" applyBorder="0" applyAlignment="0" applyProtection="0"/>
    <xf numFmtId="44" fontId="4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395">
    <xf numFmtId="0" fontId="0" fillId="0" borderId="0" xfId="0">
      <alignment vertical="center"/>
    </xf>
    <xf numFmtId="0" fontId="0" fillId="0" borderId="0" xfId="0" applyAlignment="1">
      <alignment horizontal="center" vertical="center"/>
    </xf>
    <xf numFmtId="0" fontId="0" fillId="0" borderId="19" xfId="0" applyBorder="1">
      <alignment vertical="center"/>
    </xf>
    <xf numFmtId="0" fontId="100" fillId="0" borderId="19" xfId="0" applyFont="1" applyBorder="1">
      <alignment vertical="center"/>
    </xf>
    <xf numFmtId="0" fontId="100" fillId="0" borderId="19" xfId="0" applyFont="1" applyBorder="1" applyAlignment="1">
      <alignment horizontal="center" vertical="center"/>
    </xf>
    <xf numFmtId="0" fontId="0" fillId="0" borderId="20" xfId="0" applyBorder="1">
      <alignment vertical="center"/>
    </xf>
    <xf numFmtId="182" fontId="0" fillId="0" borderId="19" xfId="0" applyNumberFormat="1" applyBorder="1">
      <alignment vertical="center"/>
    </xf>
    <xf numFmtId="0" fontId="0" fillId="0" borderId="19" xfId="0" applyBorder="1" applyAlignment="1">
      <alignment horizontal="center" vertical="center"/>
    </xf>
    <xf numFmtId="0" fontId="0" fillId="0" borderId="2" xfId="0" applyBorder="1">
      <alignment vertical="center"/>
    </xf>
    <xf numFmtId="0" fontId="0" fillId="0" borderId="21" xfId="0" applyBorder="1">
      <alignment vertical="center"/>
    </xf>
    <xf numFmtId="0" fontId="40" fillId="0" borderId="19" xfId="0" applyFont="1" applyBorder="1">
      <alignment vertical="center"/>
    </xf>
    <xf numFmtId="0" fontId="0" fillId="0" borderId="25" xfId="0" applyBorder="1">
      <alignment vertical="center"/>
    </xf>
    <xf numFmtId="0" fontId="0" fillId="0" borderId="2" xfId="0" applyBorder="1" applyAlignment="1">
      <alignment horizontal="center" vertical="center"/>
    </xf>
    <xf numFmtId="0" fontId="0" fillId="0" borderId="28" xfId="0" applyBorder="1">
      <alignment vertical="center"/>
    </xf>
    <xf numFmtId="0" fontId="0" fillId="0" borderId="3" xfId="0" applyBorder="1" applyAlignment="1">
      <alignment horizontal="center" vertical="center"/>
    </xf>
    <xf numFmtId="0" fontId="0" fillId="6" borderId="19" xfId="0" applyFill="1" applyBorder="1">
      <alignment vertical="center"/>
    </xf>
    <xf numFmtId="184" fontId="0" fillId="0" borderId="19" xfId="0" applyNumberFormat="1" applyBorder="1" applyAlignment="1">
      <alignment horizontal="center" vertical="center"/>
    </xf>
    <xf numFmtId="0" fontId="0" fillId="0" borderId="0" xfId="0" applyAlignment="1">
      <alignment horizontal="right" vertical="center"/>
    </xf>
    <xf numFmtId="0" fontId="103" fillId="0" borderId="19" xfId="0" applyFont="1" applyBorder="1">
      <alignment vertical="center"/>
    </xf>
    <xf numFmtId="0" fontId="103" fillId="0" borderId="19" xfId="0" applyFont="1" applyBorder="1" applyAlignment="1">
      <alignment horizontal="center" vertical="center"/>
    </xf>
    <xf numFmtId="0" fontId="43" fillId="0" borderId="0" xfId="0" applyFont="1">
      <alignment vertical="center"/>
    </xf>
    <xf numFmtId="0" fontId="43" fillId="0" borderId="0" xfId="0" applyFont="1" applyAlignment="1">
      <alignment horizontal="right" vertical="center"/>
    </xf>
    <xf numFmtId="182" fontId="0" fillId="0" borderId="0" xfId="0" applyNumberFormat="1" applyAlignment="1">
      <alignment horizontal="center" vertical="center"/>
    </xf>
    <xf numFmtId="0" fontId="0" fillId="0" borderId="5" xfId="0" applyBorder="1">
      <alignment vertical="center"/>
    </xf>
    <xf numFmtId="182" fontId="0" fillId="0" borderId="19" xfId="0" applyNumberFormat="1" applyBorder="1" applyAlignment="1">
      <alignment horizontal="center" vertical="center"/>
    </xf>
    <xf numFmtId="0" fontId="0" fillId="0" borderId="22" xfId="0" applyBorder="1" applyAlignment="1">
      <alignment horizontal="center" vertical="center"/>
    </xf>
    <xf numFmtId="0" fontId="0" fillId="0" borderId="20" xfId="0" applyBorder="1" applyAlignment="1">
      <alignment horizontal="center" vertical="center"/>
    </xf>
    <xf numFmtId="0" fontId="59" fillId="0" borderId="19" xfId="0" applyFont="1" applyBorder="1" applyAlignment="1">
      <alignment horizontal="center" vertical="center"/>
    </xf>
    <xf numFmtId="0" fontId="59" fillId="0" borderId="19" xfId="0" applyFont="1" applyBorder="1" applyAlignment="1">
      <alignment horizontal="center" vertical="center" wrapText="1"/>
    </xf>
    <xf numFmtId="0" fontId="105" fillId="0" borderId="19" xfId="0" applyFont="1" applyBorder="1" applyAlignment="1">
      <alignment horizontal="center" vertical="center"/>
    </xf>
    <xf numFmtId="183" fontId="0" fillId="0" borderId="19" xfId="0" applyNumberFormat="1" applyBorder="1" applyAlignment="1">
      <alignment horizontal="center" vertical="center"/>
    </xf>
    <xf numFmtId="0" fontId="40" fillId="0" borderId="19" xfId="0" applyFont="1" applyBorder="1" applyAlignment="1">
      <alignment horizontal="center" vertical="center"/>
    </xf>
    <xf numFmtId="0" fontId="0" fillId="0" borderId="19" xfId="0" applyBorder="1" applyAlignment="1">
      <alignment horizontal="left" vertical="center"/>
    </xf>
    <xf numFmtId="0" fontId="0" fillId="0" borderId="30" xfId="0" applyBorder="1" applyAlignment="1">
      <alignment horizontal="center" vertical="center"/>
    </xf>
    <xf numFmtId="183" fontId="0" fillId="0" borderId="24" xfId="0" applyNumberFormat="1" applyBorder="1" applyAlignment="1">
      <alignment horizontal="center" vertical="center"/>
    </xf>
    <xf numFmtId="0" fontId="40" fillId="0" borderId="23" xfId="0" applyFont="1" applyBorder="1" applyAlignment="1">
      <alignment horizontal="center" vertical="center"/>
    </xf>
    <xf numFmtId="0" fontId="0" fillId="0" borderId="24" xfId="0" applyBorder="1" applyAlignment="1">
      <alignment horizontal="center" vertical="center"/>
    </xf>
    <xf numFmtId="0" fontId="101" fillId="0" borderId="19" xfId="0" applyFont="1" applyBorder="1" applyAlignment="1">
      <alignment horizontal="center" vertical="center"/>
    </xf>
    <xf numFmtId="183" fontId="0" fillId="0" borderId="20" xfId="0" applyNumberFormat="1" applyBorder="1" applyAlignment="1">
      <alignment horizontal="center" vertical="center"/>
    </xf>
    <xf numFmtId="0" fontId="101" fillId="0" borderId="20" xfId="0" applyFont="1" applyBorder="1" applyAlignment="1">
      <alignment horizontal="center" vertical="center"/>
    </xf>
    <xf numFmtId="182" fontId="0" fillId="0" borderId="20" xfId="0" applyNumberFormat="1" applyBorder="1" applyAlignment="1">
      <alignment horizontal="center" vertical="center"/>
    </xf>
    <xf numFmtId="14" fontId="0" fillId="0" borderId="19" xfId="0" applyNumberFormat="1" applyBorder="1" applyAlignment="1">
      <alignment horizontal="center" vertical="center"/>
    </xf>
    <xf numFmtId="0" fontId="40" fillId="0" borderId="20" xfId="0" applyFont="1" applyBorder="1" applyAlignment="1">
      <alignment horizontal="center" vertical="center"/>
    </xf>
    <xf numFmtId="182" fontId="0" fillId="0" borderId="24" xfId="0" applyNumberFormat="1" applyBorder="1" applyAlignment="1">
      <alignment horizontal="center" vertical="center"/>
    </xf>
    <xf numFmtId="0" fontId="40" fillId="0" borderId="20" xfId="0" applyFont="1" applyBorder="1">
      <alignment vertical="center"/>
    </xf>
    <xf numFmtId="182" fontId="0" fillId="0" borderId="30" xfId="0" applyNumberFormat="1" applyBorder="1" applyAlignment="1">
      <alignment horizontal="center" vertical="center"/>
    </xf>
    <xf numFmtId="182" fontId="0" fillId="2" borderId="19" xfId="0" applyNumberFormat="1" applyFill="1" applyBorder="1" applyAlignment="1">
      <alignment horizontal="center" vertical="center"/>
    </xf>
    <xf numFmtId="14" fontId="0" fillId="0" borderId="20" xfId="0" applyNumberFormat="1"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14" fontId="0" fillId="0" borderId="33" xfId="0" applyNumberFormat="1" applyBorder="1" applyAlignment="1">
      <alignment horizontal="center" vertical="center"/>
    </xf>
    <xf numFmtId="0" fontId="0" fillId="0" borderId="33" xfId="0" applyBorder="1" applyAlignment="1">
      <alignment horizontal="center" vertical="center"/>
    </xf>
    <xf numFmtId="0" fontId="0" fillId="0" borderId="33" xfId="0" applyBorder="1">
      <alignment vertical="center"/>
    </xf>
    <xf numFmtId="0" fontId="101" fillId="0" borderId="33" xfId="0" applyFont="1" applyBorder="1" applyAlignment="1">
      <alignment horizontal="center" vertical="center"/>
    </xf>
    <xf numFmtId="182" fontId="0" fillId="0" borderId="34" xfId="0" applyNumberFormat="1" applyBorder="1" applyAlignment="1">
      <alignment horizontal="center" vertical="center"/>
    </xf>
    <xf numFmtId="0" fontId="0" fillId="0" borderId="35" xfId="0" applyBorder="1" applyAlignment="1">
      <alignment horizontal="center" vertical="center"/>
    </xf>
    <xf numFmtId="182" fontId="0" fillId="0" borderId="36" xfId="0" applyNumberFormat="1" applyBorder="1" applyAlignment="1">
      <alignment horizontal="center" vertical="center"/>
    </xf>
    <xf numFmtId="0" fontId="0" fillId="0" borderId="37" xfId="0" applyBorder="1" applyAlignment="1">
      <alignment horizontal="center" vertical="center"/>
    </xf>
    <xf numFmtId="0" fontId="0" fillId="0" borderId="38" xfId="0" applyBorder="1" applyAlignment="1">
      <alignment horizontal="center" vertical="center"/>
    </xf>
    <xf numFmtId="14" fontId="0" fillId="0" borderId="25" xfId="0" applyNumberFormat="1" applyBorder="1" applyAlignment="1">
      <alignment horizontal="center" vertical="center"/>
    </xf>
    <xf numFmtId="0" fontId="0" fillId="0" borderId="25" xfId="0" applyBorder="1" applyAlignment="1">
      <alignment horizontal="center" vertical="center"/>
    </xf>
    <xf numFmtId="0" fontId="101" fillId="0" borderId="25" xfId="0" applyFont="1" applyBorder="1" applyAlignment="1">
      <alignment horizontal="center" vertical="center"/>
    </xf>
    <xf numFmtId="182" fontId="0" fillId="0" borderId="39" xfId="0" applyNumberFormat="1" applyBorder="1" applyAlignment="1">
      <alignment horizontal="center" vertical="center"/>
    </xf>
    <xf numFmtId="0" fontId="0" fillId="0" borderId="21" xfId="0" applyBorder="1" applyAlignment="1">
      <alignment horizontal="center" vertical="center"/>
    </xf>
    <xf numFmtId="14" fontId="0" fillId="0" borderId="21" xfId="0" applyNumberFormat="1" applyBorder="1" applyAlignment="1">
      <alignment horizontal="center" vertical="center"/>
    </xf>
    <xf numFmtId="0" fontId="101" fillId="0" borderId="21" xfId="0" applyFont="1" applyBorder="1" applyAlignment="1">
      <alignment horizontal="center" vertical="center"/>
    </xf>
    <xf numFmtId="182" fontId="0" fillId="0" borderId="21" xfId="0" applyNumberFormat="1" applyBorder="1" applyAlignment="1">
      <alignment horizontal="center" vertical="center"/>
    </xf>
    <xf numFmtId="182" fontId="0" fillId="0" borderId="33" xfId="0" applyNumberFormat="1" applyBorder="1" applyAlignment="1">
      <alignment horizontal="center" vertical="center"/>
    </xf>
    <xf numFmtId="0" fontId="0" fillId="0" borderId="27" xfId="0" applyBorder="1" applyAlignment="1">
      <alignment horizontal="center" vertical="center"/>
    </xf>
    <xf numFmtId="0" fontId="0" fillId="0" borderId="19" xfId="0" quotePrefix="1" applyBorder="1">
      <alignment vertical="center"/>
    </xf>
    <xf numFmtId="165" fontId="0" fillId="0" borderId="0" xfId="4053" applyFont="1" applyAlignment="1">
      <alignment vertical="center"/>
    </xf>
    <xf numFmtId="0" fontId="0" fillId="0" borderId="40" xfId="0" applyBorder="1" applyAlignment="1">
      <alignment horizontal="center" vertical="center"/>
    </xf>
    <xf numFmtId="0" fontId="31" fillId="0" borderId="19" xfId="0" applyFont="1" applyBorder="1" applyAlignment="1">
      <alignment horizontal="center" vertical="center"/>
    </xf>
    <xf numFmtId="0" fontId="33" fillId="0" borderId="33" xfId="0" applyFont="1" applyBorder="1" applyAlignment="1">
      <alignment horizontal="center" vertical="center"/>
    </xf>
    <xf numFmtId="0" fontId="33" fillId="0" borderId="19" xfId="0" applyFont="1" applyBorder="1" applyAlignment="1">
      <alignment horizontal="center" vertical="center"/>
    </xf>
    <xf numFmtId="0" fontId="33" fillId="0" borderId="25" xfId="0" applyFont="1" applyBorder="1" applyAlignment="1">
      <alignment horizontal="center" vertical="center"/>
    </xf>
    <xf numFmtId="0" fontId="103" fillId="0" borderId="20" xfId="0" applyFont="1" applyBorder="1" applyAlignment="1">
      <alignment horizontal="center" vertical="center"/>
    </xf>
    <xf numFmtId="0" fontId="0" fillId="0" borderId="20" xfId="0" quotePrefix="1" applyBorder="1">
      <alignment vertical="center"/>
    </xf>
    <xf numFmtId="0" fontId="103" fillId="0" borderId="33" xfId="0" applyFont="1" applyBorder="1" applyAlignment="1">
      <alignment horizontal="center" vertical="center"/>
    </xf>
    <xf numFmtId="0" fontId="0" fillId="0" borderId="33" xfId="0" quotePrefix="1" applyBorder="1">
      <alignment vertical="center"/>
    </xf>
    <xf numFmtId="165" fontId="103" fillId="0" borderId="19" xfId="4053" applyFont="1" applyFill="1" applyBorder="1" applyAlignment="1">
      <alignment vertical="center"/>
    </xf>
    <xf numFmtId="0" fontId="100" fillId="0" borderId="33" xfId="0" applyFont="1" applyBorder="1">
      <alignment vertical="center"/>
    </xf>
    <xf numFmtId="0" fontId="100" fillId="0" borderId="19" xfId="0" quotePrefix="1" applyFont="1" applyBorder="1">
      <alignment vertical="center"/>
    </xf>
    <xf numFmtId="0" fontId="100" fillId="0" borderId="33" xfId="0" applyFont="1" applyBorder="1" applyAlignment="1">
      <alignment horizontal="center" vertical="center"/>
    </xf>
    <xf numFmtId="0" fontId="33" fillId="6" borderId="19" xfId="0" applyFont="1" applyFill="1" applyBorder="1" applyAlignment="1">
      <alignment horizontal="center" vertical="center"/>
    </xf>
    <xf numFmtId="0" fontId="113" fillId="0" borderId="0" xfId="0" applyFont="1">
      <alignment vertical="center"/>
    </xf>
    <xf numFmtId="0" fontId="0" fillId="0" borderId="23" xfId="0" applyBorder="1" applyAlignment="1">
      <alignment horizontal="center" vertical="center"/>
    </xf>
    <xf numFmtId="0" fontId="102" fillId="61" borderId="3" xfId="0" applyFont="1" applyFill="1" applyBorder="1" applyAlignment="1">
      <alignment horizontal="center" vertical="center"/>
    </xf>
    <xf numFmtId="0" fontId="102" fillId="61" borderId="0" xfId="0" applyFont="1" applyFill="1" applyAlignment="1">
      <alignment horizontal="center" vertical="center"/>
    </xf>
    <xf numFmtId="0" fontId="107" fillId="3" borderId="19" xfId="0" applyFont="1" applyFill="1" applyBorder="1" applyAlignment="1">
      <alignment horizontal="left" vertical="center"/>
    </xf>
    <xf numFmtId="0" fontId="107" fillId="3" borderId="19" xfId="0" applyFont="1" applyFill="1" applyBorder="1">
      <alignment vertical="center"/>
    </xf>
    <xf numFmtId="0" fontId="103" fillId="0" borderId="19" xfId="0" applyFont="1" applyBorder="1" applyAlignment="1">
      <alignment horizontal="left" vertical="center"/>
    </xf>
    <xf numFmtId="0" fontId="103" fillId="0" borderId="19" xfId="0" applyFont="1" applyBorder="1" applyAlignment="1">
      <alignment vertical="center" wrapText="1"/>
    </xf>
    <xf numFmtId="0" fontId="109" fillId="0" borderId="19" xfId="0" applyFont="1" applyBorder="1" applyAlignment="1">
      <alignment horizontal="left" vertical="center"/>
    </xf>
    <xf numFmtId="0" fontId="102" fillId="10" borderId="3" xfId="0" applyFont="1" applyFill="1" applyBorder="1" applyAlignment="1">
      <alignment horizontal="center" vertical="center"/>
    </xf>
    <xf numFmtId="0" fontId="103" fillId="0" borderId="28" xfId="0" applyFont="1" applyBorder="1" applyAlignment="1">
      <alignment horizontal="center" vertical="center"/>
    </xf>
    <xf numFmtId="0" fontId="0" fillId="0" borderId="28" xfId="0" quotePrefix="1" applyBorder="1">
      <alignment vertical="center"/>
    </xf>
    <xf numFmtId="0" fontId="0" fillId="0" borderId="28" xfId="0" applyBorder="1" applyAlignment="1">
      <alignment horizontal="center" vertical="center"/>
    </xf>
    <xf numFmtId="0" fontId="101" fillId="0" borderId="28" xfId="0" applyFont="1" applyBorder="1" applyAlignment="1">
      <alignment horizontal="center" vertical="center"/>
    </xf>
    <xf numFmtId="182" fontId="0" fillId="0" borderId="28" xfId="0" applyNumberFormat="1" applyBorder="1" applyAlignment="1">
      <alignment horizontal="center" vertical="center"/>
    </xf>
    <xf numFmtId="167" fontId="0" fillId="0" borderId="0" xfId="4053" applyNumberFormat="1" applyFont="1" applyAlignment="1">
      <alignment vertical="center"/>
    </xf>
    <xf numFmtId="0" fontId="126" fillId="0" borderId="19" xfId="0" applyFont="1" applyBorder="1" applyAlignment="1">
      <alignment horizontal="left" vertical="center"/>
    </xf>
    <xf numFmtId="0" fontId="100" fillId="0" borderId="20" xfId="0" applyFont="1" applyBorder="1">
      <alignment vertical="center"/>
    </xf>
    <xf numFmtId="0" fontId="127" fillId="0" borderId="0" xfId="0" applyFont="1">
      <alignment vertical="center"/>
    </xf>
    <xf numFmtId="0" fontId="0" fillId="0" borderId="0" xfId="0" applyAlignment="1">
      <alignment horizontal="right" vertical="center" wrapText="1"/>
    </xf>
    <xf numFmtId="0" fontId="119" fillId="8" borderId="3" xfId="0" applyFont="1" applyFill="1" applyBorder="1" applyAlignment="1">
      <alignment horizontal="center" vertical="center" wrapText="1"/>
    </xf>
    <xf numFmtId="0" fontId="103" fillId="0" borderId="19" xfId="0" applyFont="1" applyBorder="1" applyAlignment="1">
      <alignment horizontal="right" vertical="center"/>
    </xf>
    <xf numFmtId="0" fontId="103" fillId="0" borderId="19" xfId="0" applyFont="1" applyBorder="1" applyAlignment="1">
      <alignment horizontal="center"/>
    </xf>
    <xf numFmtId="0" fontId="104" fillId="0" borderId="19" xfId="0" applyFont="1" applyBorder="1" applyAlignment="1">
      <alignment horizontal="center" vertical="center"/>
    </xf>
    <xf numFmtId="0" fontId="104" fillId="0" borderId="19" xfId="0" applyFont="1" applyBorder="1">
      <alignment vertical="center"/>
    </xf>
    <xf numFmtId="0" fontId="107" fillId="0" borderId="19" xfId="0" applyFont="1" applyBorder="1" applyAlignment="1">
      <alignment horizontal="center" vertical="center"/>
    </xf>
    <xf numFmtId="1" fontId="103" fillId="0" borderId="19" xfId="0" applyNumberFormat="1" applyFont="1" applyBorder="1" applyAlignment="1">
      <alignment horizontal="center" vertical="center"/>
    </xf>
    <xf numFmtId="0" fontId="0" fillId="0" borderId="0" xfId="0" applyAlignment="1">
      <alignment horizontal="center" vertical="center" wrapText="1"/>
    </xf>
    <xf numFmtId="1" fontId="114" fillId="0" borderId="19" xfId="0" applyNumberFormat="1" applyFont="1" applyBorder="1" applyAlignment="1">
      <alignment horizontal="center" vertical="center"/>
    </xf>
    <xf numFmtId="0" fontId="106" fillId="0" borderId="19" xfId="0" applyFont="1" applyBorder="1">
      <alignment vertical="center"/>
    </xf>
    <xf numFmtId="0" fontId="106" fillId="0" borderId="19" xfId="0" applyFont="1" applyBorder="1" applyAlignment="1">
      <alignment horizontal="center" vertical="center"/>
    </xf>
    <xf numFmtId="0" fontId="106" fillId="0" borderId="19" xfId="0" applyFont="1" applyBorder="1" applyAlignment="1">
      <alignment horizontal="right" vertical="center"/>
    </xf>
    <xf numFmtId="0" fontId="114" fillId="0" borderId="19" xfId="0" applyFont="1" applyBorder="1" applyAlignment="1">
      <alignment horizontal="center" vertical="center"/>
    </xf>
    <xf numFmtId="0" fontId="118" fillId="0" borderId="19" xfId="0" applyFont="1" applyBorder="1" applyAlignment="1">
      <alignment horizontal="center" vertical="center"/>
    </xf>
    <xf numFmtId="0" fontId="109" fillId="0" borderId="19" xfId="0" applyFont="1" applyBorder="1" applyAlignment="1">
      <alignment horizontal="center" vertical="center"/>
    </xf>
    <xf numFmtId="0" fontId="125" fillId="0" borderId="19" xfId="0" applyFont="1" applyBorder="1" applyAlignment="1">
      <alignment horizontal="center" vertical="center"/>
    </xf>
    <xf numFmtId="0" fontId="120" fillId="0" borderId="19" xfId="0" applyFont="1" applyBorder="1" applyAlignment="1">
      <alignment horizontal="center" vertical="center"/>
    </xf>
    <xf numFmtId="0" fontId="108" fillId="0" borderId="19" xfId="0" applyFont="1" applyBorder="1" applyAlignment="1">
      <alignment horizontal="center" vertical="center"/>
    </xf>
    <xf numFmtId="0" fontId="103" fillId="0" borderId="19" xfId="0" quotePrefix="1" applyFont="1" applyBorder="1" applyAlignment="1">
      <alignment horizontal="center" vertical="center"/>
    </xf>
    <xf numFmtId="0" fontId="103" fillId="0" borderId="28" xfId="0" applyFont="1" applyBorder="1" applyAlignment="1">
      <alignment vertical="top" wrapText="1"/>
    </xf>
    <xf numFmtId="0" fontId="104" fillId="0" borderId="22" xfId="0" applyFont="1" applyBorder="1">
      <alignment vertical="center"/>
    </xf>
    <xf numFmtId="0" fontId="103" fillId="0" borderId="24" xfId="0" applyFont="1" applyBorder="1">
      <alignment vertical="center"/>
    </xf>
    <xf numFmtId="0" fontId="104" fillId="0" borderId="21" xfId="0" applyFont="1" applyBorder="1" applyAlignment="1">
      <alignment horizontal="center" vertical="center"/>
    </xf>
    <xf numFmtId="0" fontId="103" fillId="0" borderId="21" xfId="0" applyFont="1" applyBorder="1" applyAlignment="1">
      <alignment horizontal="center" vertical="center"/>
    </xf>
    <xf numFmtId="0" fontId="103" fillId="0" borderId="19" xfId="0" applyFont="1" applyBorder="1" applyAlignment="1">
      <alignment vertical="top" wrapText="1"/>
    </xf>
    <xf numFmtId="0" fontId="103" fillId="0" borderId="19" xfId="0" applyFont="1" applyBorder="1" applyAlignment="1">
      <alignment horizontal="center" vertical="center" wrapText="1"/>
    </xf>
    <xf numFmtId="167" fontId="103" fillId="0" borderId="19" xfId="4053" applyNumberFormat="1" applyFont="1" applyFill="1" applyBorder="1" applyAlignment="1">
      <alignment vertical="center"/>
    </xf>
    <xf numFmtId="3" fontId="103" fillId="0" borderId="19" xfId="0" applyNumberFormat="1" applyFont="1" applyBorder="1" applyAlignment="1">
      <alignment horizontal="center" vertical="center"/>
    </xf>
    <xf numFmtId="0" fontId="103" fillId="0" borderId="19" xfId="0" applyFont="1" applyBorder="1" applyAlignment="1">
      <alignment horizontal="center" vertical="top" wrapText="1"/>
    </xf>
    <xf numFmtId="0" fontId="0" fillId="0" borderId="19" xfId="0" applyBorder="1" applyAlignment="1">
      <alignment horizontal="right" vertical="center"/>
    </xf>
    <xf numFmtId="167" fontId="0" fillId="0" borderId="19" xfId="4053" applyNumberFormat="1" applyFont="1" applyFill="1" applyBorder="1" applyAlignment="1">
      <alignment vertical="center"/>
    </xf>
    <xf numFmtId="165" fontId="0" fillId="0" borderId="19" xfId="4053" applyFont="1" applyFill="1" applyBorder="1" applyAlignment="1">
      <alignment vertical="center"/>
    </xf>
    <xf numFmtId="14" fontId="0" fillId="0" borderId="19" xfId="0" applyNumberFormat="1" applyBorder="1" applyAlignment="1">
      <alignment horizontal="right" vertical="center"/>
    </xf>
    <xf numFmtId="0" fontId="102" fillId="8" borderId="3" xfId="0" applyFont="1" applyFill="1" applyBorder="1" applyAlignment="1">
      <alignment horizontal="center" vertical="center"/>
    </xf>
    <xf numFmtId="0" fontId="59" fillId="0" borderId="42" xfId="0" applyFont="1" applyBorder="1" applyAlignment="1">
      <alignment horizontal="center" vertical="center"/>
    </xf>
    <xf numFmtId="0" fontId="59" fillId="0" borderId="24" xfId="0" applyFont="1" applyBorder="1" applyAlignment="1">
      <alignment horizontal="left" vertical="center" indent="1"/>
    </xf>
    <xf numFmtId="9" fontId="59" fillId="0" borderId="22" xfId="4054" applyFont="1" applyBorder="1" applyAlignment="1">
      <alignment horizontal="center" vertical="center"/>
    </xf>
    <xf numFmtId="0" fontId="59" fillId="0" borderId="30" xfId="0" applyFont="1" applyBorder="1" applyAlignment="1">
      <alignment horizontal="left" vertical="center" indent="1"/>
    </xf>
    <xf numFmtId="165" fontId="0" fillId="0" borderId="19" xfId="4053" applyFont="1" applyBorder="1" applyAlignment="1">
      <alignment vertical="center"/>
    </xf>
    <xf numFmtId="167" fontId="0" fillId="0" borderId="19" xfId="4053" applyNumberFormat="1" applyFont="1" applyBorder="1" applyAlignment="1">
      <alignment vertical="center"/>
    </xf>
    <xf numFmtId="14" fontId="0" fillId="0" borderId="20" xfId="0" applyNumberFormat="1" applyBorder="1" applyAlignment="1">
      <alignment horizontal="right" vertical="center"/>
    </xf>
    <xf numFmtId="165" fontId="0" fillId="0" borderId="20" xfId="4053" applyFont="1" applyFill="1" applyBorder="1" applyAlignment="1">
      <alignment vertical="center"/>
    </xf>
    <xf numFmtId="165" fontId="0" fillId="0" borderId="20" xfId="4053" applyFont="1" applyBorder="1" applyAlignment="1">
      <alignment vertical="center"/>
    </xf>
    <xf numFmtId="167" fontId="0" fillId="0" borderId="20" xfId="4053" applyNumberFormat="1" applyFont="1" applyBorder="1" applyAlignment="1">
      <alignment vertical="center"/>
    </xf>
    <xf numFmtId="0" fontId="103" fillId="0" borderId="30" xfId="0" applyFont="1" applyBorder="1" applyAlignment="1">
      <alignment horizontal="center" vertical="center"/>
    </xf>
    <xf numFmtId="0" fontId="45" fillId="0" borderId="21" xfId="0" applyFont="1" applyBorder="1" applyAlignment="1">
      <alignment horizontal="center" vertical="center" wrapText="1"/>
    </xf>
    <xf numFmtId="0" fontId="31" fillId="0" borderId="21" xfId="0" applyFont="1" applyBorder="1" applyAlignment="1">
      <alignment horizontal="center" vertical="center" wrapText="1"/>
    </xf>
    <xf numFmtId="0" fontId="0" fillId="62" borderId="19" xfId="0" applyFill="1" applyBorder="1">
      <alignment vertical="center"/>
    </xf>
    <xf numFmtId="9" fontId="0" fillId="62" borderId="19" xfId="0" applyNumberFormat="1" applyFill="1" applyBorder="1" applyAlignment="1">
      <alignment horizontal="center" vertical="center"/>
    </xf>
    <xf numFmtId="0" fontId="0" fillId="62" borderId="19" xfId="0" applyFill="1" applyBorder="1" applyAlignment="1">
      <alignment horizontal="center" vertical="center"/>
    </xf>
    <xf numFmtId="0" fontId="59" fillId="0" borderId="26" xfId="0" applyFont="1" applyBorder="1" applyAlignment="1">
      <alignment horizontal="center" vertical="center" wrapText="1"/>
    </xf>
    <xf numFmtId="182" fontId="0" fillId="0" borderId="0" xfId="0" applyNumberFormat="1">
      <alignment vertical="center"/>
    </xf>
    <xf numFmtId="9" fontId="0" fillId="62" borderId="19" xfId="0" applyNumberFormat="1" applyFill="1" applyBorder="1">
      <alignment vertical="center"/>
    </xf>
    <xf numFmtId="0" fontId="0" fillId="0" borderId="43" xfId="0" applyBorder="1" applyAlignment="1">
      <alignment horizontal="center" vertical="center"/>
    </xf>
    <xf numFmtId="0" fontId="103" fillId="0" borderId="33" xfId="0" applyFont="1" applyBorder="1">
      <alignment vertical="center"/>
    </xf>
    <xf numFmtId="0" fontId="103" fillId="0" borderId="33" xfId="0" applyFont="1" applyBorder="1" applyAlignment="1">
      <alignment horizontal="left" vertical="center"/>
    </xf>
    <xf numFmtId="41" fontId="0" fillId="0" borderId="0" xfId="4169" applyFont="1">
      <alignment vertical="center"/>
    </xf>
    <xf numFmtId="0" fontId="103" fillId="0" borderId="25" xfId="0" applyFont="1" applyBorder="1" applyAlignment="1">
      <alignment horizontal="center" vertical="center"/>
    </xf>
    <xf numFmtId="0" fontId="0" fillId="0" borderId="25" xfId="0" quotePrefix="1" applyBorder="1">
      <alignment vertical="center"/>
    </xf>
    <xf numFmtId="182" fontId="0" fillId="0" borderId="25" xfId="0" applyNumberFormat="1" applyBorder="1" applyAlignment="1">
      <alignment horizontal="center" vertical="center"/>
    </xf>
    <xf numFmtId="0" fontId="103" fillId="0" borderId="20" xfId="0" applyFont="1" applyBorder="1">
      <alignment vertical="center"/>
    </xf>
    <xf numFmtId="14" fontId="0" fillId="0" borderId="19" xfId="0" quotePrefix="1" applyNumberFormat="1" applyBorder="1" applyAlignment="1">
      <alignment horizontal="right" vertical="center"/>
    </xf>
    <xf numFmtId="0" fontId="0" fillId="0" borderId="20" xfId="0" applyBorder="1" applyAlignment="1">
      <alignment horizontal="left" vertical="center"/>
    </xf>
    <xf numFmtId="0" fontId="0" fillId="0" borderId="57" xfId="0" applyBorder="1" applyAlignment="1">
      <alignment vertical="center" wrapText="1"/>
    </xf>
    <xf numFmtId="0" fontId="0" fillId="0" borderId="57" xfId="0" applyBorder="1" applyAlignment="1">
      <alignment horizontal="center" vertical="center" wrapText="1"/>
    </xf>
    <xf numFmtId="0" fontId="102" fillId="8" borderId="57" xfId="0" applyFont="1" applyFill="1" applyBorder="1" applyAlignment="1">
      <alignment horizontal="center" vertical="center"/>
    </xf>
    <xf numFmtId="165" fontId="102" fillId="8" borderId="57" xfId="4053" applyFont="1" applyFill="1" applyBorder="1" applyAlignment="1">
      <alignment horizontal="center" vertical="center"/>
    </xf>
    <xf numFmtId="167" fontId="102" fillId="8" borderId="57" xfId="4053" applyNumberFormat="1" applyFont="1" applyFill="1" applyBorder="1" applyAlignment="1">
      <alignment horizontal="center" vertical="center"/>
    </xf>
    <xf numFmtId="0" fontId="102" fillId="10" borderId="57" xfId="0" applyFont="1" applyFill="1" applyBorder="1" applyAlignment="1">
      <alignment horizontal="center" vertical="center"/>
    </xf>
    <xf numFmtId="0" fontId="0" fillId="0" borderId="57" xfId="0" applyBorder="1" applyAlignment="1">
      <alignment horizontal="center" vertical="center"/>
    </xf>
    <xf numFmtId="0" fontId="0" fillId="0" borderId="57" xfId="0" applyBorder="1">
      <alignment vertical="center"/>
    </xf>
    <xf numFmtId="0" fontId="0" fillId="0" borderId="57" xfId="0" applyBorder="1" applyAlignment="1">
      <alignment horizontal="right" vertical="center"/>
    </xf>
    <xf numFmtId="165" fontId="0" fillId="0" borderId="57" xfId="4053" applyFont="1" applyFill="1" applyBorder="1" applyAlignment="1">
      <alignment vertical="center"/>
    </xf>
    <xf numFmtId="0" fontId="107" fillId="0" borderId="57" xfId="0" applyFont="1" applyBorder="1" applyAlignment="1">
      <alignment vertical="center" wrapText="1"/>
    </xf>
    <xf numFmtId="0" fontId="104" fillId="0" borderId="19" xfId="0" applyFont="1" applyBorder="1" applyAlignment="1">
      <alignment horizontal="left" vertical="center"/>
    </xf>
    <xf numFmtId="167" fontId="0" fillId="0" borderId="57" xfId="4053" applyNumberFormat="1" applyFont="1" applyFill="1" applyBorder="1" applyAlignment="1">
      <alignment vertical="center"/>
    </xf>
    <xf numFmtId="167" fontId="0" fillId="0" borderId="20" xfId="4053" applyNumberFormat="1" applyFont="1" applyFill="1" applyBorder="1" applyAlignment="1">
      <alignment vertical="center"/>
    </xf>
    <xf numFmtId="0" fontId="119" fillId="8" borderId="57" xfId="0" applyFont="1" applyFill="1" applyBorder="1" applyAlignment="1">
      <alignment horizontal="center" vertical="center"/>
    </xf>
    <xf numFmtId="0" fontId="0" fillId="0" borderId="22" xfId="0" applyBorder="1">
      <alignment vertical="center"/>
    </xf>
    <xf numFmtId="0" fontId="103" fillId="0" borderId="24" xfId="0" applyFont="1" applyBorder="1" applyAlignment="1">
      <alignment horizontal="center" vertical="center"/>
    </xf>
    <xf numFmtId="0" fontId="103" fillId="0" borderId="22" xfId="0" applyFont="1" applyBorder="1" applyAlignment="1">
      <alignment horizontal="center" vertical="center"/>
    </xf>
    <xf numFmtId="0" fontId="128" fillId="10" borderId="3" xfId="0" applyFont="1" applyFill="1" applyBorder="1" applyAlignment="1">
      <alignment horizontal="center" vertical="center"/>
    </xf>
    <xf numFmtId="0" fontId="103" fillId="63" borderId="19" xfId="0" applyFont="1" applyFill="1" applyBorder="1">
      <alignment vertical="center"/>
    </xf>
    <xf numFmtId="0" fontId="104" fillId="63" borderId="19" xfId="0" applyFont="1" applyFill="1" applyBorder="1">
      <alignment vertical="center"/>
    </xf>
    <xf numFmtId="0" fontId="103" fillId="63" borderId="19" xfId="0" applyFont="1" applyFill="1" applyBorder="1" applyAlignment="1">
      <alignment horizontal="center" vertical="center"/>
    </xf>
    <xf numFmtId="0" fontId="107" fillId="63" borderId="19" xfId="0" applyFont="1" applyFill="1" applyBorder="1" applyAlignment="1">
      <alignment horizontal="center" vertical="center"/>
    </xf>
    <xf numFmtId="1" fontId="114" fillId="63" borderId="19" xfId="0" applyNumberFormat="1" applyFont="1" applyFill="1" applyBorder="1" applyAlignment="1">
      <alignment horizontal="center" vertical="center"/>
    </xf>
    <xf numFmtId="165" fontId="103" fillId="63" borderId="19" xfId="4053" applyFont="1" applyFill="1" applyBorder="1" applyAlignment="1">
      <alignment vertical="center"/>
    </xf>
    <xf numFmtId="167" fontId="103" fillId="63" borderId="19" xfId="4053" applyNumberFormat="1" applyFont="1" applyFill="1" applyBorder="1" applyAlignment="1">
      <alignment vertical="center"/>
    </xf>
    <xf numFmtId="0" fontId="106" fillId="64" borderId="19" xfId="0" applyFont="1" applyFill="1" applyBorder="1" applyAlignment="1">
      <alignment horizontal="center" vertical="center"/>
    </xf>
    <xf numFmtId="0" fontId="103" fillId="64" borderId="19" xfId="0" applyFont="1" applyFill="1" applyBorder="1" applyAlignment="1">
      <alignment horizontal="center" vertical="center"/>
    </xf>
    <xf numFmtId="1" fontId="123" fillId="64" borderId="19" xfId="0" applyNumberFormat="1" applyFont="1" applyFill="1" applyBorder="1" applyAlignment="1">
      <alignment horizontal="center" vertical="center"/>
    </xf>
    <xf numFmtId="0" fontId="0" fillId="64" borderId="19" xfId="0" applyFill="1" applyBorder="1" applyAlignment="1">
      <alignment horizontal="center" vertical="center"/>
    </xf>
    <xf numFmtId="1" fontId="106" fillId="0" borderId="19" xfId="0" applyNumberFormat="1" applyFont="1" applyBorder="1" applyAlignment="1">
      <alignment horizontal="center" vertical="center"/>
    </xf>
    <xf numFmtId="1" fontId="106" fillId="64" borderId="19" xfId="0" applyNumberFormat="1" applyFont="1" applyFill="1" applyBorder="1" applyAlignment="1">
      <alignment horizontal="center" vertical="center"/>
    </xf>
    <xf numFmtId="0" fontId="129" fillId="0" borderId="19" xfId="0" applyFont="1" applyBorder="1">
      <alignment vertical="center"/>
    </xf>
    <xf numFmtId="0" fontId="111" fillId="0" borderId="19" xfId="0" applyFont="1" applyBorder="1" applyAlignment="1">
      <alignment horizontal="left" vertical="center"/>
    </xf>
    <xf numFmtId="185" fontId="0" fillId="0" borderId="0" xfId="0" applyNumberFormat="1">
      <alignment vertical="center"/>
    </xf>
    <xf numFmtId="185" fontId="132" fillId="0" borderId="0" xfId="0" applyNumberFormat="1" applyFont="1">
      <alignment vertical="center"/>
    </xf>
    <xf numFmtId="41" fontId="131" fillId="0" borderId="0" xfId="4169" applyFont="1">
      <alignment vertical="center"/>
    </xf>
    <xf numFmtId="0" fontId="103" fillId="0" borderId="19" xfId="0" applyFont="1" applyBorder="1" applyAlignment="1">
      <alignment horizontal="left" vertical="center" wrapText="1"/>
    </xf>
    <xf numFmtId="0" fontId="107" fillId="0" borderId="19" xfId="0" applyFont="1" applyBorder="1" applyAlignment="1">
      <alignment horizontal="left" vertical="center"/>
    </xf>
    <xf numFmtId="0" fontId="114" fillId="0" borderId="19" xfId="0" applyFont="1" applyBorder="1">
      <alignment vertical="center"/>
    </xf>
    <xf numFmtId="0" fontId="1" fillId="0" borderId="0" xfId="19362"/>
    <xf numFmtId="186" fontId="1" fillId="0" borderId="19" xfId="19362" applyNumberFormat="1" applyBorder="1" applyAlignment="1">
      <alignment horizontal="left" vertical="center" wrapText="1"/>
    </xf>
    <xf numFmtId="0" fontId="1" fillId="0" borderId="19" xfId="19362" applyBorder="1" applyAlignment="1">
      <alignment horizontal="left" vertical="center" wrapText="1"/>
    </xf>
    <xf numFmtId="0" fontId="133" fillId="0" borderId="19" xfId="19362" applyFont="1" applyBorder="1" applyAlignment="1">
      <alignment horizontal="center" vertical="center" wrapText="1"/>
    </xf>
    <xf numFmtId="187" fontId="1" fillId="0" borderId="19" xfId="19362" applyNumberFormat="1" applyBorder="1" applyAlignment="1">
      <alignment horizontal="center" vertical="center" wrapText="1"/>
    </xf>
    <xf numFmtId="0" fontId="1" fillId="0" borderId="19" xfId="19362" applyBorder="1" applyAlignment="1">
      <alignment horizontal="center" vertical="center" wrapText="1"/>
    </xf>
    <xf numFmtId="0" fontId="133" fillId="65" borderId="21" xfId="19362" applyFont="1" applyFill="1" applyBorder="1" applyAlignment="1">
      <alignment horizontal="center" vertical="center" wrapText="1"/>
    </xf>
    <xf numFmtId="0" fontId="0" fillId="0" borderId="58" xfId="0" applyBorder="1" applyAlignment="1">
      <alignment horizontal="center" vertical="center"/>
    </xf>
    <xf numFmtId="0" fontId="0" fillId="0" borderId="59" xfId="0" applyBorder="1" applyAlignment="1">
      <alignment horizontal="center" vertical="center"/>
    </xf>
    <xf numFmtId="14" fontId="0" fillId="0" borderId="60" xfId="0" applyNumberFormat="1" applyBorder="1" applyAlignment="1">
      <alignment horizontal="center" vertical="center"/>
    </xf>
    <xf numFmtId="0" fontId="0" fillId="0" borderId="61" xfId="0" applyBorder="1" applyAlignment="1">
      <alignment horizontal="center" vertical="center"/>
    </xf>
    <xf numFmtId="0" fontId="103" fillId="0" borderId="60" xfId="0" applyFont="1" applyBorder="1" applyAlignment="1">
      <alignment horizontal="center" vertical="center"/>
    </xf>
    <xf numFmtId="0" fontId="0" fillId="0" borderId="60" xfId="0" applyBorder="1">
      <alignment vertical="center"/>
    </xf>
    <xf numFmtId="0" fontId="0" fillId="0" borderId="60" xfId="0" applyBorder="1" applyAlignment="1">
      <alignment horizontal="center" vertical="center"/>
    </xf>
    <xf numFmtId="0" fontId="101" fillId="0" borderId="60" xfId="0" applyFont="1" applyBorder="1" applyAlignment="1">
      <alignment horizontal="center" vertical="center"/>
    </xf>
    <xf numFmtId="182" fontId="0" fillId="0" borderId="60" xfId="0" applyNumberFormat="1" applyBorder="1" applyAlignment="1">
      <alignment horizontal="center" vertical="center"/>
    </xf>
    <xf numFmtId="184" fontId="0" fillId="0" borderId="20" xfId="0" applyNumberFormat="1" applyBorder="1" applyAlignment="1">
      <alignment horizontal="center" vertical="center"/>
    </xf>
    <xf numFmtId="182" fontId="0" fillId="0" borderId="62" xfId="0" applyNumberFormat="1" applyBorder="1">
      <alignment vertical="center"/>
    </xf>
    <xf numFmtId="0" fontId="0" fillId="0" borderId="62" xfId="0" applyBorder="1" applyAlignment="1">
      <alignment horizontal="center" vertical="center"/>
    </xf>
    <xf numFmtId="0" fontId="0" fillId="0" borderId="62" xfId="0" applyBorder="1" applyAlignment="1">
      <alignment vertical="center" wrapText="1"/>
    </xf>
    <xf numFmtId="0" fontId="0" fillId="0" borderId="20" xfId="0" applyBorder="1" applyAlignment="1">
      <alignment horizontal="center" vertical="center" wrapText="1"/>
    </xf>
    <xf numFmtId="0" fontId="0" fillId="0" borderId="62" xfId="0" applyBorder="1">
      <alignment vertical="center"/>
    </xf>
    <xf numFmtId="0" fontId="0" fillId="0" borderId="63" xfId="0" applyBorder="1" applyAlignment="1">
      <alignment vertical="center" wrapText="1"/>
    </xf>
    <xf numFmtId="0" fontId="0" fillId="0" borderId="63" xfId="0" applyBorder="1" applyAlignment="1">
      <alignment horizontal="center" vertical="center" wrapText="1"/>
    </xf>
    <xf numFmtId="182" fontId="0" fillId="0" borderId="64" xfId="0" applyNumberFormat="1" applyBorder="1">
      <alignment vertical="center"/>
    </xf>
    <xf numFmtId="0" fontId="0" fillId="0" borderId="65" xfId="0" applyBorder="1">
      <alignment vertical="center"/>
    </xf>
    <xf numFmtId="0" fontId="0" fillId="0" borderId="64" xfId="0" applyBorder="1" applyAlignment="1">
      <alignment horizontal="center" vertical="center"/>
    </xf>
    <xf numFmtId="0" fontId="0" fillId="0" borderId="65" xfId="0" applyBorder="1" applyAlignment="1">
      <alignment horizontal="center" vertical="center"/>
    </xf>
    <xf numFmtId="0" fontId="0" fillId="0" borderId="65" xfId="0" applyBorder="1" applyAlignment="1">
      <alignment horizontal="right" vertical="center"/>
    </xf>
    <xf numFmtId="0" fontId="103" fillId="0" borderId="64" xfId="0" applyFont="1" applyBorder="1" applyAlignment="1">
      <alignment horizontal="center" vertical="center"/>
    </xf>
    <xf numFmtId="0" fontId="1" fillId="0" borderId="20" xfId="0" applyFont="1" applyBorder="1">
      <alignment vertical="center"/>
    </xf>
    <xf numFmtId="0" fontId="1" fillId="0" borderId="0" xfId="0" applyFont="1">
      <alignment vertical="center"/>
    </xf>
    <xf numFmtId="182" fontId="0" fillId="0" borderId="66" xfId="0" applyNumberFormat="1" applyBorder="1">
      <alignment vertical="center"/>
    </xf>
    <xf numFmtId="0" fontId="0" fillId="0" borderId="50" xfId="0" applyBorder="1" applyAlignment="1">
      <alignment horizontal="center" vertical="center"/>
    </xf>
    <xf numFmtId="0" fontId="0" fillId="0" borderId="50" xfId="0" applyBorder="1">
      <alignment vertical="center"/>
    </xf>
    <xf numFmtId="0" fontId="0" fillId="0" borderId="50" xfId="0" applyBorder="1" applyAlignment="1">
      <alignment horizontal="right" vertical="center"/>
    </xf>
    <xf numFmtId="0" fontId="0" fillId="0" borderId="50" xfId="0" applyBorder="1" applyAlignment="1">
      <alignment horizontal="left" vertical="center"/>
    </xf>
    <xf numFmtId="165" fontId="0" fillId="0" borderId="50" xfId="4053" applyFont="1" applyFill="1" applyBorder="1" applyAlignment="1">
      <alignment vertical="center"/>
    </xf>
    <xf numFmtId="167" fontId="0" fillId="0" borderId="50" xfId="4053" applyNumberFormat="1" applyFont="1" applyFill="1" applyBorder="1" applyAlignment="1">
      <alignment vertical="center"/>
    </xf>
    <xf numFmtId="0" fontId="1" fillId="0" borderId="50" xfId="0" applyFont="1" applyBorder="1" applyAlignment="1">
      <alignment horizontal="center" vertical="center"/>
    </xf>
    <xf numFmtId="0" fontId="1" fillId="0" borderId="50" xfId="0" applyFont="1" applyBorder="1">
      <alignment vertical="center"/>
    </xf>
    <xf numFmtId="0" fontId="103" fillId="0" borderId="50" xfId="0" applyFont="1" applyBorder="1">
      <alignment vertical="center"/>
    </xf>
    <xf numFmtId="165" fontId="0" fillId="0" borderId="50" xfId="4053" applyFont="1" applyBorder="1" applyAlignment="1">
      <alignment vertical="center"/>
    </xf>
    <xf numFmtId="167" fontId="0" fillId="0" borderId="50" xfId="4053" applyNumberFormat="1" applyFont="1" applyBorder="1" applyAlignment="1">
      <alignment vertical="center"/>
    </xf>
    <xf numFmtId="0" fontId="0" fillId="0" borderId="50" xfId="0" applyBorder="1" applyAlignment="1">
      <alignment vertical="center" wrapText="1"/>
    </xf>
    <xf numFmtId="182" fontId="0" fillId="0" borderId="67" xfId="0" applyNumberFormat="1" applyBorder="1">
      <alignment vertical="center"/>
    </xf>
    <xf numFmtId="0" fontId="0" fillId="0" borderId="67" xfId="0" applyBorder="1" applyAlignment="1">
      <alignment horizontal="center" vertical="center"/>
    </xf>
    <xf numFmtId="0" fontId="0" fillId="0" borderId="67" xfId="0" applyBorder="1" applyAlignment="1">
      <alignment vertical="center" wrapText="1"/>
    </xf>
    <xf numFmtId="0" fontId="0" fillId="0" borderId="67" xfId="0" applyBorder="1">
      <alignment vertical="center"/>
    </xf>
    <xf numFmtId="0" fontId="0" fillId="0" borderId="67" xfId="0" applyBorder="1" applyAlignment="1">
      <alignment horizontal="center" vertical="center" wrapText="1"/>
    </xf>
    <xf numFmtId="0" fontId="0" fillId="0" borderId="50" xfId="0" applyBorder="1" applyAlignment="1">
      <alignment horizontal="center" vertical="center" wrapText="1"/>
    </xf>
    <xf numFmtId="0" fontId="107" fillId="0" borderId="50" xfId="0" applyFont="1" applyBorder="1" applyAlignment="1">
      <alignment vertical="center" wrapText="1"/>
    </xf>
    <xf numFmtId="0" fontId="0" fillId="2" borderId="64" xfId="0" applyFill="1" applyBorder="1" applyAlignment="1">
      <alignment horizontal="center" vertical="center"/>
    </xf>
    <xf numFmtId="0" fontId="103" fillId="0" borderId="0" xfId="0" applyFont="1">
      <alignment vertical="center"/>
    </xf>
    <xf numFmtId="44" fontId="103" fillId="0" borderId="19" xfId="0" applyNumberFormat="1" applyFont="1" applyBorder="1">
      <alignment vertical="center"/>
    </xf>
    <xf numFmtId="0" fontId="103" fillId="2" borderId="19" xfId="0" applyFont="1" applyFill="1" applyBorder="1" applyAlignment="1">
      <alignment horizontal="center" vertical="center"/>
    </xf>
    <xf numFmtId="165" fontId="103" fillId="2" borderId="19" xfId="4053" applyFont="1" applyFill="1" applyBorder="1" applyAlignment="1">
      <alignment vertical="center"/>
    </xf>
    <xf numFmtId="167" fontId="103" fillId="2" borderId="19" xfId="4053" applyNumberFormat="1" applyFont="1" applyFill="1" applyBorder="1" applyAlignment="1">
      <alignment vertical="center"/>
    </xf>
    <xf numFmtId="0" fontId="106" fillId="2" borderId="19" xfId="0" applyFont="1" applyFill="1" applyBorder="1" applyAlignment="1">
      <alignment horizontal="center" vertical="center"/>
    </xf>
    <xf numFmtId="165" fontId="106" fillId="2" borderId="19" xfId="4053" applyFont="1" applyFill="1" applyBorder="1" applyAlignment="1">
      <alignment vertical="center"/>
    </xf>
    <xf numFmtId="167" fontId="106" fillId="2" borderId="19" xfId="4053" applyNumberFormat="1" applyFont="1" applyFill="1" applyBorder="1" applyAlignment="1">
      <alignment vertical="center"/>
    </xf>
    <xf numFmtId="1" fontId="106" fillId="0" borderId="20" xfId="0" applyNumberFormat="1" applyFont="1" applyBorder="1" applyAlignment="1">
      <alignment horizontal="center" vertical="center"/>
    </xf>
    <xf numFmtId="0" fontId="103" fillId="0" borderId="20" xfId="0" applyFont="1" applyBorder="1" applyAlignment="1">
      <alignment horizontal="right" vertical="center"/>
    </xf>
    <xf numFmtId="0" fontId="103" fillId="2" borderId="20" xfId="0" applyFont="1" applyFill="1" applyBorder="1" applyAlignment="1">
      <alignment horizontal="center" vertical="center"/>
    </xf>
    <xf numFmtId="0" fontId="103" fillId="0" borderId="33" xfId="0" applyFont="1" applyBorder="1" applyAlignment="1">
      <alignment horizontal="right" vertical="center"/>
    </xf>
    <xf numFmtId="0" fontId="103" fillId="2" borderId="33" xfId="0" applyFont="1" applyFill="1" applyBorder="1" applyAlignment="1">
      <alignment horizontal="center" vertical="center"/>
    </xf>
    <xf numFmtId="0" fontId="103" fillId="0" borderId="69" xfId="0" applyFont="1" applyBorder="1">
      <alignment vertical="center"/>
    </xf>
    <xf numFmtId="0" fontId="103" fillId="0" borderId="69" xfId="0" applyFont="1" applyBorder="1" applyAlignment="1">
      <alignment horizontal="center" vertical="center"/>
    </xf>
    <xf numFmtId="1" fontId="106" fillId="0" borderId="69" xfId="0" applyNumberFormat="1" applyFont="1" applyBorder="1" applyAlignment="1">
      <alignment horizontal="center" vertical="center"/>
    </xf>
    <xf numFmtId="0" fontId="103" fillId="0" borderId="69" xfId="0" applyFont="1" applyBorder="1" applyAlignment="1">
      <alignment horizontal="right" vertical="center"/>
    </xf>
    <xf numFmtId="0" fontId="103" fillId="2" borderId="69" xfId="0" applyFont="1" applyFill="1" applyBorder="1" applyAlignment="1">
      <alignment horizontal="center" vertical="center"/>
    </xf>
    <xf numFmtId="0" fontId="103" fillId="0" borderId="25" xfId="0" applyFont="1" applyBorder="1">
      <alignment vertical="center"/>
    </xf>
    <xf numFmtId="1" fontId="106" fillId="0" borderId="25" xfId="0" applyNumberFormat="1" applyFont="1" applyBorder="1" applyAlignment="1">
      <alignment horizontal="center" vertical="center"/>
    </xf>
    <xf numFmtId="0" fontId="103" fillId="0" borderId="25" xfId="0" applyFont="1" applyBorder="1" applyAlignment="1">
      <alignment horizontal="right" vertical="center"/>
    </xf>
    <xf numFmtId="0" fontId="103" fillId="2" borderId="25" xfId="0" applyFont="1" applyFill="1" applyBorder="1" applyAlignment="1">
      <alignment horizontal="center" vertical="center"/>
    </xf>
    <xf numFmtId="1" fontId="106" fillId="0" borderId="60" xfId="0" applyNumberFormat="1" applyFont="1" applyBorder="1" applyAlignment="1">
      <alignment horizontal="center" vertical="center"/>
    </xf>
    <xf numFmtId="1" fontId="106" fillId="0" borderId="28" xfId="0" applyNumberFormat="1" applyFont="1" applyBorder="1" applyAlignment="1">
      <alignment horizontal="center" vertical="center"/>
    </xf>
    <xf numFmtId="42" fontId="136" fillId="0" borderId="0" xfId="0" applyNumberFormat="1" applyFont="1">
      <alignment vertical="center"/>
    </xf>
    <xf numFmtId="0" fontId="0" fillId="0" borderId="71" xfId="0" applyBorder="1">
      <alignment vertical="center"/>
    </xf>
    <xf numFmtId="0" fontId="0" fillId="0" borderId="72" xfId="0" applyBorder="1">
      <alignment vertical="center"/>
    </xf>
    <xf numFmtId="0" fontId="0" fillId="0" borderId="73" xfId="0" applyBorder="1">
      <alignment vertical="center"/>
    </xf>
    <xf numFmtId="0" fontId="0" fillId="0" borderId="74" xfId="0" applyBorder="1">
      <alignment vertical="center"/>
    </xf>
    <xf numFmtId="0" fontId="0" fillId="0" borderId="75" xfId="0" applyBorder="1">
      <alignment vertical="center"/>
    </xf>
    <xf numFmtId="0" fontId="0" fillId="0" borderId="76" xfId="0" applyBorder="1">
      <alignment vertical="center"/>
    </xf>
    <xf numFmtId="0" fontId="128" fillId="8" borderId="77" xfId="0" applyFont="1" applyFill="1" applyBorder="1" applyAlignment="1">
      <alignment horizontal="center" vertical="center"/>
    </xf>
    <xf numFmtId="0" fontId="0" fillId="0" borderId="83" xfId="0" applyBorder="1">
      <alignment vertical="center"/>
    </xf>
    <xf numFmtId="0" fontId="0" fillId="0" borderId="84" xfId="0" applyBorder="1" applyAlignment="1">
      <alignment horizontal="center" vertical="center"/>
    </xf>
    <xf numFmtId="0" fontId="102" fillId="8" borderId="78" xfId="0" applyFont="1" applyFill="1" applyBorder="1" applyAlignment="1">
      <alignment horizontal="center" vertical="center"/>
    </xf>
    <xf numFmtId="0" fontId="102" fillId="8" borderId="90" xfId="0" applyFont="1" applyFill="1" applyBorder="1" applyAlignment="1">
      <alignment horizontal="center" vertical="center"/>
    </xf>
    <xf numFmtId="0" fontId="119" fillId="8" borderId="90" xfId="0" applyFont="1" applyFill="1" applyBorder="1" applyAlignment="1">
      <alignment horizontal="center" vertical="center" wrapText="1"/>
    </xf>
    <xf numFmtId="165" fontId="102" fillId="8" borderId="78" xfId="4053" applyFont="1" applyFill="1" applyBorder="1" applyAlignment="1">
      <alignment horizontal="center" vertical="center"/>
    </xf>
    <xf numFmtId="0" fontId="103" fillId="0" borderId="84" xfId="0" applyFont="1" applyBorder="1" applyAlignment="1">
      <alignment horizontal="center" vertical="center"/>
    </xf>
    <xf numFmtId="0" fontId="103" fillId="2" borderId="84" xfId="0" applyFont="1" applyFill="1" applyBorder="1" applyAlignment="1">
      <alignment horizontal="center" vertical="center"/>
    </xf>
    <xf numFmtId="1" fontId="106" fillId="0" borderId="84" xfId="0" applyNumberFormat="1" applyFont="1" applyBorder="1" applyAlignment="1">
      <alignment horizontal="center" vertical="center"/>
    </xf>
    <xf numFmtId="0" fontId="103" fillId="0" borderId="84" xfId="0" applyFont="1" applyBorder="1" applyAlignment="1">
      <alignment horizontal="right" vertical="center"/>
    </xf>
    <xf numFmtId="0" fontId="103" fillId="0" borderId="84" xfId="0" applyFont="1" applyBorder="1">
      <alignment vertical="center"/>
    </xf>
    <xf numFmtId="0" fontId="102" fillId="8" borderId="78" xfId="0" applyFont="1" applyFill="1" applyBorder="1" applyAlignment="1">
      <alignment horizontal="center" vertical="center" wrapText="1"/>
    </xf>
    <xf numFmtId="167" fontId="102" fillId="8" borderId="79" xfId="4053" applyNumberFormat="1" applyFont="1" applyFill="1" applyBorder="1" applyAlignment="1">
      <alignment horizontal="center" vertical="center"/>
    </xf>
    <xf numFmtId="165" fontId="103" fillId="0" borderId="20" xfId="4053" applyFont="1" applyFill="1" applyBorder="1" applyAlignment="1">
      <alignment vertical="center"/>
    </xf>
    <xf numFmtId="167" fontId="103" fillId="0" borderId="80" xfId="4053" applyNumberFormat="1" applyFont="1" applyFill="1" applyBorder="1" applyAlignment="1">
      <alignment vertical="center"/>
    </xf>
    <xf numFmtId="165" fontId="103" fillId="0" borderId="33" xfId="4053" applyFont="1" applyFill="1" applyBorder="1" applyAlignment="1">
      <alignment vertical="center"/>
    </xf>
    <xf numFmtId="167" fontId="103" fillId="0" borderId="94" xfId="4053" applyNumberFormat="1" applyFont="1" applyFill="1" applyBorder="1" applyAlignment="1">
      <alignment vertical="center"/>
    </xf>
    <xf numFmtId="165" fontId="103" fillId="0" borderId="25" xfId="4053" applyFont="1" applyFill="1" applyBorder="1" applyAlignment="1">
      <alignment vertical="center"/>
    </xf>
    <xf numFmtId="167" fontId="103" fillId="0" borderId="81" xfId="4053" applyNumberFormat="1" applyFont="1" applyFill="1" applyBorder="1" applyAlignment="1">
      <alignment vertical="center"/>
    </xf>
    <xf numFmtId="165" fontId="103" fillId="0" borderId="69" xfId="4053" applyFont="1" applyFill="1" applyBorder="1" applyAlignment="1">
      <alignment vertical="center"/>
    </xf>
    <xf numFmtId="165" fontId="103" fillId="0" borderId="84" xfId="4053" applyFont="1" applyFill="1" applyBorder="1" applyAlignment="1">
      <alignment vertical="center"/>
    </xf>
    <xf numFmtId="167" fontId="103" fillId="0" borderId="85" xfId="4053" applyNumberFormat="1" applyFont="1" applyFill="1" applyBorder="1" applyAlignment="1">
      <alignment vertical="center"/>
    </xf>
    <xf numFmtId="165" fontId="102" fillId="8" borderId="95" xfId="4053" applyFont="1" applyFill="1" applyBorder="1" applyAlignment="1">
      <alignment horizontal="center" vertical="center"/>
    </xf>
    <xf numFmtId="165" fontId="103" fillId="0" borderId="30" xfId="4053" applyFont="1" applyFill="1" applyBorder="1" applyAlignment="1">
      <alignment vertical="center"/>
    </xf>
    <xf numFmtId="165" fontId="103" fillId="0" borderId="32" xfId="4053" applyFont="1" applyFill="1" applyBorder="1" applyAlignment="1">
      <alignment vertical="center"/>
    </xf>
    <xf numFmtId="165" fontId="103" fillId="0" borderId="24" xfId="4053" applyFont="1" applyFill="1" applyBorder="1" applyAlignment="1">
      <alignment vertical="center"/>
    </xf>
    <xf numFmtId="165" fontId="103" fillId="0" borderId="38" xfId="4053" applyFont="1" applyFill="1" applyBorder="1" applyAlignment="1">
      <alignment vertical="center"/>
    </xf>
    <xf numFmtId="165" fontId="103" fillId="0" borderId="96" xfId="4053" applyFont="1" applyFill="1" applyBorder="1" applyAlignment="1">
      <alignment vertical="center"/>
    </xf>
    <xf numFmtId="0" fontId="103" fillId="0" borderId="80" xfId="0" applyFont="1" applyBorder="1" applyAlignment="1">
      <alignment horizontal="center" vertical="center"/>
    </xf>
    <xf numFmtId="0" fontId="103" fillId="0" borderId="94" xfId="0" applyFont="1" applyBorder="1" applyAlignment="1">
      <alignment horizontal="center" vertical="center"/>
    </xf>
    <xf numFmtId="0" fontId="103" fillId="0" borderId="81" xfId="0" applyFont="1" applyBorder="1" applyAlignment="1">
      <alignment horizontal="center" vertical="center"/>
    </xf>
    <xf numFmtId="0" fontId="103" fillId="0" borderId="82" xfId="0" applyFont="1" applyBorder="1" applyAlignment="1">
      <alignment horizontal="center" vertical="center"/>
    </xf>
    <xf numFmtId="0" fontId="103" fillId="0" borderId="85" xfId="0" applyFont="1" applyBorder="1" applyAlignment="1">
      <alignment horizontal="center" vertical="center"/>
    </xf>
    <xf numFmtId="167" fontId="102" fillId="8" borderId="91" xfId="4053" applyNumberFormat="1" applyFont="1" applyFill="1" applyBorder="1" applyAlignment="1">
      <alignment horizontal="center" vertical="center"/>
    </xf>
    <xf numFmtId="0" fontId="102" fillId="8" borderId="77" xfId="0" applyFont="1" applyFill="1" applyBorder="1" applyAlignment="1">
      <alignment horizontal="center" vertical="center" wrapText="1"/>
    </xf>
    <xf numFmtId="0" fontId="102" fillId="8" borderId="79" xfId="0" applyFont="1" applyFill="1" applyBorder="1" applyAlignment="1">
      <alignment horizontal="center" vertical="center" wrapText="1"/>
    </xf>
    <xf numFmtId="0" fontId="103" fillId="0" borderId="71" xfId="0" applyFont="1" applyBorder="1" applyAlignment="1">
      <alignment horizontal="center" vertical="center"/>
    </xf>
    <xf numFmtId="0" fontId="103" fillId="0" borderId="72" xfId="0" applyFont="1" applyBorder="1" applyAlignment="1">
      <alignment horizontal="center" vertical="center"/>
    </xf>
    <xf numFmtId="0" fontId="103" fillId="0" borderId="73" xfId="0" applyFont="1" applyBorder="1" applyAlignment="1">
      <alignment horizontal="center" vertical="center"/>
    </xf>
    <xf numFmtId="0" fontId="103" fillId="0" borderId="74" xfId="0" applyFont="1" applyBorder="1" applyAlignment="1">
      <alignment horizontal="center" vertical="center"/>
    </xf>
    <xf numFmtId="0" fontId="103" fillId="0" borderId="92" xfId="0" applyFont="1" applyBorder="1" applyAlignment="1">
      <alignment horizontal="center" vertical="center"/>
    </xf>
    <xf numFmtId="0" fontId="103" fillId="0" borderId="83" xfId="0" applyFont="1" applyBorder="1" applyAlignment="1">
      <alignment horizontal="center" vertical="center"/>
    </xf>
    <xf numFmtId="167" fontId="103" fillId="0" borderId="23" xfId="4053" applyNumberFormat="1" applyFont="1" applyFill="1" applyBorder="1" applyAlignment="1">
      <alignment vertical="center"/>
    </xf>
    <xf numFmtId="167" fontId="103" fillId="0" borderId="61" xfId="4053" applyNumberFormat="1" applyFont="1" applyFill="1" applyBorder="1" applyAlignment="1">
      <alignment vertical="center"/>
    </xf>
    <xf numFmtId="167" fontId="103" fillId="0" borderId="70" xfId="4053" applyNumberFormat="1" applyFont="1" applyFill="1" applyBorder="1" applyAlignment="1">
      <alignment vertical="center"/>
    </xf>
    <xf numFmtId="167" fontId="103" fillId="0" borderId="27" xfId="4053" applyNumberFormat="1" applyFont="1" applyFill="1" applyBorder="1" applyAlignment="1">
      <alignment vertical="center"/>
    </xf>
    <xf numFmtId="167" fontId="103" fillId="0" borderId="93" xfId="4053" applyNumberFormat="1" applyFont="1" applyFill="1" applyBorder="1" applyAlignment="1">
      <alignment vertical="center"/>
    </xf>
    <xf numFmtId="0" fontId="128" fillId="8" borderId="95" xfId="0" applyFont="1" applyFill="1" applyBorder="1" applyAlignment="1">
      <alignment horizontal="center" vertical="center"/>
    </xf>
    <xf numFmtId="167" fontId="0" fillId="0" borderId="0" xfId="0" applyNumberFormat="1">
      <alignment vertical="center"/>
    </xf>
    <xf numFmtId="41" fontId="0" fillId="0" borderId="30" xfId="4169" applyFont="1" applyBorder="1" applyAlignment="1">
      <alignment vertical="center"/>
    </xf>
    <xf numFmtId="0" fontId="102" fillId="66" borderId="78" xfId="0" applyFont="1" applyFill="1" applyBorder="1" applyAlignment="1">
      <alignment horizontal="center" vertical="center"/>
    </xf>
    <xf numFmtId="0" fontId="102" fillId="66" borderId="78" xfId="0" applyFont="1" applyFill="1" applyBorder="1" applyAlignment="1">
      <alignment horizontal="center" vertical="center" wrapText="1"/>
    </xf>
    <xf numFmtId="0" fontId="102" fillId="67" borderId="78" xfId="0" applyFont="1" applyFill="1" applyBorder="1" applyAlignment="1">
      <alignment horizontal="center" vertical="center" wrapText="1"/>
    </xf>
    <xf numFmtId="0" fontId="102" fillId="66" borderId="91" xfId="0" applyFont="1" applyFill="1" applyBorder="1" applyAlignment="1">
      <alignment horizontal="center" vertical="center" wrapText="1"/>
    </xf>
    <xf numFmtId="0" fontId="128" fillId="66" borderId="91" xfId="0" applyFont="1" applyFill="1" applyBorder="1" applyAlignment="1">
      <alignment horizontal="center" vertical="center" wrapText="1"/>
    </xf>
    <xf numFmtId="167" fontId="103" fillId="0" borderId="23" xfId="0" applyNumberFormat="1" applyFont="1" applyBorder="1" applyAlignment="1">
      <alignment horizontal="center" vertical="center"/>
    </xf>
    <xf numFmtId="167" fontId="103" fillId="0" borderId="87" xfId="4053" applyNumberFormat="1" applyFont="1" applyFill="1" applyBorder="1" applyAlignment="1">
      <alignment vertical="center"/>
    </xf>
    <xf numFmtId="167" fontId="103" fillId="0" borderId="97" xfId="4053" applyNumberFormat="1" applyFont="1" applyFill="1" applyBorder="1" applyAlignment="1">
      <alignment vertical="center"/>
    </xf>
    <xf numFmtId="167" fontId="103" fillId="0" borderId="88" xfId="4053" applyNumberFormat="1" applyFont="1" applyFill="1" applyBorder="1" applyAlignment="1">
      <alignment vertical="center"/>
    </xf>
    <xf numFmtId="167" fontId="103" fillId="0" borderId="89" xfId="4053" applyNumberFormat="1" applyFont="1" applyFill="1" applyBorder="1" applyAlignment="1">
      <alignment vertical="center"/>
    </xf>
    <xf numFmtId="167" fontId="103" fillId="0" borderId="61" xfId="0" applyNumberFormat="1" applyFont="1" applyBorder="1" applyAlignment="1">
      <alignment horizontal="center" vertical="center"/>
    </xf>
    <xf numFmtId="167" fontId="103" fillId="0" borderId="70" xfId="0" applyNumberFormat="1" applyFont="1" applyBorder="1" applyAlignment="1">
      <alignment horizontal="center" vertical="center"/>
    </xf>
    <xf numFmtId="0" fontId="102" fillId="67" borderId="77" xfId="0" applyFont="1" applyFill="1" applyBorder="1" applyAlignment="1">
      <alignment horizontal="center" vertical="center" wrapText="1"/>
    </xf>
    <xf numFmtId="0" fontId="103" fillId="0" borderId="98" xfId="0" applyFont="1" applyBorder="1" applyAlignment="1">
      <alignment horizontal="center" vertical="center"/>
    </xf>
    <xf numFmtId="167" fontId="102" fillId="67" borderId="86" xfId="4053" applyNumberFormat="1" applyFont="1" applyFill="1" applyBorder="1" applyAlignment="1">
      <alignment horizontal="center" vertical="center"/>
    </xf>
    <xf numFmtId="0" fontId="137" fillId="0" borderId="19" xfId="0" applyFont="1" applyBorder="1" applyAlignment="1">
      <alignment horizontal="center" vertical="center"/>
    </xf>
    <xf numFmtId="0" fontId="103" fillId="0" borderId="68" xfId="0" applyFont="1" applyBorder="1">
      <alignment vertical="center"/>
    </xf>
    <xf numFmtId="0" fontId="103" fillId="2" borderId="68" xfId="0" applyFont="1" applyFill="1" applyBorder="1" applyAlignment="1">
      <alignment horizontal="center" vertical="center"/>
    </xf>
    <xf numFmtId="165" fontId="103" fillId="0" borderId="99" xfId="4053" applyFont="1" applyFill="1" applyBorder="1" applyAlignment="1">
      <alignment vertical="center"/>
    </xf>
    <xf numFmtId="167" fontId="103" fillId="0" borderId="100" xfId="4053" applyNumberFormat="1" applyFont="1" applyFill="1" applyBorder="1" applyAlignment="1">
      <alignment vertical="center"/>
    </xf>
    <xf numFmtId="0" fontId="103" fillId="0" borderId="68" xfId="0" applyFont="1" applyBorder="1" applyAlignment="1">
      <alignment horizontal="center" vertical="center"/>
    </xf>
    <xf numFmtId="0" fontId="0" fillId="0" borderId="68" xfId="0" applyBorder="1" applyAlignment="1">
      <alignment horizontal="center" vertical="center"/>
    </xf>
    <xf numFmtId="0" fontId="103" fillId="0" borderId="101" xfId="0" applyFont="1" applyBorder="1" applyAlignment="1">
      <alignment horizontal="center" vertical="center"/>
    </xf>
    <xf numFmtId="167" fontId="103" fillId="0" borderId="102" xfId="0" applyNumberFormat="1" applyFont="1" applyBorder="1" applyAlignment="1">
      <alignment horizontal="center" vertical="center"/>
    </xf>
    <xf numFmtId="0" fontId="103" fillId="0" borderId="103" xfId="0" applyFont="1" applyBorder="1" applyAlignment="1">
      <alignment horizontal="center" vertical="center"/>
    </xf>
    <xf numFmtId="167" fontId="103" fillId="0" borderId="104" xfId="4053" applyNumberFormat="1" applyFont="1" applyFill="1" applyBorder="1" applyAlignment="1">
      <alignment vertical="center"/>
    </xf>
    <xf numFmtId="41" fontId="0" fillId="0" borderId="106" xfId="4169" applyFont="1" applyBorder="1" applyAlignment="1">
      <alignment vertical="center"/>
    </xf>
    <xf numFmtId="0" fontId="103" fillId="0" borderId="107" xfId="0" applyFont="1" applyBorder="1">
      <alignment vertical="center"/>
    </xf>
    <xf numFmtId="0" fontId="103" fillId="2" borderId="107" xfId="0" applyFont="1" applyFill="1" applyBorder="1" applyAlignment="1">
      <alignment horizontal="center" vertical="center"/>
    </xf>
    <xf numFmtId="165" fontId="103" fillId="0" borderId="106" xfId="4053" applyFont="1" applyFill="1" applyBorder="1" applyAlignment="1">
      <alignment vertical="center"/>
    </xf>
    <xf numFmtId="167" fontId="103" fillId="0" borderId="108" xfId="4053" applyNumberFormat="1" applyFont="1" applyFill="1" applyBorder="1" applyAlignment="1">
      <alignment vertical="center"/>
    </xf>
    <xf numFmtId="0" fontId="103" fillId="0" borderId="107" xfId="0" applyFont="1" applyBorder="1" applyAlignment="1">
      <alignment horizontal="center" vertical="center"/>
    </xf>
    <xf numFmtId="0" fontId="0" fillId="0" borderId="107" xfId="0" applyBorder="1" applyAlignment="1">
      <alignment horizontal="center" vertical="center"/>
    </xf>
    <xf numFmtId="167" fontId="103" fillId="0" borderId="109" xfId="0" applyNumberFormat="1" applyFont="1" applyBorder="1" applyAlignment="1">
      <alignment horizontal="center" vertical="center"/>
    </xf>
    <xf numFmtId="0" fontId="103" fillId="0" borderId="105" xfId="0" applyFont="1" applyBorder="1" applyAlignment="1">
      <alignment horizontal="center" vertical="center"/>
    </xf>
    <xf numFmtId="167" fontId="103" fillId="0" borderId="110" xfId="4053" applyNumberFormat="1" applyFont="1" applyFill="1" applyBorder="1" applyAlignment="1">
      <alignment vertical="center"/>
    </xf>
    <xf numFmtId="0" fontId="0" fillId="0" borderId="71" xfId="0" applyBorder="1" applyAlignment="1">
      <alignment horizontal="left" vertical="center"/>
    </xf>
    <xf numFmtId="0" fontId="0" fillId="0" borderId="105" xfId="0" applyBorder="1" applyAlignment="1">
      <alignment horizontal="left" vertical="center"/>
    </xf>
    <xf numFmtId="0" fontId="0" fillId="0" borderId="22" xfId="0" applyBorder="1" applyAlignment="1">
      <alignment horizontal="center" vertical="center"/>
    </xf>
    <xf numFmtId="0" fontId="0" fillId="0" borderId="41" xfId="0" applyBorder="1" applyAlignment="1">
      <alignment horizontal="center" vertical="center"/>
    </xf>
    <xf numFmtId="0" fontId="0" fillId="0" borderId="24" xfId="0" applyBorder="1" applyAlignment="1">
      <alignment horizontal="center" vertical="center"/>
    </xf>
    <xf numFmtId="0" fontId="0" fillId="0" borderId="0" xfId="0" applyAlignment="1">
      <alignment horizontal="center" vertical="center"/>
    </xf>
    <xf numFmtId="0" fontId="0" fillId="0" borderId="27" xfId="0" applyBorder="1" applyAlignment="1">
      <alignment horizontal="center" vertical="center"/>
    </xf>
    <xf numFmtId="0" fontId="31" fillId="0" borderId="0" xfId="0" applyFont="1" applyAlignment="1">
      <alignment horizontal="center" vertical="center"/>
    </xf>
    <xf numFmtId="0" fontId="0" fillId="0" borderId="98" xfId="0" applyBorder="1" applyAlignment="1">
      <alignment horizontal="left" vertical="center"/>
    </xf>
    <xf numFmtId="0" fontId="0" fillId="0" borderId="111" xfId="0" applyBorder="1" applyAlignment="1">
      <alignment horizontal="left" vertical="center"/>
    </xf>
    <xf numFmtId="41" fontId="0" fillId="0" borderId="60" xfId="4169" applyFont="1" applyBorder="1" applyAlignment="1">
      <alignment horizontal="center" vertical="center"/>
    </xf>
    <xf numFmtId="41" fontId="0" fillId="0" borderId="112" xfId="4169" applyFont="1" applyBorder="1" applyAlignment="1">
      <alignment horizontal="center" vertical="center"/>
    </xf>
    <xf numFmtId="0" fontId="0" fillId="0" borderId="103" xfId="0" applyBorder="1" applyAlignment="1">
      <alignment horizontal="left" vertical="center"/>
    </xf>
    <xf numFmtId="0" fontId="0" fillId="0" borderId="76" xfId="0" applyBorder="1" applyAlignment="1">
      <alignment horizontal="left" vertical="center"/>
    </xf>
    <xf numFmtId="41" fontId="0" fillId="0" borderId="101" xfId="4169" applyFont="1" applyBorder="1" applyAlignment="1">
      <alignment horizontal="center" vertical="center"/>
    </xf>
    <xf numFmtId="41" fontId="0" fillId="0" borderId="28" xfId="4169" applyFont="1" applyBorder="1" applyAlignment="1">
      <alignment horizontal="center" vertical="center"/>
    </xf>
  </cellXfs>
  <cellStyles count="19416">
    <cellStyle name="20% - Accent1 2" xfId="208" xr:uid="{7FA48826-E089-437B-A1DD-C1AFA7FDB7CE}"/>
    <cellStyle name="20% - Accent1 3" xfId="209" xr:uid="{C0FD46B5-136C-4E44-A41F-6467BDCE8445}"/>
    <cellStyle name="20% - Accent1 4" xfId="210" xr:uid="{273C90E6-B95A-4606-B59D-82890C02A1FC}"/>
    <cellStyle name="20% - Accent2 2" xfId="211" xr:uid="{7CBAA217-1845-4703-9372-7E863C028291}"/>
    <cellStyle name="20% - Accent2 3" xfId="212" xr:uid="{B945EAE9-9C02-4A14-9F3D-AD875DFB9B16}"/>
    <cellStyle name="20% - Accent2 4" xfId="213" xr:uid="{BAADE829-5521-49BA-90DB-6BF753C2AB6D}"/>
    <cellStyle name="20% - Accent3 2" xfId="214" xr:uid="{761B6F06-3B04-4976-AFE6-D93D38A56D7D}"/>
    <cellStyle name="20% - Accent3 3" xfId="215" xr:uid="{44A2DD51-6D4E-470D-BD37-A811B1248C48}"/>
    <cellStyle name="20% - Accent3 4" xfId="216" xr:uid="{C8FB5205-F938-4A9A-86F4-39AD41E9A333}"/>
    <cellStyle name="20% - Accent4 2" xfId="217" xr:uid="{947E9956-8590-4258-B2E7-C9444CDDA34D}"/>
    <cellStyle name="20% - Accent4 3" xfId="218" xr:uid="{3A39E743-DCCD-4809-903E-4782A42EA5B5}"/>
    <cellStyle name="20% - Accent4 4" xfId="219" xr:uid="{69BF27B2-F217-465C-B3C1-445199F553F4}"/>
    <cellStyle name="20% - Accent5 2" xfId="220" xr:uid="{5DA1A746-B72F-4862-A0F2-81B94E2DDFFB}"/>
    <cellStyle name="20% - Accent5 3" xfId="221" xr:uid="{5736D9A5-20B1-4E5F-818C-F05C41829A0D}"/>
    <cellStyle name="20% - Accent5 4" xfId="222" xr:uid="{64905CE6-0E3D-405D-8CA6-200135D861FE}"/>
    <cellStyle name="20% - Accent6 2" xfId="223" xr:uid="{16E795C6-B9FB-47D2-8672-355923E3C205}"/>
    <cellStyle name="20% - Accent6 3" xfId="224" xr:uid="{0DB36B35-0C78-4AE2-A9BD-6C4A4C5A5556}"/>
    <cellStyle name="20% - Accent6 4" xfId="225" xr:uid="{F87BCB0C-793D-4C77-B815-91456CE1E48D}"/>
    <cellStyle name="20% - 강조색1" xfId="29" builtinId="30" customBuiltin="1"/>
    <cellStyle name="20% - 강조색1 2" xfId="560" xr:uid="{E2C3905C-9F3B-4C90-B684-F478D79BFC96}"/>
    <cellStyle name="20% - 강조색1 2 2" xfId="2361" xr:uid="{F12F7121-BAAB-44A2-98E9-7C56A3958D68}"/>
    <cellStyle name="20% - 강조색1 3" xfId="2231" xr:uid="{F1893538-AEBC-4279-81FC-4B28C9F65541}"/>
    <cellStyle name="20% - 강조색2" xfId="32" builtinId="34" customBuiltin="1"/>
    <cellStyle name="20% - 강조색2 2" xfId="562" xr:uid="{BDF1E79D-5BF9-4048-9848-63CC961790D3}"/>
    <cellStyle name="20% - 강조색2 2 2" xfId="2363" xr:uid="{7707186E-70AF-4945-85CB-69CE3588DE2C}"/>
    <cellStyle name="20% - 강조색2 3" xfId="2233" xr:uid="{1A1D8438-070B-4144-BC23-427B92EE4628}"/>
    <cellStyle name="20% - 강조색3" xfId="35" builtinId="38" customBuiltin="1"/>
    <cellStyle name="20% - 강조색3 2" xfId="564" xr:uid="{7229DE9D-BE8D-4713-9001-85D1446110B2}"/>
    <cellStyle name="20% - 강조색3 2 2" xfId="2365" xr:uid="{FE231F91-0A41-413E-92EE-A925B9F90003}"/>
    <cellStyle name="20% - 강조색3 3" xfId="2235" xr:uid="{5E1C1ACE-1DDF-4566-9752-C6DB951E32C7}"/>
    <cellStyle name="20% - 강조색4" xfId="38" builtinId="42" customBuiltin="1"/>
    <cellStyle name="20% - 강조색4 2" xfId="566" xr:uid="{1A0A091D-63FE-4F67-95CC-A7EF90CA0490}"/>
    <cellStyle name="20% - 강조색4 2 2" xfId="2367" xr:uid="{FAB7F961-2171-4B17-AAAC-D1DCFFD990A0}"/>
    <cellStyle name="20% - 강조색4 3" xfId="2237" xr:uid="{3CBCE748-57EB-4F7F-ABAD-C707CF475F10}"/>
    <cellStyle name="20% - 강조색5" xfId="41" builtinId="46" customBuiltin="1"/>
    <cellStyle name="20% - 강조색5 2" xfId="568" xr:uid="{39196B99-0574-4A2E-A79C-F916C468F551}"/>
    <cellStyle name="20% - 강조색5 2 2" xfId="2369" xr:uid="{2F2BE6B1-E90B-4EB1-BA98-F34183513751}"/>
    <cellStyle name="20% - 강조색5 3" xfId="2239" xr:uid="{79EE1BBC-5A22-453B-A176-D89F4FBFB4F5}"/>
    <cellStyle name="20% - 강조색6" xfId="44" builtinId="50" customBuiltin="1"/>
    <cellStyle name="20% - 강조색6 2" xfId="570" xr:uid="{EE2CF4D9-9141-4A5B-9FBD-D3E785E1FCBB}"/>
    <cellStyle name="20% - 강조색6 2 2" xfId="2371" xr:uid="{0E981A63-A54D-4089-A2CE-06CAB1C73F40}"/>
    <cellStyle name="20% - 강조색6 3" xfId="2241" xr:uid="{18560F48-68EA-439B-96A5-025632F47F9D}"/>
    <cellStyle name="40% - Accent1 2" xfId="226" xr:uid="{E249E10B-D0A5-4D51-8C56-D114A967F339}"/>
    <cellStyle name="40% - Accent1 3" xfId="227" xr:uid="{667037C8-1B0C-41EF-9D00-38DB56243C17}"/>
    <cellStyle name="40% - Accent1 4" xfId="228" xr:uid="{4387AC49-21B0-4BDB-942D-2C8E93C9FED2}"/>
    <cellStyle name="40% - Accent2 2" xfId="229" xr:uid="{DDF42402-ED25-457F-A8E8-5C2FB216F201}"/>
    <cellStyle name="40% - Accent2 3" xfId="230" xr:uid="{601963A4-E8FD-4548-A43B-AE07DCC10D22}"/>
    <cellStyle name="40% - Accent2 4" xfId="231" xr:uid="{ABD8D3E4-16A1-496E-A0FE-05FB3780D1F5}"/>
    <cellStyle name="40% - Accent3 2" xfId="232" xr:uid="{1326CACE-81F9-426D-A1EE-BF7503A4DFB3}"/>
    <cellStyle name="40% - Accent3 3" xfId="233" xr:uid="{8A59B790-9E0B-4177-B501-25877C1B0930}"/>
    <cellStyle name="40% - Accent3 4" xfId="234" xr:uid="{0D349ABD-5612-40AE-BA07-D6EE2725E641}"/>
    <cellStyle name="40% - Accent4 2" xfId="235" xr:uid="{D57042ED-FA3E-446F-9B11-0198D822240F}"/>
    <cellStyle name="40% - Accent4 3" xfId="236" xr:uid="{0C404B2C-8F56-42F5-81EA-CEA54FEE0385}"/>
    <cellStyle name="40% - Accent4 4" xfId="237" xr:uid="{2E49C29D-42F1-45BB-83A4-2667FD05FF0D}"/>
    <cellStyle name="40% - Accent5 2" xfId="238" xr:uid="{08E65AF7-7C76-4F58-BEDE-BA06D60C8755}"/>
    <cellStyle name="40% - Accent5 3" xfId="239" xr:uid="{6E1E0203-3CBB-4BCD-9AA4-BBA0C63A6349}"/>
    <cellStyle name="40% - Accent5 4" xfId="240" xr:uid="{2023F0FC-BABA-4801-AC32-E4110B0B3CB3}"/>
    <cellStyle name="40% - Accent6 2" xfId="241" xr:uid="{E3D04780-863D-47C6-A764-DC11B584C884}"/>
    <cellStyle name="40% - Accent6 3" xfId="242" xr:uid="{60BFC177-902C-456A-8F4A-D0CF5BABFD1A}"/>
    <cellStyle name="40% - Accent6 4" xfId="243" xr:uid="{5F7CD63A-506D-473B-860D-975EB5A8458B}"/>
    <cellStyle name="40% - 강조색1" xfId="30" builtinId="31" customBuiltin="1"/>
    <cellStyle name="40% - 강조색1 2" xfId="561" xr:uid="{8F39BBF3-A7C6-410A-9857-4A51144AD4FB}"/>
    <cellStyle name="40% - 강조색1 2 2" xfId="2362" xr:uid="{E2E2024A-98FC-4F6F-8849-8B42C46C07F5}"/>
    <cellStyle name="40% - 강조색1 3" xfId="2232" xr:uid="{3864381F-04AF-41D6-867D-490B8030B2B5}"/>
    <cellStyle name="40% - 강조색2" xfId="33" builtinId="35" customBuiltin="1"/>
    <cellStyle name="40% - 강조색2 2" xfId="563" xr:uid="{D59DEE43-FE2C-420E-B9B2-AB0F0124E0E3}"/>
    <cellStyle name="40% - 강조색2 2 2" xfId="2364" xr:uid="{54FBD8C2-5EE4-418F-B656-20215ABC4684}"/>
    <cellStyle name="40% - 강조색2 3" xfId="2234" xr:uid="{292F40CB-01D6-47C3-9D34-496E32E65DC0}"/>
    <cellStyle name="40% - 강조색3" xfId="36" builtinId="39" customBuiltin="1"/>
    <cellStyle name="40% - 강조색3 2" xfId="565" xr:uid="{864C735B-EF88-4796-A430-B7876C3194E7}"/>
    <cellStyle name="40% - 강조색3 2 2" xfId="2366" xr:uid="{917A7B1A-14C9-4575-B002-823EFD9A2F61}"/>
    <cellStyle name="40% - 강조색3 3" xfId="2236" xr:uid="{1B1F113D-CC24-478E-A4DB-36C71F1B41BE}"/>
    <cellStyle name="40% - 강조색4" xfId="39" builtinId="43" customBuiltin="1"/>
    <cellStyle name="40% - 강조색4 2" xfId="567" xr:uid="{AE848DB3-4637-41B9-8A06-5A149D4331B8}"/>
    <cellStyle name="40% - 강조색4 2 2" xfId="2368" xr:uid="{81950A64-66A5-40B3-867D-18FCE8A8D776}"/>
    <cellStyle name="40% - 강조색4 3" xfId="2238" xr:uid="{6C49948F-68BD-46ED-A361-A8F86EAE0790}"/>
    <cellStyle name="40% - 강조색5" xfId="42" builtinId="47" customBuiltin="1"/>
    <cellStyle name="40% - 강조색5 2" xfId="569" xr:uid="{925EFE6A-D90B-48FA-9621-83699550D918}"/>
    <cellStyle name="40% - 강조색5 2 2" xfId="2370" xr:uid="{58C36B77-7DA8-4D5B-AB49-DE731CF210EB}"/>
    <cellStyle name="40% - 강조색5 3" xfId="2240" xr:uid="{3263E4FB-9822-4E18-8C61-6D5CDE2D39AF}"/>
    <cellStyle name="40% - 강조색6" xfId="45" builtinId="51" customBuiltin="1"/>
    <cellStyle name="40% - 강조색6 2" xfId="571" xr:uid="{9EC83BBE-65A4-4E8C-9776-29DBA6083BFB}"/>
    <cellStyle name="40% - 강조색6 2 2" xfId="2372" xr:uid="{D25001B6-ECFC-48F2-AC38-CCD1FC91EDE6}"/>
    <cellStyle name="40% - 강조색6 3" xfId="2242" xr:uid="{6F6E981C-FE4A-415A-8E19-5529616D12E1}"/>
    <cellStyle name="60% - Accent1 2" xfId="244" xr:uid="{3B48CB9B-825C-4758-A2C3-D3B331B4DCB0}"/>
    <cellStyle name="60% - Accent1 3" xfId="245" xr:uid="{D8F287C8-33E3-4BA9-B509-FE3E59C7AB53}"/>
    <cellStyle name="60% - Accent1 4" xfId="246" xr:uid="{452FDF3D-0C7C-4E93-942F-36CDF6870F96}"/>
    <cellStyle name="60% - Accent1 5" xfId="549" xr:uid="{31E43DC2-E3A0-4C6B-B3B8-07E0D15F81F6}"/>
    <cellStyle name="60% - Accent1 5 2" xfId="647" xr:uid="{B1F8D0D1-1DE9-4C03-AF76-EDBADEC12E2F}"/>
    <cellStyle name="60% - Accent1 5 2 2" xfId="2448" xr:uid="{62BEDD50-2E17-43AC-8FD9-FD770826A998}"/>
    <cellStyle name="60% - Accent1 5 3" xfId="2350" xr:uid="{2F035EEA-D728-4940-BCE9-1844CD97C6CD}"/>
    <cellStyle name="60% - Accent1 6" xfId="342" xr:uid="{268F9913-D2C7-4433-AC31-1CE37D4C7407}"/>
    <cellStyle name="60% - Accent2 2" xfId="247" xr:uid="{DF380AF2-4BDD-48F2-B19C-77132487DDD2}"/>
    <cellStyle name="60% - Accent2 3" xfId="248" xr:uid="{EEF77DC5-D26B-4E33-AF70-D2B7DD65BB38}"/>
    <cellStyle name="60% - Accent2 4" xfId="249" xr:uid="{F6ABB703-05B6-470F-90D6-FA138A876332}"/>
    <cellStyle name="60% - Accent2 5" xfId="550" xr:uid="{F3FE1E9A-5798-4A2E-9925-47A996E28DDF}"/>
    <cellStyle name="60% - Accent2 5 2" xfId="648" xr:uid="{C914B8BF-6552-4CA5-BF29-E0572EF33CBF}"/>
    <cellStyle name="60% - Accent2 5 2 2" xfId="2449" xr:uid="{81E734D1-B25C-46F5-A2EF-F1D3C21E055F}"/>
    <cellStyle name="60% - Accent2 5 3" xfId="2351" xr:uid="{5EBB0BC4-E86F-4347-BB12-78285E867E47}"/>
    <cellStyle name="60% - Accent2 6" xfId="343" xr:uid="{679495F0-D2C0-466B-866F-6DE960C25130}"/>
    <cellStyle name="60% - Accent3 2" xfId="250" xr:uid="{CB69F829-98FF-48ED-AFB9-0895454EBF85}"/>
    <cellStyle name="60% - Accent3 3" xfId="251" xr:uid="{70BE010E-1377-4035-804F-5D571A145267}"/>
    <cellStyle name="60% - Accent3 4" xfId="252" xr:uid="{6A53C3F4-99F9-495F-AA8A-692283E328AB}"/>
    <cellStyle name="60% - Accent3 5" xfId="551" xr:uid="{F5FB2F54-715E-4901-9EBD-84D49DF00ECA}"/>
    <cellStyle name="60% - Accent3 5 2" xfId="649" xr:uid="{8FF49262-73D7-4CF8-8588-7F154257DDEE}"/>
    <cellStyle name="60% - Accent3 5 2 2" xfId="2450" xr:uid="{21CD6A10-12BC-4879-A7AD-3E167E96BC12}"/>
    <cellStyle name="60% - Accent3 5 3" xfId="2352" xr:uid="{FCAD4259-D5CE-412D-9F98-EAF413D645C3}"/>
    <cellStyle name="60% - Accent3 6" xfId="344" xr:uid="{6A5250D4-4EF6-4621-8656-9FD73F39267C}"/>
    <cellStyle name="60% - Accent4 2" xfId="253" xr:uid="{09241B61-C9C0-47CB-8801-1FC0280C1475}"/>
    <cellStyle name="60% - Accent4 3" xfId="254" xr:uid="{40BF648D-837D-41EF-80E0-34C44C484229}"/>
    <cellStyle name="60% - Accent4 4" xfId="255" xr:uid="{9CC97830-C3B8-48EC-A680-215F4D88C4FA}"/>
    <cellStyle name="60% - Accent4 5" xfId="552" xr:uid="{CCB6277B-113D-49C9-B240-53DE849E5729}"/>
    <cellStyle name="60% - Accent4 5 2" xfId="650" xr:uid="{81DCFDA1-4BE7-4509-AFAC-3F712BE6CA25}"/>
    <cellStyle name="60% - Accent4 5 2 2" xfId="2451" xr:uid="{A4D4BBA8-74F0-405C-81E4-9FBF7A915D5D}"/>
    <cellStyle name="60% - Accent4 5 3" xfId="2353" xr:uid="{E59FA2D1-236A-4AE9-8C75-C476D89360AA}"/>
    <cellStyle name="60% - Accent4 6" xfId="345" xr:uid="{36FB1A49-9BF8-42B2-A812-40D8DDA49F59}"/>
    <cellStyle name="60% - Accent5 2" xfId="256" xr:uid="{0C535A25-CC6C-4154-868F-ED82E671336B}"/>
    <cellStyle name="60% - Accent5 3" xfId="257" xr:uid="{71ECF0A7-7445-4457-B1A0-F64F65AEB019}"/>
    <cellStyle name="60% - Accent5 4" xfId="258" xr:uid="{2CB07FC7-8AD4-43B4-859E-AFA769FF3888}"/>
    <cellStyle name="60% - Accent5 5" xfId="553" xr:uid="{79A964CA-E20D-4592-95A4-38EC74C379A8}"/>
    <cellStyle name="60% - Accent5 5 2" xfId="651" xr:uid="{0008D7E9-2258-44F5-82EC-19D4C6C5560C}"/>
    <cellStyle name="60% - Accent5 5 2 2" xfId="2452" xr:uid="{E292DD81-E3C6-4F37-A965-091CFD1F8C78}"/>
    <cellStyle name="60% - Accent5 5 3" xfId="2354" xr:uid="{8E4CF2DC-CC2D-40C5-8CAF-AACADE85BA7B}"/>
    <cellStyle name="60% - Accent5 6" xfId="346" xr:uid="{0B1A19C0-53DE-4BF2-9DF0-9C25A7AB9CF0}"/>
    <cellStyle name="60% - Accent6 2" xfId="259" xr:uid="{457A9F3B-EDC4-4BAB-ABA1-7EA307FDE78C}"/>
    <cellStyle name="60% - Accent6 3" xfId="260" xr:uid="{AF290DC9-273D-4A37-978B-489D0782AE14}"/>
    <cellStyle name="60% - Accent6 4" xfId="261" xr:uid="{77339B1F-8E44-4804-B746-94312F4065CC}"/>
    <cellStyle name="60% - Accent6 5" xfId="554" xr:uid="{7CB6B73C-EFF9-4FAE-8647-EC22954872D2}"/>
    <cellStyle name="60% - Accent6 5 2" xfId="652" xr:uid="{FB91BA3C-288A-4E68-9F7C-925539E09D6C}"/>
    <cellStyle name="60% - Accent6 5 2 2" xfId="2453" xr:uid="{5192115B-A705-43B5-B55A-D549D01B6859}"/>
    <cellStyle name="60% - Accent6 5 3" xfId="2355" xr:uid="{065A1AE7-80DB-4E3B-B76E-3ED488324195}"/>
    <cellStyle name="60% - Accent6 6" xfId="347" xr:uid="{ED609A51-CC89-4975-838F-C1C8DC0122E0}"/>
    <cellStyle name="60% - 강조색1 2" xfId="660" xr:uid="{2149DC3E-01A7-4072-8F97-CD82BB1EF718}"/>
    <cellStyle name="60% - 강조색2 2" xfId="661" xr:uid="{DB1C4BD6-88B3-49AD-A3F8-846D714A66B6}"/>
    <cellStyle name="60% - 강조색3 2" xfId="662" xr:uid="{A8DC6E97-FD05-4808-BC73-967E58EC47B6}"/>
    <cellStyle name="60% - 강조색4 2" xfId="663" xr:uid="{2540E470-F904-4B9E-BDFE-90CEE0CAD625}"/>
    <cellStyle name="60% - 강조색5 2" xfId="664" xr:uid="{CA39E29B-549D-4B0D-AF6A-400795C651CA}"/>
    <cellStyle name="60% - 강조색6 2" xfId="665" xr:uid="{AA1FF50E-47CB-4588-917D-660E7A05CC44}"/>
    <cellStyle name="Accent1 2" xfId="262" xr:uid="{6FBBF6CD-70EE-41A4-A1D6-BCC097FF7C53}"/>
    <cellStyle name="Accent1 3" xfId="263" xr:uid="{64350281-848F-4F34-A56C-7C10FD1B53E1}"/>
    <cellStyle name="Accent1 4" xfId="264" xr:uid="{270EBA31-6460-4EFE-B3D6-FECF49B2C47A}"/>
    <cellStyle name="Accent2 2" xfId="265" xr:uid="{7F348FF5-63C2-4101-8A43-9A85BF5DCDCC}"/>
    <cellStyle name="Accent2 3" xfId="266" xr:uid="{93564C22-AF9F-4A8D-805E-B27A4A85BBF4}"/>
    <cellStyle name="Accent2 4" xfId="267" xr:uid="{4641F214-4966-44B0-BF03-1D8F8E29D745}"/>
    <cellStyle name="Accent3 2" xfId="268" xr:uid="{AACA2E8B-3332-4AE1-9E1B-6E7B9D7F3691}"/>
    <cellStyle name="Accent3 3" xfId="269" xr:uid="{D9E2FDE2-2A52-437A-911F-9C16B9C2E2AD}"/>
    <cellStyle name="Accent3 4" xfId="270" xr:uid="{4A67C03A-488A-4C0D-866D-A38CEE1E5B6C}"/>
    <cellStyle name="Accent4 2" xfId="271" xr:uid="{A8A93808-B7CD-41D5-A181-3DC01F30AFE4}"/>
    <cellStyle name="Accent4 3" xfId="272" xr:uid="{F07510D4-E8A6-4495-B31C-8B973E94444F}"/>
    <cellStyle name="Accent4 4" xfId="273" xr:uid="{05E9E52A-85CF-4DDB-8ACF-FF5736BC3D98}"/>
    <cellStyle name="Accent5 2" xfId="274" xr:uid="{4395CF65-51D5-4C81-AACB-DAD44DF0F4A4}"/>
    <cellStyle name="Accent5 3" xfId="275" xr:uid="{994CB78F-C88E-4277-A3E5-3A9CA8A681AB}"/>
    <cellStyle name="Accent5 4" xfId="276" xr:uid="{01A493F6-4C63-4912-B10E-88769FA18F61}"/>
    <cellStyle name="Accent6 2" xfId="277" xr:uid="{59074EB1-8EEE-40C5-BB09-B9A5C9C74323}"/>
    <cellStyle name="Accent6 3" xfId="278" xr:uid="{6179AE02-61C2-4D9D-A5E1-AE8A911760DF}"/>
    <cellStyle name="Accent6 4" xfId="279" xr:uid="{BA9A14B7-F3DD-4B0F-8646-A3CD0967A5FA}"/>
    <cellStyle name="args.style" xfId="106" xr:uid="{7298EED2-FD8D-4489-9B30-C820AF01B8D7}"/>
    <cellStyle name="Bad 2" xfId="280" xr:uid="{0FA63B32-B126-49B6-901A-81CE60939B6A}"/>
    <cellStyle name="Bad 3" xfId="281" xr:uid="{EC1BB20D-5E57-40DC-8C72-00D6EDB9838A}"/>
    <cellStyle name="Bad 4" xfId="282" xr:uid="{9D93D909-8A60-4A31-956E-DEB317F82461}"/>
    <cellStyle name="Calc Currency (0)" xfId="107" xr:uid="{B11E37A9-77AC-4F5B-94B4-7BF5C114780F}"/>
    <cellStyle name="Calculation 2" xfId="283" xr:uid="{C4FDDA9A-85A1-41B5-9490-8DB8B9DE4487}"/>
    <cellStyle name="Calculation 3" xfId="284" xr:uid="{72EF6CED-9901-4F77-A76E-83AAAF8DE45D}"/>
    <cellStyle name="Calculation 4" xfId="285" xr:uid="{BFB29636-FE58-41B4-B08E-B98633073301}"/>
    <cellStyle name="Check Cell 2" xfId="286" xr:uid="{EF8E80AF-3C08-4AAD-8145-35CADCBD20D3}"/>
    <cellStyle name="Check Cell 3" xfId="287" xr:uid="{AAF056CF-E5C0-4780-946D-C8030A90A1FD}"/>
    <cellStyle name="Check Cell 4" xfId="288" xr:uid="{A2D4619D-A605-4218-8386-021D48A86EA1}"/>
    <cellStyle name="Comma [0] 10" xfId="524" xr:uid="{ADA8179F-A7E0-4072-9250-C737D0BA42BD}"/>
    <cellStyle name="Comma [0] 10 10" xfId="8052" xr:uid="{9A60CC52-EA29-436B-B03A-2503DE44ACE7}"/>
    <cellStyle name="Comma [0] 10 11" xfId="11842" xr:uid="{378C92CB-EDBC-481C-A3D1-F4C6A7D60E49}"/>
    <cellStyle name="Comma [0] 10 12" xfId="15633" xr:uid="{15C30972-2DEB-45A1-8DF0-0A9F0EF45262}"/>
    <cellStyle name="Comma [0] 10 2" xfId="796" xr:uid="{7FAC0411-F558-47B2-BFFE-BA3E9E449093}"/>
    <cellStyle name="Comma [0] 10 2 10" xfId="15634" xr:uid="{6BD475FC-7738-4C79-B2D9-FD0E2D6FF0E0}"/>
    <cellStyle name="Comma [0] 10 2 2" xfId="1023" xr:uid="{9C33F94B-7431-47E1-8164-CE7F6A1018B5}"/>
    <cellStyle name="Comma [0] 10 2 2 2" xfId="1706" xr:uid="{C3C9006D-909F-4E5C-AD7F-2552EAF55BC4}"/>
    <cellStyle name="Comma [0] 10 2 2 2 2" xfId="3499" xr:uid="{214A8828-9FA7-4A9D-AFCC-4174BEAFFD91}"/>
    <cellStyle name="Comma [0] 10 2 2 2 2 2" xfId="4262" xr:uid="{9EFC11B1-9893-4D22-9589-B5600A150C0A}"/>
    <cellStyle name="Comma [0] 10 2 2 2 2 3" xfId="8056" xr:uid="{2F7A3EC2-0E5A-44A5-8390-F724B4405071}"/>
    <cellStyle name="Comma [0] 10 2 2 2 2 4" xfId="11846" xr:uid="{33B3F61C-DC83-4E27-A173-C66C358EAE46}"/>
    <cellStyle name="Comma [0] 10 2 2 2 2 5" xfId="15637" xr:uid="{B5E7F407-8704-424F-B0BF-E836B079120B}"/>
    <cellStyle name="Comma [0] 10 2 2 2 3" xfId="4261" xr:uid="{526E5A54-156A-4D2F-9586-9F5EA7E81780}"/>
    <cellStyle name="Comma [0] 10 2 2 2 4" xfId="8055" xr:uid="{BE64898E-7C80-4C2B-AA66-2C50CFB434D9}"/>
    <cellStyle name="Comma [0] 10 2 2 2 5" xfId="11845" xr:uid="{B5707F58-6D8B-47A9-A7D5-7D3E8F3D95CA}"/>
    <cellStyle name="Comma [0] 10 2 2 2 6" xfId="15636" xr:uid="{09EBB000-ED60-47A1-A42D-806C61280FF3}"/>
    <cellStyle name="Comma [0] 10 2 2 3" xfId="2211" xr:uid="{3CDE223F-8640-42DD-B9BA-1EAAD8165898}"/>
    <cellStyle name="Comma [0] 10 2 2 3 2" xfId="4004" xr:uid="{44D01850-6A47-4089-8CE1-165BBCCFABA8}"/>
    <cellStyle name="Comma [0] 10 2 2 3 2 2" xfId="4264" xr:uid="{159EAE24-D1FA-4FB1-95B5-1FD2994B1A80}"/>
    <cellStyle name="Comma [0] 10 2 2 3 2 3" xfId="8058" xr:uid="{46C39FEA-5059-4EC6-8BB9-E11488679026}"/>
    <cellStyle name="Comma [0] 10 2 2 3 2 4" xfId="11848" xr:uid="{944D9E16-A1A5-40E5-90BC-F3A8BD066CBB}"/>
    <cellStyle name="Comma [0] 10 2 2 3 2 5" xfId="15639" xr:uid="{061FD34B-9C84-42D4-879E-5941EF3CA016}"/>
    <cellStyle name="Comma [0] 10 2 2 3 3" xfId="4263" xr:uid="{DF564907-2EF0-4C90-ADB3-798AB799E4F0}"/>
    <cellStyle name="Comma [0] 10 2 2 3 4" xfId="8057" xr:uid="{733477F4-32CF-47FF-BE05-D591C9FDFC9D}"/>
    <cellStyle name="Comma [0] 10 2 2 3 5" xfId="11847" xr:uid="{57F0D699-B5A8-455D-9FAE-200311023295}"/>
    <cellStyle name="Comma [0] 10 2 2 3 6" xfId="15638" xr:uid="{1D958C04-1001-4B07-9CB0-5425893D5C27}"/>
    <cellStyle name="Comma [0] 10 2 2 4" xfId="2816" xr:uid="{DDC8C08A-95B9-4069-8B00-BFF056BA2857}"/>
    <cellStyle name="Comma [0] 10 2 2 4 2" xfId="4265" xr:uid="{72C2A43C-ED36-4A36-8B2A-F540AB914517}"/>
    <cellStyle name="Comma [0] 10 2 2 4 3" xfId="8059" xr:uid="{2A7B9F3B-AB7B-4CB9-9ECA-B103604BA229}"/>
    <cellStyle name="Comma [0] 10 2 2 4 4" xfId="11849" xr:uid="{A426D2BB-99E5-4C1B-9AA3-8CAD8368C9F2}"/>
    <cellStyle name="Comma [0] 10 2 2 4 5" xfId="15640" xr:uid="{1CD3A899-CDC3-4953-A178-2FAF97685FD8}"/>
    <cellStyle name="Comma [0] 10 2 2 5" xfId="4260" xr:uid="{BC51E588-3663-4FEC-9BDB-A44DD0B7262F}"/>
    <cellStyle name="Comma [0] 10 2 2 6" xfId="8054" xr:uid="{2DF53F03-A0A2-4BB4-8720-A24B9FFA3F66}"/>
    <cellStyle name="Comma [0] 10 2 2 7" xfId="11844" xr:uid="{DAD85C24-B80F-4047-A8F0-CFEDE316B4C8}"/>
    <cellStyle name="Comma [0] 10 2 2 8" xfId="15635" xr:uid="{BA8EE346-90C6-4694-84BD-F0E63ED1A8A2}"/>
    <cellStyle name="Comma [0] 10 2 3" xfId="1250" xr:uid="{3301B759-003A-4FD7-9A86-61645FBC846F}"/>
    <cellStyle name="Comma [0] 10 2 3 2" xfId="1933" xr:uid="{D1547842-650B-453F-BFC5-AD6EA901393E}"/>
    <cellStyle name="Comma [0] 10 2 3 2 2" xfId="3726" xr:uid="{84AAAEDD-3D36-46F3-8671-AFB88D1C2E83}"/>
    <cellStyle name="Comma [0] 10 2 3 2 2 2" xfId="4268" xr:uid="{42C1C990-8BE4-4994-8377-EB7EA0DCD63D}"/>
    <cellStyle name="Comma [0] 10 2 3 2 2 3" xfId="8062" xr:uid="{95A8D593-5B61-4963-9831-7935BCEE69EB}"/>
    <cellStyle name="Comma [0] 10 2 3 2 2 4" xfId="11852" xr:uid="{BE2421B0-4A7A-436C-B8E5-FEC6E0AAAEBD}"/>
    <cellStyle name="Comma [0] 10 2 3 2 2 5" xfId="15643" xr:uid="{30334181-0D37-4139-ABCD-71EBEDCF03FF}"/>
    <cellStyle name="Comma [0] 10 2 3 2 3" xfId="4267" xr:uid="{6F82747A-895A-4496-9A37-FFBE746D0E7C}"/>
    <cellStyle name="Comma [0] 10 2 3 2 4" xfId="8061" xr:uid="{318CF360-DB9E-46A9-AB5A-A3322ABDCAE2}"/>
    <cellStyle name="Comma [0] 10 2 3 2 5" xfId="11851" xr:uid="{422C8AB8-B07E-42EF-A4EE-6C5A975A94B3}"/>
    <cellStyle name="Comma [0] 10 2 3 2 6" xfId="15642" xr:uid="{8FDF9773-86BB-4705-8F8E-4627DDFB1D26}"/>
    <cellStyle name="Comma [0] 10 2 3 3" xfId="3043" xr:uid="{B1CE2165-7517-4247-82FE-7B88AC1F20BB}"/>
    <cellStyle name="Comma [0] 10 2 3 3 2" xfId="4269" xr:uid="{30881526-10B0-4010-BA13-EA7F4F429179}"/>
    <cellStyle name="Comma [0] 10 2 3 3 3" xfId="8063" xr:uid="{AE530C52-B0B6-4990-BAED-99763EF5BA86}"/>
    <cellStyle name="Comma [0] 10 2 3 3 4" xfId="11853" xr:uid="{50E7D170-86FF-4763-B0A8-08B25EFA240D}"/>
    <cellStyle name="Comma [0] 10 2 3 3 5" xfId="15644" xr:uid="{3C92345E-3AF2-4EBA-BDE0-2FD97B49FBFC}"/>
    <cellStyle name="Comma [0] 10 2 3 4" xfId="4266" xr:uid="{537CF4F7-D1F8-4E16-AD0D-4DAD5069F4E6}"/>
    <cellStyle name="Comma [0] 10 2 3 5" xfId="8060" xr:uid="{4AA15FEA-7B22-409D-A0F7-45B702400A3D}"/>
    <cellStyle name="Comma [0] 10 2 3 6" xfId="11850" xr:uid="{2396D344-9862-415D-A07D-F5ED2679E3B6}"/>
    <cellStyle name="Comma [0] 10 2 3 7" xfId="15641" xr:uid="{939B8A11-ED7F-4766-9390-242F495B918E}"/>
    <cellStyle name="Comma [0] 10 2 4" xfId="1478" xr:uid="{7AE1E975-89A7-4C30-B0B3-835F344E86DC}"/>
    <cellStyle name="Comma [0] 10 2 4 2" xfId="3271" xr:uid="{50081394-A298-4880-96FC-A543D1F60247}"/>
    <cellStyle name="Comma [0] 10 2 4 2 2" xfId="4271" xr:uid="{D1EF03D2-5830-4401-9E86-2350A9CC1FC7}"/>
    <cellStyle name="Comma [0] 10 2 4 2 3" xfId="8065" xr:uid="{68947CBF-AC3D-4F28-A976-4D0328B69B47}"/>
    <cellStyle name="Comma [0] 10 2 4 2 4" xfId="11855" xr:uid="{C7A62EBD-AD65-42A1-B67E-4E83E51BEFE5}"/>
    <cellStyle name="Comma [0] 10 2 4 2 5" xfId="15646" xr:uid="{86F52053-A686-4DCE-984B-804CFBA733BB}"/>
    <cellStyle name="Comma [0] 10 2 4 3" xfId="4270" xr:uid="{9828DD49-4E48-4B67-833F-4793EE0B736F}"/>
    <cellStyle name="Comma [0] 10 2 4 4" xfId="8064" xr:uid="{41DFE853-AC41-4352-AA36-43E9A17D5E61}"/>
    <cellStyle name="Comma [0] 10 2 4 5" xfId="11854" xr:uid="{4326D737-D471-40E7-8F12-66FCBE66F4ED}"/>
    <cellStyle name="Comma [0] 10 2 4 6" xfId="15645" xr:uid="{95C858A3-2053-449E-8DAA-33C001882793}"/>
    <cellStyle name="Comma [0] 10 2 5" xfId="2065" xr:uid="{BE229FCC-16D0-4A78-9317-D8A6E1D73FCE}"/>
    <cellStyle name="Comma [0] 10 2 5 2" xfId="3858" xr:uid="{CB818B68-AA67-4FCF-A581-17BD944698CB}"/>
    <cellStyle name="Comma [0] 10 2 5 2 2" xfId="4273" xr:uid="{7383BD0D-EADB-4C39-9C27-F46B9F8ADBB8}"/>
    <cellStyle name="Comma [0] 10 2 5 2 3" xfId="8067" xr:uid="{95B528A3-44BB-4F46-A538-D6C09F1E4566}"/>
    <cellStyle name="Comma [0] 10 2 5 2 4" xfId="11857" xr:uid="{B56C2D11-660D-4491-9781-D77B1712716C}"/>
    <cellStyle name="Comma [0] 10 2 5 2 5" xfId="15648" xr:uid="{25FA788F-6A06-4AEA-9C5F-37001106012B}"/>
    <cellStyle name="Comma [0] 10 2 5 3" xfId="4272" xr:uid="{846CBA45-A66D-4C85-837C-46CD6ECA57B2}"/>
    <cellStyle name="Comma [0] 10 2 5 4" xfId="8066" xr:uid="{BE622B4B-0E8B-48FD-91C3-9495D8B764E3}"/>
    <cellStyle name="Comma [0] 10 2 5 5" xfId="11856" xr:uid="{AB96C89F-379A-42B7-939B-6C134FF40563}"/>
    <cellStyle name="Comma [0] 10 2 5 6" xfId="15647" xr:uid="{7E2A0FA5-5F32-40EF-9C40-A27CDA50B630}"/>
    <cellStyle name="Comma [0] 10 2 6" xfId="2589" xr:uid="{555B5730-AA06-4078-AE7B-2BDB37C9CF13}"/>
    <cellStyle name="Comma [0] 10 2 6 2" xfId="4274" xr:uid="{1EEEE5B6-E547-4A19-94C2-121A9AC281B0}"/>
    <cellStyle name="Comma [0] 10 2 6 3" xfId="8068" xr:uid="{257D53A3-57AF-4619-A711-B08EF37B3761}"/>
    <cellStyle name="Comma [0] 10 2 6 4" xfId="11858" xr:uid="{BDA218E8-15CA-4478-84B3-D28205379E68}"/>
    <cellStyle name="Comma [0] 10 2 6 5" xfId="15649" xr:uid="{EDB39E22-A830-4FBC-A7FF-594C22FDB904}"/>
    <cellStyle name="Comma [0] 10 2 7" xfId="4259" xr:uid="{95B5B436-A11E-4C52-A472-6D3A471A0A5B}"/>
    <cellStyle name="Comma [0] 10 2 8" xfId="8053" xr:uid="{B5182F79-6EFA-462C-90A4-1C4F4D2CA5DC}"/>
    <cellStyle name="Comma [0] 10 2 9" xfId="11843" xr:uid="{21E5DEC3-4E30-46E1-9320-C2DD94F7BA67}"/>
    <cellStyle name="Comma [0] 10 3" xfId="721" xr:uid="{5E89059B-77F1-4737-9372-07A825103152}"/>
    <cellStyle name="Comma [0] 10 3 10" xfId="15650" xr:uid="{4EB54395-0593-4B06-B6FC-2CC468E99781}"/>
    <cellStyle name="Comma [0] 10 3 2" xfId="948" xr:uid="{11A99013-430F-4B3D-80F6-2D93D7673AB1}"/>
    <cellStyle name="Comma [0] 10 3 2 2" xfId="1631" xr:uid="{A0A26C9D-BA0C-4B50-BB72-FFCBD1652D77}"/>
    <cellStyle name="Comma [0] 10 3 2 2 2" xfId="3424" xr:uid="{445C4867-CCEE-4EA2-80AB-D61F43E156CC}"/>
    <cellStyle name="Comma [0] 10 3 2 2 2 2" xfId="4278" xr:uid="{27BF337A-349B-422E-BA83-3F421755DCE1}"/>
    <cellStyle name="Comma [0] 10 3 2 2 2 3" xfId="8072" xr:uid="{6B0EFC7A-2AAF-4BA8-912B-380816635FE7}"/>
    <cellStyle name="Comma [0] 10 3 2 2 2 4" xfId="11862" xr:uid="{EF9203D6-594D-4F97-B135-B8DF316336AD}"/>
    <cellStyle name="Comma [0] 10 3 2 2 2 5" xfId="15653" xr:uid="{27310E44-5649-4D95-9C66-A7828886F633}"/>
    <cellStyle name="Comma [0] 10 3 2 2 3" xfId="4277" xr:uid="{0E963C91-73E5-42C9-A3EC-6BFD07E50346}"/>
    <cellStyle name="Comma [0] 10 3 2 2 4" xfId="8071" xr:uid="{0498F054-7161-418C-859E-6B25040F002A}"/>
    <cellStyle name="Comma [0] 10 3 2 2 5" xfId="11861" xr:uid="{164D5764-24A1-4C5A-930B-AFA3D32F757C}"/>
    <cellStyle name="Comma [0] 10 3 2 2 6" xfId="15652" xr:uid="{8F96EBFE-876E-4584-BBAA-144A8180AB6E}"/>
    <cellStyle name="Comma [0] 10 3 2 3" xfId="2741" xr:uid="{547E5F9B-2537-49F4-BA2E-6E4CF434A50E}"/>
    <cellStyle name="Comma [0] 10 3 2 3 2" xfId="4279" xr:uid="{983DFD28-6234-4C66-95D6-109DD0DF66C2}"/>
    <cellStyle name="Comma [0] 10 3 2 3 3" xfId="8073" xr:uid="{7D8ACBD5-1119-47B1-B6B2-D42EDB914488}"/>
    <cellStyle name="Comma [0] 10 3 2 3 4" xfId="11863" xr:uid="{7CDCE9F3-6AF4-4E2F-890C-5BE9330A30D8}"/>
    <cellStyle name="Comma [0] 10 3 2 3 5" xfId="15654" xr:uid="{33751242-7E58-4168-AD3F-C0744D764CF2}"/>
    <cellStyle name="Comma [0] 10 3 2 4" xfId="4276" xr:uid="{44A4DCE8-2C8A-4511-88DB-F95EE96B8D9D}"/>
    <cellStyle name="Comma [0] 10 3 2 5" xfId="8070" xr:uid="{4D9FAD63-1C03-47C4-9A59-634D82C38B3B}"/>
    <cellStyle name="Comma [0] 10 3 2 6" xfId="11860" xr:uid="{6915C639-FC7B-4B49-AE97-90DAF7AE9A66}"/>
    <cellStyle name="Comma [0] 10 3 2 7" xfId="15651" xr:uid="{815B5DCB-051B-4BF6-B095-D47D780BD3F0}"/>
    <cellStyle name="Comma [0] 10 3 3" xfId="1175" xr:uid="{F9DD7A9E-3FF7-489E-931F-13B4178BDDF1}"/>
    <cellStyle name="Comma [0] 10 3 3 2" xfId="1858" xr:uid="{898D912C-2F23-4EC3-AE57-704F363AD7B4}"/>
    <cellStyle name="Comma [0] 10 3 3 2 2" xfId="3651" xr:uid="{4872D6DC-70E8-4DB4-8E63-0530ABEAED20}"/>
    <cellStyle name="Comma [0] 10 3 3 2 2 2" xfId="4282" xr:uid="{2AD4AEDC-36EE-4621-AEFA-54AA03DDE12E}"/>
    <cellStyle name="Comma [0] 10 3 3 2 2 3" xfId="8076" xr:uid="{EA828178-03FF-4F69-ADC5-401108C0B117}"/>
    <cellStyle name="Comma [0] 10 3 3 2 2 4" xfId="11866" xr:uid="{DFE25FA3-9B82-4648-BC62-E54419851963}"/>
    <cellStyle name="Comma [0] 10 3 3 2 2 5" xfId="15657" xr:uid="{F2FD0AA3-9BBD-476E-8031-CBE994B50428}"/>
    <cellStyle name="Comma [0] 10 3 3 2 3" xfId="4281" xr:uid="{9325756B-9C74-4BCE-AB44-B9F618C31240}"/>
    <cellStyle name="Comma [0] 10 3 3 2 4" xfId="8075" xr:uid="{9D21F89D-A99A-4B79-BA70-1317781C7961}"/>
    <cellStyle name="Comma [0] 10 3 3 2 5" xfId="11865" xr:uid="{FABDD9C2-E495-4B1B-B2AE-69815FEAEAE8}"/>
    <cellStyle name="Comma [0] 10 3 3 2 6" xfId="15656" xr:uid="{9D7CEF6B-5DE3-4019-B4F7-56DCAAA6D590}"/>
    <cellStyle name="Comma [0] 10 3 3 3" xfId="2968" xr:uid="{AA44BCD7-951C-44DB-90D1-604068E40ABC}"/>
    <cellStyle name="Comma [0] 10 3 3 3 2" xfId="4283" xr:uid="{DAC6001B-8BA8-43B2-A45B-8CA39B7A1D2A}"/>
    <cellStyle name="Comma [0] 10 3 3 3 3" xfId="8077" xr:uid="{4F9892EA-FECA-4973-93E7-93909E469975}"/>
    <cellStyle name="Comma [0] 10 3 3 3 4" xfId="11867" xr:uid="{44AE56C7-4685-4BCC-9503-CEC3DCAC0087}"/>
    <cellStyle name="Comma [0] 10 3 3 3 5" xfId="15658" xr:uid="{D9AFB2AD-DF6B-4D42-BBFA-64953F807FE2}"/>
    <cellStyle name="Comma [0] 10 3 3 4" xfId="4280" xr:uid="{222637B6-6A25-4C0C-B9DB-4826818B9057}"/>
    <cellStyle name="Comma [0] 10 3 3 5" xfId="8074" xr:uid="{2172D1C7-1C7A-435D-83F5-5D32B5C86CA8}"/>
    <cellStyle name="Comma [0] 10 3 3 6" xfId="11864" xr:uid="{9F0F14FE-B4BF-4FE4-ADA3-3667F9F9BA0C}"/>
    <cellStyle name="Comma [0] 10 3 3 7" xfId="15655" xr:uid="{3008A5C9-7DBC-431A-9D46-15842E5C9D8C}"/>
    <cellStyle name="Comma [0] 10 3 4" xfId="1403" xr:uid="{92F96839-5145-4179-B28E-3E1F28CBDE72}"/>
    <cellStyle name="Comma [0] 10 3 4 2" xfId="3196" xr:uid="{8A43FC18-ADDA-46E2-95E2-E39E75E7966F}"/>
    <cellStyle name="Comma [0] 10 3 4 2 2" xfId="4285" xr:uid="{6ACF5A52-DB13-4785-91EA-5D9F6288DDA6}"/>
    <cellStyle name="Comma [0] 10 3 4 2 3" xfId="8079" xr:uid="{36709330-CBDB-4531-ABEA-DE17B4017550}"/>
    <cellStyle name="Comma [0] 10 3 4 2 4" xfId="11869" xr:uid="{8B9BDDB2-5FDE-42A6-8943-DA60DD3080EC}"/>
    <cellStyle name="Comma [0] 10 3 4 2 5" xfId="15660" xr:uid="{CB667FD7-3B66-46D2-81C7-F3E9473D63E7}"/>
    <cellStyle name="Comma [0] 10 3 4 3" xfId="4284" xr:uid="{EDCC2FA7-AA64-4A5F-BC9B-3B82B559C0DE}"/>
    <cellStyle name="Comma [0] 10 3 4 4" xfId="8078" xr:uid="{B0740ECD-FFC7-4E52-8EC0-B6174AF7BE20}"/>
    <cellStyle name="Comma [0] 10 3 4 5" xfId="11868" xr:uid="{7CE31161-30A4-4A26-B951-C00829D76802}"/>
    <cellStyle name="Comma [0] 10 3 4 6" xfId="15659" xr:uid="{F13DB2B2-5A8C-4C0B-9527-73D31907ADFF}"/>
    <cellStyle name="Comma [0] 10 3 5" xfId="2007" xr:uid="{5CFD976A-874F-4EDA-9006-638B2258C3EA}"/>
    <cellStyle name="Comma [0] 10 3 5 2" xfId="3800" xr:uid="{6BF78287-8744-4F12-85AA-C82C467AF645}"/>
    <cellStyle name="Comma [0] 10 3 5 2 2" xfId="4287" xr:uid="{68C55834-F0B3-4667-BA5A-ABD6E5474106}"/>
    <cellStyle name="Comma [0] 10 3 5 2 3" xfId="8081" xr:uid="{09914CDA-D6FF-482D-815F-170D153C94A9}"/>
    <cellStyle name="Comma [0] 10 3 5 2 4" xfId="11871" xr:uid="{4C3C05A3-983F-4D8E-94CD-E3A0A6147638}"/>
    <cellStyle name="Comma [0] 10 3 5 2 5" xfId="15662" xr:uid="{80EEAB5A-88B0-4FF8-8988-34B4DDD625B3}"/>
    <cellStyle name="Comma [0] 10 3 5 3" xfId="4286" xr:uid="{A2E32ECC-4432-4910-8ED0-040DD6161111}"/>
    <cellStyle name="Comma [0] 10 3 5 4" xfId="8080" xr:uid="{A6106B6E-7A6E-4E10-B0F8-D7A82F0C64B2}"/>
    <cellStyle name="Comma [0] 10 3 5 5" xfId="11870" xr:uid="{0BD32D64-9F3F-49E1-9689-C30027F12E3E}"/>
    <cellStyle name="Comma [0] 10 3 5 6" xfId="15661" xr:uid="{7AECB09E-E613-4BF1-AF04-291F74AF239A}"/>
    <cellStyle name="Comma [0] 10 3 6" xfId="2514" xr:uid="{3F8FA0E5-D0A8-42E0-940C-F57C9D30D2A5}"/>
    <cellStyle name="Comma [0] 10 3 6 2" xfId="4288" xr:uid="{47385667-4B8A-4C83-9C65-DB7C01B6D9B2}"/>
    <cellStyle name="Comma [0] 10 3 6 3" xfId="8082" xr:uid="{97EE8286-151D-48CF-B406-27A565904C7E}"/>
    <cellStyle name="Comma [0] 10 3 6 4" xfId="11872" xr:uid="{496AC6F4-332E-4842-8CBF-1F8B2EE656A7}"/>
    <cellStyle name="Comma [0] 10 3 6 5" xfId="15663" xr:uid="{F55FF52E-126C-467B-9239-A2A1C10289C3}"/>
    <cellStyle name="Comma [0] 10 3 7" xfId="4275" xr:uid="{64E7C0D6-2BA5-48AD-A1E5-3ADF8B39DC8B}"/>
    <cellStyle name="Comma [0] 10 3 8" xfId="8069" xr:uid="{1792BBCC-837E-45C0-93BC-6F1B3B5DCD86}"/>
    <cellStyle name="Comma [0] 10 3 9" xfId="11859" xr:uid="{E5306525-C263-4CEC-A519-357133DAC4DB}"/>
    <cellStyle name="Comma [0] 10 4" xfId="872" xr:uid="{0B58467B-D485-4D05-B86E-179D5C1E6896}"/>
    <cellStyle name="Comma [0] 10 4 2" xfId="1555" xr:uid="{7DE30C08-5167-4500-B92E-1371C537B017}"/>
    <cellStyle name="Comma [0] 10 4 2 2" xfId="3348" xr:uid="{D2F9E313-9D79-4B1F-B01A-F282B3432E14}"/>
    <cellStyle name="Comma [0] 10 4 2 2 2" xfId="4291" xr:uid="{7D02B7BD-E219-49F9-B62C-ECCF959B94D4}"/>
    <cellStyle name="Comma [0] 10 4 2 2 3" xfId="8085" xr:uid="{3426DB89-213F-4E97-A207-FFDD328925BF}"/>
    <cellStyle name="Comma [0] 10 4 2 2 4" xfId="11875" xr:uid="{AEAC82C9-A1E9-4C1F-BC96-1C4CDA2DA9A5}"/>
    <cellStyle name="Comma [0] 10 4 2 2 5" xfId="15666" xr:uid="{1B42D89F-AA5A-4A59-B47F-C36F0CE423E3}"/>
    <cellStyle name="Comma [0] 10 4 2 3" xfId="4290" xr:uid="{C37C41EE-43F4-438C-9217-86F3BBE966D2}"/>
    <cellStyle name="Comma [0] 10 4 2 4" xfId="8084" xr:uid="{C93A582F-DABD-4269-BA82-15FDC4C6582D}"/>
    <cellStyle name="Comma [0] 10 4 2 5" xfId="11874" xr:uid="{604F5E28-F5DC-41F1-9176-498E872116FC}"/>
    <cellStyle name="Comma [0] 10 4 2 6" xfId="15665" xr:uid="{5629B9CF-8CDC-4E6E-9810-411A8BD2FF4B}"/>
    <cellStyle name="Comma [0] 10 4 3" xfId="2136" xr:uid="{F97B2B8D-2EAE-4232-8A31-C839E7675B84}"/>
    <cellStyle name="Comma [0] 10 4 3 2" xfId="3929" xr:uid="{420DBABC-CF40-4F44-8B54-BD5CF813E33F}"/>
    <cellStyle name="Comma [0] 10 4 3 2 2" xfId="4293" xr:uid="{D68D6CC5-F220-4C89-9516-DD13946B8ADF}"/>
    <cellStyle name="Comma [0] 10 4 3 2 3" xfId="8087" xr:uid="{16E0D9FB-B067-417E-8F65-E9CCB5FC76CD}"/>
    <cellStyle name="Comma [0] 10 4 3 2 4" xfId="11877" xr:uid="{9D338D46-E00A-400C-9EDE-B1BCC18C861D}"/>
    <cellStyle name="Comma [0] 10 4 3 2 5" xfId="15668" xr:uid="{946C9346-2787-4612-9329-4911A7A14DCF}"/>
    <cellStyle name="Comma [0] 10 4 3 3" xfId="4292" xr:uid="{81A5973D-4A54-40D1-9316-AFC78166818A}"/>
    <cellStyle name="Comma [0] 10 4 3 4" xfId="8086" xr:uid="{044A02FE-8825-4885-942B-A7365649B8ED}"/>
    <cellStyle name="Comma [0] 10 4 3 5" xfId="11876" xr:uid="{58AEF6C1-F4C2-4CA7-A039-6E22D635F0CB}"/>
    <cellStyle name="Comma [0] 10 4 3 6" xfId="15667" xr:uid="{16E59007-EA80-4E5D-9479-DF2E201E3A7D}"/>
    <cellStyle name="Comma [0] 10 4 4" xfId="2665" xr:uid="{A0CB5360-0370-45B4-90CA-01F6771FB564}"/>
    <cellStyle name="Comma [0] 10 4 4 2" xfId="4294" xr:uid="{3CE013A8-5819-4BDD-B811-42C33E4909EE}"/>
    <cellStyle name="Comma [0] 10 4 4 3" xfId="8088" xr:uid="{129DD19E-5992-4D75-8A85-65D6BD3FA6A7}"/>
    <cellStyle name="Comma [0] 10 4 4 4" xfId="11878" xr:uid="{0434F424-8CB8-4E19-902F-FEDEE0DA0638}"/>
    <cellStyle name="Comma [0] 10 4 4 5" xfId="15669" xr:uid="{34309034-5DF0-4802-9342-340D69019601}"/>
    <cellStyle name="Comma [0] 10 4 5" xfId="4289" xr:uid="{DCF51B27-7330-4B84-BB26-5E43F7F5DE23}"/>
    <cellStyle name="Comma [0] 10 4 6" xfId="8083" xr:uid="{9FC7FFB9-6DB7-4F23-BA69-4D22F59F6A5A}"/>
    <cellStyle name="Comma [0] 10 4 7" xfId="11873" xr:uid="{B5981C11-069A-4B51-9447-19B5E0496B49}"/>
    <cellStyle name="Comma [0] 10 4 8" xfId="15664" xr:uid="{A3AD1A35-9DB4-4A56-9940-DC32E719CC46}"/>
    <cellStyle name="Comma [0] 10 5" xfId="1099" xr:uid="{65F7596E-F5CE-41E7-9E92-406CF493B8C8}"/>
    <cellStyle name="Comma [0] 10 5 2" xfId="1782" xr:uid="{81015C29-AEFB-4391-B6FB-8689CB40C19A}"/>
    <cellStyle name="Comma [0] 10 5 2 2" xfId="3575" xr:uid="{41F02CD9-29E9-4311-B7B9-2F9C56BCF6DB}"/>
    <cellStyle name="Comma [0] 10 5 2 2 2" xfId="4297" xr:uid="{AEC374C4-A616-4E6B-B81B-3CE99A5870E6}"/>
    <cellStyle name="Comma [0] 10 5 2 2 3" xfId="8091" xr:uid="{1F9A5C64-22B2-4CE8-9CA5-FB8D06E45389}"/>
    <cellStyle name="Comma [0] 10 5 2 2 4" xfId="11881" xr:uid="{A416D89A-C135-4999-B0A3-C69949A2A054}"/>
    <cellStyle name="Comma [0] 10 5 2 2 5" xfId="15672" xr:uid="{57D95C25-B4B4-4269-B5C3-6B004A6DA415}"/>
    <cellStyle name="Comma [0] 10 5 2 3" xfId="4296" xr:uid="{052F76E2-1D6D-411C-8550-49FC4B6051D1}"/>
    <cellStyle name="Comma [0] 10 5 2 4" xfId="8090" xr:uid="{C6754FE3-C4B0-4217-B03E-C3AFC18CEF74}"/>
    <cellStyle name="Comma [0] 10 5 2 5" xfId="11880" xr:uid="{E125BAAE-C8A5-4289-A552-9DDC4BDBD3C7}"/>
    <cellStyle name="Comma [0] 10 5 2 6" xfId="15671" xr:uid="{FB12C17F-793E-42D3-9747-428A7116665F}"/>
    <cellStyle name="Comma [0] 10 5 3" xfId="2892" xr:uid="{25EDEF52-3340-444A-8F23-0E0856FBF4AD}"/>
    <cellStyle name="Comma [0] 10 5 3 2" xfId="4298" xr:uid="{1ABA7B92-089D-471B-A45B-003AEFBE74F0}"/>
    <cellStyle name="Comma [0] 10 5 3 3" xfId="8092" xr:uid="{9F01E908-AD47-4675-9ECD-D7BAFFA5F870}"/>
    <cellStyle name="Comma [0] 10 5 3 4" xfId="11882" xr:uid="{44746E11-9273-469E-AF95-F6B4CD1B7769}"/>
    <cellStyle name="Comma [0] 10 5 3 5" xfId="15673" xr:uid="{FD735AEC-15D1-41A0-8669-D0CC799F23BD}"/>
    <cellStyle name="Comma [0] 10 5 4" xfId="4295" xr:uid="{04736D9F-8698-4543-9DA5-C0A1397BDFDA}"/>
    <cellStyle name="Comma [0] 10 5 5" xfId="8089" xr:uid="{6FE68A59-E542-4D25-A874-CB3781B15BC6}"/>
    <cellStyle name="Comma [0] 10 5 6" xfId="11879" xr:uid="{91D11F1D-FF46-4D82-97DF-6A5E76E158A7}"/>
    <cellStyle name="Comma [0] 10 5 7" xfId="15670" xr:uid="{6851B0B7-4D41-49B6-9487-343FAB9D7C27}"/>
    <cellStyle name="Comma [0] 10 6" xfId="1327" xr:uid="{D5BAF09B-D272-4505-AD29-89B4ABAA0B7C}"/>
    <cellStyle name="Comma [0] 10 6 2" xfId="3120" xr:uid="{BF0CDC1F-1B6E-4392-B5C0-00A025F87A8B}"/>
    <cellStyle name="Comma [0] 10 6 2 2" xfId="4300" xr:uid="{E5A515B5-04EC-4A4C-9C64-55A5B538087F}"/>
    <cellStyle name="Comma [0] 10 6 2 3" xfId="8094" xr:uid="{1C160F25-36F7-43FC-93CC-16F91340D38A}"/>
    <cellStyle name="Comma [0] 10 6 2 4" xfId="11884" xr:uid="{6090CA95-6D6A-47AC-9791-BF23C8AF4701}"/>
    <cellStyle name="Comma [0] 10 6 2 5" xfId="15675" xr:uid="{DB96FB93-7E71-4C39-B06C-D4BB32F3249B}"/>
    <cellStyle name="Comma [0] 10 6 3" xfId="4299" xr:uid="{BECC0EC1-8436-4882-9CFB-EE2AB027F713}"/>
    <cellStyle name="Comma [0] 10 6 4" xfId="8093" xr:uid="{4045FF86-9E48-4038-B9FC-9A29444606E0}"/>
    <cellStyle name="Comma [0] 10 6 5" xfId="11883" xr:uid="{F8A1AE4A-5723-498C-B234-F7F169318336}"/>
    <cellStyle name="Comma [0] 10 6 6" xfId="15674" xr:uid="{5F2ADD92-B9F2-4E68-9F13-A09207FEA7C4}"/>
    <cellStyle name="Comma [0] 10 7" xfId="631" xr:uid="{A38F32A9-D21E-4265-A734-7FDE2B5306FC}"/>
    <cellStyle name="Comma [0] 10 7 2" xfId="2432" xr:uid="{920F6C07-4E36-4041-9F6D-483C19E19777}"/>
    <cellStyle name="Comma [0] 10 7 2 2" xfId="4302" xr:uid="{CD66FD42-293F-4868-A06E-777C457D601B}"/>
    <cellStyle name="Comma [0] 10 7 2 3" xfId="8096" xr:uid="{B712C53E-0C4D-48AC-B49F-3422F65ECFF8}"/>
    <cellStyle name="Comma [0] 10 7 2 4" xfId="11886" xr:uid="{836D0C0B-2F3C-40FC-9523-2B6E191D92C8}"/>
    <cellStyle name="Comma [0] 10 7 2 5" xfId="15677" xr:uid="{21534DD8-5B1E-4BEF-9CCD-939ED153C7C3}"/>
    <cellStyle name="Comma [0] 10 7 3" xfId="4301" xr:uid="{C470ACE7-F8AB-4E7B-89C4-C0D5422F52DA}"/>
    <cellStyle name="Comma [0] 10 7 4" xfId="8095" xr:uid="{C2EF33A3-D69C-4D76-982C-661B4AF2F9BE}"/>
    <cellStyle name="Comma [0] 10 7 5" xfId="11885" xr:uid="{24370AF9-5876-4DEE-87F1-C7A9850233AF}"/>
    <cellStyle name="Comma [0] 10 7 6" xfId="15676" xr:uid="{93C11860-505F-4649-8A9F-A2F18F801F12}"/>
    <cellStyle name="Comma [0] 10 8" xfId="2334" xr:uid="{7FDA6C5C-6C48-46DB-9D11-ED6B23F8520C}"/>
    <cellStyle name="Comma [0] 10 8 2" xfId="4303" xr:uid="{B0238AFB-223B-4FDF-BA85-E420311948F7}"/>
    <cellStyle name="Comma [0] 10 8 3" xfId="8097" xr:uid="{B95426E2-BABD-4EAE-AF41-1A61984CAB4B}"/>
    <cellStyle name="Comma [0] 10 8 4" xfId="11887" xr:uid="{912CB43C-E5B0-4E35-9D1F-BB3C81FF1D02}"/>
    <cellStyle name="Comma [0] 10 8 5" xfId="15678" xr:uid="{778F362E-B217-48A3-8552-23E3DFDA032E}"/>
    <cellStyle name="Comma [0] 10 9" xfId="4258" xr:uid="{B340828C-1465-4BFE-AE3D-7B48C429198F}"/>
    <cellStyle name="Comma [0] 11" xfId="653" xr:uid="{319EFD93-033B-4A2B-A3A1-B1C9ABFAA4B4}"/>
    <cellStyle name="Comma [0] 11 10" xfId="15679" xr:uid="{F76632D3-3AD0-41BA-8BDC-C6CE92AD621B}"/>
    <cellStyle name="Comma [0] 11 2" xfId="888" xr:uid="{9B6F7B8D-B1F6-42FA-9954-B311ED7CFD5A}"/>
    <cellStyle name="Comma [0] 11 2 2" xfId="1571" xr:uid="{465BC8E6-A0D3-4CBE-AFDE-B175C97A8490}"/>
    <cellStyle name="Comma [0] 11 2 2 2" xfId="3364" xr:uid="{9649055A-99E1-49BA-BDAC-729BADE5444D}"/>
    <cellStyle name="Comma [0] 11 2 2 2 2" xfId="4307" xr:uid="{47035D45-D8C3-4286-B2F8-6D875F108AD5}"/>
    <cellStyle name="Comma [0] 11 2 2 2 3" xfId="8101" xr:uid="{1007A685-3BC0-40FB-919F-D19869EAF3C6}"/>
    <cellStyle name="Comma [0] 11 2 2 2 4" xfId="11891" xr:uid="{0E93AAE6-C030-4909-96F9-393AF693EF8B}"/>
    <cellStyle name="Comma [0] 11 2 2 2 5" xfId="15682" xr:uid="{24A5DD9B-4244-4E29-BDCA-A5AF9BF9CE81}"/>
    <cellStyle name="Comma [0] 11 2 2 3" xfId="4306" xr:uid="{0F4E5F4F-E8B5-46DE-A3E0-C8557CC5DDCC}"/>
    <cellStyle name="Comma [0] 11 2 2 4" xfId="8100" xr:uid="{F58F94C0-FE4E-4F20-9759-490474080025}"/>
    <cellStyle name="Comma [0] 11 2 2 5" xfId="11890" xr:uid="{A8030334-E93F-4783-BAC8-2819549396D6}"/>
    <cellStyle name="Comma [0] 11 2 2 6" xfId="15681" xr:uid="{FBC5823E-4DCC-4B66-8E81-535A0F560202}"/>
    <cellStyle name="Comma [0] 11 2 3" xfId="2681" xr:uid="{56B10C69-8480-4357-A165-112CBC10CF38}"/>
    <cellStyle name="Comma [0] 11 2 3 2" xfId="4308" xr:uid="{93B99095-40AE-4109-B712-2975DB0A1FCF}"/>
    <cellStyle name="Comma [0] 11 2 3 3" xfId="8102" xr:uid="{F3D56D8E-617E-4288-88DC-A05AC61EDA03}"/>
    <cellStyle name="Comma [0] 11 2 3 4" xfId="11892" xr:uid="{B240E3DD-BD88-414F-A62B-DF683E537D88}"/>
    <cellStyle name="Comma [0] 11 2 3 5" xfId="15683" xr:uid="{8196F1A7-CBBE-4533-81D4-0B455FB65520}"/>
    <cellStyle name="Comma [0] 11 2 4" xfId="4305" xr:uid="{C9B9B665-786E-46E6-8127-52F2E0C102CC}"/>
    <cellStyle name="Comma [0] 11 2 5" xfId="8099" xr:uid="{7AA004F0-9077-4243-AA8B-02550757A649}"/>
    <cellStyle name="Comma [0] 11 2 6" xfId="11889" xr:uid="{AF0E0D2B-983E-48B5-82CB-839B7495662D}"/>
    <cellStyle name="Comma [0] 11 2 7" xfId="15680" xr:uid="{01078884-6685-4D8C-BACE-5AA37D4B75D8}"/>
    <cellStyle name="Comma [0] 11 3" xfId="1115" xr:uid="{415A499C-74E5-4BA0-BBB5-6B4AA8C87B6F}"/>
    <cellStyle name="Comma [0] 11 3 2" xfId="1798" xr:uid="{ECBE00A9-FFD3-4E9F-90C8-2029F566553E}"/>
    <cellStyle name="Comma [0] 11 3 2 2" xfId="3591" xr:uid="{63A7679C-8AA0-4C91-88DB-40280448BC22}"/>
    <cellStyle name="Comma [0] 11 3 2 2 2" xfId="4311" xr:uid="{1F6FC70D-1C04-40EB-8C38-8CB195D0BB95}"/>
    <cellStyle name="Comma [0] 11 3 2 2 3" xfId="8105" xr:uid="{3DADF5D4-A478-4793-8A87-BF4490A7311A}"/>
    <cellStyle name="Comma [0] 11 3 2 2 4" xfId="11895" xr:uid="{22DF1C35-AF8E-4026-AE9B-9A122468F535}"/>
    <cellStyle name="Comma [0] 11 3 2 2 5" xfId="15686" xr:uid="{F8F2F26F-A5A6-481B-9E09-2414DA763335}"/>
    <cellStyle name="Comma [0] 11 3 2 3" xfId="4310" xr:uid="{00BB90B2-6DDF-4605-9814-5C255189DD40}"/>
    <cellStyle name="Comma [0] 11 3 2 4" xfId="8104" xr:uid="{50103B11-1B9A-4B39-9949-4CCCE50412BA}"/>
    <cellStyle name="Comma [0] 11 3 2 5" xfId="11894" xr:uid="{5F2D0DC1-C794-49A1-A759-44D9E3438269}"/>
    <cellStyle name="Comma [0] 11 3 2 6" xfId="15685" xr:uid="{E8177A62-7DA8-4CCE-AEAA-700DD7AE5C21}"/>
    <cellStyle name="Comma [0] 11 3 3" xfId="2908" xr:uid="{66957B75-7906-4482-A4F3-D8CE856DD092}"/>
    <cellStyle name="Comma [0] 11 3 3 2" xfId="4312" xr:uid="{26DCBF0F-F844-4E59-A6CD-FECB9CFA89BA}"/>
    <cellStyle name="Comma [0] 11 3 3 3" xfId="8106" xr:uid="{18109603-DF06-44BF-A8F4-EFA3EE291481}"/>
    <cellStyle name="Comma [0] 11 3 3 4" xfId="11896" xr:uid="{9208A49F-C356-4DEC-BEA5-F7B9B3FA00FC}"/>
    <cellStyle name="Comma [0] 11 3 3 5" xfId="15687" xr:uid="{A428FA0D-DEFB-49FE-A4A7-2B67DD4A18CB}"/>
    <cellStyle name="Comma [0] 11 3 4" xfId="4309" xr:uid="{CACA5B2F-1A62-4AD4-87BA-21B0D083565C}"/>
    <cellStyle name="Comma [0] 11 3 5" xfId="8103" xr:uid="{CCF33E1D-0BD1-4C99-887A-37972033F2DB}"/>
    <cellStyle name="Comma [0] 11 3 6" xfId="11893" xr:uid="{57624527-EED1-4FC7-9163-C59CC2A644D1}"/>
    <cellStyle name="Comma [0] 11 3 7" xfId="15684" xr:uid="{29B45193-A7B2-4249-816D-F850BE64BC3E}"/>
    <cellStyle name="Comma [0] 11 4" xfId="1343" xr:uid="{624B0DA3-5C60-497C-BCDF-138DE583C2B3}"/>
    <cellStyle name="Comma [0] 11 4 2" xfId="3136" xr:uid="{E3FE8B34-C30B-405A-8575-98528C0A7E33}"/>
    <cellStyle name="Comma [0] 11 4 2 2" xfId="4314" xr:uid="{018FA18B-3C51-4A6D-8254-16F2D98E1567}"/>
    <cellStyle name="Comma [0] 11 4 2 3" xfId="8108" xr:uid="{17EE013F-2CB2-4C0B-99C6-765D111BDC12}"/>
    <cellStyle name="Comma [0] 11 4 2 4" xfId="11898" xr:uid="{4C6B0C9C-F4A6-4C21-AFE6-9DBA9074B2FE}"/>
    <cellStyle name="Comma [0] 11 4 2 5" xfId="15689" xr:uid="{60CBB4D3-29AA-43AD-9C65-4D513E017958}"/>
    <cellStyle name="Comma [0] 11 4 3" xfId="4313" xr:uid="{A80BF1B1-B332-4DB4-83F2-1F45C48D4FB7}"/>
    <cellStyle name="Comma [0] 11 4 4" xfId="8107" xr:uid="{00848C0C-FF33-4635-93BE-A58930FDFC9A}"/>
    <cellStyle name="Comma [0] 11 4 5" xfId="11897" xr:uid="{0E3107D3-D9BB-464F-B781-AFD0755D8989}"/>
    <cellStyle name="Comma [0] 11 4 6" xfId="15688" xr:uid="{A2BF91AC-A7D4-487C-876A-6EF47FDD2571}"/>
    <cellStyle name="Comma [0] 11 5" xfId="1950" xr:uid="{7B07C031-C9EE-49EB-AD83-D3FDBDFCABBF}"/>
    <cellStyle name="Comma [0] 11 5 2" xfId="3743" xr:uid="{A036A6C9-2210-4F4A-9798-1339EEBE71A1}"/>
    <cellStyle name="Comma [0] 11 5 2 2" xfId="4316" xr:uid="{6C2A4C66-6425-4C86-8BB9-1E85E496CB97}"/>
    <cellStyle name="Comma [0] 11 5 2 3" xfId="8110" xr:uid="{85574313-4266-46BF-822F-9B61A109F37C}"/>
    <cellStyle name="Comma [0] 11 5 2 4" xfId="11900" xr:uid="{4E0A7FA3-ADCE-49DF-86D0-35E9CBD4CB0E}"/>
    <cellStyle name="Comma [0] 11 5 2 5" xfId="15691" xr:uid="{BC03090E-E0BB-40F2-86CE-EEA84128C74E}"/>
    <cellStyle name="Comma [0] 11 5 3" xfId="4315" xr:uid="{DA4DF958-BC47-4346-B161-E2073A118AE6}"/>
    <cellStyle name="Comma [0] 11 5 4" xfId="8109" xr:uid="{48FB98F4-7E1C-42F6-95D5-C690BE30368C}"/>
    <cellStyle name="Comma [0] 11 5 5" xfId="11899" xr:uid="{434C01A3-9F0E-461F-A66D-8276301948C5}"/>
    <cellStyle name="Comma [0] 11 5 6" xfId="15690" xr:uid="{42674D98-8A37-4E0D-A9EE-16FACF8D5902}"/>
    <cellStyle name="Comma [0] 11 6" xfId="2454" xr:uid="{873F9830-2CC6-4EDC-9642-1551CD4AA15A}"/>
    <cellStyle name="Comma [0] 11 6 2" xfId="4317" xr:uid="{1071B55A-22BC-4CC8-98CD-B9645AB3CF25}"/>
    <cellStyle name="Comma [0] 11 6 3" xfId="8111" xr:uid="{0A8A568D-2D38-440D-BA78-88C08112DB37}"/>
    <cellStyle name="Comma [0] 11 6 4" xfId="11901" xr:uid="{0907D5AC-A68C-4593-8F9F-78520A64A9D9}"/>
    <cellStyle name="Comma [0] 11 6 5" xfId="15692" xr:uid="{61631EAF-6668-46E1-A618-84FA7F5BEEEF}"/>
    <cellStyle name="Comma [0] 11 7" xfId="4304" xr:uid="{82C2E2CE-3477-4D15-978E-D9D4B41708B0}"/>
    <cellStyle name="Comma [0] 11 8" xfId="8098" xr:uid="{2687B1F3-4CEB-45D1-BAA4-338A8AE4B38B}"/>
    <cellStyle name="Comma [0] 11 9" xfId="11888" xr:uid="{D2EA2A89-2777-404F-A020-03F1350B5EDC}"/>
    <cellStyle name="Comma [0] 12" xfId="4093" xr:uid="{0DBB9656-0B22-47F9-90CE-C0346488EBFA}"/>
    <cellStyle name="Comma [0] 12 2" xfId="4318" xr:uid="{12824FA2-6F4F-43DA-A631-45F98DB0ACC6}"/>
    <cellStyle name="Comma [0] 12 3" xfId="8112" xr:uid="{7FFC6E46-73AF-4DF2-A13A-CE21A7A34D48}"/>
    <cellStyle name="Comma [0] 12 4" xfId="11902" xr:uid="{5A90510B-E183-4C02-87FF-42EF80952C9D}"/>
    <cellStyle name="Comma [0] 12 5" xfId="15693" xr:uid="{BC587CAB-D0BB-4AA2-8A74-77A3DB8E138F}"/>
    <cellStyle name="Comma [0] 2" xfId="108" xr:uid="{DB1036C6-61F4-4447-ABF1-E281A0BC3083}"/>
    <cellStyle name="Comma [0] 2 10" xfId="542" xr:uid="{7F5230CF-46A4-4479-9E78-98726A7247D0}"/>
    <cellStyle name="Comma [0] 2 10 10" xfId="8114" xr:uid="{7C1137A0-7EF7-4DA3-A8E7-689CC8A04D3E}"/>
    <cellStyle name="Comma [0] 2 10 11" xfId="11904" xr:uid="{3F0FEA71-CA83-4F28-88B1-C424319E25D6}"/>
    <cellStyle name="Comma [0] 2 10 12" xfId="15695" xr:uid="{26632705-52AC-40BD-B33A-4292472A1201}"/>
    <cellStyle name="Comma [0] 2 10 2" xfId="808" xr:uid="{DDEC0BB2-C605-44E9-88BB-25A93C3230A0}"/>
    <cellStyle name="Comma [0] 2 10 2 10" xfId="15696" xr:uid="{82932DF3-B75A-47F8-B957-32870D537879}"/>
    <cellStyle name="Comma [0] 2 10 2 2" xfId="1035" xr:uid="{0D7F5247-2763-4036-8E88-8A4EF49A844B}"/>
    <cellStyle name="Comma [0] 2 10 2 2 2" xfId="1718" xr:uid="{D0AD5B83-97C9-4A9D-A2B0-DAE34C8CEFAF}"/>
    <cellStyle name="Comma [0] 2 10 2 2 2 2" xfId="3511" xr:uid="{8CCB0ECE-8C04-41B1-A737-9907A27E4731}"/>
    <cellStyle name="Comma [0] 2 10 2 2 2 2 2" xfId="4324" xr:uid="{83826473-1D17-4324-90A4-8B8D5BF0DE52}"/>
    <cellStyle name="Comma [0] 2 10 2 2 2 2 3" xfId="8118" xr:uid="{34B160C8-E839-42F0-BFEB-F57BBB400666}"/>
    <cellStyle name="Comma [0] 2 10 2 2 2 2 4" xfId="11908" xr:uid="{98BCC77A-ABA5-4539-A364-58CA7F2EFFE5}"/>
    <cellStyle name="Comma [0] 2 10 2 2 2 2 5" xfId="15699" xr:uid="{3E75BFA6-6590-431A-850F-B7F65DE683E4}"/>
    <cellStyle name="Comma [0] 2 10 2 2 2 3" xfId="4323" xr:uid="{3A2BB8EE-45B5-46B2-A699-A999A5BB3192}"/>
    <cellStyle name="Comma [0] 2 10 2 2 2 4" xfId="8117" xr:uid="{F61FEDAC-E514-4286-AA3B-15C61A23C1EE}"/>
    <cellStyle name="Comma [0] 2 10 2 2 2 5" xfId="11907" xr:uid="{867E5C25-BB87-4855-BDEE-DC5C3A007245}"/>
    <cellStyle name="Comma [0] 2 10 2 2 2 6" xfId="15698" xr:uid="{303806D8-ACDE-4B9C-B2C1-B1794E251488}"/>
    <cellStyle name="Comma [0] 2 10 2 2 3" xfId="2223" xr:uid="{84BEE011-3FDD-4268-A806-F8EDFD685D56}"/>
    <cellStyle name="Comma [0] 2 10 2 2 3 2" xfId="4016" xr:uid="{0D8B8FB9-175B-4976-AB49-CFEFBD875270}"/>
    <cellStyle name="Comma [0] 2 10 2 2 3 2 2" xfId="4326" xr:uid="{DC4E5E05-C9CF-4550-A1D0-AB361B6D41DC}"/>
    <cellStyle name="Comma [0] 2 10 2 2 3 2 3" xfId="8120" xr:uid="{A413789F-4C15-47B1-A5B3-4DF863E0043E}"/>
    <cellStyle name="Comma [0] 2 10 2 2 3 2 4" xfId="11910" xr:uid="{127B8708-05B7-490F-BA46-D386E89AB240}"/>
    <cellStyle name="Comma [0] 2 10 2 2 3 2 5" xfId="15701" xr:uid="{90900D0B-07B3-4C81-9429-62BB3ACE896A}"/>
    <cellStyle name="Comma [0] 2 10 2 2 3 3" xfId="4325" xr:uid="{8DF138A6-9EFC-41C4-B807-784955C870EC}"/>
    <cellStyle name="Comma [0] 2 10 2 2 3 4" xfId="8119" xr:uid="{7F755522-03D7-4167-B853-89E41247AFE9}"/>
    <cellStyle name="Comma [0] 2 10 2 2 3 5" xfId="11909" xr:uid="{56CFDB79-428E-4066-A77D-494EDB252A4C}"/>
    <cellStyle name="Comma [0] 2 10 2 2 3 6" xfId="15700" xr:uid="{A131EDD2-21AF-4C46-808B-35368852F251}"/>
    <cellStyle name="Comma [0] 2 10 2 2 4" xfId="2828" xr:uid="{80F2E8DC-6982-4A80-947B-72D7CE58C459}"/>
    <cellStyle name="Comma [0] 2 10 2 2 4 2" xfId="4327" xr:uid="{B5E845FD-639F-4A49-8EB0-72CBB1192898}"/>
    <cellStyle name="Comma [0] 2 10 2 2 4 3" xfId="8121" xr:uid="{33CBA516-5C11-4935-A5B4-547F726493FF}"/>
    <cellStyle name="Comma [0] 2 10 2 2 4 4" xfId="11911" xr:uid="{81BEF3E5-4552-4A6D-8444-73FCAFDD1CF7}"/>
    <cellStyle name="Comma [0] 2 10 2 2 4 5" xfId="15702" xr:uid="{4D3C5949-7913-47EE-877F-40745D44388D}"/>
    <cellStyle name="Comma [0] 2 10 2 2 5" xfId="4322" xr:uid="{19094943-B827-499C-9592-C5CA98A3725C}"/>
    <cellStyle name="Comma [0] 2 10 2 2 6" xfId="8116" xr:uid="{AB8874D7-6E7C-434B-89B1-8BC96ACE667B}"/>
    <cellStyle name="Comma [0] 2 10 2 2 7" xfId="11906" xr:uid="{766B92A4-4AE7-45A9-AF61-99DFC3100586}"/>
    <cellStyle name="Comma [0] 2 10 2 2 8" xfId="15697" xr:uid="{EB75182A-0C5F-4056-9587-77F1A71609E7}"/>
    <cellStyle name="Comma [0] 2 10 2 3" xfId="1262" xr:uid="{7F8A7A0E-4A36-4CF1-8ED9-C48B353390B6}"/>
    <cellStyle name="Comma [0] 2 10 2 3 2" xfId="1945" xr:uid="{6FA8D8C5-E2DF-42F1-8851-F1B2E813C791}"/>
    <cellStyle name="Comma [0] 2 10 2 3 2 2" xfId="3738" xr:uid="{12CF250D-1572-4E0D-BC71-528B138C2FBD}"/>
    <cellStyle name="Comma [0] 2 10 2 3 2 2 2" xfId="4330" xr:uid="{B8EEBEA7-A026-4E4B-91B4-0E912D772182}"/>
    <cellStyle name="Comma [0] 2 10 2 3 2 2 3" xfId="8124" xr:uid="{73FFD27F-65E5-43C0-B0FF-636F0A4C1A21}"/>
    <cellStyle name="Comma [0] 2 10 2 3 2 2 4" xfId="11914" xr:uid="{8BE9D09D-7218-4CB0-940F-2942B9E9DD2A}"/>
    <cellStyle name="Comma [0] 2 10 2 3 2 2 5" xfId="15705" xr:uid="{DB096FAC-3287-41F9-9266-1DE980051CA8}"/>
    <cellStyle name="Comma [0] 2 10 2 3 2 3" xfId="4329" xr:uid="{EE587D88-EF8A-4018-B03F-FEEA33DAEA3D}"/>
    <cellStyle name="Comma [0] 2 10 2 3 2 4" xfId="8123" xr:uid="{5D48F021-2938-446B-B52F-C928AB923C05}"/>
    <cellStyle name="Comma [0] 2 10 2 3 2 5" xfId="11913" xr:uid="{F0B4F05F-E1D8-4651-9946-D53CD55FFEAA}"/>
    <cellStyle name="Comma [0] 2 10 2 3 2 6" xfId="15704" xr:uid="{A857BB57-E71D-4432-A337-A49A06D565E7}"/>
    <cellStyle name="Comma [0] 2 10 2 3 3" xfId="3055" xr:uid="{3005FA5E-7C0C-43FA-82B6-02844CB983C5}"/>
    <cellStyle name="Comma [0] 2 10 2 3 3 2" xfId="4331" xr:uid="{AD877B74-0E1E-4B25-B0C9-423667B588E5}"/>
    <cellStyle name="Comma [0] 2 10 2 3 3 3" xfId="8125" xr:uid="{F2817302-8C37-4D99-BE2F-44BE0704F5DE}"/>
    <cellStyle name="Comma [0] 2 10 2 3 3 4" xfId="11915" xr:uid="{8C628101-6308-43B0-999F-A4339143491D}"/>
    <cellStyle name="Comma [0] 2 10 2 3 3 5" xfId="15706" xr:uid="{BCDB78E9-45EE-45FB-BC75-82A032198E8E}"/>
    <cellStyle name="Comma [0] 2 10 2 3 4" xfId="4328" xr:uid="{AC31E728-587D-491A-9B63-9FC801094E0B}"/>
    <cellStyle name="Comma [0] 2 10 2 3 5" xfId="8122" xr:uid="{230C40A2-7AF7-4BBB-BAB7-11C4A5FC9E6D}"/>
    <cellStyle name="Comma [0] 2 10 2 3 6" xfId="11912" xr:uid="{984D4175-87BE-4C99-89E3-E3DECF1C58D1}"/>
    <cellStyle name="Comma [0] 2 10 2 3 7" xfId="15703" xr:uid="{7E99AA0F-46E6-47CA-9468-F8D07F2B016C}"/>
    <cellStyle name="Comma [0] 2 10 2 4" xfId="1490" xr:uid="{939AB88A-B5F0-4CFE-B5AB-EA3BD7763682}"/>
    <cellStyle name="Comma [0] 2 10 2 4 2" xfId="3283" xr:uid="{8AC1DABA-8681-469B-994E-EE76133336DF}"/>
    <cellStyle name="Comma [0] 2 10 2 4 2 2" xfId="4333" xr:uid="{8FA7754C-AE50-409D-B4F6-D859D9FB2CBC}"/>
    <cellStyle name="Comma [0] 2 10 2 4 2 3" xfId="8127" xr:uid="{E408CB49-2096-42AB-BF16-CF69E4C1A169}"/>
    <cellStyle name="Comma [0] 2 10 2 4 2 4" xfId="11917" xr:uid="{09273BFE-D680-40B9-B741-BEEC07F12C6C}"/>
    <cellStyle name="Comma [0] 2 10 2 4 2 5" xfId="15708" xr:uid="{B6AA53D0-5F29-45A6-96F3-4E2914A2A680}"/>
    <cellStyle name="Comma [0] 2 10 2 4 3" xfId="4332" xr:uid="{280D5C39-6290-45C4-9F4A-5B6F073FDEE1}"/>
    <cellStyle name="Comma [0] 2 10 2 4 4" xfId="8126" xr:uid="{FD1C4206-896F-4D1E-9ACE-3F6C67AFCBE6}"/>
    <cellStyle name="Comma [0] 2 10 2 4 5" xfId="11916" xr:uid="{F6F0F0F5-0746-4363-A7DF-61CFA22B2F17}"/>
    <cellStyle name="Comma [0] 2 10 2 4 6" xfId="15707" xr:uid="{80CAF802-3436-4FEE-9513-F8992071734A}"/>
    <cellStyle name="Comma [0] 2 10 2 5" xfId="2077" xr:uid="{DE3B36FB-7BC7-4FA2-90A5-28C1F019DE92}"/>
    <cellStyle name="Comma [0] 2 10 2 5 2" xfId="3870" xr:uid="{6CE5B621-F29F-427F-8FA1-27A27D1204EB}"/>
    <cellStyle name="Comma [0] 2 10 2 5 2 2" xfId="4335" xr:uid="{1CCE8DC1-B346-447A-BEC8-46171EEC3F8D}"/>
    <cellStyle name="Comma [0] 2 10 2 5 2 3" xfId="8129" xr:uid="{8299224D-B55F-434C-9ADF-D8A95F48A562}"/>
    <cellStyle name="Comma [0] 2 10 2 5 2 4" xfId="11919" xr:uid="{16C2DAA6-E585-4E49-B3C1-19584F058E48}"/>
    <cellStyle name="Comma [0] 2 10 2 5 2 5" xfId="15710" xr:uid="{79D897F1-668C-468C-BB3B-9DE66279E09E}"/>
    <cellStyle name="Comma [0] 2 10 2 5 3" xfId="4334" xr:uid="{C2FC8542-A67C-4A9D-963A-79F6ED70F665}"/>
    <cellStyle name="Comma [0] 2 10 2 5 4" xfId="8128" xr:uid="{1555B301-3894-497B-A0AE-9B917CDE5328}"/>
    <cellStyle name="Comma [0] 2 10 2 5 5" xfId="11918" xr:uid="{1C4995B8-341E-4D5E-9982-194F96E4C751}"/>
    <cellStyle name="Comma [0] 2 10 2 5 6" xfId="15709" xr:uid="{BE86B132-5EAD-4679-AA1B-50345AD6D432}"/>
    <cellStyle name="Comma [0] 2 10 2 6" xfId="2601" xr:uid="{5CDB85AC-35AC-45E3-851E-FC98AD768813}"/>
    <cellStyle name="Comma [0] 2 10 2 6 2" xfId="4336" xr:uid="{9EE04407-A76C-4009-9578-1EC68DA6F669}"/>
    <cellStyle name="Comma [0] 2 10 2 6 3" xfId="8130" xr:uid="{688B04E5-D650-4D1D-A80F-9A7F648F137E}"/>
    <cellStyle name="Comma [0] 2 10 2 6 4" xfId="11920" xr:uid="{5507FF82-7839-4DB4-9057-505453D52D74}"/>
    <cellStyle name="Comma [0] 2 10 2 6 5" xfId="15711" xr:uid="{F881B531-3EA6-4B66-8B18-D1DBB2A7E5CB}"/>
    <cellStyle name="Comma [0] 2 10 2 7" xfId="4321" xr:uid="{A7EC880A-1E92-4271-9CE4-12C4BF979AE5}"/>
    <cellStyle name="Comma [0] 2 10 2 8" xfId="8115" xr:uid="{2FE0851A-13D0-4453-B171-67BF25D43E74}"/>
    <cellStyle name="Comma [0] 2 10 2 9" xfId="11905" xr:uid="{09EDEB27-D731-43CA-87D7-1C0A17B5CE60}"/>
    <cellStyle name="Comma [0] 2 10 3" xfId="733" xr:uid="{66FDBA8D-3C36-437B-9EAA-FD44475A5F68}"/>
    <cellStyle name="Comma [0] 2 10 3 10" xfId="15712" xr:uid="{271F8120-746D-4D70-BDFD-29F81EA2D90D}"/>
    <cellStyle name="Comma [0] 2 10 3 2" xfId="960" xr:uid="{0B32CC05-6376-4072-904A-EE3A6D444B08}"/>
    <cellStyle name="Comma [0] 2 10 3 2 2" xfId="1643" xr:uid="{29DC1A0A-48CB-40EE-89DC-78D188F0BB78}"/>
    <cellStyle name="Comma [0] 2 10 3 2 2 2" xfId="3436" xr:uid="{C3D995FC-B6F3-405F-8484-29736F34D004}"/>
    <cellStyle name="Comma [0] 2 10 3 2 2 2 2" xfId="4340" xr:uid="{0EB60703-C021-40FE-8AD9-D9C045432A01}"/>
    <cellStyle name="Comma [0] 2 10 3 2 2 2 3" xfId="8134" xr:uid="{221E6822-6FAD-46A3-9011-1643FB85317A}"/>
    <cellStyle name="Comma [0] 2 10 3 2 2 2 4" xfId="11924" xr:uid="{32C4FB1B-104C-44E8-AD84-8BC9F98769D5}"/>
    <cellStyle name="Comma [0] 2 10 3 2 2 2 5" xfId="15715" xr:uid="{A33B2C64-84FC-484E-A763-A8EDB51BC5B7}"/>
    <cellStyle name="Comma [0] 2 10 3 2 2 3" xfId="4339" xr:uid="{97E40807-9462-4AE0-8AC0-DE01E348A370}"/>
    <cellStyle name="Comma [0] 2 10 3 2 2 4" xfId="8133" xr:uid="{E1E9A19E-A655-4ADD-B980-3BB1744D9F2C}"/>
    <cellStyle name="Comma [0] 2 10 3 2 2 5" xfId="11923" xr:uid="{0316878F-F0D3-4EF5-855B-F9AD166FFD42}"/>
    <cellStyle name="Comma [0] 2 10 3 2 2 6" xfId="15714" xr:uid="{4919C540-C290-4DAF-A9B9-77BF2688D97A}"/>
    <cellStyle name="Comma [0] 2 10 3 2 3" xfId="2753" xr:uid="{91B8669F-D7CA-400A-BFAC-374D5900794C}"/>
    <cellStyle name="Comma [0] 2 10 3 2 3 2" xfId="4341" xr:uid="{86C9FCEA-62DE-4643-A637-AC8150A11BFB}"/>
    <cellStyle name="Comma [0] 2 10 3 2 3 3" xfId="8135" xr:uid="{66E310A2-1FCF-43AB-A757-480497FED976}"/>
    <cellStyle name="Comma [0] 2 10 3 2 3 4" xfId="11925" xr:uid="{1D4C895D-B20F-4C73-80D8-CB3572F57203}"/>
    <cellStyle name="Comma [0] 2 10 3 2 3 5" xfId="15716" xr:uid="{D0F51FA4-8CFB-4742-8BC3-233236D2B6F7}"/>
    <cellStyle name="Comma [0] 2 10 3 2 4" xfId="4338" xr:uid="{B6D8CCA4-C7BD-42E0-A80D-670C67A86F60}"/>
    <cellStyle name="Comma [0] 2 10 3 2 5" xfId="8132" xr:uid="{12E33B7A-D78F-4A07-A6A8-D36374D2043E}"/>
    <cellStyle name="Comma [0] 2 10 3 2 6" xfId="11922" xr:uid="{63215B31-5E1F-4327-869C-4F23741815B9}"/>
    <cellStyle name="Comma [0] 2 10 3 2 7" xfId="15713" xr:uid="{ECF5D581-95EA-406B-93C1-6CDF6555CB66}"/>
    <cellStyle name="Comma [0] 2 10 3 3" xfId="1187" xr:uid="{B6D5CCC4-CB57-4CE0-8CDD-D34AD42DDCD3}"/>
    <cellStyle name="Comma [0] 2 10 3 3 2" xfId="1870" xr:uid="{9273B918-FFAF-47B8-8445-123FB931AE7D}"/>
    <cellStyle name="Comma [0] 2 10 3 3 2 2" xfId="3663" xr:uid="{4F27BBE3-9F57-4D89-8523-196BDBA011E9}"/>
    <cellStyle name="Comma [0] 2 10 3 3 2 2 2" xfId="4344" xr:uid="{EFF00D34-1A94-4283-BC4D-24FB37D4891B}"/>
    <cellStyle name="Comma [0] 2 10 3 3 2 2 3" xfId="8138" xr:uid="{61EAB341-3F4F-4F47-92C7-41815F5613B1}"/>
    <cellStyle name="Comma [0] 2 10 3 3 2 2 4" xfId="11928" xr:uid="{D123FB7D-DDC6-45A1-BCD6-8F8CA1216A0F}"/>
    <cellStyle name="Comma [0] 2 10 3 3 2 2 5" xfId="15719" xr:uid="{9D99FFBD-593C-4A88-BE71-03E99BA67743}"/>
    <cellStyle name="Comma [0] 2 10 3 3 2 3" xfId="4343" xr:uid="{6FCE081E-63BB-4634-9F77-6D9E71333853}"/>
    <cellStyle name="Comma [0] 2 10 3 3 2 4" xfId="8137" xr:uid="{078EE522-BA8E-45DC-847E-6F72CF5B9EA8}"/>
    <cellStyle name="Comma [0] 2 10 3 3 2 5" xfId="11927" xr:uid="{C8D0FFE7-81C7-41EA-81CC-E6F752671971}"/>
    <cellStyle name="Comma [0] 2 10 3 3 2 6" xfId="15718" xr:uid="{95AEC265-EDF4-4BBB-8055-F4312B27CF5F}"/>
    <cellStyle name="Comma [0] 2 10 3 3 3" xfId="2980" xr:uid="{305BA783-5479-448F-9421-0AE630DFE351}"/>
    <cellStyle name="Comma [0] 2 10 3 3 3 2" xfId="4345" xr:uid="{E3B84A95-216B-4B7C-80C7-5763AD24A60B}"/>
    <cellStyle name="Comma [0] 2 10 3 3 3 3" xfId="8139" xr:uid="{185ECC91-F88A-4EE8-971B-8A8CF49DB036}"/>
    <cellStyle name="Comma [0] 2 10 3 3 3 4" xfId="11929" xr:uid="{6A83B8B2-4AFE-4AA9-8F89-90511785E9F1}"/>
    <cellStyle name="Comma [0] 2 10 3 3 3 5" xfId="15720" xr:uid="{31354509-EB4A-495E-AD9C-670FEAF5759B}"/>
    <cellStyle name="Comma [0] 2 10 3 3 4" xfId="4342" xr:uid="{49E4EE50-687A-40D7-B646-2B02AB518537}"/>
    <cellStyle name="Comma [0] 2 10 3 3 5" xfId="8136" xr:uid="{DD17EA63-6698-4420-A6B7-7256601C9042}"/>
    <cellStyle name="Comma [0] 2 10 3 3 6" xfId="11926" xr:uid="{728EED69-BC6A-4D4F-9A64-1237E85E8ADA}"/>
    <cellStyle name="Comma [0] 2 10 3 3 7" xfId="15717" xr:uid="{08FAEB83-BCD8-4062-AF20-07966F6B149F}"/>
    <cellStyle name="Comma [0] 2 10 3 4" xfId="1415" xr:uid="{25C27686-ED44-4E96-9292-D01762234606}"/>
    <cellStyle name="Comma [0] 2 10 3 4 2" xfId="3208" xr:uid="{091A68E9-11B3-42E9-B6B7-ECE88B65FD5C}"/>
    <cellStyle name="Comma [0] 2 10 3 4 2 2" xfId="4347" xr:uid="{DEBBA91F-3DA3-4709-8E6C-7D419ED13A7C}"/>
    <cellStyle name="Comma [0] 2 10 3 4 2 3" xfId="8141" xr:uid="{1DE07DB8-FF7F-488B-B016-557FEC8C6469}"/>
    <cellStyle name="Comma [0] 2 10 3 4 2 4" xfId="11931" xr:uid="{58D46EFA-622A-4EDE-8262-E1F7E5038BA5}"/>
    <cellStyle name="Comma [0] 2 10 3 4 2 5" xfId="15722" xr:uid="{39AF674D-449F-4F93-BED6-3A1B653C6F94}"/>
    <cellStyle name="Comma [0] 2 10 3 4 3" xfId="4346" xr:uid="{BC86D006-0711-405C-B490-FB75C137A629}"/>
    <cellStyle name="Comma [0] 2 10 3 4 4" xfId="8140" xr:uid="{5856059A-3C89-4CD4-8092-2123F5F390BA}"/>
    <cellStyle name="Comma [0] 2 10 3 4 5" xfId="11930" xr:uid="{7074A25C-9C5B-4246-B8D0-3AFEBD68B271}"/>
    <cellStyle name="Comma [0] 2 10 3 4 6" xfId="15721" xr:uid="{008C732C-7F3A-4763-BDD8-BF4798A8511E}"/>
    <cellStyle name="Comma [0] 2 10 3 5" xfId="2019" xr:uid="{4E5144B9-EB5C-4FEB-85EA-44C1EE3979EC}"/>
    <cellStyle name="Comma [0] 2 10 3 5 2" xfId="3812" xr:uid="{C22A6BE8-E927-4E7C-9B15-566EDB615662}"/>
    <cellStyle name="Comma [0] 2 10 3 5 2 2" xfId="4349" xr:uid="{9C0B5418-0934-4539-8562-F42953F54A93}"/>
    <cellStyle name="Comma [0] 2 10 3 5 2 3" xfId="8143" xr:uid="{3CE8C561-9816-4505-8841-A2B70DBDB24B}"/>
    <cellStyle name="Comma [0] 2 10 3 5 2 4" xfId="11933" xr:uid="{52F9C915-9BC2-4D6E-BD11-8C744AF69BB5}"/>
    <cellStyle name="Comma [0] 2 10 3 5 2 5" xfId="15724" xr:uid="{DA950F76-4201-4A55-9596-21679D050E55}"/>
    <cellStyle name="Comma [0] 2 10 3 5 3" xfId="4348" xr:uid="{0C7527A6-6AED-4123-8B01-C7EB1B90832A}"/>
    <cellStyle name="Comma [0] 2 10 3 5 4" xfId="8142" xr:uid="{4A7D59D3-55DC-40E3-862E-0818093D8187}"/>
    <cellStyle name="Comma [0] 2 10 3 5 5" xfId="11932" xr:uid="{1A3BC17F-AAED-4F77-8077-83D5FB7072F0}"/>
    <cellStyle name="Comma [0] 2 10 3 5 6" xfId="15723" xr:uid="{5F675E57-5A17-4B73-8119-1DD97BE1D4EF}"/>
    <cellStyle name="Comma [0] 2 10 3 6" xfId="2526" xr:uid="{D95D2008-5F1B-4504-A1D1-B366612A47CE}"/>
    <cellStyle name="Comma [0] 2 10 3 6 2" xfId="4350" xr:uid="{EACC65E1-8120-49AF-81BE-EAB5974244E4}"/>
    <cellStyle name="Comma [0] 2 10 3 6 3" xfId="8144" xr:uid="{E0E0B31A-A392-4F92-B553-7B1FC622C6FF}"/>
    <cellStyle name="Comma [0] 2 10 3 6 4" xfId="11934" xr:uid="{13197B7D-072A-491B-A105-438A8207DCC8}"/>
    <cellStyle name="Comma [0] 2 10 3 6 5" xfId="15725" xr:uid="{0A39D2C0-753C-43FA-82F8-0FB0060C48D1}"/>
    <cellStyle name="Comma [0] 2 10 3 7" xfId="4337" xr:uid="{1EFD2516-C8F6-4F17-B9B3-6FA9FC819CF9}"/>
    <cellStyle name="Comma [0] 2 10 3 8" xfId="8131" xr:uid="{06278FA4-FA83-441A-B221-E2E03C229C69}"/>
    <cellStyle name="Comma [0] 2 10 3 9" xfId="11921" xr:uid="{8BC17AD3-DD12-4FE9-9BC2-6E4DCA5A616C}"/>
    <cellStyle name="Comma [0] 2 10 4" xfId="884" xr:uid="{10F7C921-2B3F-4097-8BCA-C6DBE4BB3B6A}"/>
    <cellStyle name="Comma [0] 2 10 4 2" xfId="1567" xr:uid="{16B794B3-FD4C-4D67-BBBE-4B2DAC91204A}"/>
    <cellStyle name="Comma [0] 2 10 4 2 2" xfId="3360" xr:uid="{8D453492-B607-4880-8ADB-ACBE987031AF}"/>
    <cellStyle name="Comma [0] 2 10 4 2 2 2" xfId="4353" xr:uid="{F84B38F8-16FF-4F25-8CCC-33A531BEDD01}"/>
    <cellStyle name="Comma [0] 2 10 4 2 2 3" xfId="8147" xr:uid="{DE86138E-47B2-4CF2-925B-9272CA9A1EC2}"/>
    <cellStyle name="Comma [0] 2 10 4 2 2 4" xfId="11937" xr:uid="{6274A738-5C9B-45E5-BF5D-BED5764A9E5E}"/>
    <cellStyle name="Comma [0] 2 10 4 2 2 5" xfId="15728" xr:uid="{32A05630-9BBB-4BF4-85BB-11B084E6E79A}"/>
    <cellStyle name="Comma [0] 2 10 4 2 3" xfId="4352" xr:uid="{81059E23-FC56-4F1C-A5CC-E75143B8A999}"/>
    <cellStyle name="Comma [0] 2 10 4 2 4" xfId="8146" xr:uid="{2652B4A9-907B-40C5-9872-3C985E8A1A47}"/>
    <cellStyle name="Comma [0] 2 10 4 2 5" xfId="11936" xr:uid="{F93EF3EB-B64C-413A-8730-4DDFDA8E09B7}"/>
    <cellStyle name="Comma [0] 2 10 4 2 6" xfId="15727" xr:uid="{79F45EE9-7BE0-4BC8-ACB6-FD2284F603C9}"/>
    <cellStyle name="Comma [0] 2 10 4 3" xfId="2148" xr:uid="{05A84056-D909-4650-8F8F-14D0D5F5849E}"/>
    <cellStyle name="Comma [0] 2 10 4 3 2" xfId="3941" xr:uid="{BF927443-68C2-4ED3-8D6A-0F9A83FD78E1}"/>
    <cellStyle name="Comma [0] 2 10 4 3 2 2" xfId="4355" xr:uid="{62FD33D2-B5C3-4178-A9CE-8514E525B597}"/>
    <cellStyle name="Comma [0] 2 10 4 3 2 3" xfId="8149" xr:uid="{747AE472-37BA-4A93-9DB8-43C47BE3F5F4}"/>
    <cellStyle name="Comma [0] 2 10 4 3 2 4" xfId="11939" xr:uid="{3BF7E1F3-0A9B-4266-ABC0-B2B27163AC40}"/>
    <cellStyle name="Comma [0] 2 10 4 3 2 5" xfId="15730" xr:uid="{71204BC0-55D4-413B-9177-A927E65AFCC0}"/>
    <cellStyle name="Comma [0] 2 10 4 3 3" xfId="4354" xr:uid="{D69F1648-F86E-4D97-8B69-7C295D0A28D9}"/>
    <cellStyle name="Comma [0] 2 10 4 3 4" xfId="8148" xr:uid="{241BCFA2-9A92-45AF-B002-0722C540B031}"/>
    <cellStyle name="Comma [0] 2 10 4 3 5" xfId="11938" xr:uid="{27289E80-70A9-401D-9B03-0F65506A42D6}"/>
    <cellStyle name="Comma [0] 2 10 4 3 6" xfId="15729" xr:uid="{206B6AE9-53CD-453F-B51F-CAA14DF4C7F1}"/>
    <cellStyle name="Comma [0] 2 10 4 4" xfId="2677" xr:uid="{8707A2F8-6585-4BC4-A832-10FBBF038F25}"/>
    <cellStyle name="Comma [0] 2 10 4 4 2" xfId="4356" xr:uid="{84A62CB0-BA4E-4172-9003-244ACD4BE70F}"/>
    <cellStyle name="Comma [0] 2 10 4 4 3" xfId="8150" xr:uid="{3D2D881B-D453-4261-ACC2-3317D3FDC881}"/>
    <cellStyle name="Comma [0] 2 10 4 4 4" xfId="11940" xr:uid="{8CA19FDC-3783-4FE1-B8E5-EED56E14D115}"/>
    <cellStyle name="Comma [0] 2 10 4 4 5" xfId="15731" xr:uid="{696AEAEF-9EB2-41EE-845E-FBE7142640B9}"/>
    <cellStyle name="Comma [0] 2 10 4 5" xfId="4351" xr:uid="{A517CC08-D524-49E1-81EF-62856B4BD367}"/>
    <cellStyle name="Comma [0] 2 10 4 6" xfId="8145" xr:uid="{8ACC5E76-73F0-4190-A88A-2609CD94764D}"/>
    <cellStyle name="Comma [0] 2 10 4 7" xfId="11935" xr:uid="{0C590A99-1573-4709-A8D2-AB95996E2CBC}"/>
    <cellStyle name="Comma [0] 2 10 4 8" xfId="15726" xr:uid="{A4686798-6382-48F2-A75F-5D6D4E74D3DB}"/>
    <cellStyle name="Comma [0] 2 10 5" xfId="1111" xr:uid="{94663CDC-3856-4A2A-AB21-CB9CA8A7B462}"/>
    <cellStyle name="Comma [0] 2 10 5 2" xfId="1794" xr:uid="{33355609-F3A4-4B09-B06D-803E20B517EE}"/>
    <cellStyle name="Comma [0] 2 10 5 2 2" xfId="3587" xr:uid="{C30872D3-0A74-450B-9CC3-1C39FB68EBD2}"/>
    <cellStyle name="Comma [0] 2 10 5 2 2 2" xfId="4359" xr:uid="{A4D3A456-2235-4CF7-80CB-E27CC30CE5CE}"/>
    <cellStyle name="Comma [0] 2 10 5 2 2 3" xfId="8153" xr:uid="{DE219B9C-C16D-45A8-8DA7-91A8151513D9}"/>
    <cellStyle name="Comma [0] 2 10 5 2 2 4" xfId="11943" xr:uid="{5DD1D6D1-7D4D-4DCA-9A3D-8ACA33804390}"/>
    <cellStyle name="Comma [0] 2 10 5 2 2 5" xfId="15734" xr:uid="{70801F76-358F-4532-8962-FAC6A13F9203}"/>
    <cellStyle name="Comma [0] 2 10 5 2 3" xfId="4358" xr:uid="{52FFF1CA-516B-4AF0-98AA-C7E76071FFCB}"/>
    <cellStyle name="Comma [0] 2 10 5 2 4" xfId="8152" xr:uid="{779C3446-DCFE-477D-9681-8E760A3E222E}"/>
    <cellStyle name="Comma [0] 2 10 5 2 5" xfId="11942" xr:uid="{785539AA-61DC-4475-B874-E2A108972AE0}"/>
    <cellStyle name="Comma [0] 2 10 5 2 6" xfId="15733" xr:uid="{5DCA6E5D-131F-4A78-94F3-7FEA35469716}"/>
    <cellStyle name="Comma [0] 2 10 5 3" xfId="2904" xr:uid="{82C1DDB6-4291-44E0-AAC9-36E71F2822BE}"/>
    <cellStyle name="Comma [0] 2 10 5 3 2" xfId="4360" xr:uid="{A2FE2271-2F13-492B-A9EE-AAF674A8F481}"/>
    <cellStyle name="Comma [0] 2 10 5 3 3" xfId="8154" xr:uid="{4FF1F8A9-55D0-40DB-A7E5-B62351EA8563}"/>
    <cellStyle name="Comma [0] 2 10 5 3 4" xfId="11944" xr:uid="{575E869B-AA2B-4906-8D40-E50BCD1BFA74}"/>
    <cellStyle name="Comma [0] 2 10 5 3 5" xfId="15735" xr:uid="{19EC3138-17F3-49CF-B629-B0443D0C9EAC}"/>
    <cellStyle name="Comma [0] 2 10 5 4" xfId="4357" xr:uid="{6F9ADBAA-D185-43C1-BEE6-EAB594722433}"/>
    <cellStyle name="Comma [0] 2 10 5 5" xfId="8151" xr:uid="{00135824-34B7-4A99-991A-D0BAFC930964}"/>
    <cellStyle name="Comma [0] 2 10 5 6" xfId="11941" xr:uid="{2D469C32-4134-4C65-814C-D927433C94AA}"/>
    <cellStyle name="Comma [0] 2 10 5 7" xfId="15732" xr:uid="{3C52668A-2B95-48BC-8285-38F0DDE42E53}"/>
    <cellStyle name="Comma [0] 2 10 6" xfId="1339" xr:uid="{FACB7621-118E-428D-883F-F1BEF3FD0B0E}"/>
    <cellStyle name="Comma [0] 2 10 6 2" xfId="3132" xr:uid="{B98CDBC4-A67D-4E39-A239-8B488F8473FF}"/>
    <cellStyle name="Comma [0] 2 10 6 2 2" xfId="4362" xr:uid="{0052FE76-39A5-4650-B41B-93E9DE524F8F}"/>
    <cellStyle name="Comma [0] 2 10 6 2 3" xfId="8156" xr:uid="{3462159B-A871-4360-8B49-A42AD281180A}"/>
    <cellStyle name="Comma [0] 2 10 6 2 4" xfId="11946" xr:uid="{08450252-0DAB-4384-ACF7-06C0CBB34823}"/>
    <cellStyle name="Comma [0] 2 10 6 2 5" xfId="15737" xr:uid="{41BA4EFE-7925-4EF9-8E32-25317ADA6E71}"/>
    <cellStyle name="Comma [0] 2 10 6 3" xfId="4361" xr:uid="{B6531A3A-C890-4C98-B061-9FBFC79DD46C}"/>
    <cellStyle name="Comma [0] 2 10 6 4" xfId="8155" xr:uid="{7732749C-6F76-498F-A6B2-98CB92B7BBFE}"/>
    <cellStyle name="Comma [0] 2 10 6 5" xfId="11945" xr:uid="{85349D73-A1E3-4C43-8E88-1BB088646C72}"/>
    <cellStyle name="Comma [0] 2 10 6 6" xfId="15736" xr:uid="{55C0C238-25E9-46B2-9FE2-EBC72A8B0F63}"/>
    <cellStyle name="Comma [0] 2 10 7" xfId="643" xr:uid="{EBC0D62A-49BD-4805-8B2B-8765B8D5A520}"/>
    <cellStyle name="Comma [0] 2 10 7 2" xfId="2444" xr:uid="{DF064F95-4239-4AED-9A50-AADB31063240}"/>
    <cellStyle name="Comma [0] 2 10 7 2 2" xfId="4364" xr:uid="{C42E2207-E703-416D-A128-E7AADB774CCB}"/>
    <cellStyle name="Comma [0] 2 10 7 2 3" xfId="8158" xr:uid="{6D542593-2E3F-4C08-80C6-A2DA48B7F82A}"/>
    <cellStyle name="Comma [0] 2 10 7 2 4" xfId="11948" xr:uid="{77C666AF-1980-4CDF-BBD6-52702527CFC5}"/>
    <cellStyle name="Comma [0] 2 10 7 2 5" xfId="15739" xr:uid="{D2E9FDDD-27FA-4E07-9B4B-F93AFD929C87}"/>
    <cellStyle name="Comma [0] 2 10 7 3" xfId="4363" xr:uid="{4929E5C6-8DCF-4A67-B768-2C4CA5A76F98}"/>
    <cellStyle name="Comma [0] 2 10 7 4" xfId="8157" xr:uid="{2694DA40-20F5-48FE-898E-D78B319A92ED}"/>
    <cellStyle name="Comma [0] 2 10 7 5" xfId="11947" xr:uid="{91A9A5DE-2B04-4780-962B-62B676D8B9A2}"/>
    <cellStyle name="Comma [0] 2 10 7 6" xfId="15738" xr:uid="{4A11999B-B0AD-4541-A706-09DB9257FC2A}"/>
    <cellStyle name="Comma [0] 2 10 8" xfId="2346" xr:uid="{55D8DE21-D82D-470A-9DF2-0D62BF1B54B5}"/>
    <cellStyle name="Comma [0] 2 10 8 2" xfId="4365" xr:uid="{BF05EE07-62E7-4BF0-86A3-241966BDAF65}"/>
    <cellStyle name="Comma [0] 2 10 8 3" xfId="8159" xr:uid="{8F4DF88B-420F-4C0D-8F19-8E660D7C0D18}"/>
    <cellStyle name="Comma [0] 2 10 8 4" xfId="11949" xr:uid="{A95D925B-AC90-4E88-8F48-E7F09ACAEB7C}"/>
    <cellStyle name="Comma [0] 2 10 8 5" xfId="15740" xr:uid="{1066433A-0116-476E-A308-6FAFFF410BD5}"/>
    <cellStyle name="Comma [0] 2 10 9" xfId="4320" xr:uid="{DD33E224-F40B-4771-8D0D-6D4FC00BA353}"/>
    <cellStyle name="Comma [0] 2 11" xfId="206" xr:uid="{7C180D82-C615-4AFF-9A32-4D646838C44C}"/>
    <cellStyle name="Comma [0] 2 11 10" xfId="15741" xr:uid="{68FD7D8B-EDD6-4155-9440-DFE4810D25C2}"/>
    <cellStyle name="Comma [0] 2 11 2" xfId="965" xr:uid="{5F5F0B38-3ADE-4CC3-A2CB-50AD6B0A7F5E}"/>
    <cellStyle name="Comma [0] 2 11 2 2" xfId="1648" xr:uid="{DC0704ED-7091-46F8-84F0-2D8FEA88264A}"/>
    <cellStyle name="Comma [0] 2 11 2 2 2" xfId="3441" xr:uid="{8E0E246D-5ECC-4F23-855B-9F97806D468F}"/>
    <cellStyle name="Comma [0] 2 11 2 2 2 2" xfId="4369" xr:uid="{01B53C7B-BBE3-4A76-8114-F10C27653C00}"/>
    <cellStyle name="Comma [0] 2 11 2 2 2 3" xfId="8163" xr:uid="{CAB5978A-60EA-4086-A765-2CDB6046574A}"/>
    <cellStyle name="Comma [0] 2 11 2 2 2 4" xfId="11953" xr:uid="{05ECA019-AA96-4C70-BB92-FAD62091D109}"/>
    <cellStyle name="Comma [0] 2 11 2 2 2 5" xfId="15744" xr:uid="{036A3C2A-EDCF-4C63-ABFB-67B9064C8387}"/>
    <cellStyle name="Comma [0] 2 11 2 2 3" xfId="4368" xr:uid="{8E709A4C-F8B3-4B48-94FF-329C86359334}"/>
    <cellStyle name="Comma [0] 2 11 2 2 4" xfId="8162" xr:uid="{CFCEF00B-C39F-4FB7-B973-7C9ACA871F9E}"/>
    <cellStyle name="Comma [0] 2 11 2 2 5" xfId="11952" xr:uid="{7D72C5E2-18B4-4CF7-983C-6965B0FA42C7}"/>
    <cellStyle name="Comma [0] 2 11 2 2 6" xfId="15743" xr:uid="{95565AF0-B695-408C-95DE-A2B2B0EA2C86}"/>
    <cellStyle name="Comma [0] 2 11 2 3" xfId="2154" xr:uid="{EC63028C-B211-4E46-8D28-69A82A59B782}"/>
    <cellStyle name="Comma [0] 2 11 2 3 2" xfId="3947" xr:uid="{010AD160-8663-468D-A91F-D90FBA825B5F}"/>
    <cellStyle name="Comma [0] 2 11 2 3 2 2" xfId="4371" xr:uid="{B87CFE99-3F37-4C84-B6B7-F5A1EB6DC5DE}"/>
    <cellStyle name="Comma [0] 2 11 2 3 2 3" xfId="8165" xr:uid="{742FFBE0-B557-49C9-A66E-228AAEC6E75A}"/>
    <cellStyle name="Comma [0] 2 11 2 3 2 4" xfId="11955" xr:uid="{51D1210F-6F46-47BB-B6A7-43B1C36CED5F}"/>
    <cellStyle name="Comma [0] 2 11 2 3 2 5" xfId="15746" xr:uid="{B4DF5332-2636-4476-90A3-305FAF9CDCE5}"/>
    <cellStyle name="Comma [0] 2 11 2 3 3" xfId="4370" xr:uid="{2F5313B1-9C8A-4A55-AE89-AFCAA39A9794}"/>
    <cellStyle name="Comma [0] 2 11 2 3 4" xfId="8164" xr:uid="{671233B9-6B29-49EB-8068-12D9D56C6953}"/>
    <cellStyle name="Comma [0] 2 11 2 3 5" xfId="11954" xr:uid="{98C0DFF7-D09A-4582-8815-0EFCA44DB429}"/>
    <cellStyle name="Comma [0] 2 11 2 3 6" xfId="15745" xr:uid="{52CA5F77-F283-436C-9A1B-2B4E4DEA46B5}"/>
    <cellStyle name="Comma [0] 2 11 2 4" xfId="2758" xr:uid="{BF1BC147-7E6A-436F-B9DF-8FD6282C8FBA}"/>
    <cellStyle name="Comma [0] 2 11 2 4 2" xfId="4372" xr:uid="{9023DBF0-E7FA-465A-A4EB-E5BA70FF08A2}"/>
    <cellStyle name="Comma [0] 2 11 2 4 3" xfId="8166" xr:uid="{FA093511-4A13-4338-B01F-C8C453086B5D}"/>
    <cellStyle name="Comma [0] 2 11 2 4 4" xfId="11956" xr:uid="{4F6B681E-CF20-4343-A1E8-B1D320A0FCAE}"/>
    <cellStyle name="Comma [0] 2 11 2 4 5" xfId="15747" xr:uid="{2BA39793-5484-4EC3-9AD3-72F2B6A111F7}"/>
    <cellStyle name="Comma [0] 2 11 2 5" xfId="4367" xr:uid="{3386D20F-859A-4454-9208-6DADA13404B7}"/>
    <cellStyle name="Comma [0] 2 11 2 6" xfId="8161" xr:uid="{0FB34BB2-AB4B-4812-BE5A-30215D7FE6AC}"/>
    <cellStyle name="Comma [0] 2 11 2 7" xfId="11951" xr:uid="{2834ED54-69BE-4F74-8053-D20631B37B6B}"/>
    <cellStyle name="Comma [0] 2 11 2 8" xfId="15742" xr:uid="{4DC2CBBC-9E72-4AA1-A662-287FB3300A96}"/>
    <cellStyle name="Comma [0] 2 11 3" xfId="1192" xr:uid="{99D1BFD7-57E4-4FBC-830B-64FAA25F14C3}"/>
    <cellStyle name="Comma [0] 2 11 3 2" xfId="1875" xr:uid="{820D5898-3FAA-4947-BFF0-4F9B2821878E}"/>
    <cellStyle name="Comma [0] 2 11 3 2 2" xfId="3668" xr:uid="{714D3622-AE95-4E31-9A4E-852705B0041F}"/>
    <cellStyle name="Comma [0] 2 11 3 2 2 2" xfId="4375" xr:uid="{D6EF8D24-C1EC-4F71-9EC8-A6E4E4017B70}"/>
    <cellStyle name="Comma [0] 2 11 3 2 2 3" xfId="8169" xr:uid="{8519C84C-C1B5-4696-8485-F1DBD73CC64F}"/>
    <cellStyle name="Comma [0] 2 11 3 2 2 4" xfId="11959" xr:uid="{96839481-B197-45F7-9C1D-5D55A203A878}"/>
    <cellStyle name="Comma [0] 2 11 3 2 2 5" xfId="15750" xr:uid="{F79F938D-3231-4604-BD15-796618DCA404}"/>
    <cellStyle name="Comma [0] 2 11 3 2 3" xfId="4374" xr:uid="{E8518BB0-F28A-419E-BD64-52E03D1365CA}"/>
    <cellStyle name="Comma [0] 2 11 3 2 4" xfId="8168" xr:uid="{0C5D3CAB-BD0B-47DC-8AB7-A5D6598A9424}"/>
    <cellStyle name="Comma [0] 2 11 3 2 5" xfId="11958" xr:uid="{1AAF0F1B-1762-4C41-B34B-43F5C159DBDF}"/>
    <cellStyle name="Comma [0] 2 11 3 2 6" xfId="15749" xr:uid="{E789CA8F-BDF9-4C47-8498-2C092FEB672D}"/>
    <cellStyle name="Comma [0] 2 11 3 3" xfId="2985" xr:uid="{F21A079A-7E61-4A4E-98E1-5D1B4F568A57}"/>
    <cellStyle name="Comma [0] 2 11 3 3 2" xfId="4376" xr:uid="{D6E12F58-B42F-485A-B043-301E0E211260}"/>
    <cellStyle name="Comma [0] 2 11 3 3 3" xfId="8170" xr:uid="{6CBF435B-CF41-4441-AB91-4638B678E55B}"/>
    <cellStyle name="Comma [0] 2 11 3 3 4" xfId="11960" xr:uid="{86EF4FD6-42AB-4875-A6DF-4E0126F93739}"/>
    <cellStyle name="Comma [0] 2 11 3 3 5" xfId="15751" xr:uid="{3AB2B6EF-4847-48EF-A628-EA5BF910C039}"/>
    <cellStyle name="Comma [0] 2 11 3 4" xfId="4373" xr:uid="{12AE1350-794D-4725-9DCC-3FE298933D9E}"/>
    <cellStyle name="Comma [0] 2 11 3 5" xfId="8167" xr:uid="{AC4346CD-65BB-4ED7-8817-6520CDE7592D}"/>
    <cellStyle name="Comma [0] 2 11 3 6" xfId="11957" xr:uid="{386DFF27-2CD9-4A62-89F7-F597161A55EA}"/>
    <cellStyle name="Comma [0] 2 11 3 7" xfId="15748" xr:uid="{4E324D32-B26B-40BA-8573-E3E8F810F329}"/>
    <cellStyle name="Comma [0] 2 11 4" xfId="1420" xr:uid="{012F46E9-2289-4212-9A06-B8454B9C95E8}"/>
    <cellStyle name="Comma [0] 2 11 4 2" xfId="3213" xr:uid="{0FF745DF-3EC0-4EFD-A7F9-0CB33BBCA983}"/>
    <cellStyle name="Comma [0] 2 11 4 2 2" xfId="4378" xr:uid="{88F15ABA-7DE8-412F-85FD-7958C68AADD7}"/>
    <cellStyle name="Comma [0] 2 11 4 2 3" xfId="8172" xr:uid="{3563BCDF-B4E6-4C00-8076-DAF87B9F90F7}"/>
    <cellStyle name="Comma [0] 2 11 4 2 4" xfId="11962" xr:uid="{13A93A8A-7C68-4CC5-967E-6476F00652CD}"/>
    <cellStyle name="Comma [0] 2 11 4 2 5" xfId="15753" xr:uid="{965F0058-6501-404D-ABDE-349244F25DF7}"/>
    <cellStyle name="Comma [0] 2 11 4 3" xfId="4377" xr:uid="{68F5DA28-F77A-4235-9EC7-F33F27DBAA73}"/>
    <cellStyle name="Comma [0] 2 11 4 4" xfId="8171" xr:uid="{923636E5-F641-4FC9-AC26-1F794462564D}"/>
    <cellStyle name="Comma [0] 2 11 4 5" xfId="11961" xr:uid="{051D3BDB-370D-4CDC-99E6-70F63010AB26}"/>
    <cellStyle name="Comma [0] 2 11 4 6" xfId="15752" xr:uid="{52A8209D-F789-44C3-84B6-636377B633EE}"/>
    <cellStyle name="Comma [0] 2 11 5" xfId="738" xr:uid="{4DD01826-1925-4E33-BA7D-0E3C3B7ACB69}"/>
    <cellStyle name="Comma [0] 2 11 5 2" xfId="2531" xr:uid="{3B11C9A6-5D0C-44F2-B6DA-EB680A61497A}"/>
    <cellStyle name="Comma [0] 2 11 5 2 2" xfId="4380" xr:uid="{7CBBFDAC-54C2-4673-944D-573ACDCF2F5D}"/>
    <cellStyle name="Comma [0] 2 11 5 2 3" xfId="8174" xr:uid="{6AA9C46A-9775-4629-B70D-FE7CC7B3AAF9}"/>
    <cellStyle name="Comma [0] 2 11 5 2 4" xfId="11964" xr:uid="{5EF2FF40-11FA-47B9-8F3D-8683A9CCDB5D}"/>
    <cellStyle name="Comma [0] 2 11 5 2 5" xfId="15755" xr:uid="{EC9A691F-C928-483F-88DA-4B0DA6D9ECE2}"/>
    <cellStyle name="Comma [0] 2 11 5 3" xfId="4379" xr:uid="{A3C1E2BC-A12D-4CC2-A3C9-01F290358970}"/>
    <cellStyle name="Comma [0] 2 11 5 4" xfId="8173" xr:uid="{95D8AA5E-8F4A-4050-A9F7-E89AEDD8AA9A}"/>
    <cellStyle name="Comma [0] 2 11 5 5" xfId="11963" xr:uid="{24C206BE-6946-47D5-A535-076F993F7B46}"/>
    <cellStyle name="Comma [0] 2 11 5 6" xfId="15754" xr:uid="{B0C63C3D-67BC-4163-979E-3D472ADF7382}"/>
    <cellStyle name="Comma [0] 2 11 6" xfId="2276" xr:uid="{AE051F2F-5B1D-4BEF-96EF-A7104EF3335A}"/>
    <cellStyle name="Comma [0] 2 11 6 2" xfId="4381" xr:uid="{C0E1348F-EEA7-4C4F-8B94-A65F144DE0FB}"/>
    <cellStyle name="Comma [0] 2 11 6 3" xfId="8175" xr:uid="{109F2123-E795-4EB6-8734-8C331FE8F700}"/>
    <cellStyle name="Comma [0] 2 11 6 4" xfId="11965" xr:uid="{024FD7C1-98DB-4A33-8214-B8B5227F8D02}"/>
    <cellStyle name="Comma [0] 2 11 6 5" xfId="15756" xr:uid="{9C89FD0A-424A-465B-ABBB-E8F1C77CDB7A}"/>
    <cellStyle name="Comma [0] 2 11 7" xfId="4366" xr:uid="{C86C77B3-A7DC-4650-B175-568F618CD0EE}"/>
    <cellStyle name="Comma [0] 2 11 8" xfId="8160" xr:uid="{BAABA320-DF23-41E1-A2C5-A2771C28B0AF}"/>
    <cellStyle name="Comma [0] 2 11 9" xfId="11950" xr:uid="{3E8DB80D-8601-4F13-93DD-5C60F23E3F32}"/>
    <cellStyle name="Comma [0] 2 12" xfId="655" xr:uid="{B018C5CF-2926-4A88-823C-BE5425AAD2DF}"/>
    <cellStyle name="Comma [0] 2 12 10" xfId="15757" xr:uid="{36962A51-96B6-444A-B307-F0EA6727A64D}"/>
    <cellStyle name="Comma [0] 2 12 2" xfId="890" xr:uid="{6CEC4FDC-3A32-41A4-BEF9-1E8E086576D8}"/>
    <cellStyle name="Comma [0] 2 12 2 2" xfId="1573" xr:uid="{647D7F0C-593C-4762-9D51-EE619A378365}"/>
    <cellStyle name="Comma [0] 2 12 2 2 2" xfId="3366" xr:uid="{5C554E08-0E6B-438D-B8F9-89D189708378}"/>
    <cellStyle name="Comma [0] 2 12 2 2 2 2" xfId="4385" xr:uid="{F2E06706-290D-46F4-8F7A-4C88D5174C95}"/>
    <cellStyle name="Comma [0] 2 12 2 2 2 3" xfId="8179" xr:uid="{42564AFF-E260-4394-8ED2-D018B5160DBF}"/>
    <cellStyle name="Comma [0] 2 12 2 2 2 4" xfId="11969" xr:uid="{494B5C0D-5ED2-43FF-ACFD-30820924F854}"/>
    <cellStyle name="Comma [0] 2 12 2 2 2 5" xfId="15760" xr:uid="{7410DE2D-7237-4627-B30E-92C8AD5B0BE1}"/>
    <cellStyle name="Comma [0] 2 12 2 2 3" xfId="4384" xr:uid="{574010A1-15B2-4689-8304-F96BFCBD8C14}"/>
    <cellStyle name="Comma [0] 2 12 2 2 4" xfId="8178" xr:uid="{F198A40E-8FAB-4DD5-A105-33113D2C5A67}"/>
    <cellStyle name="Comma [0] 2 12 2 2 5" xfId="11968" xr:uid="{C92180B3-2410-4998-83E3-877CEA3803B0}"/>
    <cellStyle name="Comma [0] 2 12 2 2 6" xfId="15759" xr:uid="{50518724-2A5A-4CE5-80F9-D8AD84F7A695}"/>
    <cellStyle name="Comma [0] 2 12 2 3" xfId="2683" xr:uid="{C9268F7A-8B02-4951-9C24-16714A0688CF}"/>
    <cellStyle name="Comma [0] 2 12 2 3 2" xfId="4386" xr:uid="{C94C18C6-BEEF-45F0-9786-A06021F93A58}"/>
    <cellStyle name="Comma [0] 2 12 2 3 3" xfId="8180" xr:uid="{541A5F27-ED8B-4E62-BAB7-96A2CB13BFF5}"/>
    <cellStyle name="Comma [0] 2 12 2 3 4" xfId="11970" xr:uid="{4BF4CEB2-1376-4D94-BD99-AB0CFE3279A7}"/>
    <cellStyle name="Comma [0] 2 12 2 3 5" xfId="15761" xr:uid="{400ECDF9-1C02-4D11-BF02-02A7D8D0AA04}"/>
    <cellStyle name="Comma [0] 2 12 2 4" xfId="4383" xr:uid="{FA8CDDCE-D26A-411E-9040-8B96B09349C8}"/>
    <cellStyle name="Comma [0] 2 12 2 5" xfId="8177" xr:uid="{BDAFE565-1258-4596-8BC1-5F785E26DBFC}"/>
    <cellStyle name="Comma [0] 2 12 2 6" xfId="11967" xr:uid="{F62E1362-79A2-4C13-95AC-69F1EFA4F54F}"/>
    <cellStyle name="Comma [0] 2 12 2 7" xfId="15758" xr:uid="{7EFD3820-0F21-403D-9AC1-D4254FC866A6}"/>
    <cellStyle name="Comma [0] 2 12 3" xfId="1117" xr:uid="{FFC95137-1B17-4724-950C-21028AA83CBC}"/>
    <cellStyle name="Comma [0] 2 12 3 2" xfId="1800" xr:uid="{6F1D2F66-C030-4377-93DD-DC5A10B2736C}"/>
    <cellStyle name="Comma [0] 2 12 3 2 2" xfId="3593" xr:uid="{F3EEB70F-CBBD-425D-808C-D2CD5AC8A836}"/>
    <cellStyle name="Comma [0] 2 12 3 2 2 2" xfId="4389" xr:uid="{E3205455-ACDD-463F-BEA0-0E1EF207ABE3}"/>
    <cellStyle name="Comma [0] 2 12 3 2 2 3" xfId="8183" xr:uid="{BA7887C0-6BCF-4187-A514-C09D7AAAE9CF}"/>
    <cellStyle name="Comma [0] 2 12 3 2 2 4" xfId="11973" xr:uid="{ABB1AAA0-6F4C-47A2-879A-69F314D44723}"/>
    <cellStyle name="Comma [0] 2 12 3 2 2 5" xfId="15764" xr:uid="{5035BF50-11DD-48EC-858B-6ABA08F01D27}"/>
    <cellStyle name="Comma [0] 2 12 3 2 3" xfId="4388" xr:uid="{8D85037F-B02E-4E26-9EAA-4CEAF48C5353}"/>
    <cellStyle name="Comma [0] 2 12 3 2 4" xfId="8182" xr:uid="{576A8E4D-AEB4-44E7-8CB4-0B483563A100}"/>
    <cellStyle name="Comma [0] 2 12 3 2 5" xfId="11972" xr:uid="{198B45DB-5997-4B9D-9DBA-FCF28E5BF92C}"/>
    <cellStyle name="Comma [0] 2 12 3 2 6" xfId="15763" xr:uid="{A228681B-42E3-4009-A6CC-CB2074572EC6}"/>
    <cellStyle name="Comma [0] 2 12 3 3" xfId="2910" xr:uid="{BAC74370-5E1D-44F2-ABE4-52E6B626ECEC}"/>
    <cellStyle name="Comma [0] 2 12 3 3 2" xfId="4390" xr:uid="{C2E370D5-134A-469E-B359-6DF9D4E7A290}"/>
    <cellStyle name="Comma [0] 2 12 3 3 3" xfId="8184" xr:uid="{93FA2ADA-32F1-4098-BC63-FF145A31E08A}"/>
    <cellStyle name="Comma [0] 2 12 3 3 4" xfId="11974" xr:uid="{85E90EBF-FF7A-4125-A774-D79F4597CA66}"/>
    <cellStyle name="Comma [0] 2 12 3 3 5" xfId="15765" xr:uid="{8A80AA82-E326-46AA-8F15-51ED87137861}"/>
    <cellStyle name="Comma [0] 2 12 3 4" xfId="4387" xr:uid="{3557F4AD-1D20-4950-8184-45FA2D6B5636}"/>
    <cellStyle name="Comma [0] 2 12 3 5" xfId="8181" xr:uid="{7F01293B-2924-4F8B-B5B4-59BFC44C0AC9}"/>
    <cellStyle name="Comma [0] 2 12 3 6" xfId="11971" xr:uid="{E39E6622-7456-4720-88DD-61BCF5409357}"/>
    <cellStyle name="Comma [0] 2 12 3 7" xfId="15762" xr:uid="{0606C032-9C44-4CBB-B32C-088BA2213EBA}"/>
    <cellStyle name="Comma [0] 2 12 4" xfId="1345" xr:uid="{15E910B1-DC40-4BAA-99B1-5F5AD263B2FB}"/>
    <cellStyle name="Comma [0] 2 12 4 2" xfId="3138" xr:uid="{446FD8EE-DD2D-4CB7-8C6F-7F3EE7ADA53F}"/>
    <cellStyle name="Comma [0] 2 12 4 2 2" xfId="4392" xr:uid="{7D6C6301-3DC3-457F-8E2C-698D1C495E0A}"/>
    <cellStyle name="Comma [0] 2 12 4 2 3" xfId="8186" xr:uid="{4FFA50B1-514A-4442-85D5-127C7A48E48D}"/>
    <cellStyle name="Comma [0] 2 12 4 2 4" xfId="11976" xr:uid="{3BCFA8F5-5DF3-4B84-B158-18979EA9C8B8}"/>
    <cellStyle name="Comma [0] 2 12 4 2 5" xfId="15767" xr:uid="{92F79C24-6612-4146-B098-9136AE39C9B3}"/>
    <cellStyle name="Comma [0] 2 12 4 3" xfId="4391" xr:uid="{F2EB13ED-F6E4-46CA-AF53-41BD2C361216}"/>
    <cellStyle name="Comma [0] 2 12 4 4" xfId="8185" xr:uid="{885BA901-2A93-4652-8A81-1D3FFD2C8975}"/>
    <cellStyle name="Comma [0] 2 12 4 5" xfId="11975" xr:uid="{7F242088-D07C-433B-894E-271D4924274A}"/>
    <cellStyle name="Comma [0] 2 12 4 6" xfId="15766" xr:uid="{C60A7AA4-F99A-4EAC-8615-018899471EC5}"/>
    <cellStyle name="Comma [0] 2 12 5" xfId="1952" xr:uid="{B5A9F2EF-15B1-4280-AA3A-4B62EB01EC3F}"/>
    <cellStyle name="Comma [0] 2 12 5 2" xfId="3745" xr:uid="{0E2716D0-61EB-4D57-B8B0-6255A03D7F22}"/>
    <cellStyle name="Comma [0] 2 12 5 2 2" xfId="4394" xr:uid="{E0BCF5F5-A016-4BD0-8A7A-9023AAF1D0B6}"/>
    <cellStyle name="Comma [0] 2 12 5 2 3" xfId="8188" xr:uid="{0645886F-9317-4093-8884-87B95BE1DA13}"/>
    <cellStyle name="Comma [0] 2 12 5 2 4" xfId="11978" xr:uid="{ECBF2705-9973-409E-8ACE-6D104C795D44}"/>
    <cellStyle name="Comma [0] 2 12 5 2 5" xfId="15769" xr:uid="{FF9E3CE3-FF10-4BC7-9A23-FD99EC8AEAD8}"/>
    <cellStyle name="Comma [0] 2 12 5 3" xfId="4393" xr:uid="{B72F8252-2A42-43CF-A8D5-BD10711C3967}"/>
    <cellStyle name="Comma [0] 2 12 5 4" xfId="8187" xr:uid="{A9F6CD31-9151-4F6A-993D-6624C5B46BD5}"/>
    <cellStyle name="Comma [0] 2 12 5 5" xfId="11977" xr:uid="{4C7043DF-E587-4E35-8822-392B928F9FC8}"/>
    <cellStyle name="Comma [0] 2 12 5 6" xfId="15768" xr:uid="{F7035BFF-FF49-4DB9-9AA5-345A5CE77BDC}"/>
    <cellStyle name="Comma [0] 2 12 6" xfId="2456" xr:uid="{45099A6E-EDB3-4B83-BECC-7C607CAAA268}"/>
    <cellStyle name="Comma [0] 2 12 6 2" xfId="4395" xr:uid="{C4A91384-61E2-4DA0-A453-4BCA7235EE0F}"/>
    <cellStyle name="Comma [0] 2 12 6 3" xfId="8189" xr:uid="{987DF557-9812-4FFF-A509-1FC0489DC2AB}"/>
    <cellStyle name="Comma [0] 2 12 6 4" xfId="11979" xr:uid="{CEB8C230-7D94-4205-97EA-3451171AA1AC}"/>
    <cellStyle name="Comma [0] 2 12 6 5" xfId="15770" xr:uid="{09E36041-BB7F-4D12-95EF-45BB4F8D8F3E}"/>
    <cellStyle name="Comma [0] 2 12 7" xfId="4382" xr:uid="{36EB0E36-4077-4724-AFE2-46244A09BFFC}"/>
    <cellStyle name="Comma [0] 2 12 8" xfId="8176" xr:uid="{A0DCE48E-CA6C-4740-8AAC-CEA3D07CC4F8}"/>
    <cellStyle name="Comma [0] 2 12 9" xfId="11966" xr:uid="{0E7D82D3-E58D-44E3-8137-B24D3F6E68FF}"/>
    <cellStyle name="Comma [0] 2 13" xfId="813" xr:uid="{0BC6A4B7-BD4D-45B2-B742-B5B3D59791B1}"/>
    <cellStyle name="Comma [0] 2 13 2" xfId="1496" xr:uid="{C72F9515-E472-40DE-8DA3-A00E787424AC}"/>
    <cellStyle name="Comma [0] 2 13 2 2" xfId="3289" xr:uid="{FABA3A8B-EBF2-4198-954E-A531B7441BE3}"/>
    <cellStyle name="Comma [0] 2 13 2 2 2" xfId="4398" xr:uid="{6E852573-AA15-4E73-A0E0-931F357A1129}"/>
    <cellStyle name="Comma [0] 2 13 2 2 3" xfId="8192" xr:uid="{92FB7BEA-8958-40D4-AFF3-915972538468}"/>
    <cellStyle name="Comma [0] 2 13 2 2 4" xfId="11982" xr:uid="{E266107F-FE19-40F9-864D-36DC3F26DC98}"/>
    <cellStyle name="Comma [0] 2 13 2 2 5" xfId="15773" xr:uid="{AC57D9B8-520B-4653-ABEF-41C2CD750DDD}"/>
    <cellStyle name="Comma [0] 2 13 2 3" xfId="4397" xr:uid="{AEC10566-5EEC-4121-A426-40C3881521FF}"/>
    <cellStyle name="Comma [0] 2 13 2 4" xfId="8191" xr:uid="{365E8B0C-3A61-4713-9B19-6E67A6273C4E}"/>
    <cellStyle name="Comma [0] 2 13 2 5" xfId="11981" xr:uid="{CEFFBE81-8A13-4624-9A4D-84CFCBE7BCA6}"/>
    <cellStyle name="Comma [0] 2 13 2 6" xfId="15772" xr:uid="{7FF25CD1-9B2F-41C2-B1EA-3CD17C2E0B48}"/>
    <cellStyle name="Comma [0] 2 13 3" xfId="2081" xr:uid="{5E76DB66-4F3C-4A17-80C6-ADB91D33B4DE}"/>
    <cellStyle name="Comma [0] 2 13 3 2" xfId="3874" xr:uid="{CE09EF01-FD6A-48EC-B804-76D4F34BFAB6}"/>
    <cellStyle name="Comma [0] 2 13 3 2 2" xfId="4400" xr:uid="{A2134CD9-6923-4244-AA6C-505FE3618409}"/>
    <cellStyle name="Comma [0] 2 13 3 2 3" xfId="8194" xr:uid="{A4B4FF8F-9BC5-4E1B-A620-2C3A7C11A239}"/>
    <cellStyle name="Comma [0] 2 13 3 2 4" xfId="11984" xr:uid="{24AA38EC-10CD-4368-87E1-75D529486C80}"/>
    <cellStyle name="Comma [0] 2 13 3 2 5" xfId="15775" xr:uid="{6BC81631-632E-4748-80B3-903F02E33CB4}"/>
    <cellStyle name="Comma [0] 2 13 3 3" xfId="4399" xr:uid="{2F59229D-4215-43B7-B1A8-49ADB82ED87B}"/>
    <cellStyle name="Comma [0] 2 13 3 4" xfId="8193" xr:uid="{B215B99B-821B-4D19-B4C5-EC3B57F71D11}"/>
    <cellStyle name="Comma [0] 2 13 3 5" xfId="11983" xr:uid="{5BA6F686-BBD5-4533-9071-055B4DB7EFFE}"/>
    <cellStyle name="Comma [0] 2 13 3 6" xfId="15774" xr:uid="{12DDEEC6-139B-4FF8-A39A-6F8CE2DC0D7E}"/>
    <cellStyle name="Comma [0] 2 13 4" xfId="2606" xr:uid="{357C94F4-9B3B-49E5-8B50-12B44DA05AF8}"/>
    <cellStyle name="Comma [0] 2 13 4 2" xfId="4401" xr:uid="{AE1A686D-44D9-4DA8-BCDF-A709AAABCC22}"/>
    <cellStyle name="Comma [0] 2 13 4 3" xfId="8195" xr:uid="{E9B22B0C-15CC-46A6-8CE8-F14CE2AB1AD8}"/>
    <cellStyle name="Comma [0] 2 13 4 4" xfId="11985" xr:uid="{C9E138DC-3A38-4607-AD0E-8A7711360484}"/>
    <cellStyle name="Comma [0] 2 13 4 5" xfId="15776" xr:uid="{01BA6DE5-BA19-402A-A442-1B17FCD5BBF5}"/>
    <cellStyle name="Comma [0] 2 13 5" xfId="4396" xr:uid="{0D189A29-64FE-440D-8DD2-AAC6535E93A4}"/>
    <cellStyle name="Comma [0] 2 13 6" xfId="8190" xr:uid="{E34B7386-7D7F-415C-86F1-8D795C671A91}"/>
    <cellStyle name="Comma [0] 2 13 7" xfId="11980" xr:uid="{B57C5AE5-C053-4422-9009-23C7CB3E2F5E}"/>
    <cellStyle name="Comma [0] 2 13 8" xfId="15771" xr:uid="{6AB60769-AB9F-4E65-9C0E-79F1083BAA24}"/>
    <cellStyle name="Comma [0] 2 14" xfId="1041" xr:uid="{68D07DFF-E759-4C6B-A270-B7101938188B}"/>
    <cellStyle name="Comma [0] 2 14 2" xfId="1724" xr:uid="{583BE680-20E1-49D0-9C63-EF089B88E504}"/>
    <cellStyle name="Comma [0] 2 14 2 2" xfId="3517" xr:uid="{B9A92692-FB69-4868-A219-0018600391C4}"/>
    <cellStyle name="Comma [0] 2 14 2 2 2" xfId="4404" xr:uid="{347944CE-5B5B-49FE-AD6B-43720569ED98}"/>
    <cellStyle name="Comma [0] 2 14 2 2 3" xfId="8198" xr:uid="{00BF3009-5152-4714-8904-93D6D7CFACD3}"/>
    <cellStyle name="Comma [0] 2 14 2 2 4" xfId="11988" xr:uid="{D193915C-27F1-4590-A928-460DC76BC201}"/>
    <cellStyle name="Comma [0] 2 14 2 2 5" xfId="15779" xr:uid="{554A6C9D-04AC-4AC6-B365-52ADC7D9D93C}"/>
    <cellStyle name="Comma [0] 2 14 2 3" xfId="4403" xr:uid="{080C0FE2-057D-453A-9631-4CCBE208A06B}"/>
    <cellStyle name="Comma [0] 2 14 2 4" xfId="8197" xr:uid="{AED5899C-5EA1-4679-9914-72DBEDE55D9D}"/>
    <cellStyle name="Comma [0] 2 14 2 5" xfId="11987" xr:uid="{8829FFC7-DF3E-4FF8-AB73-0876B5A1984F}"/>
    <cellStyle name="Comma [0] 2 14 2 6" xfId="15778" xr:uid="{30B6F13B-CF1E-4491-9501-04F88A034390}"/>
    <cellStyle name="Comma [0] 2 14 3" xfId="2834" xr:uid="{86EF91AC-6C9A-4DED-858C-B44250DF62A8}"/>
    <cellStyle name="Comma [0] 2 14 3 2" xfId="4405" xr:uid="{9E140A78-F4A7-4533-A60A-3FB376E0AEDB}"/>
    <cellStyle name="Comma [0] 2 14 3 3" xfId="8199" xr:uid="{79CC7B49-1D93-479D-BC4B-A871D18592D4}"/>
    <cellStyle name="Comma [0] 2 14 3 4" xfId="11989" xr:uid="{A2C95322-24B7-4A21-95AA-A66259AB427D}"/>
    <cellStyle name="Comma [0] 2 14 3 5" xfId="15780" xr:uid="{4E58C6C6-9308-46F6-AF38-A6BB3B9D21AC}"/>
    <cellStyle name="Comma [0] 2 14 4" xfId="4402" xr:uid="{5A4FA3A9-962F-4AFD-9296-58EEF6389AFC}"/>
    <cellStyle name="Comma [0] 2 14 5" xfId="8196" xr:uid="{4C34F088-4394-4E96-999E-24AFC1482BA9}"/>
    <cellStyle name="Comma [0] 2 14 6" xfId="11986" xr:uid="{3AB3C3EB-CBA6-4390-94AA-FDC97601A71A}"/>
    <cellStyle name="Comma [0] 2 14 7" xfId="15777" xr:uid="{EE1AFF99-5B0D-4282-BD23-CFCDA9FA6C9E}"/>
    <cellStyle name="Comma [0] 2 15" xfId="1267" xr:uid="{B34608C8-7B97-4BD8-BACF-DD15375273B9}"/>
    <cellStyle name="Comma [0] 2 15 2" xfId="3060" xr:uid="{7EAE80B7-A72C-4EA5-9209-3AD450E49D5F}"/>
    <cellStyle name="Comma [0] 2 15 2 2" xfId="4407" xr:uid="{38F831F8-8724-44F3-BE35-2980C122E91C}"/>
    <cellStyle name="Comma [0] 2 15 2 3" xfId="8201" xr:uid="{418238C2-E20B-4A4F-ACF0-82A8F76A4EB9}"/>
    <cellStyle name="Comma [0] 2 15 2 4" xfId="11991" xr:uid="{378E466C-E10C-4D71-9A57-DF9F5065E7C4}"/>
    <cellStyle name="Comma [0] 2 15 2 5" xfId="15782" xr:uid="{B5C5BADF-7B42-4D07-86D6-AD2D90C6F9C0}"/>
    <cellStyle name="Comma [0] 2 15 3" xfId="4406" xr:uid="{0D1E9CE8-4D08-4A74-AC7F-C0162AAF5DAB}"/>
    <cellStyle name="Comma [0] 2 15 4" xfId="8200" xr:uid="{919859FA-E1FB-406A-BA26-221A2D381EC3}"/>
    <cellStyle name="Comma [0] 2 15 5" xfId="11990" xr:uid="{74ECAEA1-0461-401D-852C-C36ED9C9CB8A}"/>
    <cellStyle name="Comma [0] 2 15 6" xfId="15781" xr:uid="{2C6A4EDC-68AC-4C2A-AAB6-9695B9DE9544}"/>
    <cellStyle name="Comma [0] 2 16" xfId="573" xr:uid="{CAFE7AEF-5239-497C-9CC7-F5CCF55B72DD}"/>
    <cellStyle name="Comma [0] 2 16 2" xfId="2374" xr:uid="{89975F0D-1544-4292-BED0-48AC87F2B193}"/>
    <cellStyle name="Comma [0] 2 16 2 2" xfId="4409" xr:uid="{08B13162-023D-4B8B-B846-E7D664C31CAD}"/>
    <cellStyle name="Comma [0] 2 16 2 3" xfId="8203" xr:uid="{1DB37B70-6F64-45BD-8659-4300DD559E13}"/>
    <cellStyle name="Comma [0] 2 16 2 4" xfId="11993" xr:uid="{CE9F26FB-DDEE-47C3-B823-C5C4C623143F}"/>
    <cellStyle name="Comma [0] 2 16 2 5" xfId="15784" xr:uid="{06645F08-A70C-4162-BC1C-1C1180CBE9AC}"/>
    <cellStyle name="Comma [0] 2 16 3" xfId="4408" xr:uid="{8E8A818A-6597-48B1-9785-A689AEB67D32}"/>
    <cellStyle name="Comma [0] 2 16 4" xfId="8202" xr:uid="{3D2F95A0-E2C7-4FDF-A503-2CF690DB5BB6}"/>
    <cellStyle name="Comma [0] 2 16 5" xfId="11992" xr:uid="{A86D37DF-5546-4232-B779-B198FFF2F646}"/>
    <cellStyle name="Comma [0] 2 16 6" xfId="15783" xr:uid="{D54A1C70-2587-4591-A082-B5D102E9226C}"/>
    <cellStyle name="Comma [0] 2 17" xfId="2243" xr:uid="{C0660AD1-7188-4328-AF53-26FB0699B02A}"/>
    <cellStyle name="Comma [0] 2 17 2" xfId="4410" xr:uid="{1D397456-3323-4911-9278-07451880BD22}"/>
    <cellStyle name="Comma [0] 2 17 3" xfId="8204" xr:uid="{6C09CE6D-60D3-4F4B-844F-545438C2D284}"/>
    <cellStyle name="Comma [0] 2 17 4" xfId="11994" xr:uid="{02BB500D-94F0-4E5E-95D2-FC5E71244A00}"/>
    <cellStyle name="Comma [0] 2 17 5" xfId="15785" xr:uid="{8E79E50E-D173-4338-AA2A-47ACF38A334B}"/>
    <cellStyle name="Comma [0] 2 18" xfId="4319" xr:uid="{3D483C47-889A-4A06-968C-76E85130A72A}"/>
    <cellStyle name="Comma [0] 2 19" xfId="8113" xr:uid="{606176DD-6167-4077-A733-5EDA3C55454B}"/>
    <cellStyle name="Comma [0] 2 2" xfId="176" xr:uid="{E754E735-0504-4784-945B-FF6FF265C3D0}"/>
    <cellStyle name="Comma [0] 2 2 10" xfId="4411" xr:uid="{79529109-DC54-4A59-BCEF-A2D59C8CD9CD}"/>
    <cellStyle name="Comma [0] 2 2 11" xfId="8205" xr:uid="{DFA46068-A73A-4795-991C-AE79E55E9829}"/>
    <cellStyle name="Comma [0] 2 2 12" xfId="11995" xr:uid="{D34F96BE-5FAA-4CC6-96F7-035F6DB8C499}"/>
    <cellStyle name="Comma [0] 2 2 13" xfId="15786" xr:uid="{D073F5AE-0B8F-4392-B101-E882ED77EBC9}"/>
    <cellStyle name="Comma [0] 2 2 2" xfId="187" xr:uid="{C517467B-86F3-4B3E-8848-5C14A15F12E1}"/>
    <cellStyle name="Comma [0] 2 2 2 10" xfId="8206" xr:uid="{B0A33AD1-7CC4-4C04-AF8A-8770027E4A84}"/>
    <cellStyle name="Comma [0] 2 2 2 11" xfId="11996" xr:uid="{BCCFAEB5-9C97-4827-B722-EF6285FFBE10}"/>
    <cellStyle name="Comma [0] 2 2 2 12" xfId="15787" xr:uid="{AEF5A5B1-96D5-4BBB-994A-D81302F501A3}"/>
    <cellStyle name="Comma [0] 2 2 2 2" xfId="405" xr:uid="{89251446-ECA0-408C-921B-8EC4FD0B7502}"/>
    <cellStyle name="Comma [0] 2 2 2 2 10" xfId="15788" xr:uid="{711B1387-484D-40E4-81E3-F25348D61C6F}"/>
    <cellStyle name="Comma [0] 2 2 2 2 2" xfId="973" xr:uid="{D444580F-6DBB-4CBA-B400-7A2173632573}"/>
    <cellStyle name="Comma [0] 2 2 2 2 2 2" xfId="1656" xr:uid="{1A1B0F68-58F5-490F-B128-3F6DC714C6F5}"/>
    <cellStyle name="Comma [0] 2 2 2 2 2 2 2" xfId="3449" xr:uid="{4C11A3A9-C1E7-41ED-9851-25BCB1802CED}"/>
    <cellStyle name="Comma [0] 2 2 2 2 2 2 2 2" xfId="4416" xr:uid="{A20B9A98-11FF-4192-9701-82AB29F13F5D}"/>
    <cellStyle name="Comma [0] 2 2 2 2 2 2 2 3" xfId="8210" xr:uid="{A4DE7BED-0BC7-453C-9E98-89F062F71696}"/>
    <cellStyle name="Comma [0] 2 2 2 2 2 2 2 4" xfId="12000" xr:uid="{04021F51-6E2C-4AA9-8F9B-10B4B0A938C7}"/>
    <cellStyle name="Comma [0] 2 2 2 2 2 2 2 5" xfId="15791" xr:uid="{F4C8599E-50B5-41EF-B0F7-05D7D4EB33DC}"/>
    <cellStyle name="Comma [0] 2 2 2 2 2 2 3" xfId="4415" xr:uid="{F42B85E5-41C0-4DB2-A940-2B4A469E5114}"/>
    <cellStyle name="Comma [0] 2 2 2 2 2 2 4" xfId="8209" xr:uid="{E77C0987-3233-4E0F-BF4B-2DF4833BED9E}"/>
    <cellStyle name="Comma [0] 2 2 2 2 2 2 5" xfId="11999" xr:uid="{1EE4DB4D-C455-4E03-82EA-6EBAF653F38D}"/>
    <cellStyle name="Comma [0] 2 2 2 2 2 2 6" xfId="15790" xr:uid="{92986F3F-9BF3-4559-BF22-7CDBFA7B55C9}"/>
    <cellStyle name="Comma [0] 2 2 2 2 2 3" xfId="2161" xr:uid="{7CA3AA9E-D06B-411A-BF51-1039EFFE49C9}"/>
    <cellStyle name="Comma [0] 2 2 2 2 2 3 2" xfId="3954" xr:uid="{F147BF24-2CB3-4F2A-9807-EF62B65D7948}"/>
    <cellStyle name="Comma [0] 2 2 2 2 2 3 2 2" xfId="4418" xr:uid="{710C6189-FFC3-4E6D-9AA6-A6695CB33F4D}"/>
    <cellStyle name="Comma [0] 2 2 2 2 2 3 2 3" xfId="8212" xr:uid="{29EF45EB-EC3F-4287-8CFA-A2BEB2F832C1}"/>
    <cellStyle name="Comma [0] 2 2 2 2 2 3 2 4" xfId="12002" xr:uid="{1A509443-005A-41C0-9F13-82E342B208F3}"/>
    <cellStyle name="Comma [0] 2 2 2 2 2 3 2 5" xfId="15793" xr:uid="{B3CF4285-CD4A-496F-A3AF-9449D18F3A5A}"/>
    <cellStyle name="Comma [0] 2 2 2 2 2 3 3" xfId="4417" xr:uid="{C52A04F2-4933-4CB2-98A8-25E0ABBECBF5}"/>
    <cellStyle name="Comma [0] 2 2 2 2 2 3 4" xfId="8211" xr:uid="{0F4A8EB9-0549-4702-8908-59AA71584D1E}"/>
    <cellStyle name="Comma [0] 2 2 2 2 2 3 5" xfId="12001" xr:uid="{2ABA9C72-6D43-413D-8B23-54A6CB40077D}"/>
    <cellStyle name="Comma [0] 2 2 2 2 2 3 6" xfId="15792" xr:uid="{867FC515-5E62-4D8F-BDD2-3429AB512040}"/>
    <cellStyle name="Comma [0] 2 2 2 2 2 4" xfId="2766" xr:uid="{E15A5437-A7DE-4574-9797-876F4145EFDC}"/>
    <cellStyle name="Comma [0] 2 2 2 2 2 4 2" xfId="4419" xr:uid="{2F8CEBB1-8309-4CBB-864D-3A5020CB0674}"/>
    <cellStyle name="Comma [0] 2 2 2 2 2 4 3" xfId="8213" xr:uid="{517E26C3-285E-459B-A490-E2C49E7F311B}"/>
    <cellStyle name="Comma [0] 2 2 2 2 2 4 4" xfId="12003" xr:uid="{1EE2735A-1255-4444-8D5B-1F44F5D77BE9}"/>
    <cellStyle name="Comma [0] 2 2 2 2 2 4 5" xfId="15794" xr:uid="{AB9BFBF0-5C34-498C-943D-18AE12E9C950}"/>
    <cellStyle name="Comma [0] 2 2 2 2 2 5" xfId="4414" xr:uid="{A4D7CF9A-4BBC-4C1C-8EB4-747E568C587C}"/>
    <cellStyle name="Comma [0] 2 2 2 2 2 6" xfId="8208" xr:uid="{569E0759-EC78-45F7-A331-144387CD3E39}"/>
    <cellStyle name="Comma [0] 2 2 2 2 2 7" xfId="11998" xr:uid="{8894FDB3-9403-43B2-A01F-0F09BE3D2798}"/>
    <cellStyle name="Comma [0] 2 2 2 2 2 8" xfId="15789" xr:uid="{6879E829-4893-4D96-9B13-289E4FB94683}"/>
    <cellStyle name="Comma [0] 2 2 2 2 3" xfId="1200" xr:uid="{F9ABB1D6-1D7B-4157-AC2A-9FF94019A275}"/>
    <cellStyle name="Comma [0] 2 2 2 2 3 2" xfId="1883" xr:uid="{54F90347-40C1-4424-A6F6-1ADD2ABBD0E2}"/>
    <cellStyle name="Comma [0] 2 2 2 2 3 2 2" xfId="3676" xr:uid="{231B5196-D247-47D8-A1A8-F0D8500D0EB5}"/>
    <cellStyle name="Comma [0] 2 2 2 2 3 2 2 2" xfId="4422" xr:uid="{B2DD125E-BC84-4798-B926-34E4638B1AD6}"/>
    <cellStyle name="Comma [0] 2 2 2 2 3 2 2 3" xfId="8216" xr:uid="{4A0E09D1-90E8-4D83-8EDE-6D09790EF192}"/>
    <cellStyle name="Comma [0] 2 2 2 2 3 2 2 4" xfId="12006" xr:uid="{C45EDB10-191F-4058-932E-9C792B99872C}"/>
    <cellStyle name="Comma [0] 2 2 2 2 3 2 2 5" xfId="15797" xr:uid="{02FBC1EE-6C79-46F6-B7C5-277A0D108BB4}"/>
    <cellStyle name="Comma [0] 2 2 2 2 3 2 3" xfId="4421" xr:uid="{ED2B5057-7A32-4CB4-B7F3-CB863971F4DC}"/>
    <cellStyle name="Comma [0] 2 2 2 2 3 2 4" xfId="8215" xr:uid="{1B46D8B0-53D9-4EEF-84D1-7BF96EA9EAEC}"/>
    <cellStyle name="Comma [0] 2 2 2 2 3 2 5" xfId="12005" xr:uid="{04AEDB72-0411-416A-AFC1-8B60C4C4CD23}"/>
    <cellStyle name="Comma [0] 2 2 2 2 3 2 6" xfId="15796" xr:uid="{641A3B3F-7D57-4392-8DBF-810A34447725}"/>
    <cellStyle name="Comma [0] 2 2 2 2 3 3" xfId="2993" xr:uid="{1F164B00-34BB-4791-8FF9-68C86288E066}"/>
    <cellStyle name="Comma [0] 2 2 2 2 3 3 2" xfId="4423" xr:uid="{EDC33815-BDC3-482C-8EA8-A6447DE3DB26}"/>
    <cellStyle name="Comma [0] 2 2 2 2 3 3 3" xfId="8217" xr:uid="{AE4F4777-DBD4-4D85-9C4D-D7D36CD48342}"/>
    <cellStyle name="Comma [0] 2 2 2 2 3 3 4" xfId="12007" xr:uid="{B87AF82A-E241-46AB-BDE1-88C5189C5D2A}"/>
    <cellStyle name="Comma [0] 2 2 2 2 3 3 5" xfId="15798" xr:uid="{FC038C4F-2E6D-4F4C-A268-311CA3E0A5FC}"/>
    <cellStyle name="Comma [0] 2 2 2 2 3 4" xfId="4420" xr:uid="{FBF280FC-AA4C-47A1-8934-E487E280F542}"/>
    <cellStyle name="Comma [0] 2 2 2 2 3 5" xfId="8214" xr:uid="{A0E7D07D-487C-429D-A7AD-8E02816CC0CE}"/>
    <cellStyle name="Comma [0] 2 2 2 2 3 6" xfId="12004" xr:uid="{82B7D82E-78E3-48F3-A952-1E62E9D25268}"/>
    <cellStyle name="Comma [0] 2 2 2 2 3 7" xfId="15795" xr:uid="{F30C7B83-BA10-49E6-B900-287E6B78CD46}"/>
    <cellStyle name="Comma [0] 2 2 2 2 4" xfId="1428" xr:uid="{685EE23C-2EC1-4DAB-8531-8F0462F073D3}"/>
    <cellStyle name="Comma [0] 2 2 2 2 4 2" xfId="3221" xr:uid="{2C52E59C-08DC-4959-90C2-4E9A9929ECA1}"/>
    <cellStyle name="Comma [0] 2 2 2 2 4 2 2" xfId="4425" xr:uid="{B68852D9-4BFE-4352-B4C3-34AF5F7D17BA}"/>
    <cellStyle name="Comma [0] 2 2 2 2 4 2 3" xfId="8219" xr:uid="{973B4A39-6548-4428-95B5-27D9209A70EB}"/>
    <cellStyle name="Comma [0] 2 2 2 2 4 2 4" xfId="12009" xr:uid="{3FCE6A8E-257D-4536-8617-722AFFBA00D6}"/>
    <cellStyle name="Comma [0] 2 2 2 2 4 2 5" xfId="15800" xr:uid="{9B7D3E0A-EB56-4F33-B59F-3B02D4DF5A72}"/>
    <cellStyle name="Comma [0] 2 2 2 2 4 3" xfId="4424" xr:uid="{3607EF97-CA2A-4E4A-BC8F-13EC39DA25B2}"/>
    <cellStyle name="Comma [0] 2 2 2 2 4 4" xfId="8218" xr:uid="{8DF8211B-F81C-4637-B106-3AA575C27BDC}"/>
    <cellStyle name="Comma [0] 2 2 2 2 4 5" xfId="12008" xr:uid="{D4CCE718-D7B9-4E38-B573-D932A74AE96E}"/>
    <cellStyle name="Comma [0] 2 2 2 2 4 6" xfId="15799" xr:uid="{9ED869F2-F935-4E40-B38C-E8A897D5B427}"/>
    <cellStyle name="Comma [0] 2 2 2 2 5" xfId="746" xr:uid="{D5322A9A-C263-4B90-A176-0D9CA3EEB3B3}"/>
    <cellStyle name="Comma [0] 2 2 2 2 5 2" xfId="2539" xr:uid="{02F2AA78-5DD2-48EF-AE82-3846EE1046DA}"/>
    <cellStyle name="Comma [0] 2 2 2 2 5 2 2" xfId="4427" xr:uid="{38CCF23E-E5D4-4BC9-8F2C-3F56DDD176BC}"/>
    <cellStyle name="Comma [0] 2 2 2 2 5 2 3" xfId="8221" xr:uid="{E3B8160A-9431-4E22-A70F-3673CCDFBBA7}"/>
    <cellStyle name="Comma [0] 2 2 2 2 5 2 4" xfId="12011" xr:uid="{87866D9F-AED3-49AA-9DFD-B8091EC5E3A0}"/>
    <cellStyle name="Comma [0] 2 2 2 2 5 2 5" xfId="15802" xr:uid="{D8D143C6-DBA8-4794-824D-C596145B1331}"/>
    <cellStyle name="Comma [0] 2 2 2 2 5 3" xfId="4426" xr:uid="{FB9F28BE-CF8E-4F18-BFD7-74FA55A4ACD9}"/>
    <cellStyle name="Comma [0] 2 2 2 2 5 4" xfId="8220" xr:uid="{A2322697-91FF-4AC9-95C2-6BD65797308A}"/>
    <cellStyle name="Comma [0] 2 2 2 2 5 5" xfId="12010" xr:uid="{4B760D04-0D81-4343-8510-29EF4BC16A8D}"/>
    <cellStyle name="Comma [0] 2 2 2 2 5 6" xfId="15801" xr:uid="{9D392C90-8FB2-451D-9480-3FB04A9FF857}"/>
    <cellStyle name="Comma [0] 2 2 2 2 6" xfId="2284" xr:uid="{86C17D56-0F23-401F-B4A2-5A2A17E13F79}"/>
    <cellStyle name="Comma [0] 2 2 2 2 6 2" xfId="4428" xr:uid="{3ECFB950-C7D5-46B3-9F7A-93C824E4427E}"/>
    <cellStyle name="Comma [0] 2 2 2 2 6 3" xfId="8222" xr:uid="{8803DC7A-4000-49D2-80A9-3039996D62D4}"/>
    <cellStyle name="Comma [0] 2 2 2 2 6 4" xfId="12012" xr:uid="{6B51C62A-1BF5-44AC-9E9B-7A66CE112E83}"/>
    <cellStyle name="Comma [0] 2 2 2 2 6 5" xfId="15803" xr:uid="{DE99A0B6-504F-454C-B31F-7CD5E3AEFB3F}"/>
    <cellStyle name="Comma [0] 2 2 2 2 7" xfId="4413" xr:uid="{ECE6B3E1-3ED7-4D58-9F27-606CEC705985}"/>
    <cellStyle name="Comma [0] 2 2 2 2 8" xfId="8207" xr:uid="{ED512E9B-5498-49CD-9D3B-62FC800941DD}"/>
    <cellStyle name="Comma [0] 2 2 2 2 9" xfId="11997" xr:uid="{0C9C27CD-95E5-48D8-A655-5C8A5AC4E8CB}"/>
    <cellStyle name="Comma [0] 2 2 2 3" xfId="671" xr:uid="{AB234FD0-D9F8-454A-8C3A-22E0142A51A9}"/>
    <cellStyle name="Comma [0] 2 2 2 3 10" xfId="15804" xr:uid="{FF67714E-32A3-4A78-B2A1-99BB00BB176A}"/>
    <cellStyle name="Comma [0] 2 2 2 3 2" xfId="898" xr:uid="{0601EDE3-B080-4B2A-A99E-417A8268F507}"/>
    <cellStyle name="Comma [0] 2 2 2 3 2 2" xfId="1581" xr:uid="{BBEAE78D-D2D0-4F24-9C62-112D43331A57}"/>
    <cellStyle name="Comma [0] 2 2 2 3 2 2 2" xfId="3374" xr:uid="{DEFE922E-C8D3-497E-9A10-3517160A5232}"/>
    <cellStyle name="Comma [0] 2 2 2 3 2 2 2 2" xfId="4432" xr:uid="{8D4047E2-01EB-4342-BCA1-768250F32543}"/>
    <cellStyle name="Comma [0] 2 2 2 3 2 2 2 3" xfId="8226" xr:uid="{95FA1169-46B2-48E3-9B9D-5EA3B68F4D9D}"/>
    <cellStyle name="Comma [0] 2 2 2 3 2 2 2 4" xfId="12016" xr:uid="{E6B11ED9-BB88-4B09-A19F-34AD9654F93D}"/>
    <cellStyle name="Comma [0] 2 2 2 3 2 2 2 5" xfId="15807" xr:uid="{92A65C92-C89A-416E-AFF7-44BA5C9DD8B7}"/>
    <cellStyle name="Comma [0] 2 2 2 3 2 2 3" xfId="4431" xr:uid="{3B56B783-C501-44C3-AE0B-AE3E43672DFB}"/>
    <cellStyle name="Comma [0] 2 2 2 3 2 2 4" xfId="8225" xr:uid="{ECF13ABF-4761-4197-93D8-F234389D41D8}"/>
    <cellStyle name="Comma [0] 2 2 2 3 2 2 5" xfId="12015" xr:uid="{0036683F-07EA-443C-B35D-BA0091E5A1C0}"/>
    <cellStyle name="Comma [0] 2 2 2 3 2 2 6" xfId="15806" xr:uid="{397AAF6E-0DC4-4CBB-9647-EE1343FABBEA}"/>
    <cellStyle name="Comma [0] 2 2 2 3 2 3" xfId="2691" xr:uid="{496A5CB8-5CB5-4698-BA1B-3842732F572D}"/>
    <cellStyle name="Comma [0] 2 2 2 3 2 3 2" xfId="4433" xr:uid="{FE5AD95D-B757-48A9-9A3C-09689088F202}"/>
    <cellStyle name="Comma [0] 2 2 2 3 2 3 3" xfId="8227" xr:uid="{8140AB07-000A-4425-9AC5-009C01B41579}"/>
    <cellStyle name="Comma [0] 2 2 2 3 2 3 4" xfId="12017" xr:uid="{9DD87A56-9A44-4E0E-A911-F065B3B74822}"/>
    <cellStyle name="Comma [0] 2 2 2 3 2 3 5" xfId="15808" xr:uid="{E88A3191-FA90-432D-8CC9-CBDFD59C4EA9}"/>
    <cellStyle name="Comma [0] 2 2 2 3 2 4" xfId="4430" xr:uid="{662D7DA4-DA1A-41A9-B19B-3827A4C3375F}"/>
    <cellStyle name="Comma [0] 2 2 2 3 2 5" xfId="8224" xr:uid="{A29503DB-E81C-4F6D-9CFA-DE37DF835E6B}"/>
    <cellStyle name="Comma [0] 2 2 2 3 2 6" xfId="12014" xr:uid="{D06D44AF-F6D6-4E2C-BB06-7387741B1CFC}"/>
    <cellStyle name="Comma [0] 2 2 2 3 2 7" xfId="15805" xr:uid="{BE6DFF63-2A62-44B6-9674-DA84F0B1C9E1}"/>
    <cellStyle name="Comma [0] 2 2 2 3 3" xfId="1125" xr:uid="{EEA37766-DD70-43BD-8553-663323B065B2}"/>
    <cellStyle name="Comma [0] 2 2 2 3 3 2" xfId="1808" xr:uid="{B9FA149E-C1D4-4737-A2FB-D4C559857378}"/>
    <cellStyle name="Comma [0] 2 2 2 3 3 2 2" xfId="3601" xr:uid="{5456FF2B-DECB-4A1D-87C7-8945D37BAF90}"/>
    <cellStyle name="Comma [0] 2 2 2 3 3 2 2 2" xfId="4436" xr:uid="{82EB3902-7A62-4DB3-B2CB-4CE0724EECF4}"/>
    <cellStyle name="Comma [0] 2 2 2 3 3 2 2 3" xfId="8230" xr:uid="{2C72F45D-6287-487C-8CB2-64565143B44F}"/>
    <cellStyle name="Comma [0] 2 2 2 3 3 2 2 4" xfId="12020" xr:uid="{57ECCFF2-C3D8-4002-AC5B-946F8C4EB611}"/>
    <cellStyle name="Comma [0] 2 2 2 3 3 2 2 5" xfId="15811" xr:uid="{4B0E3C16-2D3C-475B-8CCB-B65132793597}"/>
    <cellStyle name="Comma [0] 2 2 2 3 3 2 3" xfId="4435" xr:uid="{D7BA1169-7299-472A-B692-CBDC0821E132}"/>
    <cellStyle name="Comma [0] 2 2 2 3 3 2 4" xfId="8229" xr:uid="{B494B8CD-E74E-458A-9B83-286051C849BE}"/>
    <cellStyle name="Comma [0] 2 2 2 3 3 2 5" xfId="12019" xr:uid="{F3EDF91B-D582-4B52-8368-A74D1E58F9DC}"/>
    <cellStyle name="Comma [0] 2 2 2 3 3 2 6" xfId="15810" xr:uid="{68D83DF7-42B6-4FFB-A7C9-097162F758F3}"/>
    <cellStyle name="Comma [0] 2 2 2 3 3 3" xfId="2918" xr:uid="{E3633E3D-7330-475F-B0D6-ACC5F3F37B0F}"/>
    <cellStyle name="Comma [0] 2 2 2 3 3 3 2" xfId="4437" xr:uid="{7E939CE5-E20A-4D41-9347-80F4394DD83C}"/>
    <cellStyle name="Comma [0] 2 2 2 3 3 3 3" xfId="8231" xr:uid="{A712D0AF-8802-4407-ADCA-1513A9F7225B}"/>
    <cellStyle name="Comma [0] 2 2 2 3 3 3 4" xfId="12021" xr:uid="{6CC57F81-D4A4-422E-B3AD-3C9AA67D6A4C}"/>
    <cellStyle name="Comma [0] 2 2 2 3 3 3 5" xfId="15812" xr:uid="{055E20D7-3A96-45D5-8659-5CFB6D05D5B4}"/>
    <cellStyle name="Comma [0] 2 2 2 3 3 4" xfId="4434" xr:uid="{8C164597-A594-4A04-8804-DA07788F16C1}"/>
    <cellStyle name="Comma [0] 2 2 2 3 3 5" xfId="8228" xr:uid="{86CBFE67-4FAB-4F8B-9675-31284BB2F17D}"/>
    <cellStyle name="Comma [0] 2 2 2 3 3 6" xfId="12018" xr:uid="{2BC359DF-A434-48B1-A150-CE6850608AAE}"/>
    <cellStyle name="Comma [0] 2 2 2 3 3 7" xfId="15809" xr:uid="{575E9EC1-B60B-4CC2-AEDD-3E1BACF6938C}"/>
    <cellStyle name="Comma [0] 2 2 2 3 4" xfId="1353" xr:uid="{1C412CC1-7896-48D7-B08E-1EE67B7B4075}"/>
    <cellStyle name="Comma [0] 2 2 2 3 4 2" xfId="3146" xr:uid="{197EDA9E-FB6D-4EFF-BEC7-B60574749B27}"/>
    <cellStyle name="Comma [0] 2 2 2 3 4 2 2" xfId="4439" xr:uid="{5D81BF33-1D15-427F-A346-D4B9A948C226}"/>
    <cellStyle name="Comma [0] 2 2 2 3 4 2 3" xfId="8233" xr:uid="{2FCC057B-39D1-4AC6-AD79-0BD8CA46ACD5}"/>
    <cellStyle name="Comma [0] 2 2 2 3 4 2 4" xfId="12023" xr:uid="{9D5AC560-4E96-432D-8578-BD3AA65412F1}"/>
    <cellStyle name="Comma [0] 2 2 2 3 4 2 5" xfId="15814" xr:uid="{5C8F39F1-DD86-463D-9E31-7748D863F4FF}"/>
    <cellStyle name="Comma [0] 2 2 2 3 4 3" xfId="4438" xr:uid="{20AFDFE3-FBE0-4ABC-8F29-A474F3A102C8}"/>
    <cellStyle name="Comma [0] 2 2 2 3 4 4" xfId="8232" xr:uid="{0CD757A1-DD7D-4464-ACBE-3BBAD8F15DEE}"/>
    <cellStyle name="Comma [0] 2 2 2 3 4 5" xfId="12022" xr:uid="{4C21F5DD-D98A-4842-B764-7BA342F9FD9A}"/>
    <cellStyle name="Comma [0] 2 2 2 3 4 6" xfId="15813" xr:uid="{475950A8-6CE3-421E-9624-5CCBBA4C808B}"/>
    <cellStyle name="Comma [0] 2 2 2 3 5" xfId="1958" xr:uid="{906006AA-0BA0-42CC-885B-6EC29B338A62}"/>
    <cellStyle name="Comma [0] 2 2 2 3 5 2" xfId="3751" xr:uid="{8163041C-2633-464F-86D9-01BC91C932B6}"/>
    <cellStyle name="Comma [0] 2 2 2 3 5 2 2" xfId="4441" xr:uid="{FA299163-D82F-4E0C-BBEA-141FB8C31B72}"/>
    <cellStyle name="Comma [0] 2 2 2 3 5 2 3" xfId="8235" xr:uid="{5359283F-DE3C-47E8-A81F-895AAEACC270}"/>
    <cellStyle name="Comma [0] 2 2 2 3 5 2 4" xfId="12025" xr:uid="{D3E7B23D-CD00-4C90-A0D9-63A9E0CBEE3F}"/>
    <cellStyle name="Comma [0] 2 2 2 3 5 2 5" xfId="15816" xr:uid="{0462807A-1FAF-4896-9837-FC843AFD21CE}"/>
    <cellStyle name="Comma [0] 2 2 2 3 5 3" xfId="4440" xr:uid="{D86B3543-6488-4E0A-870A-5BF39582F4C7}"/>
    <cellStyle name="Comma [0] 2 2 2 3 5 4" xfId="8234" xr:uid="{3CE2A331-EC45-4A02-B980-AE3BA4D2D88C}"/>
    <cellStyle name="Comma [0] 2 2 2 3 5 5" xfId="12024" xr:uid="{4E7AB95A-2DC2-47BD-85B6-2CD8C8805D06}"/>
    <cellStyle name="Comma [0] 2 2 2 3 5 6" xfId="15815" xr:uid="{B4C699A9-DFA6-4DF3-95C7-3CF2A17278F9}"/>
    <cellStyle name="Comma [0] 2 2 2 3 6" xfId="2464" xr:uid="{88F5229D-C6D8-419C-A5A8-05E484BDD1A8}"/>
    <cellStyle name="Comma [0] 2 2 2 3 6 2" xfId="4442" xr:uid="{55FB6F43-9AAB-4AA0-9EF2-1D07A7FF7FA2}"/>
    <cellStyle name="Comma [0] 2 2 2 3 6 3" xfId="8236" xr:uid="{933338F0-8B16-4739-B655-F4DD100E67C0}"/>
    <cellStyle name="Comma [0] 2 2 2 3 6 4" xfId="12026" xr:uid="{074BC3D4-D76A-42EA-9B3F-728C629F16BF}"/>
    <cellStyle name="Comma [0] 2 2 2 3 6 5" xfId="15817" xr:uid="{B3C47EFD-1DD0-493E-9443-AFE2A06B0A5E}"/>
    <cellStyle name="Comma [0] 2 2 2 3 7" xfId="4429" xr:uid="{288F6E94-C5D8-4AE9-B852-A413B80C0D4A}"/>
    <cellStyle name="Comma [0] 2 2 2 3 8" xfId="8223" xr:uid="{E8523FE9-483C-4D3C-BFC5-3D5FB3E31FDA}"/>
    <cellStyle name="Comma [0] 2 2 2 3 9" xfId="12013" xr:uid="{7A338158-949C-4D96-84DD-0F5D9BFE626A}"/>
    <cellStyle name="Comma [0] 2 2 2 4" xfId="822" xr:uid="{5D1B369F-6DB5-4FF5-86A6-B4AFDE1E3C3C}"/>
    <cellStyle name="Comma [0] 2 2 2 4 2" xfId="1505" xr:uid="{CF7540F2-005B-4800-81F1-5EC84EB7E7C4}"/>
    <cellStyle name="Comma [0] 2 2 2 4 2 2" xfId="3298" xr:uid="{E6ECCAEE-E83A-44D2-8681-33750F473002}"/>
    <cellStyle name="Comma [0] 2 2 2 4 2 2 2" xfId="4445" xr:uid="{7392CF1D-9DEC-4F83-B76E-439FCE055472}"/>
    <cellStyle name="Comma [0] 2 2 2 4 2 2 3" xfId="8239" xr:uid="{BFE63A7F-5DB3-4C41-A580-663B82989147}"/>
    <cellStyle name="Comma [0] 2 2 2 4 2 2 4" xfId="12029" xr:uid="{69FAE04A-9ED0-4FE2-BBD8-736E59643910}"/>
    <cellStyle name="Comma [0] 2 2 2 4 2 2 5" xfId="15820" xr:uid="{FC46E60C-6C1B-416A-A1D5-B263FF3991CB}"/>
    <cellStyle name="Comma [0] 2 2 2 4 2 3" xfId="4444" xr:uid="{39E306A8-2EDA-4AF3-AA8F-5B7251351918}"/>
    <cellStyle name="Comma [0] 2 2 2 4 2 4" xfId="8238" xr:uid="{0FF9F9D7-959A-4E29-925D-72A69F471928}"/>
    <cellStyle name="Comma [0] 2 2 2 4 2 5" xfId="12028" xr:uid="{2E3F5FCD-CEEC-40F9-918F-7BC6D08789BE}"/>
    <cellStyle name="Comma [0] 2 2 2 4 2 6" xfId="15819" xr:uid="{2C52298A-3541-4360-8A7F-8DD957075ADB}"/>
    <cellStyle name="Comma [0] 2 2 2 4 3" xfId="2087" xr:uid="{C999877E-AC54-471C-B9EC-32172A4A02A4}"/>
    <cellStyle name="Comma [0] 2 2 2 4 3 2" xfId="3880" xr:uid="{422446D1-3FC8-4574-BEC8-4326FC6A7F67}"/>
    <cellStyle name="Comma [0] 2 2 2 4 3 2 2" xfId="4447" xr:uid="{42971EEC-7A84-44CB-B1C6-EF4EB58E171F}"/>
    <cellStyle name="Comma [0] 2 2 2 4 3 2 3" xfId="8241" xr:uid="{8DBE18A1-5551-4B66-8C79-6DD67E0DCF8B}"/>
    <cellStyle name="Comma [0] 2 2 2 4 3 2 4" xfId="12031" xr:uid="{2AB116EE-66A6-4377-9BC5-31933DAE2B63}"/>
    <cellStyle name="Comma [0] 2 2 2 4 3 2 5" xfId="15822" xr:uid="{C051DCAD-F983-49D9-B012-21F21FA091B7}"/>
    <cellStyle name="Comma [0] 2 2 2 4 3 3" xfId="4446" xr:uid="{E3980DE2-AD1B-4AB5-AED9-D7CE5960C937}"/>
    <cellStyle name="Comma [0] 2 2 2 4 3 4" xfId="8240" xr:uid="{7D789C7D-4952-4203-BA6A-25061DE8B158}"/>
    <cellStyle name="Comma [0] 2 2 2 4 3 5" xfId="12030" xr:uid="{6A76A28A-9ECD-485F-B64E-85F50D259E1F}"/>
    <cellStyle name="Comma [0] 2 2 2 4 3 6" xfId="15821" xr:uid="{1EB4504C-EA6A-4D20-ADF4-6A7EF4C8A31F}"/>
    <cellStyle name="Comma [0] 2 2 2 4 4" xfId="2615" xr:uid="{B4CA9522-E575-4FB4-9809-0755F7E0B969}"/>
    <cellStyle name="Comma [0] 2 2 2 4 4 2" xfId="4448" xr:uid="{2AD0CAB0-E190-4FBA-BD31-A11C709997BC}"/>
    <cellStyle name="Comma [0] 2 2 2 4 4 3" xfId="8242" xr:uid="{E992E589-2EBC-4A78-ADAC-2013B97E773E}"/>
    <cellStyle name="Comma [0] 2 2 2 4 4 4" xfId="12032" xr:uid="{583FAE94-4B5D-46FE-9C34-A269DE78B329}"/>
    <cellStyle name="Comma [0] 2 2 2 4 4 5" xfId="15823" xr:uid="{2A892889-DCD0-4745-B892-CE4A41A8E0C0}"/>
    <cellStyle name="Comma [0] 2 2 2 4 5" xfId="4443" xr:uid="{C8F3D859-2C08-49FA-A4A7-F72ED37963B5}"/>
    <cellStyle name="Comma [0] 2 2 2 4 6" xfId="8237" xr:uid="{FC3390F2-D716-4C5F-AE7E-22EB45A3A819}"/>
    <cellStyle name="Comma [0] 2 2 2 4 7" xfId="12027" xr:uid="{77630708-E4DF-427C-834C-FABD068B8CCF}"/>
    <cellStyle name="Comma [0] 2 2 2 4 8" xfId="15818" xr:uid="{D13D10EC-B213-4147-AEF6-FD85EEB5BADC}"/>
    <cellStyle name="Comma [0] 2 2 2 5" xfId="1049" xr:uid="{D60D591C-9E87-478D-A1A4-4763F1517999}"/>
    <cellStyle name="Comma [0] 2 2 2 5 2" xfId="1732" xr:uid="{44D45503-4CA4-4AA4-9374-9D6F673677CF}"/>
    <cellStyle name="Comma [0] 2 2 2 5 2 2" xfId="3525" xr:uid="{70096167-62FB-4300-A8C4-10CF85CCF3D3}"/>
    <cellStyle name="Comma [0] 2 2 2 5 2 2 2" xfId="4451" xr:uid="{8D23DCC1-5F46-411A-81B4-524A9CCBDEB8}"/>
    <cellStyle name="Comma [0] 2 2 2 5 2 2 3" xfId="8245" xr:uid="{0945156C-7AD4-4A7B-972D-ECC4EC3A1B35}"/>
    <cellStyle name="Comma [0] 2 2 2 5 2 2 4" xfId="12035" xr:uid="{B2C46DE1-5AD6-44F1-B331-48D98BEC0EF8}"/>
    <cellStyle name="Comma [0] 2 2 2 5 2 2 5" xfId="15826" xr:uid="{F6C9699A-08BF-4143-90B3-855444A214D4}"/>
    <cellStyle name="Comma [0] 2 2 2 5 2 3" xfId="4450" xr:uid="{CAAF61F2-A2C9-45C4-A3A1-A5E2D5EF3585}"/>
    <cellStyle name="Comma [0] 2 2 2 5 2 4" xfId="8244" xr:uid="{4ADB6211-3DC8-4DBC-A774-59CCE12E79DB}"/>
    <cellStyle name="Comma [0] 2 2 2 5 2 5" xfId="12034" xr:uid="{03033C94-43EF-40E2-B0D8-5E680B3AA239}"/>
    <cellStyle name="Comma [0] 2 2 2 5 2 6" xfId="15825" xr:uid="{AC4CB597-8DFC-4672-A581-2604BC4CE104}"/>
    <cellStyle name="Comma [0] 2 2 2 5 3" xfId="2842" xr:uid="{9A27E71B-BEE0-4AB1-A834-C73EF8E45791}"/>
    <cellStyle name="Comma [0] 2 2 2 5 3 2" xfId="4452" xr:uid="{0CF571DD-97F0-48C2-97BD-DB76C58C3B3A}"/>
    <cellStyle name="Comma [0] 2 2 2 5 3 3" xfId="8246" xr:uid="{470033C9-B662-4A0A-801F-C0B3BC3E7B75}"/>
    <cellStyle name="Comma [0] 2 2 2 5 3 4" xfId="12036" xr:uid="{21940751-F470-4825-9041-967FB0550DF9}"/>
    <cellStyle name="Comma [0] 2 2 2 5 3 5" xfId="15827" xr:uid="{EBF47D16-C41D-4E88-8642-A1DE5AB11416}"/>
    <cellStyle name="Comma [0] 2 2 2 5 4" xfId="4449" xr:uid="{6CD04EB4-97B6-4A8B-A4E5-AD0F95CE18CF}"/>
    <cellStyle name="Comma [0] 2 2 2 5 5" xfId="8243" xr:uid="{D4F0F133-924B-4B12-BE0E-0CCC77E6DE27}"/>
    <cellStyle name="Comma [0] 2 2 2 5 6" xfId="12033" xr:uid="{FCB2DF3E-EA3A-4F84-8DD8-407F0ACE3E42}"/>
    <cellStyle name="Comma [0] 2 2 2 5 7" xfId="15824" xr:uid="{1B6D96A2-268B-4B4E-A7B5-7E3C90A4DC4F}"/>
    <cellStyle name="Comma [0] 2 2 2 6" xfId="1275" xr:uid="{EF3EC356-33D0-4E5D-A3EC-AAD09F4FE681}"/>
    <cellStyle name="Comma [0] 2 2 2 6 2" xfId="3068" xr:uid="{1CAAC66A-4499-4A23-AE96-5DDAED160B76}"/>
    <cellStyle name="Comma [0] 2 2 2 6 2 2" xfId="4454" xr:uid="{3E85ADE0-41B0-4D4E-B8EE-A2362697B8A4}"/>
    <cellStyle name="Comma [0] 2 2 2 6 2 3" xfId="8248" xr:uid="{BC174C7D-CE07-430A-BD84-6646CF40ECBB}"/>
    <cellStyle name="Comma [0] 2 2 2 6 2 4" xfId="12038" xr:uid="{06F78E06-477B-4270-B327-3982B4667D51}"/>
    <cellStyle name="Comma [0] 2 2 2 6 2 5" xfId="15829" xr:uid="{AA9F796E-9646-4637-AAF6-457627C0CDF6}"/>
    <cellStyle name="Comma [0] 2 2 2 6 3" xfId="4453" xr:uid="{3C489B2B-5964-471E-8FDB-FAEB575D2D86}"/>
    <cellStyle name="Comma [0] 2 2 2 6 4" xfId="8247" xr:uid="{D48A1024-0512-48E4-A0A2-09313100EE0B}"/>
    <cellStyle name="Comma [0] 2 2 2 6 5" xfId="12037" xr:uid="{B036BDF4-21C8-459B-9A6A-8AA8AF52BD2D}"/>
    <cellStyle name="Comma [0] 2 2 2 6 6" xfId="15828" xr:uid="{CC3D216F-32B2-4787-B0B0-9EA1E514EEB7}"/>
    <cellStyle name="Comma [0] 2 2 2 7" xfId="581" xr:uid="{CB819762-AA20-4B67-80C0-E9471E3A2865}"/>
    <cellStyle name="Comma [0] 2 2 2 7 2" xfId="2382" xr:uid="{2D2EC697-83E9-4ED0-A4A0-390EB5F23226}"/>
    <cellStyle name="Comma [0] 2 2 2 7 2 2" xfId="4456" xr:uid="{A01355FE-9213-4246-B58E-8DE5193BBA68}"/>
    <cellStyle name="Comma [0] 2 2 2 7 2 3" xfId="8250" xr:uid="{69C23131-FE36-47A9-BF95-943466993C68}"/>
    <cellStyle name="Comma [0] 2 2 2 7 2 4" xfId="12040" xr:uid="{EF7DCB42-919B-4D58-BCC6-90DFDEA69BB4}"/>
    <cellStyle name="Comma [0] 2 2 2 7 2 5" xfId="15831" xr:uid="{93B13685-F08D-4980-9BCE-3FE62820B8D1}"/>
    <cellStyle name="Comma [0] 2 2 2 7 3" xfId="4455" xr:uid="{CB37AE83-07BC-41C0-A03F-6FC2455F7157}"/>
    <cellStyle name="Comma [0] 2 2 2 7 4" xfId="8249" xr:uid="{51E0E2BE-5957-4128-8D04-81E3F9C08D09}"/>
    <cellStyle name="Comma [0] 2 2 2 7 5" xfId="12039" xr:uid="{719B73D8-EA2E-4635-8171-CC4B44A9506C}"/>
    <cellStyle name="Comma [0] 2 2 2 7 6" xfId="15830" xr:uid="{139AE5F3-A3B6-42F9-8DF8-D45B093883CA}"/>
    <cellStyle name="Comma [0] 2 2 2 8" xfId="2259" xr:uid="{93C7BD9E-11AB-42B6-84B2-597C614B522E}"/>
    <cellStyle name="Comma [0] 2 2 2 8 2" xfId="4457" xr:uid="{87056271-0707-4B98-83B3-97B26771530A}"/>
    <cellStyle name="Comma [0] 2 2 2 8 3" xfId="8251" xr:uid="{4529F952-448F-447D-ADDE-6688E8D9D580}"/>
    <cellStyle name="Comma [0] 2 2 2 8 4" xfId="12041" xr:uid="{27CAE7B1-9E72-4800-B560-605539A15953}"/>
    <cellStyle name="Comma [0] 2 2 2 8 5" xfId="15832" xr:uid="{2E5ABA2E-79BC-4488-848B-1726CF38994A}"/>
    <cellStyle name="Comma [0] 2 2 2 9" xfId="4412" xr:uid="{1809CDC1-2873-4DC3-8B30-48180B20BFAB}"/>
    <cellStyle name="Comma [0] 2 2 3" xfId="207" xr:uid="{4F29142E-5524-4740-AD55-DF372ED582CE}"/>
    <cellStyle name="Comma [0] 2 2 3 10" xfId="15833" xr:uid="{92D90E49-A5A2-4E80-8848-5AA48B365293}"/>
    <cellStyle name="Comma [0] 2 2 3 2" xfId="966" xr:uid="{D073F2A8-8384-4188-B501-532301A61A52}"/>
    <cellStyle name="Comma [0] 2 2 3 2 2" xfId="1649" xr:uid="{3E5314E7-D438-455F-95BF-DAE10790C7A0}"/>
    <cellStyle name="Comma [0] 2 2 3 2 2 2" xfId="3442" xr:uid="{D75C24B7-DDC0-4E9D-8D9E-8B79DBDCFBA1}"/>
    <cellStyle name="Comma [0] 2 2 3 2 2 2 2" xfId="4461" xr:uid="{108F22A7-92AC-47AA-9DB7-005B50477306}"/>
    <cellStyle name="Comma [0] 2 2 3 2 2 2 3" xfId="8255" xr:uid="{5C1F9C0A-E1AE-46F1-B7E2-6D36EC0077E3}"/>
    <cellStyle name="Comma [0] 2 2 3 2 2 2 4" xfId="12045" xr:uid="{167265F4-EC28-4EF1-9CB9-6489A75E1553}"/>
    <cellStyle name="Comma [0] 2 2 3 2 2 2 5" xfId="15836" xr:uid="{AF34D7E7-A518-4C65-AF58-A60F1EA99362}"/>
    <cellStyle name="Comma [0] 2 2 3 2 2 3" xfId="4460" xr:uid="{CF63944D-CDD5-45F9-A68A-CA94A86CF8D5}"/>
    <cellStyle name="Comma [0] 2 2 3 2 2 4" xfId="8254" xr:uid="{B5EA6A94-F5D6-4826-A26E-1DFB43E35392}"/>
    <cellStyle name="Comma [0] 2 2 3 2 2 5" xfId="12044" xr:uid="{E039D4FD-264D-4722-ADA0-CB767AE48F48}"/>
    <cellStyle name="Comma [0] 2 2 3 2 2 6" xfId="15835" xr:uid="{2E7706CF-5664-4F29-95DB-9D1C0E964B9A}"/>
    <cellStyle name="Comma [0] 2 2 3 2 3" xfId="2155" xr:uid="{499EDE74-1980-4658-BE72-A4ECD2CAB04F}"/>
    <cellStyle name="Comma [0] 2 2 3 2 3 2" xfId="3948" xr:uid="{5E6F6C18-CEEE-498E-88B3-4F411260D8B5}"/>
    <cellStyle name="Comma [0] 2 2 3 2 3 2 2" xfId="4463" xr:uid="{748DE621-084A-419C-A609-B24E6883A269}"/>
    <cellStyle name="Comma [0] 2 2 3 2 3 2 3" xfId="8257" xr:uid="{2A34BCD0-A076-48E4-8F50-B63FD819314B}"/>
    <cellStyle name="Comma [0] 2 2 3 2 3 2 4" xfId="12047" xr:uid="{C403FF27-B046-44E6-8A6E-F987D0395A3C}"/>
    <cellStyle name="Comma [0] 2 2 3 2 3 2 5" xfId="15838" xr:uid="{3883E7E4-4FCB-4D65-BC03-A5240EFCDCD8}"/>
    <cellStyle name="Comma [0] 2 2 3 2 3 3" xfId="4462" xr:uid="{FA8842E7-3ACA-4D97-A52A-B02F6AE41AA5}"/>
    <cellStyle name="Comma [0] 2 2 3 2 3 4" xfId="8256" xr:uid="{C6A12D67-A8C5-4785-BE34-8CAD9E5BFF2F}"/>
    <cellStyle name="Comma [0] 2 2 3 2 3 5" xfId="12046" xr:uid="{7453F0AE-943F-4D06-AFAE-5AD51C37498D}"/>
    <cellStyle name="Comma [0] 2 2 3 2 3 6" xfId="15837" xr:uid="{074D27C2-9B6D-4F48-9147-25B983CC3B81}"/>
    <cellStyle name="Comma [0] 2 2 3 2 4" xfId="2759" xr:uid="{88AC62E8-F741-4D73-B5C0-239D58B4D3D5}"/>
    <cellStyle name="Comma [0] 2 2 3 2 4 2" xfId="4464" xr:uid="{C080E1E6-6B2D-42C7-B63B-C97B5CA0C364}"/>
    <cellStyle name="Comma [0] 2 2 3 2 4 3" xfId="8258" xr:uid="{B40FE4AF-6786-437A-BC61-1F41946ABCFE}"/>
    <cellStyle name="Comma [0] 2 2 3 2 4 4" xfId="12048" xr:uid="{DE10E7A6-AD94-44FB-87F1-EDD3A870A615}"/>
    <cellStyle name="Comma [0] 2 2 3 2 4 5" xfId="15839" xr:uid="{5BFA0AA5-803D-4836-B7CF-6085D7B59733}"/>
    <cellStyle name="Comma [0] 2 2 3 2 5" xfId="4459" xr:uid="{B1A6E695-07A2-4A6A-8362-1DE07C7EB960}"/>
    <cellStyle name="Comma [0] 2 2 3 2 6" xfId="8253" xr:uid="{686EC10D-6488-43A9-8FCB-E9F03F9B5DC1}"/>
    <cellStyle name="Comma [0] 2 2 3 2 7" xfId="12043" xr:uid="{21C3973F-772A-4403-A684-CC4A44E05DE5}"/>
    <cellStyle name="Comma [0] 2 2 3 2 8" xfId="15834" xr:uid="{0C67475B-39D7-4831-8FD5-68CA6EB9167C}"/>
    <cellStyle name="Comma [0] 2 2 3 3" xfId="1193" xr:uid="{13ED4031-D2A1-4274-B57C-D05FC7F7FC7C}"/>
    <cellStyle name="Comma [0] 2 2 3 3 2" xfId="1876" xr:uid="{7F0A1F9A-E771-4435-8BB8-39C806F53E34}"/>
    <cellStyle name="Comma [0] 2 2 3 3 2 2" xfId="3669" xr:uid="{A75154B2-0306-4E82-9D82-AB3C60ED71B7}"/>
    <cellStyle name="Comma [0] 2 2 3 3 2 2 2" xfId="4467" xr:uid="{71BE67CA-BA38-43F8-A1DF-C148BA2184C7}"/>
    <cellStyle name="Comma [0] 2 2 3 3 2 2 3" xfId="8261" xr:uid="{165437C0-958F-47A3-BA12-6057B4FB8170}"/>
    <cellStyle name="Comma [0] 2 2 3 3 2 2 4" xfId="12051" xr:uid="{04F33614-7A55-46DC-A753-2C9CD7989CC0}"/>
    <cellStyle name="Comma [0] 2 2 3 3 2 2 5" xfId="15842" xr:uid="{466FAD01-1569-42CC-A0B7-A2B9C01490ED}"/>
    <cellStyle name="Comma [0] 2 2 3 3 2 3" xfId="4466" xr:uid="{690DBDE4-0363-4DB1-86AE-9608040C59B9}"/>
    <cellStyle name="Comma [0] 2 2 3 3 2 4" xfId="8260" xr:uid="{4709D1F9-9CBB-4752-AB19-F8A37D7695FA}"/>
    <cellStyle name="Comma [0] 2 2 3 3 2 5" xfId="12050" xr:uid="{285DB4E8-4DB6-4941-8CD3-F80D5DAB2221}"/>
    <cellStyle name="Comma [0] 2 2 3 3 2 6" xfId="15841" xr:uid="{A2ECEE44-58D7-4DE7-925B-E50E045422A3}"/>
    <cellStyle name="Comma [0] 2 2 3 3 3" xfId="2986" xr:uid="{AE8B7476-64A2-4FFE-A22B-472751441F1E}"/>
    <cellStyle name="Comma [0] 2 2 3 3 3 2" xfId="4468" xr:uid="{3FCA6E00-DDF4-46B0-B379-6EB51A8AD6C7}"/>
    <cellStyle name="Comma [0] 2 2 3 3 3 3" xfId="8262" xr:uid="{88FF4031-5117-45CC-9B15-2B03077E1739}"/>
    <cellStyle name="Comma [0] 2 2 3 3 3 4" xfId="12052" xr:uid="{2161A55E-E848-4E66-ACD3-85FE52A87A78}"/>
    <cellStyle name="Comma [0] 2 2 3 3 3 5" xfId="15843" xr:uid="{F01A0A2D-8B98-461B-922C-8BD201630969}"/>
    <cellStyle name="Comma [0] 2 2 3 3 4" xfId="4465" xr:uid="{326DFDEE-B44A-474F-925E-D481773F8FE2}"/>
    <cellStyle name="Comma [0] 2 2 3 3 5" xfId="8259" xr:uid="{1E5BBA3D-096F-40B5-B3CD-6051CB3CE9AA}"/>
    <cellStyle name="Comma [0] 2 2 3 3 6" xfId="12049" xr:uid="{4D2A20C1-94E7-4B2A-ABA1-133682962C42}"/>
    <cellStyle name="Comma [0] 2 2 3 3 7" xfId="15840" xr:uid="{8BC4F21F-E87B-41DC-BA27-D99CFEA71B00}"/>
    <cellStyle name="Comma [0] 2 2 3 4" xfId="1421" xr:uid="{E89BEC8A-9565-41B0-838E-2B1CEAAA0FDF}"/>
    <cellStyle name="Comma [0] 2 2 3 4 2" xfId="3214" xr:uid="{AB19283B-0066-4E12-88DC-DD7D01E3C8F6}"/>
    <cellStyle name="Comma [0] 2 2 3 4 2 2" xfId="4470" xr:uid="{D161F43A-DE16-4F1D-895F-4F859109F866}"/>
    <cellStyle name="Comma [0] 2 2 3 4 2 3" xfId="8264" xr:uid="{C5A2B6FE-A4F1-454B-9A5E-9D788BC56040}"/>
    <cellStyle name="Comma [0] 2 2 3 4 2 4" xfId="12054" xr:uid="{FF98F414-DB5A-493B-A619-8EAC664FA06C}"/>
    <cellStyle name="Comma [0] 2 2 3 4 2 5" xfId="15845" xr:uid="{EF1023BC-AFD7-4069-AE1C-E5F563FB596D}"/>
    <cellStyle name="Comma [0] 2 2 3 4 3" xfId="4469" xr:uid="{ADA71364-FEDD-40EB-BADF-9B9087935E34}"/>
    <cellStyle name="Comma [0] 2 2 3 4 4" xfId="8263" xr:uid="{600548C4-FC91-4D3F-9CF3-88BD15FF3F72}"/>
    <cellStyle name="Comma [0] 2 2 3 4 5" xfId="12053" xr:uid="{01A7E137-C545-4F80-A90E-92A3A40EEF91}"/>
    <cellStyle name="Comma [0] 2 2 3 4 6" xfId="15844" xr:uid="{E3A8F793-1319-4F7C-9403-FC3A0021B030}"/>
    <cellStyle name="Comma [0] 2 2 3 5" xfId="739" xr:uid="{B70A4343-EA74-4268-BD2C-75FAE769FB8D}"/>
    <cellStyle name="Comma [0] 2 2 3 5 2" xfId="2532" xr:uid="{BE3FEB5A-9F41-40B0-B39F-51E5654D7660}"/>
    <cellStyle name="Comma [0] 2 2 3 5 2 2" xfId="4472" xr:uid="{E34E3637-CD2D-4D86-8857-F5EE9C649A9B}"/>
    <cellStyle name="Comma [0] 2 2 3 5 2 3" xfId="8266" xr:uid="{729BDBC7-1ABD-40AE-89B7-9C72040593FE}"/>
    <cellStyle name="Comma [0] 2 2 3 5 2 4" xfId="12056" xr:uid="{F059106A-7AAF-40C1-A2A0-3AEB1A48E81C}"/>
    <cellStyle name="Comma [0] 2 2 3 5 2 5" xfId="15847" xr:uid="{E7496AB5-5AB0-4F3D-B56E-603F4FEF35CC}"/>
    <cellStyle name="Comma [0] 2 2 3 5 3" xfId="4471" xr:uid="{63EC03E1-7494-4378-BCB3-40CE88BE09E6}"/>
    <cellStyle name="Comma [0] 2 2 3 5 4" xfId="8265" xr:uid="{CA7F5BD8-3F84-407F-A242-4F56FDD4AE72}"/>
    <cellStyle name="Comma [0] 2 2 3 5 5" xfId="12055" xr:uid="{C6FBC316-BF05-4E5E-87FF-915F1EF9E394}"/>
    <cellStyle name="Comma [0] 2 2 3 5 6" xfId="15846" xr:uid="{329CD89B-87CB-4BAD-A73A-7A9C1034DB73}"/>
    <cellStyle name="Comma [0] 2 2 3 6" xfId="2277" xr:uid="{3032009E-B662-4A05-86A5-C9CB10A3D684}"/>
    <cellStyle name="Comma [0] 2 2 3 6 2" xfId="4473" xr:uid="{E1721A23-059E-41E7-B630-86CB0FDD7228}"/>
    <cellStyle name="Comma [0] 2 2 3 6 3" xfId="8267" xr:uid="{36856F1A-5373-4244-AA9A-42A39F30E78C}"/>
    <cellStyle name="Comma [0] 2 2 3 6 4" xfId="12057" xr:uid="{CA35B454-439A-42F7-812D-44CEC07F8521}"/>
    <cellStyle name="Comma [0] 2 2 3 6 5" xfId="15848" xr:uid="{55E877C9-7649-4A0E-A34F-6145949CCD41}"/>
    <cellStyle name="Comma [0] 2 2 3 7" xfId="4458" xr:uid="{A307EC32-4818-46E0-A980-4134E0845DB6}"/>
    <cellStyle name="Comma [0] 2 2 3 8" xfId="8252" xr:uid="{DEDEDDDF-8CF4-4E15-AFF3-5382AE13BA84}"/>
    <cellStyle name="Comma [0] 2 2 3 9" xfId="12042" xr:uid="{48FB956E-BED9-42E3-8BB2-A8CE82DE821C}"/>
    <cellStyle name="Comma [0] 2 2 4" xfId="656" xr:uid="{207BDB9E-9400-438A-8B43-0FAD41E492D7}"/>
    <cellStyle name="Comma [0] 2 2 4 10" xfId="15849" xr:uid="{0E5E54A6-8889-4501-B57F-88BF7A073152}"/>
    <cellStyle name="Comma [0] 2 2 4 2" xfId="891" xr:uid="{220014C1-5339-4235-B8AB-38EF42CAA6D8}"/>
    <cellStyle name="Comma [0] 2 2 4 2 2" xfId="1574" xr:uid="{F5036F82-1CB6-48E9-A3F0-462630937849}"/>
    <cellStyle name="Comma [0] 2 2 4 2 2 2" xfId="3367" xr:uid="{6D96224F-5282-40A7-B7E6-0C30750EDF69}"/>
    <cellStyle name="Comma [0] 2 2 4 2 2 2 2" xfId="4477" xr:uid="{CBA1C726-C291-4F99-AC47-EBFA13207F03}"/>
    <cellStyle name="Comma [0] 2 2 4 2 2 2 3" xfId="8271" xr:uid="{13C2DA3E-AF88-4000-B127-94DEF9B0E7C9}"/>
    <cellStyle name="Comma [0] 2 2 4 2 2 2 4" xfId="12061" xr:uid="{DC0BB582-CAA0-43A6-AED2-A740460E486D}"/>
    <cellStyle name="Comma [0] 2 2 4 2 2 2 5" xfId="15852" xr:uid="{EFBAA1F5-EF97-40FB-8C13-C5464961EDB0}"/>
    <cellStyle name="Comma [0] 2 2 4 2 2 3" xfId="4476" xr:uid="{F019E925-8296-4D83-AE91-CA83733A1E05}"/>
    <cellStyle name="Comma [0] 2 2 4 2 2 4" xfId="8270" xr:uid="{D6C78B80-44AE-4089-AE33-D35185CC986B}"/>
    <cellStyle name="Comma [0] 2 2 4 2 2 5" xfId="12060" xr:uid="{BC836070-8D2E-4ED3-B95C-E7E0FBB9D9B2}"/>
    <cellStyle name="Comma [0] 2 2 4 2 2 6" xfId="15851" xr:uid="{0022A781-7AD3-4EDD-AA59-80A1CE5A0065}"/>
    <cellStyle name="Comma [0] 2 2 4 2 3" xfId="2684" xr:uid="{9505D0A8-2614-475D-91AC-E7A53C68A326}"/>
    <cellStyle name="Comma [0] 2 2 4 2 3 2" xfId="4478" xr:uid="{4814FB99-95D7-431C-B9A2-640106ACBA6D}"/>
    <cellStyle name="Comma [0] 2 2 4 2 3 3" xfId="8272" xr:uid="{61FEC149-EEFD-48AA-9EE5-9688285F4145}"/>
    <cellStyle name="Comma [0] 2 2 4 2 3 4" xfId="12062" xr:uid="{E999AABE-8476-4C90-8E39-1235E8C29CEF}"/>
    <cellStyle name="Comma [0] 2 2 4 2 3 5" xfId="15853" xr:uid="{76AC39AF-FD6B-442E-8209-9254E55A61AF}"/>
    <cellStyle name="Comma [0] 2 2 4 2 4" xfId="4475" xr:uid="{EF5C128B-DBF9-4764-88BF-45095653C1D1}"/>
    <cellStyle name="Comma [0] 2 2 4 2 5" xfId="8269" xr:uid="{1CD9C9AA-946C-4964-8D32-8FCD9845C1D0}"/>
    <cellStyle name="Comma [0] 2 2 4 2 6" xfId="12059" xr:uid="{2B1FF4A7-36AB-423E-ACEE-D13A254A3F52}"/>
    <cellStyle name="Comma [0] 2 2 4 2 7" xfId="15850" xr:uid="{DEB75260-BCFA-43C6-9DF4-E32F04ECC06E}"/>
    <cellStyle name="Comma [0] 2 2 4 3" xfId="1118" xr:uid="{C97EA6ED-CC3A-44B6-8710-8BEC6D18E28A}"/>
    <cellStyle name="Comma [0] 2 2 4 3 2" xfId="1801" xr:uid="{D88AED17-586D-4253-B706-130849CABE4E}"/>
    <cellStyle name="Comma [0] 2 2 4 3 2 2" xfId="3594" xr:uid="{0FA0D1EF-506B-4CD8-A0D4-61E552D91C31}"/>
    <cellStyle name="Comma [0] 2 2 4 3 2 2 2" xfId="4481" xr:uid="{A7476AA9-5715-4841-A613-5A452BDB2DF6}"/>
    <cellStyle name="Comma [0] 2 2 4 3 2 2 3" xfId="8275" xr:uid="{E6C1B723-0699-4F22-8C34-36F4B4C13CFD}"/>
    <cellStyle name="Comma [0] 2 2 4 3 2 2 4" xfId="12065" xr:uid="{208E0632-4059-4152-853B-375601AE9DFD}"/>
    <cellStyle name="Comma [0] 2 2 4 3 2 2 5" xfId="15856" xr:uid="{ECFF3AE4-BB4B-4170-A63C-DABB3FC6FD59}"/>
    <cellStyle name="Comma [0] 2 2 4 3 2 3" xfId="4480" xr:uid="{E2687237-5C28-4140-ACB5-A3A6965D5DEB}"/>
    <cellStyle name="Comma [0] 2 2 4 3 2 4" xfId="8274" xr:uid="{CE971A93-620E-4710-B6B0-30B306C460D0}"/>
    <cellStyle name="Comma [0] 2 2 4 3 2 5" xfId="12064" xr:uid="{EFEF0AB4-1963-49AC-A926-12DFA9C911BC}"/>
    <cellStyle name="Comma [0] 2 2 4 3 2 6" xfId="15855" xr:uid="{4F3D6E0A-092D-4BBB-94A7-A6B0A3FCDBF6}"/>
    <cellStyle name="Comma [0] 2 2 4 3 3" xfId="2911" xr:uid="{31567998-ECF3-4684-8457-4A83E5F9F472}"/>
    <cellStyle name="Comma [0] 2 2 4 3 3 2" xfId="4482" xr:uid="{12A8C0DE-8F2B-40EB-9A32-0F6DA857A1AC}"/>
    <cellStyle name="Comma [0] 2 2 4 3 3 3" xfId="8276" xr:uid="{C7935E5C-76EE-40EC-9461-AC70F3E771F5}"/>
    <cellStyle name="Comma [0] 2 2 4 3 3 4" xfId="12066" xr:uid="{B4C0065E-C3F8-4C3A-99A6-F20D2C59E964}"/>
    <cellStyle name="Comma [0] 2 2 4 3 3 5" xfId="15857" xr:uid="{67231164-D94D-4DDD-B5EB-A8E34A0BC655}"/>
    <cellStyle name="Comma [0] 2 2 4 3 4" xfId="4479" xr:uid="{5093CED3-7F6A-4CC6-BC1A-1E4750B6EB43}"/>
    <cellStyle name="Comma [0] 2 2 4 3 5" xfId="8273" xr:uid="{F60CA9B1-5C75-4B20-A397-11E1B06B3348}"/>
    <cellStyle name="Comma [0] 2 2 4 3 6" xfId="12063" xr:uid="{5BE3B159-89F5-421E-A790-79AF2FEB06CF}"/>
    <cellStyle name="Comma [0] 2 2 4 3 7" xfId="15854" xr:uid="{51AEF848-2FC9-4B55-8ADF-198D044F731B}"/>
    <cellStyle name="Comma [0] 2 2 4 4" xfId="1346" xr:uid="{CA255B2F-BEED-4881-9C0E-C0C4A17F279E}"/>
    <cellStyle name="Comma [0] 2 2 4 4 2" xfId="3139" xr:uid="{CCD41DBF-9F6A-4C60-A451-8F82812E0753}"/>
    <cellStyle name="Comma [0] 2 2 4 4 2 2" xfId="4484" xr:uid="{FB46E3BF-9435-4310-9FD7-D65F21594D4F}"/>
    <cellStyle name="Comma [0] 2 2 4 4 2 3" xfId="8278" xr:uid="{BB1A4CAC-0466-4EEF-B3C4-86D14A65F9B9}"/>
    <cellStyle name="Comma [0] 2 2 4 4 2 4" xfId="12068" xr:uid="{333DE036-79ED-487B-A045-251BCCD5CB99}"/>
    <cellStyle name="Comma [0] 2 2 4 4 2 5" xfId="15859" xr:uid="{E4635B21-0BD0-4FBD-B12D-941D77C26B0F}"/>
    <cellStyle name="Comma [0] 2 2 4 4 3" xfId="4483" xr:uid="{C1F7522C-5D24-4A4E-AA61-F6CFFD93E825}"/>
    <cellStyle name="Comma [0] 2 2 4 4 4" xfId="8277" xr:uid="{B2949831-254C-4C6B-9E2C-9EB135358E2C}"/>
    <cellStyle name="Comma [0] 2 2 4 4 5" xfId="12067" xr:uid="{778300F6-CC72-4285-AEA1-1FF04B4BDC0B}"/>
    <cellStyle name="Comma [0] 2 2 4 4 6" xfId="15858" xr:uid="{16625572-E455-4B8B-B7C6-3EBAAA896A35}"/>
    <cellStyle name="Comma [0] 2 2 4 5" xfId="1953" xr:uid="{7F51452B-C101-423E-84E4-9E61E7417577}"/>
    <cellStyle name="Comma [0] 2 2 4 5 2" xfId="3746" xr:uid="{16980F06-5CE2-4049-82B4-04CAB975451D}"/>
    <cellStyle name="Comma [0] 2 2 4 5 2 2" xfId="4486" xr:uid="{353727B1-3BDD-40E1-93FC-3E206F8812C6}"/>
    <cellStyle name="Comma [0] 2 2 4 5 2 3" xfId="8280" xr:uid="{996E339E-4D6E-4005-A617-07256D189134}"/>
    <cellStyle name="Comma [0] 2 2 4 5 2 4" xfId="12070" xr:uid="{5039147E-D60F-4F99-A8D2-C6505FC84C2B}"/>
    <cellStyle name="Comma [0] 2 2 4 5 2 5" xfId="15861" xr:uid="{66F5033D-36C1-4173-A393-C02D1E0329F4}"/>
    <cellStyle name="Comma [0] 2 2 4 5 3" xfId="4485" xr:uid="{7040DC69-E550-45D1-986F-25FEC3F8DC96}"/>
    <cellStyle name="Comma [0] 2 2 4 5 4" xfId="8279" xr:uid="{64FEA2C2-B86D-4C0F-B093-EB5624425661}"/>
    <cellStyle name="Comma [0] 2 2 4 5 5" xfId="12069" xr:uid="{7A3933EF-ED7C-4D6C-942F-429F2FA7C242}"/>
    <cellStyle name="Comma [0] 2 2 4 5 6" xfId="15860" xr:uid="{E36C1A13-D944-4D39-AA64-8A6CD69D58C3}"/>
    <cellStyle name="Comma [0] 2 2 4 6" xfId="2457" xr:uid="{68FFFEA4-37C5-4EC5-9632-1A274C10D97D}"/>
    <cellStyle name="Comma [0] 2 2 4 6 2" xfId="4487" xr:uid="{FB158AD3-4C6D-4148-A7E5-CE56348CD1FD}"/>
    <cellStyle name="Comma [0] 2 2 4 6 3" xfId="8281" xr:uid="{BBDE4727-7162-4BEC-A82E-AE7C180B8506}"/>
    <cellStyle name="Comma [0] 2 2 4 6 4" xfId="12071" xr:uid="{34AE8C1A-F636-4925-9540-02D60B6EB768}"/>
    <cellStyle name="Comma [0] 2 2 4 6 5" xfId="15862" xr:uid="{FF4A7688-8D21-48E5-AB8D-E0CB1ACD7711}"/>
    <cellStyle name="Comma [0] 2 2 4 7" xfId="4474" xr:uid="{4621D603-923F-407E-BC46-AB7564ED1083}"/>
    <cellStyle name="Comma [0] 2 2 4 8" xfId="8268" xr:uid="{1392DF1B-10E4-49DE-9208-39D9A075EC81}"/>
    <cellStyle name="Comma [0] 2 2 4 9" xfId="12058" xr:uid="{7AB96A17-1D5F-4440-945A-4D152EAE6ED9}"/>
    <cellStyle name="Comma [0] 2 2 5" xfId="814" xr:uid="{57AF972D-0D62-4CE2-936D-28C4ECC58E45}"/>
    <cellStyle name="Comma [0] 2 2 5 2" xfId="1497" xr:uid="{72B5DEB2-A638-4943-86A6-36E12F20DF3D}"/>
    <cellStyle name="Comma [0] 2 2 5 2 2" xfId="3290" xr:uid="{D7076249-E672-4C37-AC28-7CD01B1CE221}"/>
    <cellStyle name="Comma [0] 2 2 5 2 2 2" xfId="4490" xr:uid="{3EF5A5E8-3C5E-4BE9-84E7-4FBD9AAC463E}"/>
    <cellStyle name="Comma [0] 2 2 5 2 2 3" xfId="8284" xr:uid="{A15AD398-33E3-4BF3-B43C-9F5AC1AA0276}"/>
    <cellStyle name="Comma [0] 2 2 5 2 2 4" xfId="12074" xr:uid="{DE2E90B3-460A-4666-B44D-A824A70BB1EB}"/>
    <cellStyle name="Comma [0] 2 2 5 2 2 5" xfId="15865" xr:uid="{8A733E05-17C1-4BB9-A632-79827AA805DF}"/>
    <cellStyle name="Comma [0] 2 2 5 2 3" xfId="4489" xr:uid="{1D1EB1BC-FAE3-4D48-9E2A-CF21E62F6581}"/>
    <cellStyle name="Comma [0] 2 2 5 2 4" xfId="8283" xr:uid="{BA7F57D4-D796-4C17-B547-4502D926D25E}"/>
    <cellStyle name="Comma [0] 2 2 5 2 5" xfId="12073" xr:uid="{C05F6058-1C0A-44C2-896F-7AFAA7A14B98}"/>
    <cellStyle name="Comma [0] 2 2 5 2 6" xfId="15864" xr:uid="{2B9C32CA-A006-44C4-8C06-5B79EB9DD06D}"/>
    <cellStyle name="Comma [0] 2 2 5 3" xfId="2082" xr:uid="{1F12FDFA-7FD6-4A03-8CC4-B6BA314EF0E5}"/>
    <cellStyle name="Comma [0] 2 2 5 3 2" xfId="3875" xr:uid="{3CD0515F-6951-4B71-940B-08CB04CF3DF9}"/>
    <cellStyle name="Comma [0] 2 2 5 3 2 2" xfId="4492" xr:uid="{FAF7368C-B828-4B95-8E54-8C8684AB9030}"/>
    <cellStyle name="Comma [0] 2 2 5 3 2 3" xfId="8286" xr:uid="{B4976C19-3A07-4AD9-A473-141ADA7140FF}"/>
    <cellStyle name="Comma [0] 2 2 5 3 2 4" xfId="12076" xr:uid="{DCE4588E-BC6D-48FE-8334-7729F825711C}"/>
    <cellStyle name="Comma [0] 2 2 5 3 2 5" xfId="15867" xr:uid="{CAA2CEA6-03A0-4888-8B3D-6F55F2783E4C}"/>
    <cellStyle name="Comma [0] 2 2 5 3 3" xfId="4491" xr:uid="{83FC3896-827F-4C23-83CE-B9292893FD1F}"/>
    <cellStyle name="Comma [0] 2 2 5 3 4" xfId="8285" xr:uid="{5E707A70-E4E6-455C-87A0-500214957466}"/>
    <cellStyle name="Comma [0] 2 2 5 3 5" xfId="12075" xr:uid="{04FF880E-99AF-46C4-8880-BFE9B91FFF23}"/>
    <cellStyle name="Comma [0] 2 2 5 3 6" xfId="15866" xr:uid="{39C2DD2F-8816-4689-BDA2-F82F9FE317D3}"/>
    <cellStyle name="Comma [0] 2 2 5 4" xfId="2607" xr:uid="{EA528CE0-03EE-4CAC-9150-B9B6DAD73DE5}"/>
    <cellStyle name="Comma [0] 2 2 5 4 2" xfId="4493" xr:uid="{5157B9FF-8C86-4575-AB40-E234C9993DD3}"/>
    <cellStyle name="Comma [0] 2 2 5 4 3" xfId="8287" xr:uid="{31A4DAED-D6A5-4B69-8EEB-539CFC476EA9}"/>
    <cellStyle name="Comma [0] 2 2 5 4 4" xfId="12077" xr:uid="{438C408D-3B50-439C-B647-E4609AD51B56}"/>
    <cellStyle name="Comma [0] 2 2 5 4 5" xfId="15868" xr:uid="{4844F82A-DF49-447E-AA08-AE3F267A7306}"/>
    <cellStyle name="Comma [0] 2 2 5 5" xfId="4488" xr:uid="{517F845E-662E-4FE0-B6A6-271D9F0C78CF}"/>
    <cellStyle name="Comma [0] 2 2 5 6" xfId="8282" xr:uid="{536FC3C1-9322-4583-AAB3-A3C788716D5E}"/>
    <cellStyle name="Comma [0] 2 2 5 7" xfId="12072" xr:uid="{DBE7A6AA-13D7-4CA6-861F-0CCE2BA7728F}"/>
    <cellStyle name="Comma [0] 2 2 5 8" xfId="15863" xr:uid="{B10A72C7-ECEF-44CE-921C-F56E713B9B8F}"/>
    <cellStyle name="Comma [0] 2 2 6" xfId="1042" xr:uid="{E7C00977-0D1D-4F57-8FCB-821FDE084FC0}"/>
    <cellStyle name="Comma [0] 2 2 6 2" xfId="1725" xr:uid="{0929D976-500D-435D-929A-7EF7293C6A74}"/>
    <cellStyle name="Comma [0] 2 2 6 2 2" xfId="3518" xr:uid="{CBEB6065-5409-4792-9F7A-C761C08663BB}"/>
    <cellStyle name="Comma [0] 2 2 6 2 2 2" xfId="4496" xr:uid="{7ED8E8FA-12EC-4CEB-AA43-0316290B0F96}"/>
    <cellStyle name="Comma [0] 2 2 6 2 2 3" xfId="8290" xr:uid="{4A58C3F9-7FA4-445B-ACBB-90D5FC7C6244}"/>
    <cellStyle name="Comma [0] 2 2 6 2 2 4" xfId="12080" xr:uid="{9451114A-5249-444D-800C-6D333FF0D4C8}"/>
    <cellStyle name="Comma [0] 2 2 6 2 2 5" xfId="15871" xr:uid="{EB431B74-55A3-44CE-AC0E-5FE3FEB1E4B0}"/>
    <cellStyle name="Comma [0] 2 2 6 2 3" xfId="4495" xr:uid="{58B1C10F-5798-49A2-AAF9-B42A136AA428}"/>
    <cellStyle name="Comma [0] 2 2 6 2 4" xfId="8289" xr:uid="{8367CF42-D2BB-422F-AABF-60F3BEA37068}"/>
    <cellStyle name="Comma [0] 2 2 6 2 5" xfId="12079" xr:uid="{858505D3-004A-4B2D-9B1F-AE5C7DBE8933}"/>
    <cellStyle name="Comma [0] 2 2 6 2 6" xfId="15870" xr:uid="{39A19518-BB61-452D-A8F6-332D842C965B}"/>
    <cellStyle name="Comma [0] 2 2 6 3" xfId="2835" xr:uid="{B86CA568-E653-442F-B9B8-523C39206B53}"/>
    <cellStyle name="Comma [0] 2 2 6 3 2" xfId="4497" xr:uid="{B57D4269-4108-474B-A9C9-8218FD2DEC69}"/>
    <cellStyle name="Comma [0] 2 2 6 3 3" xfId="8291" xr:uid="{EF5F1668-FD75-44F3-9354-C59902444B6B}"/>
    <cellStyle name="Comma [0] 2 2 6 3 4" xfId="12081" xr:uid="{6FD54929-7F58-4D3A-B00C-28ED83270D32}"/>
    <cellStyle name="Comma [0] 2 2 6 3 5" xfId="15872" xr:uid="{53BD8C2E-2463-499D-BC44-DD94B61E4CB3}"/>
    <cellStyle name="Comma [0] 2 2 6 4" xfId="4494" xr:uid="{3CD59001-4F83-480F-92E9-85391D8A2941}"/>
    <cellStyle name="Comma [0] 2 2 6 5" xfId="8288" xr:uid="{C84F7A4B-136D-478D-BFAD-464C4F209D34}"/>
    <cellStyle name="Comma [0] 2 2 6 6" xfId="12078" xr:uid="{1C47CBF4-7CF8-4A46-A85B-CA1D2534CD5A}"/>
    <cellStyle name="Comma [0] 2 2 6 7" xfId="15869" xr:uid="{7153B926-5A6F-4BD6-9C9A-FB9D2F824071}"/>
    <cellStyle name="Comma [0] 2 2 7" xfId="1268" xr:uid="{005D0C2E-57C7-4BD3-B104-FF6012773DFF}"/>
    <cellStyle name="Comma [0] 2 2 7 2" xfId="3061" xr:uid="{2194E271-8EBE-4B9B-B761-03F6AF209035}"/>
    <cellStyle name="Comma [0] 2 2 7 2 2" xfId="4499" xr:uid="{7D20E2CC-CB86-4138-A8FF-18A4223B7C56}"/>
    <cellStyle name="Comma [0] 2 2 7 2 3" xfId="8293" xr:uid="{6AEC1E7F-A7D5-4323-94C0-7AE8F43CF29F}"/>
    <cellStyle name="Comma [0] 2 2 7 2 4" xfId="12083" xr:uid="{55894FF5-BBAA-4731-A881-93D21F669256}"/>
    <cellStyle name="Comma [0] 2 2 7 2 5" xfId="15874" xr:uid="{421FE257-8ACE-40AC-B46F-8DF3593C9366}"/>
    <cellStyle name="Comma [0] 2 2 7 3" xfId="4498" xr:uid="{9CFEE9A3-1E5B-462E-8D24-C5E386D77CDF}"/>
    <cellStyle name="Comma [0] 2 2 7 4" xfId="8292" xr:uid="{8F7A2E55-6924-4CC1-968D-9FFB1EA21ED6}"/>
    <cellStyle name="Comma [0] 2 2 7 5" xfId="12082" xr:uid="{ABE8A2AE-7674-4422-8FC5-BA8E49A11E93}"/>
    <cellStyle name="Comma [0] 2 2 7 6" xfId="15873" xr:uid="{A161E98C-575C-4365-8275-1F0E9B3B8632}"/>
    <cellStyle name="Comma [0] 2 2 8" xfId="574" xr:uid="{241BEA1B-5E30-491A-9452-7EB95273CA33}"/>
    <cellStyle name="Comma [0] 2 2 8 2" xfId="2375" xr:uid="{1F6B41FD-93AE-48E0-A52A-DA2566957074}"/>
    <cellStyle name="Comma [0] 2 2 8 2 2" xfId="4501" xr:uid="{0A1BC4A4-7407-4A65-9B2F-4BE4AEA47A79}"/>
    <cellStyle name="Comma [0] 2 2 8 2 3" xfId="8295" xr:uid="{D6BBB2C7-72FB-4806-AC4B-626B54FEDC98}"/>
    <cellStyle name="Comma [0] 2 2 8 2 4" xfId="12085" xr:uid="{9C475A2F-6F8A-4B70-9363-7F3FFD57518E}"/>
    <cellStyle name="Comma [0] 2 2 8 2 5" xfId="15876" xr:uid="{F333FC70-D1DB-4069-9F35-2CABE63E7CCC}"/>
    <cellStyle name="Comma [0] 2 2 8 3" xfId="4500" xr:uid="{F5530D2B-9208-40B0-98BA-FA722D1296AD}"/>
    <cellStyle name="Comma [0] 2 2 8 4" xfId="8294" xr:uid="{E13DFD57-512A-4628-B155-8E83C61CCC96}"/>
    <cellStyle name="Comma [0] 2 2 8 5" xfId="12084" xr:uid="{66353CB9-FD99-4840-9127-19A9683DB139}"/>
    <cellStyle name="Comma [0] 2 2 8 6" xfId="15875" xr:uid="{5A8C121C-808A-43C3-9A45-6A8B942FC570}"/>
    <cellStyle name="Comma [0] 2 2 9" xfId="2250" xr:uid="{1500C441-D38C-4AC0-8FC0-1FEFCE638070}"/>
    <cellStyle name="Comma [0] 2 2 9 2" xfId="4502" xr:uid="{8C7637F9-8697-41EF-9654-AC72F54DB3FE}"/>
    <cellStyle name="Comma [0] 2 2 9 3" xfId="8296" xr:uid="{FC7144AC-F222-44D1-9358-F1702BF095B0}"/>
    <cellStyle name="Comma [0] 2 2 9 4" xfId="12086" xr:uid="{E86B5E6E-1914-480C-AC11-2BC3A1A157DF}"/>
    <cellStyle name="Comma [0] 2 2 9 5" xfId="15877" xr:uid="{9857996D-281F-437A-A415-3EB438DD4255}"/>
    <cellStyle name="Comma [0] 2 20" xfId="11903" xr:uid="{EF080539-9945-4C2D-8E51-CF6008D972D7}"/>
    <cellStyle name="Comma [0] 2 21" xfId="15694" xr:uid="{ACE80B82-77B1-4094-926D-60A07AC74099}"/>
    <cellStyle name="Comma [0] 2 3" xfId="175" xr:uid="{CDF15D8F-5B50-479C-A200-086DB23F3347}"/>
    <cellStyle name="Comma [0] 2 3 10" xfId="8297" xr:uid="{F980FD25-3432-451F-9B86-472914442303}"/>
    <cellStyle name="Comma [0] 2 3 11" xfId="12087" xr:uid="{78A3D8C0-E7B6-4A47-83CC-2D0736B8DB4E}"/>
    <cellStyle name="Comma [0] 2 3 12" xfId="15878" xr:uid="{89EBE42F-5258-4E34-ADD6-4394197C90F1}"/>
    <cellStyle name="Comma [0] 2 3 2" xfId="433" xr:uid="{C60B35CC-DE83-40D1-BC2F-22FC8A67A4D5}"/>
    <cellStyle name="Comma [0] 2 3 2 10" xfId="15879" xr:uid="{22A4F4FD-C72A-4D42-9BD2-C5D14F2607C6}"/>
    <cellStyle name="Comma [0] 2 3 2 2" xfId="977" xr:uid="{13806C28-A87E-491A-969A-F5C7F2C6E916}"/>
    <cellStyle name="Comma [0] 2 3 2 2 2" xfId="1660" xr:uid="{7CAF80A8-7240-4A8B-B0DB-8DB57F8CB09A}"/>
    <cellStyle name="Comma [0] 2 3 2 2 2 2" xfId="3453" xr:uid="{D09E5779-6E7B-4708-904E-6A0E69DE5980}"/>
    <cellStyle name="Comma [0] 2 3 2 2 2 2 2" xfId="4507" xr:uid="{5B5C0037-7BDF-4149-A8CE-2E2F516CC75F}"/>
    <cellStyle name="Comma [0] 2 3 2 2 2 2 3" xfId="8301" xr:uid="{F201D552-B9E1-47A5-A8F7-6CF15BD70BBE}"/>
    <cellStyle name="Comma [0] 2 3 2 2 2 2 4" xfId="12091" xr:uid="{E6FFE51F-3447-4E14-8C4C-983EF228ABA5}"/>
    <cellStyle name="Comma [0] 2 3 2 2 2 2 5" xfId="15882" xr:uid="{9BE61EA0-1BBD-476A-A8E0-3894020DFA59}"/>
    <cellStyle name="Comma [0] 2 3 2 2 2 3" xfId="4506" xr:uid="{8EA5DE69-34C2-4BDC-9107-C10C12693A1F}"/>
    <cellStyle name="Comma [0] 2 3 2 2 2 4" xfId="8300" xr:uid="{422B9EE1-8E3C-44FC-902A-E0386C68A2B7}"/>
    <cellStyle name="Comma [0] 2 3 2 2 2 5" xfId="12090" xr:uid="{BF3C4593-94F5-4CFA-8C1A-69AB56D78622}"/>
    <cellStyle name="Comma [0] 2 3 2 2 2 6" xfId="15881" xr:uid="{825A863F-BA23-46AF-8BA0-A9C456804EAF}"/>
    <cellStyle name="Comma [0] 2 3 2 2 3" xfId="2165" xr:uid="{95115A4C-FC21-455E-B4CA-EC262075428D}"/>
    <cellStyle name="Comma [0] 2 3 2 2 3 2" xfId="3958" xr:uid="{0E1764F7-4F3B-4B8E-8513-D9A5DE379AFE}"/>
    <cellStyle name="Comma [0] 2 3 2 2 3 2 2" xfId="4509" xr:uid="{F0E93B62-D854-448D-BB34-6509675E8BD3}"/>
    <cellStyle name="Comma [0] 2 3 2 2 3 2 3" xfId="8303" xr:uid="{5EE5BBC4-DE1E-4F66-BB7C-B770972FA4DB}"/>
    <cellStyle name="Comma [0] 2 3 2 2 3 2 4" xfId="12093" xr:uid="{889B375E-EA5C-4B1B-9BC2-36F7AE4AC411}"/>
    <cellStyle name="Comma [0] 2 3 2 2 3 2 5" xfId="15884" xr:uid="{56784EBC-98CD-406F-A62D-44BBC4BCC982}"/>
    <cellStyle name="Comma [0] 2 3 2 2 3 3" xfId="4508" xr:uid="{59B1FA38-2281-44AB-86C6-71623805C547}"/>
    <cellStyle name="Comma [0] 2 3 2 2 3 4" xfId="8302" xr:uid="{EA3949DB-905F-4677-A569-6D53B730F16D}"/>
    <cellStyle name="Comma [0] 2 3 2 2 3 5" xfId="12092" xr:uid="{302F5CDD-1BA6-422B-B53A-C8858EDACBCB}"/>
    <cellStyle name="Comma [0] 2 3 2 2 3 6" xfId="15883" xr:uid="{C121F9FD-87D9-4439-B327-B62DF9AF9B41}"/>
    <cellStyle name="Comma [0] 2 3 2 2 4" xfId="2770" xr:uid="{443B2856-7687-43A7-88B5-B596D0DD2D4D}"/>
    <cellStyle name="Comma [0] 2 3 2 2 4 2" xfId="4510" xr:uid="{B09C31C8-AED5-4107-86C5-11C2663CECB4}"/>
    <cellStyle name="Comma [0] 2 3 2 2 4 3" xfId="8304" xr:uid="{4799FA10-FB61-4BB4-B881-3700851D688B}"/>
    <cellStyle name="Comma [0] 2 3 2 2 4 4" xfId="12094" xr:uid="{548A2C26-4F9A-4C4A-8285-EA3041D27C79}"/>
    <cellStyle name="Comma [0] 2 3 2 2 4 5" xfId="15885" xr:uid="{FC3E72D8-0EFB-49AA-B55C-B28274E8CD0C}"/>
    <cellStyle name="Comma [0] 2 3 2 2 5" xfId="4505" xr:uid="{90E551B0-4561-49F4-8790-38A1DC0BE9A6}"/>
    <cellStyle name="Comma [0] 2 3 2 2 6" xfId="8299" xr:uid="{2049DDA1-EDCB-4D4C-8CD2-CE45640CC316}"/>
    <cellStyle name="Comma [0] 2 3 2 2 7" xfId="12089" xr:uid="{181ADE95-09BD-42DA-919C-366B8D77E585}"/>
    <cellStyle name="Comma [0] 2 3 2 2 8" xfId="15880" xr:uid="{4DB7A118-01E2-4C29-9F0C-56700B4ED8FF}"/>
    <cellStyle name="Comma [0] 2 3 2 3" xfId="1204" xr:uid="{DA195EF1-7DD9-4BC9-9914-85F213E9DF44}"/>
    <cellStyle name="Comma [0] 2 3 2 3 2" xfId="1887" xr:uid="{1BE9A6B8-5CBF-4ED4-8826-ABC1E4B6FD10}"/>
    <cellStyle name="Comma [0] 2 3 2 3 2 2" xfId="3680" xr:uid="{A47E53EB-9101-4449-AE82-268C5957EC6C}"/>
    <cellStyle name="Comma [0] 2 3 2 3 2 2 2" xfId="4513" xr:uid="{9CE43FFD-8589-403D-BE2B-0BC642D500A8}"/>
    <cellStyle name="Comma [0] 2 3 2 3 2 2 3" xfId="8307" xr:uid="{F85422AE-0FED-4430-8E07-263FA5D29D5E}"/>
    <cellStyle name="Comma [0] 2 3 2 3 2 2 4" xfId="12097" xr:uid="{D223099C-3ACB-48C7-BFC8-CA4B4A323FE6}"/>
    <cellStyle name="Comma [0] 2 3 2 3 2 2 5" xfId="15888" xr:uid="{65B408D7-C61C-47DE-84B9-F306B590EA46}"/>
    <cellStyle name="Comma [0] 2 3 2 3 2 3" xfId="4512" xr:uid="{524DD676-D234-4B8B-BC9C-24A7FA505167}"/>
    <cellStyle name="Comma [0] 2 3 2 3 2 4" xfId="8306" xr:uid="{014B4C15-1700-4B30-845C-AB6DB193810B}"/>
    <cellStyle name="Comma [0] 2 3 2 3 2 5" xfId="12096" xr:uid="{60816741-7080-48D9-918D-7EB1EFD9E0B9}"/>
    <cellStyle name="Comma [0] 2 3 2 3 2 6" xfId="15887" xr:uid="{93AEDC72-FE85-450A-8C2A-7C099526FC40}"/>
    <cellStyle name="Comma [0] 2 3 2 3 3" xfId="2997" xr:uid="{5B5EBE48-62AB-49A3-A4C5-2B45A6863BD8}"/>
    <cellStyle name="Comma [0] 2 3 2 3 3 2" xfId="4514" xr:uid="{AC52906A-8531-4238-97C4-A97DC868DD91}"/>
    <cellStyle name="Comma [0] 2 3 2 3 3 3" xfId="8308" xr:uid="{C0BFC26F-DAAF-4AFF-89DB-B6387FC935B4}"/>
    <cellStyle name="Comma [0] 2 3 2 3 3 4" xfId="12098" xr:uid="{391F2387-B7D6-4D55-BB48-898DAD117AE5}"/>
    <cellStyle name="Comma [0] 2 3 2 3 3 5" xfId="15889" xr:uid="{E331FFAC-24B9-4572-8F1A-150375998443}"/>
    <cellStyle name="Comma [0] 2 3 2 3 4" xfId="4511" xr:uid="{98E5F1F5-6832-4717-94B6-809068F8D1A4}"/>
    <cellStyle name="Comma [0] 2 3 2 3 5" xfId="8305" xr:uid="{4A5CF080-6000-43F8-B1E9-776ED39B63BA}"/>
    <cellStyle name="Comma [0] 2 3 2 3 6" xfId="12095" xr:uid="{DD8B12BD-DB5B-40C9-87CE-3D78F4EF0C35}"/>
    <cellStyle name="Comma [0] 2 3 2 3 7" xfId="15886" xr:uid="{DA805274-6F30-4F9B-8B17-9B3F8D019919}"/>
    <cellStyle name="Comma [0] 2 3 2 4" xfId="1432" xr:uid="{C3411B6D-1B61-40F8-B0BC-9841F3220423}"/>
    <cellStyle name="Comma [0] 2 3 2 4 2" xfId="3225" xr:uid="{1FCA0C72-7DBF-4C90-8977-FF0FBE4591A6}"/>
    <cellStyle name="Comma [0] 2 3 2 4 2 2" xfId="4516" xr:uid="{16CDD85F-E474-43EE-BFD6-6A024B08EB16}"/>
    <cellStyle name="Comma [0] 2 3 2 4 2 3" xfId="8310" xr:uid="{D733D01F-7BAC-4387-B61B-263D549309BA}"/>
    <cellStyle name="Comma [0] 2 3 2 4 2 4" xfId="12100" xr:uid="{67CF9C12-C4B7-4B9E-B3A0-E5663262EEA6}"/>
    <cellStyle name="Comma [0] 2 3 2 4 2 5" xfId="15891" xr:uid="{02CF2781-5E40-4AD4-A517-8994D338B943}"/>
    <cellStyle name="Comma [0] 2 3 2 4 3" xfId="4515" xr:uid="{E036AECB-F911-4BC5-AF21-0A1B21C9EDBF}"/>
    <cellStyle name="Comma [0] 2 3 2 4 4" xfId="8309" xr:uid="{AC4D4A1B-FF05-43FA-B25C-B95EF7760AE0}"/>
    <cellStyle name="Comma [0] 2 3 2 4 5" xfId="12099" xr:uid="{0F7BC5BA-2039-4519-ADE7-466D19826B9F}"/>
    <cellStyle name="Comma [0] 2 3 2 4 6" xfId="15890" xr:uid="{EF3EB51E-FE08-4558-A8C4-159BB8C2B055}"/>
    <cellStyle name="Comma [0] 2 3 2 5" xfId="750" xr:uid="{9007F89B-C1F0-41E9-93BF-DF174100B359}"/>
    <cellStyle name="Comma [0] 2 3 2 5 2" xfId="2543" xr:uid="{1069FCB1-EFDF-42C4-85D9-2EC495646A6E}"/>
    <cellStyle name="Comma [0] 2 3 2 5 2 2" xfId="4518" xr:uid="{38F5682C-B1D2-4EE5-8E2C-4CD33CDB7682}"/>
    <cellStyle name="Comma [0] 2 3 2 5 2 3" xfId="8312" xr:uid="{EA62C9E5-16C6-4450-9979-86E3B61ACCAC}"/>
    <cellStyle name="Comma [0] 2 3 2 5 2 4" xfId="12102" xr:uid="{54AD302C-52A8-4B8C-91FF-67F52EE2F78D}"/>
    <cellStyle name="Comma [0] 2 3 2 5 2 5" xfId="15893" xr:uid="{C86E1C44-B307-4EB4-8B2A-70C79087B105}"/>
    <cellStyle name="Comma [0] 2 3 2 5 3" xfId="4517" xr:uid="{5A140616-6124-4635-B95F-DC1304516B6F}"/>
    <cellStyle name="Comma [0] 2 3 2 5 4" xfId="8311" xr:uid="{49ABEED2-4FBC-4821-B95B-7C8EDCBB9187}"/>
    <cellStyle name="Comma [0] 2 3 2 5 5" xfId="12101" xr:uid="{8022F8B4-9093-4055-A73F-AA2032B72893}"/>
    <cellStyle name="Comma [0] 2 3 2 5 6" xfId="15892" xr:uid="{304FF0B5-BDA1-4655-8AF9-42C18ADE50FD}"/>
    <cellStyle name="Comma [0] 2 3 2 6" xfId="2288" xr:uid="{8AC1F472-F554-47B1-82D5-0AADADA2BAB1}"/>
    <cellStyle name="Comma [0] 2 3 2 6 2" xfId="4519" xr:uid="{A54C44BD-1217-45F3-B5A7-47E7DB9A6B6A}"/>
    <cellStyle name="Comma [0] 2 3 2 6 3" xfId="8313" xr:uid="{EE3259E5-E4FB-4C16-87C5-48D873564E76}"/>
    <cellStyle name="Comma [0] 2 3 2 6 4" xfId="12103" xr:uid="{3E1E7A90-3925-4FED-9ECE-F14B7247E948}"/>
    <cellStyle name="Comma [0] 2 3 2 6 5" xfId="15894" xr:uid="{A34E1C05-B719-4123-BF28-6A1ED272F541}"/>
    <cellStyle name="Comma [0] 2 3 2 7" xfId="4504" xr:uid="{5970E12D-9A9E-48F9-88F2-34D3368A88F4}"/>
    <cellStyle name="Comma [0] 2 3 2 8" xfId="8298" xr:uid="{AEBA3C56-6F2E-48C2-9CC9-2029B1D2AFB6}"/>
    <cellStyle name="Comma [0] 2 3 2 9" xfId="12088" xr:uid="{B1619E84-82AA-420C-8AA6-29757502FF98}"/>
    <cellStyle name="Comma [0] 2 3 3" xfId="675" xr:uid="{BDAA9A8E-5449-497C-9EE3-5B3DE51968B8}"/>
    <cellStyle name="Comma [0] 2 3 3 10" xfId="15895" xr:uid="{825186E1-BF8A-4DC6-8FEB-5EDFAE60A4B1}"/>
    <cellStyle name="Comma [0] 2 3 3 2" xfId="902" xr:uid="{BC694128-6646-4DC4-9025-E9BF2E70F533}"/>
    <cellStyle name="Comma [0] 2 3 3 2 2" xfId="1585" xr:uid="{95B8FC61-3E6B-4EDE-9243-227C49071A43}"/>
    <cellStyle name="Comma [0] 2 3 3 2 2 2" xfId="3378" xr:uid="{9F8428EE-8299-4D5A-A650-643CB2469953}"/>
    <cellStyle name="Comma [0] 2 3 3 2 2 2 2" xfId="4523" xr:uid="{C05FE12C-19F7-4872-884D-FD9FFA118693}"/>
    <cellStyle name="Comma [0] 2 3 3 2 2 2 3" xfId="8317" xr:uid="{56725D9C-3BBD-4380-96CC-F75804C21BEB}"/>
    <cellStyle name="Comma [0] 2 3 3 2 2 2 4" xfId="12107" xr:uid="{FAB9190B-2BC4-4D48-8ECC-A01000D71A4A}"/>
    <cellStyle name="Comma [0] 2 3 3 2 2 2 5" xfId="15898" xr:uid="{8DEEAF14-D0B4-40CF-8864-E94E1B126E8A}"/>
    <cellStyle name="Comma [0] 2 3 3 2 2 3" xfId="4522" xr:uid="{741C83F6-B128-4363-A3FE-DE5540DDC443}"/>
    <cellStyle name="Comma [0] 2 3 3 2 2 4" xfId="8316" xr:uid="{3FDF05A7-83C2-426E-958E-19642DDA4BEA}"/>
    <cellStyle name="Comma [0] 2 3 3 2 2 5" xfId="12106" xr:uid="{D348E9A7-4BD3-4DDA-BC22-6B66ED5DE8D0}"/>
    <cellStyle name="Comma [0] 2 3 3 2 2 6" xfId="15897" xr:uid="{914CBDCD-C784-42F3-877C-85344278469D}"/>
    <cellStyle name="Comma [0] 2 3 3 2 3" xfId="2695" xr:uid="{999C3F7E-B87E-4264-85E1-CE22825333DD}"/>
    <cellStyle name="Comma [0] 2 3 3 2 3 2" xfId="4524" xr:uid="{DAAC86BD-6B7E-4FCB-9EF3-B736EB20FAF5}"/>
    <cellStyle name="Comma [0] 2 3 3 2 3 3" xfId="8318" xr:uid="{53A63F54-9DBB-48BE-B193-2F527A4AE7D8}"/>
    <cellStyle name="Comma [0] 2 3 3 2 3 4" xfId="12108" xr:uid="{4261CCD3-F8E1-40F1-8F64-06E697F84E74}"/>
    <cellStyle name="Comma [0] 2 3 3 2 3 5" xfId="15899" xr:uid="{CA87A0B5-7A67-4A31-AF32-9969F69EC603}"/>
    <cellStyle name="Comma [0] 2 3 3 2 4" xfId="4521" xr:uid="{4AA8A07E-3813-45E7-8B12-4A92D403DA0A}"/>
    <cellStyle name="Comma [0] 2 3 3 2 5" xfId="8315" xr:uid="{FF0D2BC3-E85E-4BDB-A8C3-8845EBBE5835}"/>
    <cellStyle name="Comma [0] 2 3 3 2 6" xfId="12105" xr:uid="{C5F6DD23-C715-4DB2-BBAA-AFA34AD205BE}"/>
    <cellStyle name="Comma [0] 2 3 3 2 7" xfId="15896" xr:uid="{C8B2DEC5-9F00-4882-BD09-74227332F27D}"/>
    <cellStyle name="Comma [0] 2 3 3 3" xfId="1129" xr:uid="{61B15172-BD4C-4DC3-B485-928FDD02E661}"/>
    <cellStyle name="Comma [0] 2 3 3 3 2" xfId="1812" xr:uid="{91AE8B36-3C7B-4D1D-BC37-8863D03BBEF5}"/>
    <cellStyle name="Comma [0] 2 3 3 3 2 2" xfId="3605" xr:uid="{6B791C5E-8FED-4ECE-B507-DFF9EC026EC8}"/>
    <cellStyle name="Comma [0] 2 3 3 3 2 2 2" xfId="4527" xr:uid="{749F3C22-D52F-4C90-B157-271DE262E3C5}"/>
    <cellStyle name="Comma [0] 2 3 3 3 2 2 3" xfId="8321" xr:uid="{7B77F585-FA55-4F4F-BCAB-D66EB7E5D339}"/>
    <cellStyle name="Comma [0] 2 3 3 3 2 2 4" xfId="12111" xr:uid="{B90C5042-5A9F-47FE-93DB-961F95F908B0}"/>
    <cellStyle name="Comma [0] 2 3 3 3 2 2 5" xfId="15902" xr:uid="{2908D1F3-DD4B-4B2C-8BB7-C7685AF4DBEC}"/>
    <cellStyle name="Comma [0] 2 3 3 3 2 3" xfId="4526" xr:uid="{E3201393-7652-4913-A57B-B6DD50633284}"/>
    <cellStyle name="Comma [0] 2 3 3 3 2 4" xfId="8320" xr:uid="{2E8D47FF-8C83-495A-A96C-98F7BCAB0F64}"/>
    <cellStyle name="Comma [0] 2 3 3 3 2 5" xfId="12110" xr:uid="{1819808C-FD91-4F8A-BCED-A9E694361033}"/>
    <cellStyle name="Comma [0] 2 3 3 3 2 6" xfId="15901" xr:uid="{68F2B1C2-010B-4D54-A83D-39A66524C426}"/>
    <cellStyle name="Comma [0] 2 3 3 3 3" xfId="2922" xr:uid="{88A0ABBD-72E1-496E-A75B-A00848D35871}"/>
    <cellStyle name="Comma [0] 2 3 3 3 3 2" xfId="4528" xr:uid="{863D332B-84B6-4DBF-9085-758A45F79EF8}"/>
    <cellStyle name="Comma [0] 2 3 3 3 3 3" xfId="8322" xr:uid="{CC64EB1C-6691-4395-BECC-FF4AAE202F88}"/>
    <cellStyle name="Comma [0] 2 3 3 3 3 4" xfId="12112" xr:uid="{B4DDEDDD-2327-463B-B9F1-EBD2E088ED2F}"/>
    <cellStyle name="Comma [0] 2 3 3 3 3 5" xfId="15903" xr:uid="{A517A551-974D-400D-8D2D-3FFF42EEDA34}"/>
    <cellStyle name="Comma [0] 2 3 3 3 4" xfId="4525" xr:uid="{8BD98DDC-C747-42CF-B469-01C7BD9482BF}"/>
    <cellStyle name="Comma [0] 2 3 3 3 5" xfId="8319" xr:uid="{207FBCA9-06D0-494E-96F7-2DBF9E8A5689}"/>
    <cellStyle name="Comma [0] 2 3 3 3 6" xfId="12109" xr:uid="{EA51BB5F-BC18-422D-9197-85FF350F7790}"/>
    <cellStyle name="Comma [0] 2 3 3 3 7" xfId="15900" xr:uid="{C0E226C3-06AE-49C6-B1D9-8C5A474B5E30}"/>
    <cellStyle name="Comma [0] 2 3 3 4" xfId="1357" xr:uid="{5CB28E2A-7594-447B-A96A-1206EF4976FA}"/>
    <cellStyle name="Comma [0] 2 3 3 4 2" xfId="3150" xr:uid="{463D5770-A79E-456F-9C3D-DB115D8BC783}"/>
    <cellStyle name="Comma [0] 2 3 3 4 2 2" xfId="4530" xr:uid="{2B3116E8-5635-49DC-9EA6-4ED67BD5970D}"/>
    <cellStyle name="Comma [0] 2 3 3 4 2 3" xfId="8324" xr:uid="{CCE5708A-5499-49CE-8B51-88D043E4AE98}"/>
    <cellStyle name="Comma [0] 2 3 3 4 2 4" xfId="12114" xr:uid="{DD8AA7C3-2514-4268-A9B4-3021A8ACF4B8}"/>
    <cellStyle name="Comma [0] 2 3 3 4 2 5" xfId="15905" xr:uid="{54BA6328-1DD9-4B78-82E3-5AA28477F17E}"/>
    <cellStyle name="Comma [0] 2 3 3 4 3" xfId="4529" xr:uid="{594D887A-4EAD-4931-A3BF-068301AC7A05}"/>
    <cellStyle name="Comma [0] 2 3 3 4 4" xfId="8323" xr:uid="{BE87C6E1-9977-4D06-921E-A7EE808E833D}"/>
    <cellStyle name="Comma [0] 2 3 3 4 5" xfId="12113" xr:uid="{3C9CD2C1-9777-4069-948D-401935231AE4}"/>
    <cellStyle name="Comma [0] 2 3 3 4 6" xfId="15904" xr:uid="{CA1DC627-E8D1-4C7D-BE73-F07BC4532D55}"/>
    <cellStyle name="Comma [0] 2 3 3 5" xfId="1961" xr:uid="{CF1A3262-7B88-473C-A094-EB89FED34A9D}"/>
    <cellStyle name="Comma [0] 2 3 3 5 2" xfId="3754" xr:uid="{ABD578F0-597B-4C74-A4B3-AFDDCC4C948E}"/>
    <cellStyle name="Comma [0] 2 3 3 5 2 2" xfId="4532" xr:uid="{5132ACD4-96A9-44D9-811E-492FE94DC5A4}"/>
    <cellStyle name="Comma [0] 2 3 3 5 2 3" xfId="8326" xr:uid="{0D7EBBCF-461C-4FE4-AECE-2FE4CAAEA814}"/>
    <cellStyle name="Comma [0] 2 3 3 5 2 4" xfId="12116" xr:uid="{7D1CE430-5C6D-4497-BDB0-2F42387985D8}"/>
    <cellStyle name="Comma [0] 2 3 3 5 2 5" xfId="15907" xr:uid="{67FA8BB9-6EC9-49F5-AB78-57B86379C209}"/>
    <cellStyle name="Comma [0] 2 3 3 5 3" xfId="4531" xr:uid="{42377FC3-6B7B-4DCA-AFB0-195F8F6DFA0E}"/>
    <cellStyle name="Comma [0] 2 3 3 5 4" xfId="8325" xr:uid="{FBA2304C-D1F9-458D-880A-0EFBFF6D4070}"/>
    <cellStyle name="Comma [0] 2 3 3 5 5" xfId="12115" xr:uid="{B7C79BCA-4A37-4D04-BA3F-A68E23472588}"/>
    <cellStyle name="Comma [0] 2 3 3 5 6" xfId="15906" xr:uid="{B9FD18A1-B634-41AF-B120-45D2169FC25F}"/>
    <cellStyle name="Comma [0] 2 3 3 6" xfId="2468" xr:uid="{1932C753-F9B1-4C1E-9962-53552E60A3D6}"/>
    <cellStyle name="Comma [0] 2 3 3 6 2" xfId="4533" xr:uid="{7FE417AE-E67B-4849-B733-ECC8D9A8099E}"/>
    <cellStyle name="Comma [0] 2 3 3 6 3" xfId="8327" xr:uid="{484CDB61-976C-445D-8D0A-2570FA39C18E}"/>
    <cellStyle name="Comma [0] 2 3 3 6 4" xfId="12117" xr:uid="{133981CB-1CDE-4A19-887E-11502DBFA61F}"/>
    <cellStyle name="Comma [0] 2 3 3 6 5" xfId="15908" xr:uid="{3F8C0CBC-67A4-4BCD-AE88-42897EA1C30E}"/>
    <cellStyle name="Comma [0] 2 3 3 7" xfId="4520" xr:uid="{86A43B68-54EA-4311-81EE-300A64F4DDB3}"/>
    <cellStyle name="Comma [0] 2 3 3 8" xfId="8314" xr:uid="{B0F06B6E-4B94-4059-A936-A2AD28035C6F}"/>
    <cellStyle name="Comma [0] 2 3 3 9" xfId="12104" xr:uid="{005696C9-421F-4909-9DE4-89C7C7ABE1D5}"/>
    <cellStyle name="Comma [0] 2 3 4" xfId="826" xr:uid="{DB061F0E-256B-494A-AE17-3DBAB570528B}"/>
    <cellStyle name="Comma [0] 2 3 4 2" xfId="1509" xr:uid="{46C941AE-4F47-4CC8-933D-D1E06E35FE97}"/>
    <cellStyle name="Comma [0] 2 3 4 2 2" xfId="3302" xr:uid="{0BF77F64-71F4-41AF-8CE5-9F435CC0113D}"/>
    <cellStyle name="Comma [0] 2 3 4 2 2 2" xfId="4536" xr:uid="{2B48A813-CF6F-4E44-884C-D1C19D0E0F44}"/>
    <cellStyle name="Comma [0] 2 3 4 2 2 3" xfId="8330" xr:uid="{6F6F98CA-0830-4A2E-A9AF-643B45C0E595}"/>
    <cellStyle name="Comma [0] 2 3 4 2 2 4" xfId="12120" xr:uid="{09B21187-39DA-48C6-B0D7-7ED5C4814C75}"/>
    <cellStyle name="Comma [0] 2 3 4 2 2 5" xfId="15911" xr:uid="{C68325CA-F30C-48B6-BB81-2679154160A1}"/>
    <cellStyle name="Comma [0] 2 3 4 2 3" xfId="4535" xr:uid="{166479CA-F867-4217-8D10-8A61023CD229}"/>
    <cellStyle name="Comma [0] 2 3 4 2 4" xfId="8329" xr:uid="{13192B29-246A-44F0-9410-8296010C69D8}"/>
    <cellStyle name="Comma [0] 2 3 4 2 5" xfId="12119" xr:uid="{FA752484-AAF9-47D0-8659-DEB5F5D14A77}"/>
    <cellStyle name="Comma [0] 2 3 4 2 6" xfId="15910" xr:uid="{A630E0F1-A8DF-4F3A-96EA-2048C70E9FEC}"/>
    <cellStyle name="Comma [0] 2 3 4 3" xfId="2090" xr:uid="{A477DBAA-1C18-4CF5-B392-2F605BDAD17E}"/>
    <cellStyle name="Comma [0] 2 3 4 3 2" xfId="3883" xr:uid="{28FBB20E-BEE9-4099-BFEF-A7305F86FCD5}"/>
    <cellStyle name="Comma [0] 2 3 4 3 2 2" xfId="4538" xr:uid="{2C8AA140-EA41-4E69-B915-3505CF72BAAC}"/>
    <cellStyle name="Comma [0] 2 3 4 3 2 3" xfId="8332" xr:uid="{3ECBB7D2-1B9E-4F2E-984E-9F07C1F518E7}"/>
    <cellStyle name="Comma [0] 2 3 4 3 2 4" xfId="12122" xr:uid="{A8645461-C880-4603-B0F5-CF2997282651}"/>
    <cellStyle name="Comma [0] 2 3 4 3 2 5" xfId="15913" xr:uid="{69409442-70F6-4425-A618-AC76130B7630}"/>
    <cellStyle name="Comma [0] 2 3 4 3 3" xfId="4537" xr:uid="{6F203F70-A83E-4DB3-B879-241DC49F92C0}"/>
    <cellStyle name="Comma [0] 2 3 4 3 4" xfId="8331" xr:uid="{AE01F909-4F3F-4422-AC0B-DCA818FBD9A9}"/>
    <cellStyle name="Comma [0] 2 3 4 3 5" xfId="12121" xr:uid="{ECC6F74B-C429-41A6-AB43-DDF91A6DC6CC}"/>
    <cellStyle name="Comma [0] 2 3 4 3 6" xfId="15912" xr:uid="{A1E0B152-6BD5-4F21-9489-1CEE59B70D4F}"/>
    <cellStyle name="Comma [0] 2 3 4 4" xfId="2619" xr:uid="{1037030B-0978-4BC8-88EF-E48E5BA53F39}"/>
    <cellStyle name="Comma [0] 2 3 4 4 2" xfId="4539" xr:uid="{28848AD0-4F3C-41E7-8743-0FE0A16F07E1}"/>
    <cellStyle name="Comma [0] 2 3 4 4 3" xfId="8333" xr:uid="{053EF58F-6BE7-448D-8703-0D976BF655CE}"/>
    <cellStyle name="Comma [0] 2 3 4 4 4" xfId="12123" xr:uid="{C1114488-3F40-4609-BE91-88A474B97B55}"/>
    <cellStyle name="Comma [0] 2 3 4 4 5" xfId="15914" xr:uid="{C216CA80-98DE-43E2-991F-6A5414FB4C8D}"/>
    <cellStyle name="Comma [0] 2 3 4 5" xfId="4534" xr:uid="{2C886200-9113-4B31-A6BD-141B39B22598}"/>
    <cellStyle name="Comma [0] 2 3 4 6" xfId="8328" xr:uid="{6242EDCD-D605-4557-BF5B-27E02A6ED611}"/>
    <cellStyle name="Comma [0] 2 3 4 7" xfId="12118" xr:uid="{761E3EA9-6C13-4AFE-B918-8E9789D32CD9}"/>
    <cellStyle name="Comma [0] 2 3 4 8" xfId="15909" xr:uid="{25955DB0-F607-41FA-9D86-226E2C62A532}"/>
    <cellStyle name="Comma [0] 2 3 5" xfId="1053" xr:uid="{80B3E248-B8D9-4E82-AA6A-BBCC0FCE482E}"/>
    <cellStyle name="Comma [0] 2 3 5 2" xfId="1736" xr:uid="{763E4D27-21AD-46AE-AA8D-43F8DD7F3953}"/>
    <cellStyle name="Comma [0] 2 3 5 2 2" xfId="3529" xr:uid="{73314DD7-1666-4529-A468-0913EB1C16AF}"/>
    <cellStyle name="Comma [0] 2 3 5 2 2 2" xfId="4542" xr:uid="{95566C58-3DCF-4693-818E-E74A61943B3C}"/>
    <cellStyle name="Comma [0] 2 3 5 2 2 3" xfId="8336" xr:uid="{0D9C9FC7-BF93-41B3-9345-634DB66C3313}"/>
    <cellStyle name="Comma [0] 2 3 5 2 2 4" xfId="12126" xr:uid="{D73D2DC4-D4E3-4E6D-A7D8-2C59C5B1EB4B}"/>
    <cellStyle name="Comma [0] 2 3 5 2 2 5" xfId="15917" xr:uid="{D187DDB5-14FE-43EA-AA33-D3B7121E9A67}"/>
    <cellStyle name="Comma [0] 2 3 5 2 3" xfId="4541" xr:uid="{89980E3D-4D27-4A91-9A6D-0B5CEE241942}"/>
    <cellStyle name="Comma [0] 2 3 5 2 4" xfId="8335" xr:uid="{4B83CB42-5ED3-41D3-A4A1-FC334ABE6621}"/>
    <cellStyle name="Comma [0] 2 3 5 2 5" xfId="12125" xr:uid="{ECFC374E-C41B-47E5-9A96-D078BEDACB99}"/>
    <cellStyle name="Comma [0] 2 3 5 2 6" xfId="15916" xr:uid="{C13F5388-37BF-4A92-BBC4-3659ABED5817}"/>
    <cellStyle name="Comma [0] 2 3 5 3" xfId="2846" xr:uid="{94CB1BA3-BAD4-45C5-9435-498484DF7ECA}"/>
    <cellStyle name="Comma [0] 2 3 5 3 2" xfId="4543" xr:uid="{A7A261F4-16BC-43D7-AE5A-199AEF47F810}"/>
    <cellStyle name="Comma [0] 2 3 5 3 3" xfId="8337" xr:uid="{3A76C013-A950-4450-B1E9-A4C5350625D1}"/>
    <cellStyle name="Comma [0] 2 3 5 3 4" xfId="12127" xr:uid="{C19E1BAD-6C96-4A22-A519-15B68D9E4F0F}"/>
    <cellStyle name="Comma [0] 2 3 5 3 5" xfId="15918" xr:uid="{9468D3F7-B0ED-4E51-89AE-4BF54CFFB2D9}"/>
    <cellStyle name="Comma [0] 2 3 5 4" xfId="4540" xr:uid="{70114098-466B-4053-B43F-677FB49DFBDE}"/>
    <cellStyle name="Comma [0] 2 3 5 5" xfId="8334" xr:uid="{34FF2C4C-BDF5-433F-BBA7-E1CAB37F78DA}"/>
    <cellStyle name="Comma [0] 2 3 5 6" xfId="12124" xr:uid="{1971E8BB-DDE2-4140-82A0-187FB3956DBB}"/>
    <cellStyle name="Comma [0] 2 3 5 7" xfId="15915" xr:uid="{211FA830-4AE4-42DA-9D9E-808445E6FA2F}"/>
    <cellStyle name="Comma [0] 2 3 6" xfId="1281" xr:uid="{AAF9FA2F-4054-4FC1-9ED6-38477A397253}"/>
    <cellStyle name="Comma [0] 2 3 6 2" xfId="3074" xr:uid="{A79DDECB-78CC-414A-B035-93BBAAA02E80}"/>
    <cellStyle name="Comma [0] 2 3 6 2 2" xfId="4545" xr:uid="{5B139F9F-B81D-4BCB-95D9-2D473206701E}"/>
    <cellStyle name="Comma [0] 2 3 6 2 3" xfId="8339" xr:uid="{6B3AE90B-E9C8-422D-A9F6-E8C04F4C99A8}"/>
    <cellStyle name="Comma [0] 2 3 6 2 4" xfId="12129" xr:uid="{E0CD0566-7644-4653-B34C-DA6DD215C2EB}"/>
    <cellStyle name="Comma [0] 2 3 6 2 5" xfId="15920" xr:uid="{0B604572-2009-4BBF-8C64-BFF00472DC81}"/>
    <cellStyle name="Comma [0] 2 3 6 3" xfId="4544" xr:uid="{2C6DF5EF-B99C-433B-AC5E-B273724412DA}"/>
    <cellStyle name="Comma [0] 2 3 6 4" xfId="8338" xr:uid="{BB74F068-982E-4C6B-8A7F-7B3AF195BFEA}"/>
    <cellStyle name="Comma [0] 2 3 6 5" xfId="12128" xr:uid="{54CB9C2B-ABBA-42A2-BADC-925A12943EF5}"/>
    <cellStyle name="Comma [0] 2 3 6 6" xfId="15919" xr:uid="{85586207-4769-4105-B890-B0EA39DBA975}"/>
    <cellStyle name="Comma [0] 2 3 7" xfId="585" xr:uid="{629FBBD3-1EB1-4072-B075-EC2629261434}"/>
    <cellStyle name="Comma [0] 2 3 7 2" xfId="2386" xr:uid="{DC313EC2-4FB6-4E1A-85C8-5C4F243E0E5C}"/>
    <cellStyle name="Comma [0] 2 3 7 2 2" xfId="4547" xr:uid="{92D3B22D-5A07-4876-8B4D-7A1194FD60D7}"/>
    <cellStyle name="Comma [0] 2 3 7 2 3" xfId="8341" xr:uid="{D93DFD7C-E1A5-440F-BFE7-3D571351F6CC}"/>
    <cellStyle name="Comma [0] 2 3 7 2 4" xfId="12131" xr:uid="{B5E4E762-7F93-46EC-A703-C65417F14B6C}"/>
    <cellStyle name="Comma [0] 2 3 7 2 5" xfId="15922" xr:uid="{012481FF-BA67-4F02-A1E1-A91351170397}"/>
    <cellStyle name="Comma [0] 2 3 7 3" xfId="4546" xr:uid="{DDFD5229-DD0C-49F7-AD2D-1F3D05450384}"/>
    <cellStyle name="Comma [0] 2 3 7 4" xfId="8340" xr:uid="{E2589CEC-A05A-46EE-944A-CF02455181B7}"/>
    <cellStyle name="Comma [0] 2 3 7 5" xfId="12130" xr:uid="{3369433C-C749-4500-963F-E091C99275E7}"/>
    <cellStyle name="Comma [0] 2 3 7 6" xfId="15921" xr:uid="{C7ED2804-F2D7-4428-92AE-0892C55F2392}"/>
    <cellStyle name="Comma [0] 2 3 8" xfId="2249" xr:uid="{6D66DF08-E523-4B03-9227-49AA7C85E592}"/>
    <cellStyle name="Comma [0] 2 3 8 2" xfId="4548" xr:uid="{1B4B33D6-DD74-4F38-94A7-E83377924D37}"/>
    <cellStyle name="Comma [0] 2 3 8 3" xfId="8342" xr:uid="{36B7EC84-9C83-4FB1-AF0F-DDE08A3B4D72}"/>
    <cellStyle name="Comma [0] 2 3 8 4" xfId="12132" xr:uid="{5E928C05-CF24-4E25-BF8F-B4A49B3EFA7C}"/>
    <cellStyle name="Comma [0] 2 3 8 5" xfId="15923" xr:uid="{B4DE4851-4DBA-4BB8-93CD-3835E6DB3D11}"/>
    <cellStyle name="Comma [0] 2 3 9" xfId="4503" xr:uid="{2FF4ECFE-4E68-497C-B117-1304A327622A}"/>
    <cellStyle name="Comma [0] 2 4" xfId="186" xr:uid="{3ECCF31A-4175-47EA-B873-4405D411E912}"/>
    <cellStyle name="Comma [0] 2 4 10" xfId="8343" xr:uid="{7F492114-0EE0-4894-B8EC-C231ADDA7DA8}"/>
    <cellStyle name="Comma [0] 2 4 11" xfId="12133" xr:uid="{C1534108-490B-4ED0-92E2-20A8D392E588}"/>
    <cellStyle name="Comma [0] 2 4 12" xfId="15924" xr:uid="{06535884-631D-493C-BC46-90111420449D}"/>
    <cellStyle name="Comma [0] 2 4 2" xfId="466" xr:uid="{E4E75510-F08F-491E-B1FD-FFF2B40D9B94}"/>
    <cellStyle name="Comma [0] 2 4 2 10" xfId="15925" xr:uid="{352DF801-A48C-4AF5-9C31-9F809C60327A}"/>
    <cellStyle name="Comma [0] 2 4 2 2" xfId="989" xr:uid="{A58F8C94-5148-4FF4-9640-E4F0A38D24FD}"/>
    <cellStyle name="Comma [0] 2 4 2 2 2" xfId="1672" xr:uid="{019E32CB-5ABA-4250-8C7C-3E6DE3B50DDF}"/>
    <cellStyle name="Comma [0] 2 4 2 2 2 2" xfId="3465" xr:uid="{E6BD4E6F-19CD-4F69-B7BE-78E51223EA99}"/>
    <cellStyle name="Comma [0] 2 4 2 2 2 2 2" xfId="4553" xr:uid="{D8830186-FBCE-4699-8FDA-99F8BD6340C7}"/>
    <cellStyle name="Comma [0] 2 4 2 2 2 2 3" xfId="8347" xr:uid="{737B7DFA-4375-4640-8E01-E7F93D01C081}"/>
    <cellStyle name="Comma [0] 2 4 2 2 2 2 4" xfId="12137" xr:uid="{8A9213AC-12BD-4362-A1B6-3102370FA462}"/>
    <cellStyle name="Comma [0] 2 4 2 2 2 2 5" xfId="15928" xr:uid="{6361AA9D-C7A3-47C1-93C3-BA02D6410DAF}"/>
    <cellStyle name="Comma [0] 2 4 2 2 2 3" xfId="4552" xr:uid="{B71D197B-4CE7-4BFC-B40E-42DD00994644}"/>
    <cellStyle name="Comma [0] 2 4 2 2 2 4" xfId="8346" xr:uid="{C61D1C75-40F7-4094-B5D2-35D5BE87F6E7}"/>
    <cellStyle name="Comma [0] 2 4 2 2 2 5" xfId="12136" xr:uid="{6245E368-0A90-4DA3-8615-1F73B5E48045}"/>
    <cellStyle name="Comma [0] 2 4 2 2 2 6" xfId="15927" xr:uid="{88AC08A3-7C79-4156-A57E-7ACE37E37101}"/>
    <cellStyle name="Comma [0] 2 4 2 2 3" xfId="2177" xr:uid="{204059B3-811D-4456-ACDC-EF0037AA314F}"/>
    <cellStyle name="Comma [0] 2 4 2 2 3 2" xfId="3970" xr:uid="{31371F6A-019E-4779-9F08-E14AD3DF2BB4}"/>
    <cellStyle name="Comma [0] 2 4 2 2 3 2 2" xfId="4555" xr:uid="{89131969-F1BC-4014-A8B1-C3F465E3B0D5}"/>
    <cellStyle name="Comma [0] 2 4 2 2 3 2 3" xfId="8349" xr:uid="{19E1A364-E7B4-40AC-809E-ECEA92D42F4B}"/>
    <cellStyle name="Comma [0] 2 4 2 2 3 2 4" xfId="12139" xr:uid="{3F6F3672-FCD5-49B8-BC9E-2CA2BE07B206}"/>
    <cellStyle name="Comma [0] 2 4 2 2 3 2 5" xfId="15930" xr:uid="{8591F813-E1AF-4355-81B2-1C1A2FD37E13}"/>
    <cellStyle name="Comma [0] 2 4 2 2 3 3" xfId="4554" xr:uid="{82D57981-434C-47AF-97FC-E59165E4DD4D}"/>
    <cellStyle name="Comma [0] 2 4 2 2 3 4" xfId="8348" xr:uid="{F9F2436A-D658-4133-9AC9-E81DD00FF617}"/>
    <cellStyle name="Comma [0] 2 4 2 2 3 5" xfId="12138" xr:uid="{F0BAA368-8906-468D-8596-C3F3F940AFAB}"/>
    <cellStyle name="Comma [0] 2 4 2 2 3 6" xfId="15929" xr:uid="{ABAFBB49-3E23-4EC2-87ED-CBF82D7814B4}"/>
    <cellStyle name="Comma [0] 2 4 2 2 4" xfId="2782" xr:uid="{4EB99BAE-953C-4C77-933A-4792047068E6}"/>
    <cellStyle name="Comma [0] 2 4 2 2 4 2" xfId="4556" xr:uid="{A7C72DB8-0DDC-4B7A-A109-A882DC95E4B2}"/>
    <cellStyle name="Comma [0] 2 4 2 2 4 3" xfId="8350" xr:uid="{077D956D-3EDA-42F4-97D1-911298733797}"/>
    <cellStyle name="Comma [0] 2 4 2 2 4 4" xfId="12140" xr:uid="{C0EDC38D-6C19-407D-B0D1-60F22EDB83EC}"/>
    <cellStyle name="Comma [0] 2 4 2 2 4 5" xfId="15931" xr:uid="{BCF0C74F-0F1E-4828-B8A1-F4AA6431B405}"/>
    <cellStyle name="Comma [0] 2 4 2 2 5" xfId="4551" xr:uid="{E415D3A7-38A3-4FEB-AE40-B3439D1F2661}"/>
    <cellStyle name="Comma [0] 2 4 2 2 6" xfId="8345" xr:uid="{54EC923C-304B-44AD-AD8C-B104E8C99CC3}"/>
    <cellStyle name="Comma [0] 2 4 2 2 7" xfId="12135" xr:uid="{14C4CF34-3468-4E8A-BDD7-F478FD039DED}"/>
    <cellStyle name="Comma [0] 2 4 2 2 8" xfId="15926" xr:uid="{34806B40-5C2D-498E-9160-6DE799FC05CE}"/>
    <cellStyle name="Comma [0] 2 4 2 3" xfId="1216" xr:uid="{5018FE49-6CBC-4AB1-92CE-C2B3ED35942F}"/>
    <cellStyle name="Comma [0] 2 4 2 3 2" xfId="1899" xr:uid="{96BE849A-89ED-4BEC-A35D-74DB380F340B}"/>
    <cellStyle name="Comma [0] 2 4 2 3 2 2" xfId="3692" xr:uid="{B6141AA0-52E6-41E2-95EA-B47901189874}"/>
    <cellStyle name="Comma [0] 2 4 2 3 2 2 2" xfId="4559" xr:uid="{B6E2AC84-3B42-4889-B639-2F35FCD8B13F}"/>
    <cellStyle name="Comma [0] 2 4 2 3 2 2 3" xfId="8353" xr:uid="{2776891E-BB39-43A2-8AE7-3F0D403BF69B}"/>
    <cellStyle name="Comma [0] 2 4 2 3 2 2 4" xfId="12143" xr:uid="{D3849555-DCC1-477F-BF76-39CD179FD911}"/>
    <cellStyle name="Comma [0] 2 4 2 3 2 2 5" xfId="15934" xr:uid="{5DF9A3BC-249B-47B5-B952-4342096DA6D9}"/>
    <cellStyle name="Comma [0] 2 4 2 3 2 3" xfId="4558" xr:uid="{442EF032-511C-4F67-AA93-844B4E5209C9}"/>
    <cellStyle name="Comma [0] 2 4 2 3 2 4" xfId="8352" xr:uid="{DD1BB8F4-5189-49A9-9A76-84788C7D86F3}"/>
    <cellStyle name="Comma [0] 2 4 2 3 2 5" xfId="12142" xr:uid="{4DAF7EC7-D712-4304-94A4-4CB88AC71C35}"/>
    <cellStyle name="Comma [0] 2 4 2 3 2 6" xfId="15933" xr:uid="{D2BA0CF1-ACE0-43A2-8E19-99FBB1BBD58D}"/>
    <cellStyle name="Comma [0] 2 4 2 3 3" xfId="3009" xr:uid="{B4778E06-48EC-4994-A542-ADE92AF70D92}"/>
    <cellStyle name="Comma [0] 2 4 2 3 3 2" xfId="4560" xr:uid="{09439868-FB98-4A1C-8571-271CF04ED1E4}"/>
    <cellStyle name="Comma [0] 2 4 2 3 3 3" xfId="8354" xr:uid="{6920758B-E388-4293-803E-E1C463B1729E}"/>
    <cellStyle name="Comma [0] 2 4 2 3 3 4" xfId="12144" xr:uid="{D0FADB87-370E-447C-90FE-39F2F2FDEE80}"/>
    <cellStyle name="Comma [0] 2 4 2 3 3 5" xfId="15935" xr:uid="{D4A236BA-D98F-43E6-8D6B-2A21797F3EB4}"/>
    <cellStyle name="Comma [0] 2 4 2 3 4" xfId="4557" xr:uid="{B519DECD-3647-49A2-83F5-65866B671EAE}"/>
    <cellStyle name="Comma [0] 2 4 2 3 5" xfId="8351" xr:uid="{C9131CD3-810B-4C0E-9A48-EE86B1100492}"/>
    <cellStyle name="Comma [0] 2 4 2 3 6" xfId="12141" xr:uid="{643CE884-9F2C-4500-AC68-5477DE384FB1}"/>
    <cellStyle name="Comma [0] 2 4 2 3 7" xfId="15932" xr:uid="{08EA35A0-880E-4E2A-98C5-38FC8F1B77C3}"/>
    <cellStyle name="Comma [0] 2 4 2 4" xfId="1444" xr:uid="{FB98386A-E6A1-4CF1-A61B-0146EF30ECA3}"/>
    <cellStyle name="Comma [0] 2 4 2 4 2" xfId="3237" xr:uid="{4507C020-586E-4F99-90D9-FF86ABF92DA6}"/>
    <cellStyle name="Comma [0] 2 4 2 4 2 2" xfId="4562" xr:uid="{3A352316-8B17-477C-A8FA-1E59F740032C}"/>
    <cellStyle name="Comma [0] 2 4 2 4 2 3" xfId="8356" xr:uid="{3B3E7EFB-FD78-437B-8B59-66A865B3268E}"/>
    <cellStyle name="Comma [0] 2 4 2 4 2 4" xfId="12146" xr:uid="{ECD85959-DE96-40A9-AFE2-05411FC0EB5F}"/>
    <cellStyle name="Comma [0] 2 4 2 4 2 5" xfId="15937" xr:uid="{606674B4-B7D0-4E7A-917C-77864EBE33D1}"/>
    <cellStyle name="Comma [0] 2 4 2 4 3" xfId="4561" xr:uid="{87765F5A-F198-4EC2-AE7C-47501D313535}"/>
    <cellStyle name="Comma [0] 2 4 2 4 4" xfId="8355" xr:uid="{517B5DD8-1BDC-4A62-9A37-2620D3246973}"/>
    <cellStyle name="Comma [0] 2 4 2 4 5" xfId="12145" xr:uid="{84CB0E91-3441-4493-BC8D-0AD4339CDD60}"/>
    <cellStyle name="Comma [0] 2 4 2 4 6" xfId="15936" xr:uid="{613B6D6B-FFAD-4201-959D-E63C3B28A85B}"/>
    <cellStyle name="Comma [0] 2 4 2 5" xfId="762" xr:uid="{D51078AE-3493-415F-A173-4376E4AACF8A}"/>
    <cellStyle name="Comma [0] 2 4 2 5 2" xfId="2555" xr:uid="{AD8E1EA2-52BD-4423-8CBD-98AFA39C61D8}"/>
    <cellStyle name="Comma [0] 2 4 2 5 2 2" xfId="4564" xr:uid="{55806ACE-8FE0-4667-A5C1-EB1840121F48}"/>
    <cellStyle name="Comma [0] 2 4 2 5 2 3" xfId="8358" xr:uid="{DB6451EA-F120-47D3-9A71-C3C5FEE47BDC}"/>
    <cellStyle name="Comma [0] 2 4 2 5 2 4" xfId="12148" xr:uid="{F0A48CAF-0188-4E88-913E-C7AEF151678D}"/>
    <cellStyle name="Comma [0] 2 4 2 5 2 5" xfId="15939" xr:uid="{4BF9B7F3-503A-4FBE-A072-3FE4B6D5FD0E}"/>
    <cellStyle name="Comma [0] 2 4 2 5 3" xfId="4563" xr:uid="{0E49EFB5-A14C-4BAA-AFB9-CBD578E5472F}"/>
    <cellStyle name="Comma [0] 2 4 2 5 4" xfId="8357" xr:uid="{FDD83DFD-1D2B-42C2-8367-DB92AD81E154}"/>
    <cellStyle name="Comma [0] 2 4 2 5 5" xfId="12147" xr:uid="{C6CED177-08EF-487F-915E-FD4B3489523F}"/>
    <cellStyle name="Comma [0] 2 4 2 5 6" xfId="15938" xr:uid="{9C24DF58-F809-4768-8476-508EF8070B14}"/>
    <cellStyle name="Comma [0] 2 4 2 6" xfId="2300" xr:uid="{8AD15D3E-9E36-4F16-ABE4-F31759983497}"/>
    <cellStyle name="Comma [0] 2 4 2 6 2" xfId="4565" xr:uid="{4D09E2CA-F6A9-4C2A-8EDA-6AA654518865}"/>
    <cellStyle name="Comma [0] 2 4 2 6 3" xfId="8359" xr:uid="{F1E79CF5-B1E8-4C36-8B35-40123515DCD3}"/>
    <cellStyle name="Comma [0] 2 4 2 6 4" xfId="12149" xr:uid="{E9AC0FA1-84D2-47A2-A3DD-3C63F3E5E00F}"/>
    <cellStyle name="Comma [0] 2 4 2 6 5" xfId="15940" xr:uid="{9010FBE1-CDBB-48EA-B9C1-5B6F57E9FE66}"/>
    <cellStyle name="Comma [0] 2 4 2 7" xfId="4550" xr:uid="{99DD822C-35E1-4B3B-A447-3A8669A1F1F1}"/>
    <cellStyle name="Comma [0] 2 4 2 8" xfId="8344" xr:uid="{D5E6040E-C29F-4F2B-9C35-CA2D1F35C6FD}"/>
    <cellStyle name="Comma [0] 2 4 2 9" xfId="12134" xr:uid="{0CC9DC6C-04A0-48B6-9FBE-9B13043C18E8}"/>
    <cellStyle name="Comma [0] 2 4 3" xfId="687" xr:uid="{D030D20C-DCF6-453E-BA0D-CE331AC94EB7}"/>
    <cellStyle name="Comma [0] 2 4 3 10" xfId="15941" xr:uid="{3C227E66-EF77-43B4-9FEE-C67DA6B99076}"/>
    <cellStyle name="Comma [0] 2 4 3 2" xfId="914" xr:uid="{AA370769-3D64-4B24-9B8C-3997700D1307}"/>
    <cellStyle name="Comma [0] 2 4 3 2 2" xfId="1597" xr:uid="{050D20CD-E501-401A-8780-62E4FD6ADF67}"/>
    <cellStyle name="Comma [0] 2 4 3 2 2 2" xfId="3390" xr:uid="{C8ED34FF-44CD-4FF7-A9EC-3C94C83D8D99}"/>
    <cellStyle name="Comma [0] 2 4 3 2 2 2 2" xfId="4569" xr:uid="{D14CF69D-EE45-4300-8FB0-77CA9F26B3BD}"/>
    <cellStyle name="Comma [0] 2 4 3 2 2 2 3" xfId="8363" xr:uid="{C7FF1C57-AEE9-4E8B-9269-670E5235EE48}"/>
    <cellStyle name="Comma [0] 2 4 3 2 2 2 4" xfId="12153" xr:uid="{A0AD5C30-8184-4596-B76F-93AB3B02AFC9}"/>
    <cellStyle name="Comma [0] 2 4 3 2 2 2 5" xfId="15944" xr:uid="{3CC81508-5B29-474E-B35C-65648085DAF9}"/>
    <cellStyle name="Comma [0] 2 4 3 2 2 3" xfId="4568" xr:uid="{809D33AF-6CDA-4400-AA18-EB07325C2F19}"/>
    <cellStyle name="Comma [0] 2 4 3 2 2 4" xfId="8362" xr:uid="{350F3CBB-04B1-4CB0-BA77-6C0BEE4A8116}"/>
    <cellStyle name="Comma [0] 2 4 3 2 2 5" xfId="12152" xr:uid="{DCAA8B59-D736-4EE4-8B6E-DC5AF47A9129}"/>
    <cellStyle name="Comma [0] 2 4 3 2 2 6" xfId="15943" xr:uid="{D4E9A734-186F-481C-B9C0-27A0DDB2145C}"/>
    <cellStyle name="Comma [0] 2 4 3 2 3" xfId="2707" xr:uid="{DBAD0D19-5D7C-4BE5-AC50-8970810AC34E}"/>
    <cellStyle name="Comma [0] 2 4 3 2 3 2" xfId="4570" xr:uid="{A1621DF5-C750-4820-B604-713ADB9AF697}"/>
    <cellStyle name="Comma [0] 2 4 3 2 3 3" xfId="8364" xr:uid="{C57AD863-7143-4B79-804B-56F4A49577D6}"/>
    <cellStyle name="Comma [0] 2 4 3 2 3 4" xfId="12154" xr:uid="{A2ED6792-3883-45F2-8B43-0F5BDDA52B12}"/>
    <cellStyle name="Comma [0] 2 4 3 2 3 5" xfId="15945" xr:uid="{E141F3BA-2C57-4CFF-B26C-95EF268D0A12}"/>
    <cellStyle name="Comma [0] 2 4 3 2 4" xfId="4567" xr:uid="{02278D6D-026A-490D-8D7A-ACC1CE396D18}"/>
    <cellStyle name="Comma [0] 2 4 3 2 5" xfId="8361" xr:uid="{6BBBADEF-4079-4BB6-8EDF-CF3CCAE141FD}"/>
    <cellStyle name="Comma [0] 2 4 3 2 6" xfId="12151" xr:uid="{C0281B13-B49D-4A4F-B10E-C6DC93A37D87}"/>
    <cellStyle name="Comma [0] 2 4 3 2 7" xfId="15942" xr:uid="{5FF01182-9AA2-41DB-B71C-A68793D9DD35}"/>
    <cellStyle name="Comma [0] 2 4 3 3" xfId="1141" xr:uid="{72730082-5A11-4A0F-B776-B4AD2844A4FD}"/>
    <cellStyle name="Comma [0] 2 4 3 3 2" xfId="1824" xr:uid="{5A2C6C24-E9EF-44F4-8F30-C0E9F33C3D63}"/>
    <cellStyle name="Comma [0] 2 4 3 3 2 2" xfId="3617" xr:uid="{09891A6A-BD43-419E-A925-A761C21B9616}"/>
    <cellStyle name="Comma [0] 2 4 3 3 2 2 2" xfId="4573" xr:uid="{F2F79DA8-C75D-4232-99BE-84D66DEC7538}"/>
    <cellStyle name="Comma [0] 2 4 3 3 2 2 3" xfId="8367" xr:uid="{1EDD7A28-3FA6-456D-A11B-8C4B2A400DB9}"/>
    <cellStyle name="Comma [0] 2 4 3 3 2 2 4" xfId="12157" xr:uid="{148D117A-1BD5-4159-89FE-F8ACB9E1DA96}"/>
    <cellStyle name="Comma [0] 2 4 3 3 2 2 5" xfId="15948" xr:uid="{BDD8E48E-92AA-4569-94BE-01FD09507E36}"/>
    <cellStyle name="Comma [0] 2 4 3 3 2 3" xfId="4572" xr:uid="{28A8AF99-A45A-4660-B945-3FB3A5D69A27}"/>
    <cellStyle name="Comma [0] 2 4 3 3 2 4" xfId="8366" xr:uid="{B3AA214A-0DD9-4023-BECE-A2F750459F1A}"/>
    <cellStyle name="Comma [0] 2 4 3 3 2 5" xfId="12156" xr:uid="{7C57C06B-8306-4881-9488-96EA99C347A8}"/>
    <cellStyle name="Comma [0] 2 4 3 3 2 6" xfId="15947" xr:uid="{DC95B592-EA4B-42E3-B010-E146A4DDC858}"/>
    <cellStyle name="Comma [0] 2 4 3 3 3" xfId="2934" xr:uid="{00959663-C995-46F0-AB32-2E474269B294}"/>
    <cellStyle name="Comma [0] 2 4 3 3 3 2" xfId="4574" xr:uid="{BAE0E09A-AA02-4726-AE65-57D24D165CEE}"/>
    <cellStyle name="Comma [0] 2 4 3 3 3 3" xfId="8368" xr:uid="{3E8C2175-C2E3-41F4-82D8-C2C45D906012}"/>
    <cellStyle name="Comma [0] 2 4 3 3 3 4" xfId="12158" xr:uid="{57E80D25-DC4F-458E-BD1F-4AC742CCEA7C}"/>
    <cellStyle name="Comma [0] 2 4 3 3 3 5" xfId="15949" xr:uid="{B8BEE945-CE49-4E54-B73D-E741E789BBBC}"/>
    <cellStyle name="Comma [0] 2 4 3 3 4" xfId="4571" xr:uid="{F25B7A8F-405F-49AD-B037-1BFD0DB49EC0}"/>
    <cellStyle name="Comma [0] 2 4 3 3 5" xfId="8365" xr:uid="{3641422C-AF70-42F9-85F3-9F68AB6CEB9F}"/>
    <cellStyle name="Comma [0] 2 4 3 3 6" xfId="12155" xr:uid="{F9D8A20E-BD19-415D-8635-B5B699B7173C}"/>
    <cellStyle name="Comma [0] 2 4 3 3 7" xfId="15946" xr:uid="{EEABB4AA-1F93-4F52-900A-A540D263D182}"/>
    <cellStyle name="Comma [0] 2 4 3 4" xfId="1369" xr:uid="{E8AEC3FA-AA0F-43A5-8E47-FB2ADCCC8615}"/>
    <cellStyle name="Comma [0] 2 4 3 4 2" xfId="3162" xr:uid="{797FF1BB-1D58-4757-B55B-0B3C31048413}"/>
    <cellStyle name="Comma [0] 2 4 3 4 2 2" xfId="4576" xr:uid="{58D71764-5EBE-4ACE-B296-FB293FA0A2AC}"/>
    <cellStyle name="Comma [0] 2 4 3 4 2 3" xfId="8370" xr:uid="{318AC9AB-4C6C-4091-BCD1-9091219AE57E}"/>
    <cellStyle name="Comma [0] 2 4 3 4 2 4" xfId="12160" xr:uid="{E11C4591-F7C3-4031-82AD-B1B3E1BFAFE5}"/>
    <cellStyle name="Comma [0] 2 4 3 4 2 5" xfId="15951" xr:uid="{B621954F-78CC-42F7-AC6C-EEAB23609D09}"/>
    <cellStyle name="Comma [0] 2 4 3 4 3" xfId="4575" xr:uid="{30118793-3CC6-4569-A01C-1F3215A11D3B}"/>
    <cellStyle name="Comma [0] 2 4 3 4 4" xfId="8369" xr:uid="{979AD3A9-47C2-4F01-8689-BD829F6C643F}"/>
    <cellStyle name="Comma [0] 2 4 3 4 5" xfId="12159" xr:uid="{D934561B-2CB5-4814-908C-A4A4B35F8B1B}"/>
    <cellStyle name="Comma [0] 2 4 3 4 6" xfId="15950" xr:uid="{4CD66BED-0007-4F26-9F8A-A78C85CAFC73}"/>
    <cellStyle name="Comma [0] 2 4 3 5" xfId="1973" xr:uid="{5E30D1D4-2FF9-4259-AF0D-1342F910929B}"/>
    <cellStyle name="Comma [0] 2 4 3 5 2" xfId="3766" xr:uid="{690A5076-0E98-43C6-9FB8-F359800B2028}"/>
    <cellStyle name="Comma [0] 2 4 3 5 2 2" xfId="4578" xr:uid="{E2C966B0-B6DD-47B7-A9D7-069DB7FF5705}"/>
    <cellStyle name="Comma [0] 2 4 3 5 2 3" xfId="8372" xr:uid="{46513F4C-E449-45E1-AB14-5223CB9A7A06}"/>
    <cellStyle name="Comma [0] 2 4 3 5 2 4" xfId="12162" xr:uid="{7DB85A6E-A750-4A3D-A545-A36AA2126199}"/>
    <cellStyle name="Comma [0] 2 4 3 5 2 5" xfId="15953" xr:uid="{630809D6-FC97-4547-B304-AFC35F2039C4}"/>
    <cellStyle name="Comma [0] 2 4 3 5 3" xfId="4577" xr:uid="{7AB357FD-3004-427A-B166-0C4A253974F2}"/>
    <cellStyle name="Comma [0] 2 4 3 5 4" xfId="8371" xr:uid="{28E36EF4-BBBA-433F-8C92-B1F33D645ECB}"/>
    <cellStyle name="Comma [0] 2 4 3 5 5" xfId="12161" xr:uid="{ED552506-6001-4B0A-910C-15BAC3062B44}"/>
    <cellStyle name="Comma [0] 2 4 3 5 6" xfId="15952" xr:uid="{14441C0F-D660-4DA9-B77B-E244FEA2F395}"/>
    <cellStyle name="Comma [0] 2 4 3 6" xfId="2480" xr:uid="{82C6EFDC-4475-4DC9-9902-47758F8DB22A}"/>
    <cellStyle name="Comma [0] 2 4 3 6 2" xfId="4579" xr:uid="{48630648-AE58-4734-BAA1-732C008AFEC1}"/>
    <cellStyle name="Comma [0] 2 4 3 6 3" xfId="8373" xr:uid="{CBE52C94-35DB-4C43-9318-1B5FF5897BA8}"/>
    <cellStyle name="Comma [0] 2 4 3 6 4" xfId="12163" xr:uid="{D31BF652-7988-4354-ACA2-BC07A11B4B83}"/>
    <cellStyle name="Comma [0] 2 4 3 6 5" xfId="15954" xr:uid="{E69CBC26-3704-48BD-8284-A2FF1D5E0DAD}"/>
    <cellStyle name="Comma [0] 2 4 3 7" xfId="4566" xr:uid="{69183456-EA0D-4830-ADFB-CD0916649DCD}"/>
    <cellStyle name="Comma [0] 2 4 3 8" xfId="8360" xr:uid="{BD9BB970-8D92-4A8A-B640-F60C688C5D22}"/>
    <cellStyle name="Comma [0] 2 4 3 9" xfId="12150" xr:uid="{FE2D258C-F974-4940-86D5-4C0FC4961DCF}"/>
    <cellStyle name="Comma [0] 2 4 4" xfId="838" xr:uid="{120CBDE0-5214-4F20-B069-57DBCFD96A90}"/>
    <cellStyle name="Comma [0] 2 4 4 2" xfId="1521" xr:uid="{70FBFE50-B5A4-4625-95E7-D8DFAF788E00}"/>
    <cellStyle name="Comma [0] 2 4 4 2 2" xfId="3314" xr:uid="{6F13591A-5179-4282-8499-CA4100BBE1C4}"/>
    <cellStyle name="Comma [0] 2 4 4 2 2 2" xfId="4582" xr:uid="{FB4248B7-E426-4241-8149-3D6E5336CED3}"/>
    <cellStyle name="Comma [0] 2 4 4 2 2 3" xfId="8376" xr:uid="{C960A422-3EF8-4399-AB2E-F15A51F8F710}"/>
    <cellStyle name="Comma [0] 2 4 4 2 2 4" xfId="12166" xr:uid="{519AD2E2-6006-4171-BF1E-0425FD22F625}"/>
    <cellStyle name="Comma [0] 2 4 4 2 2 5" xfId="15957" xr:uid="{8A2FE378-63DE-4F65-A55A-5FD390E0CB32}"/>
    <cellStyle name="Comma [0] 2 4 4 2 3" xfId="4581" xr:uid="{5AA82171-73D9-4292-A097-C9ADB8B30CC6}"/>
    <cellStyle name="Comma [0] 2 4 4 2 4" xfId="8375" xr:uid="{055EB257-EB32-4E10-9E55-EC2885AC3380}"/>
    <cellStyle name="Comma [0] 2 4 4 2 5" xfId="12165" xr:uid="{10563B7E-4007-488D-AEC6-2626DD638091}"/>
    <cellStyle name="Comma [0] 2 4 4 2 6" xfId="15956" xr:uid="{3DF7E34C-6EA9-4636-9152-9012AB5B7C3B}"/>
    <cellStyle name="Comma [0] 2 4 4 3" xfId="2102" xr:uid="{5CB24C03-B4BE-42A4-8A4D-E44786B1EDB2}"/>
    <cellStyle name="Comma [0] 2 4 4 3 2" xfId="3895" xr:uid="{348BED7F-62DE-4E57-8D0B-704CF4B4728C}"/>
    <cellStyle name="Comma [0] 2 4 4 3 2 2" xfId="4584" xr:uid="{2A858B29-CAE8-48EB-B51C-FFAC57E828A2}"/>
    <cellStyle name="Comma [0] 2 4 4 3 2 3" xfId="8378" xr:uid="{273B8784-6ED4-4DD9-AF87-C1D2A513D415}"/>
    <cellStyle name="Comma [0] 2 4 4 3 2 4" xfId="12168" xr:uid="{E758A53E-A8FA-4E83-81AD-9BCC4D3BF4B2}"/>
    <cellStyle name="Comma [0] 2 4 4 3 2 5" xfId="15959" xr:uid="{189A3E90-41DF-48EC-8CBA-C56EFB52421D}"/>
    <cellStyle name="Comma [0] 2 4 4 3 3" xfId="4583" xr:uid="{9ECEF63D-7923-4B92-BEFF-60988CC137BE}"/>
    <cellStyle name="Comma [0] 2 4 4 3 4" xfId="8377" xr:uid="{E2680F3B-35B4-4F6D-9E84-FE6B9DBE0D1D}"/>
    <cellStyle name="Comma [0] 2 4 4 3 5" xfId="12167" xr:uid="{290BD207-39E8-4D4A-A496-AA146E7571A9}"/>
    <cellStyle name="Comma [0] 2 4 4 3 6" xfId="15958" xr:uid="{6D48B424-AD44-4243-A334-EF031891E848}"/>
    <cellStyle name="Comma [0] 2 4 4 4" xfId="2631" xr:uid="{85703FDF-5AA6-486A-A42C-533551F14789}"/>
    <cellStyle name="Comma [0] 2 4 4 4 2" xfId="4585" xr:uid="{35908158-6D75-4A1B-A745-79742946172A}"/>
    <cellStyle name="Comma [0] 2 4 4 4 3" xfId="8379" xr:uid="{9D0F3B09-7DB4-427A-BAC1-0AD7FD999F53}"/>
    <cellStyle name="Comma [0] 2 4 4 4 4" xfId="12169" xr:uid="{A925E709-052E-4BFF-8484-9DE652089D3F}"/>
    <cellStyle name="Comma [0] 2 4 4 4 5" xfId="15960" xr:uid="{3540154D-7CE0-4664-8CCD-94052CC76B24}"/>
    <cellStyle name="Comma [0] 2 4 4 5" xfId="4580" xr:uid="{2DE4B75C-7A18-4D8A-AFF2-A4EF67C5C596}"/>
    <cellStyle name="Comma [0] 2 4 4 6" xfId="8374" xr:uid="{63EA3E30-38DC-4C29-9267-EBBD3C37C81B}"/>
    <cellStyle name="Comma [0] 2 4 4 7" xfId="12164" xr:uid="{F0BCA11E-E53D-47B4-A1AB-4D663FE6E67A}"/>
    <cellStyle name="Comma [0] 2 4 4 8" xfId="15955" xr:uid="{5446892F-52BB-495C-A353-2D60115FC381}"/>
    <cellStyle name="Comma [0] 2 4 5" xfId="1065" xr:uid="{B66FC25A-A99C-4FF9-9B74-56E8713B04FE}"/>
    <cellStyle name="Comma [0] 2 4 5 2" xfId="1748" xr:uid="{A32783D4-A685-4F5D-BB74-E1CB1CDB92FE}"/>
    <cellStyle name="Comma [0] 2 4 5 2 2" xfId="3541" xr:uid="{26CC9BBE-1E64-4D7E-AE28-CCCFB386511A}"/>
    <cellStyle name="Comma [0] 2 4 5 2 2 2" xfId="4588" xr:uid="{7C69F6CA-6A40-46F1-A0C7-78754461E0F3}"/>
    <cellStyle name="Comma [0] 2 4 5 2 2 3" xfId="8382" xr:uid="{8EFE883E-57A2-4AFB-8F44-69F091E18482}"/>
    <cellStyle name="Comma [0] 2 4 5 2 2 4" xfId="12172" xr:uid="{B6D70972-F3EB-496D-A206-DE8DBA8F6346}"/>
    <cellStyle name="Comma [0] 2 4 5 2 2 5" xfId="15963" xr:uid="{A47FE031-3BE9-425A-A4E6-5EC9934183BA}"/>
    <cellStyle name="Comma [0] 2 4 5 2 3" xfId="4587" xr:uid="{140EC5E0-5188-46E8-B8F5-20F55F7BC4D1}"/>
    <cellStyle name="Comma [0] 2 4 5 2 4" xfId="8381" xr:uid="{68B47E7A-1C9F-4C63-8DD4-C327E66DD98E}"/>
    <cellStyle name="Comma [0] 2 4 5 2 5" xfId="12171" xr:uid="{01E12592-9E3E-4364-9DDF-F7614116AF95}"/>
    <cellStyle name="Comma [0] 2 4 5 2 6" xfId="15962" xr:uid="{B21C1E5B-C8D5-46BF-A005-DFD8A632CAAE}"/>
    <cellStyle name="Comma [0] 2 4 5 3" xfId="2858" xr:uid="{626BA71C-84FB-4A08-A350-13FB9933411F}"/>
    <cellStyle name="Comma [0] 2 4 5 3 2" xfId="4589" xr:uid="{8C726FB6-2B7F-4FED-AF06-047B24AE54EF}"/>
    <cellStyle name="Comma [0] 2 4 5 3 3" xfId="8383" xr:uid="{505409BE-E833-4C23-BA2F-0E89AC35E603}"/>
    <cellStyle name="Comma [0] 2 4 5 3 4" xfId="12173" xr:uid="{B8C9152D-5369-4052-A797-22F52DC98DCC}"/>
    <cellStyle name="Comma [0] 2 4 5 3 5" xfId="15964" xr:uid="{9497510F-F8DB-45AE-980B-68358080F194}"/>
    <cellStyle name="Comma [0] 2 4 5 4" xfId="4586" xr:uid="{D7115D67-887A-4DF8-9906-6DA65258277E}"/>
    <cellStyle name="Comma [0] 2 4 5 5" xfId="8380" xr:uid="{36D2FA69-D360-48B8-9358-0BF436EA504B}"/>
    <cellStyle name="Comma [0] 2 4 5 6" xfId="12170" xr:uid="{A6F2865F-27FC-4868-B062-9F8983724C06}"/>
    <cellStyle name="Comma [0] 2 4 5 7" xfId="15961" xr:uid="{3169F626-FE64-4AF7-9291-5FE952B9A452}"/>
    <cellStyle name="Comma [0] 2 4 6" xfId="1293" xr:uid="{09F6B367-FBFE-4AC3-AEAA-9D67CCFBD93D}"/>
    <cellStyle name="Comma [0] 2 4 6 2" xfId="3086" xr:uid="{A76BB2BF-1315-400B-8435-BE323E70E376}"/>
    <cellStyle name="Comma [0] 2 4 6 2 2" xfId="4591" xr:uid="{94A89175-C5B8-4DDD-BDC0-6E591E34B53A}"/>
    <cellStyle name="Comma [0] 2 4 6 2 3" xfId="8385" xr:uid="{505B51DA-75B8-44E5-A398-634C200E93C2}"/>
    <cellStyle name="Comma [0] 2 4 6 2 4" xfId="12175" xr:uid="{38A69518-A248-4A1F-9ECB-DC72EC659315}"/>
    <cellStyle name="Comma [0] 2 4 6 2 5" xfId="15966" xr:uid="{C1445B33-A08F-49D2-93EB-3FE295393B6A}"/>
    <cellStyle name="Comma [0] 2 4 6 3" xfId="4590" xr:uid="{9841BC9B-3A01-4CEA-92AA-A25C25AEB2CF}"/>
    <cellStyle name="Comma [0] 2 4 6 4" xfId="8384" xr:uid="{FDF44550-2105-4B4B-B5FB-5F65BC7A3F5E}"/>
    <cellStyle name="Comma [0] 2 4 6 5" xfId="12174" xr:uid="{95F9ABC7-1761-430D-ADFF-27BDAF85E22B}"/>
    <cellStyle name="Comma [0] 2 4 6 6" xfId="15965" xr:uid="{5AAE6FAE-CDDF-4BFE-B07A-EE9F09170999}"/>
    <cellStyle name="Comma [0] 2 4 7" xfId="597" xr:uid="{36D2B898-6496-4DFD-9BEA-9A1E0BDFF619}"/>
    <cellStyle name="Comma [0] 2 4 7 2" xfId="2398" xr:uid="{7971B1F5-E8D9-41A5-8F68-147BA3B7245D}"/>
    <cellStyle name="Comma [0] 2 4 7 2 2" xfId="4593" xr:uid="{649D00F1-47F7-4207-AED8-E1947FAC2AD8}"/>
    <cellStyle name="Comma [0] 2 4 7 2 3" xfId="8387" xr:uid="{1C264E1A-E795-4336-8BE1-4594B79A294F}"/>
    <cellStyle name="Comma [0] 2 4 7 2 4" xfId="12177" xr:uid="{AB100BBF-637D-455C-9556-7E3DFA144A6C}"/>
    <cellStyle name="Comma [0] 2 4 7 2 5" xfId="15968" xr:uid="{BC14AAE7-0331-4445-BF80-2143F809A749}"/>
    <cellStyle name="Comma [0] 2 4 7 3" xfId="4592" xr:uid="{B8D6275B-913B-4DD0-83C1-BE4C6FF8F591}"/>
    <cellStyle name="Comma [0] 2 4 7 4" xfId="8386" xr:uid="{8EA1DEEE-8F95-4C77-97E2-805E5E62A949}"/>
    <cellStyle name="Comma [0] 2 4 7 5" xfId="12176" xr:uid="{2ACB935D-32D9-41BA-A35D-EE6642594020}"/>
    <cellStyle name="Comma [0] 2 4 7 6" xfId="15967" xr:uid="{9E991901-94E7-460B-9BAB-182B7105B16E}"/>
    <cellStyle name="Comma [0] 2 4 8" xfId="2258" xr:uid="{3711DCE9-234D-4DEC-8650-06CA512340AC}"/>
    <cellStyle name="Comma [0] 2 4 8 2" xfId="4594" xr:uid="{B565E71C-38C0-4F13-8D45-1D389A49B369}"/>
    <cellStyle name="Comma [0] 2 4 8 3" xfId="8388" xr:uid="{C8921A63-E1C4-4D35-99BC-5022B3A4C17F}"/>
    <cellStyle name="Comma [0] 2 4 8 4" xfId="12178" xr:uid="{AE9E2433-4ED1-4441-A303-C031905C2225}"/>
    <cellStyle name="Comma [0] 2 4 8 5" xfId="15969" xr:uid="{12EB69BF-F05D-4371-A510-BC099EF90437}"/>
    <cellStyle name="Comma [0] 2 4 9" xfId="4549" xr:uid="{BB26B9C2-BC41-4DBF-8899-458D48DE5C59}"/>
    <cellStyle name="Comma [0] 2 5" xfId="476" xr:uid="{56901A5B-EBB3-4085-9EA9-5F04B99DCA87}"/>
    <cellStyle name="Comma [0] 2 5 10" xfId="8389" xr:uid="{1D8C7D1A-5E80-4331-B3DD-34B5AA130528}"/>
    <cellStyle name="Comma [0] 2 5 11" xfId="12179" xr:uid="{69591A75-70A7-47C5-8F73-C3F3EE80D97B}"/>
    <cellStyle name="Comma [0] 2 5 12" xfId="15970" xr:uid="{0C8AA0A5-7D48-458D-BD9E-9C49D7F096D0}"/>
    <cellStyle name="Comma [0] 2 5 2" xfId="768" xr:uid="{47B37108-1279-46F3-86A9-21D50B04766F}"/>
    <cellStyle name="Comma [0] 2 5 2 10" xfId="15971" xr:uid="{A1236A7D-BA4B-4B60-AE98-161D5E3AD2A0}"/>
    <cellStyle name="Comma [0] 2 5 2 2" xfId="995" xr:uid="{701360C0-C559-481D-8FDC-ABD179EA137D}"/>
    <cellStyle name="Comma [0] 2 5 2 2 2" xfId="1678" xr:uid="{C79946EA-749C-489C-9AF7-7B1C4E3D54B5}"/>
    <cellStyle name="Comma [0] 2 5 2 2 2 2" xfId="3471" xr:uid="{5AE15285-19E4-4A99-BBBC-8442F6E78FEA}"/>
    <cellStyle name="Comma [0] 2 5 2 2 2 2 2" xfId="4599" xr:uid="{51AA61AB-9299-477D-8BC1-BCEBB0417361}"/>
    <cellStyle name="Comma [0] 2 5 2 2 2 2 3" xfId="8393" xr:uid="{796FA7F1-B08C-4E0D-A9B9-BCCE78B57A2D}"/>
    <cellStyle name="Comma [0] 2 5 2 2 2 2 4" xfId="12183" xr:uid="{965A3CF4-3A6A-4B7D-8C96-76A71CF84D29}"/>
    <cellStyle name="Comma [0] 2 5 2 2 2 2 5" xfId="15974" xr:uid="{B67B2853-1A90-4545-8D8B-03F746563004}"/>
    <cellStyle name="Comma [0] 2 5 2 2 2 3" xfId="4598" xr:uid="{EEEDFA31-C641-42DA-BFB7-09B9268CF3F4}"/>
    <cellStyle name="Comma [0] 2 5 2 2 2 4" xfId="8392" xr:uid="{299CA39E-06EF-4E44-9C85-3D6C7B1CE720}"/>
    <cellStyle name="Comma [0] 2 5 2 2 2 5" xfId="12182" xr:uid="{F59F3300-A4F8-494B-A38B-663886BBB3E2}"/>
    <cellStyle name="Comma [0] 2 5 2 2 2 6" xfId="15973" xr:uid="{5DE6FD00-AEEA-43F0-936B-1EA24C9D3AB2}"/>
    <cellStyle name="Comma [0] 2 5 2 2 3" xfId="2183" xr:uid="{649D4AC8-A435-498D-8813-FD8BF88A01E7}"/>
    <cellStyle name="Comma [0] 2 5 2 2 3 2" xfId="3976" xr:uid="{14E5C540-6968-4044-8499-FA95E635926E}"/>
    <cellStyle name="Comma [0] 2 5 2 2 3 2 2" xfId="4601" xr:uid="{F599398F-F7C7-4719-8C18-970F21729E0D}"/>
    <cellStyle name="Comma [0] 2 5 2 2 3 2 3" xfId="8395" xr:uid="{3B10C240-1917-476F-A412-1BA40A243AD7}"/>
    <cellStyle name="Comma [0] 2 5 2 2 3 2 4" xfId="12185" xr:uid="{6665AC77-BD52-477E-AC8B-61779489B34B}"/>
    <cellStyle name="Comma [0] 2 5 2 2 3 2 5" xfId="15976" xr:uid="{5067358B-AFAB-4DE6-B411-74BA721EB0B9}"/>
    <cellStyle name="Comma [0] 2 5 2 2 3 3" xfId="4600" xr:uid="{B792B8B1-C474-4E0B-8426-11DA7AA1D592}"/>
    <cellStyle name="Comma [0] 2 5 2 2 3 4" xfId="8394" xr:uid="{9CD002EB-5354-4D9C-90D4-A789AB9327D3}"/>
    <cellStyle name="Comma [0] 2 5 2 2 3 5" xfId="12184" xr:uid="{4122B965-5067-4B49-B522-9D71848812C6}"/>
    <cellStyle name="Comma [0] 2 5 2 2 3 6" xfId="15975" xr:uid="{CD3BDF71-C094-403A-B649-2A9C168847AE}"/>
    <cellStyle name="Comma [0] 2 5 2 2 4" xfId="2788" xr:uid="{C746E25A-B786-49A6-B953-D3A7D073F5C0}"/>
    <cellStyle name="Comma [0] 2 5 2 2 4 2" xfId="4602" xr:uid="{0B76A7BA-C245-4673-B7F7-991D3B7D3D2E}"/>
    <cellStyle name="Comma [0] 2 5 2 2 4 3" xfId="8396" xr:uid="{991D642D-880F-409C-865C-8F192355CD2C}"/>
    <cellStyle name="Comma [0] 2 5 2 2 4 4" xfId="12186" xr:uid="{4182A7E9-EDA5-4E5E-B0C6-9FC1CE1A0D05}"/>
    <cellStyle name="Comma [0] 2 5 2 2 4 5" xfId="15977" xr:uid="{610931F7-03A6-4718-AF38-8A36ED03BEEE}"/>
    <cellStyle name="Comma [0] 2 5 2 2 5" xfId="4597" xr:uid="{73D7F7E7-1DB9-438F-A287-C333DB8A76E0}"/>
    <cellStyle name="Comma [0] 2 5 2 2 6" xfId="8391" xr:uid="{BF0F1068-2D75-4FE7-B1E0-FA2BA381C913}"/>
    <cellStyle name="Comma [0] 2 5 2 2 7" xfId="12181" xr:uid="{E7253757-8D39-4266-A48F-152849804F17}"/>
    <cellStyle name="Comma [0] 2 5 2 2 8" xfId="15972" xr:uid="{B152AFE2-9B26-4577-9973-59F961204A2A}"/>
    <cellStyle name="Comma [0] 2 5 2 3" xfId="1222" xr:uid="{0CED636E-A413-438F-BFB8-A1B7B962DF84}"/>
    <cellStyle name="Comma [0] 2 5 2 3 2" xfId="1905" xr:uid="{C092DB14-AB86-4D15-B0BC-EBB9900102AF}"/>
    <cellStyle name="Comma [0] 2 5 2 3 2 2" xfId="3698" xr:uid="{A24D9BF5-302F-425B-BD09-3F5516FA55A2}"/>
    <cellStyle name="Comma [0] 2 5 2 3 2 2 2" xfId="4605" xr:uid="{0E860C79-9E53-438B-B4E9-30E2D06A77A6}"/>
    <cellStyle name="Comma [0] 2 5 2 3 2 2 3" xfId="8399" xr:uid="{391CAB75-9D9B-4879-9229-6F4510A46BC0}"/>
    <cellStyle name="Comma [0] 2 5 2 3 2 2 4" xfId="12189" xr:uid="{6A75CE7B-DED9-4486-950A-01FE4C1707FE}"/>
    <cellStyle name="Comma [0] 2 5 2 3 2 2 5" xfId="15980" xr:uid="{CC7E39D4-5D8F-4279-872F-771648947813}"/>
    <cellStyle name="Comma [0] 2 5 2 3 2 3" xfId="4604" xr:uid="{F741EC04-5B95-4F57-A4BB-FDCB9C86E410}"/>
    <cellStyle name="Comma [0] 2 5 2 3 2 4" xfId="8398" xr:uid="{8018FA09-D288-4AFF-89EC-8776D58AD7A4}"/>
    <cellStyle name="Comma [0] 2 5 2 3 2 5" xfId="12188" xr:uid="{1B25DFB8-6318-4D77-A3BE-83C3460DC81F}"/>
    <cellStyle name="Comma [0] 2 5 2 3 2 6" xfId="15979" xr:uid="{2553A6FD-4170-465F-9692-C04DD45E9D64}"/>
    <cellStyle name="Comma [0] 2 5 2 3 3" xfId="3015" xr:uid="{5381ADDC-68A5-4DC4-B4F1-C4784266024C}"/>
    <cellStyle name="Comma [0] 2 5 2 3 3 2" xfId="4606" xr:uid="{F0E8924E-FC44-48B4-99C2-C53C68373EF0}"/>
    <cellStyle name="Comma [0] 2 5 2 3 3 3" xfId="8400" xr:uid="{D285ADD6-15A2-4A9D-8142-248EE329A905}"/>
    <cellStyle name="Comma [0] 2 5 2 3 3 4" xfId="12190" xr:uid="{8CE23F18-DA01-422A-87F2-2F31846670BD}"/>
    <cellStyle name="Comma [0] 2 5 2 3 3 5" xfId="15981" xr:uid="{4B464D71-750B-42E8-B8E3-6C6779BE2BAF}"/>
    <cellStyle name="Comma [0] 2 5 2 3 4" xfId="4603" xr:uid="{B62EEA32-18FC-4402-B7C5-965D3E5028EE}"/>
    <cellStyle name="Comma [0] 2 5 2 3 5" xfId="8397" xr:uid="{115A1516-EA19-4604-B32C-5655F719921E}"/>
    <cellStyle name="Comma [0] 2 5 2 3 6" xfId="12187" xr:uid="{7E71DC7F-3DAF-4EDB-ADC5-952D15AFF38D}"/>
    <cellStyle name="Comma [0] 2 5 2 3 7" xfId="15978" xr:uid="{5CE68AEF-B965-421A-973A-A77B437DB50C}"/>
    <cellStyle name="Comma [0] 2 5 2 4" xfId="1450" xr:uid="{A418414D-8219-45C4-9B43-0CA2B0AA7B47}"/>
    <cellStyle name="Comma [0] 2 5 2 4 2" xfId="3243" xr:uid="{2491EF5D-30B8-430F-B758-1235BD6A3E20}"/>
    <cellStyle name="Comma [0] 2 5 2 4 2 2" xfId="4608" xr:uid="{06B9F94A-6D47-4ADB-A108-FA3B179F689B}"/>
    <cellStyle name="Comma [0] 2 5 2 4 2 3" xfId="8402" xr:uid="{9DAAE0E0-15F8-4630-A465-90DA44A78730}"/>
    <cellStyle name="Comma [0] 2 5 2 4 2 4" xfId="12192" xr:uid="{09D2C83A-E73A-4732-AD67-819B84540E5B}"/>
    <cellStyle name="Comma [0] 2 5 2 4 2 5" xfId="15983" xr:uid="{7EDC5AB8-C73B-4AE2-8B77-EED53BF6FEF1}"/>
    <cellStyle name="Comma [0] 2 5 2 4 3" xfId="4607" xr:uid="{093EC410-9083-4E9D-99C9-F136465F9D9E}"/>
    <cellStyle name="Comma [0] 2 5 2 4 4" xfId="8401" xr:uid="{6BE530CA-3A93-4F55-8B29-13DC3B3427FE}"/>
    <cellStyle name="Comma [0] 2 5 2 4 5" xfId="12191" xr:uid="{56B91AEF-121F-47D9-8FE5-B70E7A4876D6}"/>
    <cellStyle name="Comma [0] 2 5 2 4 6" xfId="15982" xr:uid="{0ADF396E-ED02-45AB-B9D3-DDD8D4D2E952}"/>
    <cellStyle name="Comma [0] 2 5 2 5" xfId="2040" xr:uid="{579CAF3C-3C38-4648-A9A0-0437ED1680E0}"/>
    <cellStyle name="Comma [0] 2 5 2 5 2" xfId="3833" xr:uid="{E1BDA775-B7BB-494A-B013-19996F821B53}"/>
    <cellStyle name="Comma [0] 2 5 2 5 2 2" xfId="4610" xr:uid="{09A78E4F-4D74-41C9-82BF-2F89F816E472}"/>
    <cellStyle name="Comma [0] 2 5 2 5 2 3" xfId="8404" xr:uid="{8DC6D332-F2DA-43AA-B6D4-42985DE5E491}"/>
    <cellStyle name="Comma [0] 2 5 2 5 2 4" xfId="12194" xr:uid="{CE7F7879-0362-4608-963C-0BEC2ADDDBCB}"/>
    <cellStyle name="Comma [0] 2 5 2 5 2 5" xfId="15985" xr:uid="{5CA21DCA-57FB-4057-9407-32FDF02CF550}"/>
    <cellStyle name="Comma [0] 2 5 2 5 3" xfId="4609" xr:uid="{3470948B-8357-4D9A-AEB1-E30CE05BA5C9}"/>
    <cellStyle name="Comma [0] 2 5 2 5 4" xfId="8403" xr:uid="{F3A4B43C-C9E9-437F-B928-F99699243E80}"/>
    <cellStyle name="Comma [0] 2 5 2 5 5" xfId="12193" xr:uid="{A9EA05D9-4664-4103-AE6B-21E97EFEB062}"/>
    <cellStyle name="Comma [0] 2 5 2 5 6" xfId="15984" xr:uid="{15202677-4354-4982-BA55-62004B4D382C}"/>
    <cellStyle name="Comma [0] 2 5 2 6" xfId="2561" xr:uid="{306D9E9D-0228-499B-8EE8-A540BCCD0C2E}"/>
    <cellStyle name="Comma [0] 2 5 2 6 2" xfId="4611" xr:uid="{F4683FB8-6784-4F63-9770-85A031BE6570}"/>
    <cellStyle name="Comma [0] 2 5 2 6 3" xfId="8405" xr:uid="{6636F38D-E24D-4421-B876-F2A04DB4AFCC}"/>
    <cellStyle name="Comma [0] 2 5 2 6 4" xfId="12195" xr:uid="{0630B1AA-8B6F-474E-8CB7-960B727AFDDB}"/>
    <cellStyle name="Comma [0] 2 5 2 6 5" xfId="15986" xr:uid="{B0DD434D-B3D6-40B0-A55F-0188CFA6BE70}"/>
    <cellStyle name="Comma [0] 2 5 2 7" xfId="4596" xr:uid="{91379FFE-10B6-4094-8E50-D9EBB1049AFE}"/>
    <cellStyle name="Comma [0] 2 5 2 8" xfId="8390" xr:uid="{E1296EE6-DDAA-417D-A68A-21A3718DD2BE}"/>
    <cellStyle name="Comma [0] 2 5 2 9" xfId="12180" xr:uid="{2672F869-C32F-4DE0-B01F-A1D1D28E9BB0}"/>
    <cellStyle name="Comma [0] 2 5 3" xfId="693" xr:uid="{12B36E29-22B1-425F-8C41-0BA52F3684A3}"/>
    <cellStyle name="Comma [0] 2 5 3 10" xfId="15987" xr:uid="{BC721E13-79D1-4DD8-A70C-B1B6FF591C91}"/>
    <cellStyle name="Comma [0] 2 5 3 2" xfId="920" xr:uid="{5C397A6B-FBC2-4B56-A6FB-786B11362D60}"/>
    <cellStyle name="Comma [0] 2 5 3 2 2" xfId="1603" xr:uid="{DDAE6B36-E30A-473E-8221-1EB803402E5B}"/>
    <cellStyle name="Comma [0] 2 5 3 2 2 2" xfId="3396" xr:uid="{36BF8284-91EB-4D25-95EC-D19899C9C877}"/>
    <cellStyle name="Comma [0] 2 5 3 2 2 2 2" xfId="4615" xr:uid="{F3304E5F-5D3C-4545-99FB-3931D7A90EAD}"/>
    <cellStyle name="Comma [0] 2 5 3 2 2 2 3" xfId="8409" xr:uid="{B0EAB5E7-9752-42CC-9A56-1DA42CD332F0}"/>
    <cellStyle name="Comma [0] 2 5 3 2 2 2 4" xfId="12199" xr:uid="{D23F3535-FF5D-4C6A-830A-F520A31A924D}"/>
    <cellStyle name="Comma [0] 2 5 3 2 2 2 5" xfId="15990" xr:uid="{4CFBBD53-9860-4A15-9C9E-7F94CEE8AC6D}"/>
    <cellStyle name="Comma [0] 2 5 3 2 2 3" xfId="4614" xr:uid="{65B1DE5D-8102-42FC-8956-CD26508F77BA}"/>
    <cellStyle name="Comma [0] 2 5 3 2 2 4" xfId="8408" xr:uid="{06463CDA-C930-4DBD-A1C6-1404E4477F87}"/>
    <cellStyle name="Comma [0] 2 5 3 2 2 5" xfId="12198" xr:uid="{A0EC43C1-42BF-47F7-9C0A-03305873E37D}"/>
    <cellStyle name="Comma [0] 2 5 3 2 2 6" xfId="15989" xr:uid="{552E511E-7CDE-494E-A510-B062267D9524}"/>
    <cellStyle name="Comma [0] 2 5 3 2 3" xfId="2713" xr:uid="{DA2AAC7E-39C0-4239-85E0-C235CC7614FC}"/>
    <cellStyle name="Comma [0] 2 5 3 2 3 2" xfId="4616" xr:uid="{B17EBE10-E4D0-42D0-950C-5BC4AFB079E4}"/>
    <cellStyle name="Comma [0] 2 5 3 2 3 3" xfId="8410" xr:uid="{9B590F4B-21AA-4240-A7BC-B1D249E34832}"/>
    <cellStyle name="Comma [0] 2 5 3 2 3 4" xfId="12200" xr:uid="{43463AE9-1B3E-48FB-920B-39F4AD1F58F8}"/>
    <cellStyle name="Comma [0] 2 5 3 2 3 5" xfId="15991" xr:uid="{ABABE203-6AF4-4031-9438-5ACD8BFFAEA8}"/>
    <cellStyle name="Comma [0] 2 5 3 2 4" xfId="4613" xr:uid="{DC4806A0-7F1A-4FF6-ABA8-37BB6D40490F}"/>
    <cellStyle name="Comma [0] 2 5 3 2 5" xfId="8407" xr:uid="{4BC2D251-7071-45CE-A347-07CB1A56BDAB}"/>
    <cellStyle name="Comma [0] 2 5 3 2 6" xfId="12197" xr:uid="{9E234C3D-A6EF-45D6-983E-B61E4E694337}"/>
    <cellStyle name="Comma [0] 2 5 3 2 7" xfId="15988" xr:uid="{5D6801CE-F9EF-4406-AA08-D7FE030B6B18}"/>
    <cellStyle name="Comma [0] 2 5 3 3" xfId="1147" xr:uid="{05E0A68C-A927-4094-9C94-334BC608C5EC}"/>
    <cellStyle name="Comma [0] 2 5 3 3 2" xfId="1830" xr:uid="{25609152-BFFB-45F3-96CF-22B3ACD69D89}"/>
    <cellStyle name="Comma [0] 2 5 3 3 2 2" xfId="3623" xr:uid="{EA6C9012-EACE-4C7B-B05C-18EACAE7E07C}"/>
    <cellStyle name="Comma [0] 2 5 3 3 2 2 2" xfId="4619" xr:uid="{CD5A85C0-B958-425E-BEF5-C3C7FB53C94E}"/>
    <cellStyle name="Comma [0] 2 5 3 3 2 2 3" xfId="8413" xr:uid="{58C24E64-74A2-43B4-9DE4-BA6737327BEF}"/>
    <cellStyle name="Comma [0] 2 5 3 3 2 2 4" xfId="12203" xr:uid="{115AF87B-46E9-4DCB-A261-BD18212E4E0A}"/>
    <cellStyle name="Comma [0] 2 5 3 3 2 2 5" xfId="15994" xr:uid="{1AFC563B-08D8-476D-ADAA-78C85757FA33}"/>
    <cellStyle name="Comma [0] 2 5 3 3 2 3" xfId="4618" xr:uid="{5E6C1B49-6BA3-404A-A731-3F830F3746DB}"/>
    <cellStyle name="Comma [0] 2 5 3 3 2 4" xfId="8412" xr:uid="{429BF9FF-7895-44ED-BABB-F37B110DEED4}"/>
    <cellStyle name="Comma [0] 2 5 3 3 2 5" xfId="12202" xr:uid="{9E5C81AB-D172-4503-AD20-B73C2D3239E8}"/>
    <cellStyle name="Comma [0] 2 5 3 3 2 6" xfId="15993" xr:uid="{766E86F1-5BD3-46AC-9B96-01C12E06729F}"/>
    <cellStyle name="Comma [0] 2 5 3 3 3" xfId="2940" xr:uid="{B1FB1EDA-0699-4B7D-8792-4189BD642329}"/>
    <cellStyle name="Comma [0] 2 5 3 3 3 2" xfId="4620" xr:uid="{394BE41C-3580-4ABB-A7E1-98EC348BB75D}"/>
    <cellStyle name="Comma [0] 2 5 3 3 3 3" xfId="8414" xr:uid="{320BD0AF-754A-47A0-9036-1FF45A876E7C}"/>
    <cellStyle name="Comma [0] 2 5 3 3 3 4" xfId="12204" xr:uid="{212CEB1D-A23D-4EBF-BA15-7F1CB3382345}"/>
    <cellStyle name="Comma [0] 2 5 3 3 3 5" xfId="15995" xr:uid="{5C6C58F5-0AF9-4D0E-AB0C-DEA9B53873F8}"/>
    <cellStyle name="Comma [0] 2 5 3 3 4" xfId="4617" xr:uid="{8E13FBB4-180C-4207-A6A6-13F5D96481C5}"/>
    <cellStyle name="Comma [0] 2 5 3 3 5" xfId="8411" xr:uid="{01F8FA3B-2292-4A22-8FEE-20CE959802CF}"/>
    <cellStyle name="Comma [0] 2 5 3 3 6" xfId="12201" xr:uid="{CA059C1C-F94E-42AA-AAA6-27723B16CDEC}"/>
    <cellStyle name="Comma [0] 2 5 3 3 7" xfId="15992" xr:uid="{91867F63-916A-44D0-8797-51FC06169621}"/>
    <cellStyle name="Comma [0] 2 5 3 4" xfId="1375" xr:uid="{63C1C223-7E79-4A07-AFD3-9F80A26BE8BC}"/>
    <cellStyle name="Comma [0] 2 5 3 4 2" xfId="3168" xr:uid="{E859812F-A5EF-4AC6-91C6-F7C1B005F6B6}"/>
    <cellStyle name="Comma [0] 2 5 3 4 2 2" xfId="4622" xr:uid="{3ECDBC10-697F-49BB-A66D-1E70D1A95943}"/>
    <cellStyle name="Comma [0] 2 5 3 4 2 3" xfId="8416" xr:uid="{9AF63D72-263C-4730-93B9-FE90F8DF769C}"/>
    <cellStyle name="Comma [0] 2 5 3 4 2 4" xfId="12206" xr:uid="{65701A47-1EB5-4596-8B18-555F75FDCD40}"/>
    <cellStyle name="Comma [0] 2 5 3 4 2 5" xfId="15997" xr:uid="{E5E2325E-CE78-4F16-B331-EFC8048258CB}"/>
    <cellStyle name="Comma [0] 2 5 3 4 3" xfId="4621" xr:uid="{243C0F44-6E37-4BDB-999C-57AE520AF857}"/>
    <cellStyle name="Comma [0] 2 5 3 4 4" xfId="8415" xr:uid="{4B735FDE-F967-4AE2-B897-D7D9D2F192DF}"/>
    <cellStyle name="Comma [0] 2 5 3 4 5" xfId="12205" xr:uid="{A7CF9E8C-1202-46D8-85F6-A777977A9513}"/>
    <cellStyle name="Comma [0] 2 5 3 4 6" xfId="15996" xr:uid="{66D5112A-FE14-46ED-A472-D7A6E5D62AF6}"/>
    <cellStyle name="Comma [0] 2 5 3 5" xfId="1979" xr:uid="{8B61BD65-0993-4F25-9FC8-E3E668324C2A}"/>
    <cellStyle name="Comma [0] 2 5 3 5 2" xfId="3772" xr:uid="{B67DB08F-C283-41FA-A0CA-FC98E100BA7B}"/>
    <cellStyle name="Comma [0] 2 5 3 5 2 2" xfId="4624" xr:uid="{16DDA071-58DB-4021-9518-699F9323419A}"/>
    <cellStyle name="Comma [0] 2 5 3 5 2 3" xfId="8418" xr:uid="{29B55B04-DFF6-491A-ABC6-B2F4FD3D5D74}"/>
    <cellStyle name="Comma [0] 2 5 3 5 2 4" xfId="12208" xr:uid="{C5262D7A-EB91-4C25-ABA3-AB95C0716C10}"/>
    <cellStyle name="Comma [0] 2 5 3 5 2 5" xfId="15999" xr:uid="{19CFFB2B-8559-4E54-B967-90BB510602D9}"/>
    <cellStyle name="Comma [0] 2 5 3 5 3" xfId="4623" xr:uid="{F95D5BD6-EA77-41F2-A28D-4AB3F757CE34}"/>
    <cellStyle name="Comma [0] 2 5 3 5 4" xfId="8417" xr:uid="{261AC06F-D86D-4DAD-BB09-9933F7A2C8C7}"/>
    <cellStyle name="Comma [0] 2 5 3 5 5" xfId="12207" xr:uid="{92521770-9260-483F-A13C-FA953473E801}"/>
    <cellStyle name="Comma [0] 2 5 3 5 6" xfId="15998" xr:uid="{7F66BD43-8D49-4E44-A04D-85A9ACC0C26E}"/>
    <cellStyle name="Comma [0] 2 5 3 6" xfId="2486" xr:uid="{FF768CDA-390F-4CB1-BFAE-4BEC6A95C441}"/>
    <cellStyle name="Comma [0] 2 5 3 6 2" xfId="4625" xr:uid="{CDB465D9-FC6C-4099-B4C7-ACF83D937A7F}"/>
    <cellStyle name="Comma [0] 2 5 3 6 3" xfId="8419" xr:uid="{71EBC2AA-FC02-423C-8A65-C43307EF0ABC}"/>
    <cellStyle name="Comma [0] 2 5 3 6 4" xfId="12209" xr:uid="{98A05F7B-84FF-466A-8AE4-F6E5401563DB}"/>
    <cellStyle name="Comma [0] 2 5 3 6 5" xfId="16000" xr:uid="{1226AC0B-6CCD-4BD4-81EC-0FA0ADF9A0EF}"/>
    <cellStyle name="Comma [0] 2 5 3 7" xfId="4612" xr:uid="{95469B92-BC2A-4423-8470-7BA811F94C6A}"/>
    <cellStyle name="Comma [0] 2 5 3 8" xfId="8406" xr:uid="{E25BA901-C19A-4C4D-AD3B-9F8438E62C33}"/>
    <cellStyle name="Comma [0] 2 5 3 9" xfId="12196" xr:uid="{4B92247E-248F-40EE-A971-9D8547D80A32}"/>
    <cellStyle name="Comma [0] 2 5 4" xfId="844" xr:uid="{6B4458B1-7358-4E1D-89DF-88C53AEBD2A3}"/>
    <cellStyle name="Comma [0] 2 5 4 2" xfId="1527" xr:uid="{FB53D145-D7F4-47F2-BF34-6E375F0EA5C7}"/>
    <cellStyle name="Comma [0] 2 5 4 2 2" xfId="3320" xr:uid="{D04DDB25-B8DB-453E-B48A-4EC5DBAE9C8F}"/>
    <cellStyle name="Comma [0] 2 5 4 2 2 2" xfId="4628" xr:uid="{562A656E-5A04-4672-A1AE-60A8B28EDB8B}"/>
    <cellStyle name="Comma [0] 2 5 4 2 2 3" xfId="8422" xr:uid="{93B0B050-1679-4F0C-8A65-FC1328D45B18}"/>
    <cellStyle name="Comma [0] 2 5 4 2 2 4" xfId="12212" xr:uid="{92BC9AF2-F74C-4019-9A74-88AA3F1450F2}"/>
    <cellStyle name="Comma [0] 2 5 4 2 2 5" xfId="16003" xr:uid="{5503E76E-3092-426F-B362-8887993E4866}"/>
    <cellStyle name="Comma [0] 2 5 4 2 3" xfId="4627" xr:uid="{685466E9-C88B-449F-8F8D-8AD674C03B13}"/>
    <cellStyle name="Comma [0] 2 5 4 2 4" xfId="8421" xr:uid="{BE6E61AF-923E-4613-AE4C-458F438E2520}"/>
    <cellStyle name="Comma [0] 2 5 4 2 5" xfId="12211" xr:uid="{872FE160-E3DA-4A33-A72A-1AE55B683F4F}"/>
    <cellStyle name="Comma [0] 2 5 4 2 6" xfId="16002" xr:uid="{B9F2D031-27BB-4793-863C-2C59F4FBA61D}"/>
    <cellStyle name="Comma [0] 2 5 4 3" xfId="2108" xr:uid="{6C9AEBD6-5571-4BB4-BDD9-90FE5B99238B}"/>
    <cellStyle name="Comma [0] 2 5 4 3 2" xfId="3901" xr:uid="{D8E93356-45C7-4383-B7FC-6EBBF700C15B}"/>
    <cellStyle name="Comma [0] 2 5 4 3 2 2" xfId="4630" xr:uid="{1FF2CD78-069B-4C2D-9A18-EB88BE5915E8}"/>
    <cellStyle name="Comma [0] 2 5 4 3 2 3" xfId="8424" xr:uid="{834255A1-F4C0-41CB-BC15-8414723480D3}"/>
    <cellStyle name="Comma [0] 2 5 4 3 2 4" xfId="12214" xr:uid="{C303AF2C-E54C-491D-8320-3AF7BDA53BFB}"/>
    <cellStyle name="Comma [0] 2 5 4 3 2 5" xfId="16005" xr:uid="{575F29B0-CB75-453C-AD92-F3980F15A2DE}"/>
    <cellStyle name="Comma [0] 2 5 4 3 3" xfId="4629" xr:uid="{F75C6D79-F531-4B08-9BAD-268AB4EAE2EA}"/>
    <cellStyle name="Comma [0] 2 5 4 3 4" xfId="8423" xr:uid="{8F346554-59A6-46C3-B98F-46127C318284}"/>
    <cellStyle name="Comma [0] 2 5 4 3 5" xfId="12213" xr:uid="{4D392C83-A945-483A-A0DB-23357C79D9CD}"/>
    <cellStyle name="Comma [0] 2 5 4 3 6" xfId="16004" xr:uid="{9BFABE50-E77D-4427-92F8-2DF1CF6FB6AD}"/>
    <cellStyle name="Comma [0] 2 5 4 4" xfId="2637" xr:uid="{D6D4C549-3F4A-4A35-83A5-D216F60EE77F}"/>
    <cellStyle name="Comma [0] 2 5 4 4 2" xfId="4631" xr:uid="{E2E10E8E-E7CD-4035-A4CC-C4F48DB71212}"/>
    <cellStyle name="Comma [0] 2 5 4 4 3" xfId="8425" xr:uid="{2137C227-61C1-4B03-8964-65FFF19F0A7E}"/>
    <cellStyle name="Comma [0] 2 5 4 4 4" xfId="12215" xr:uid="{6451F4A9-5CE3-4D3E-B74F-7EEBC71DC97B}"/>
    <cellStyle name="Comma [0] 2 5 4 4 5" xfId="16006" xr:uid="{B190EB9A-041E-4849-8E66-AA7F631C4340}"/>
    <cellStyle name="Comma [0] 2 5 4 5" xfId="4626" xr:uid="{C56C95DA-FDBE-4427-9FBA-39A76E16FFCB}"/>
    <cellStyle name="Comma [0] 2 5 4 6" xfId="8420" xr:uid="{3AED4C3C-4EBC-4B8C-8D67-FB7FA4954D2A}"/>
    <cellStyle name="Comma [0] 2 5 4 7" xfId="12210" xr:uid="{4B4109CE-07F3-45C6-9AA3-8E3EA4BE92C7}"/>
    <cellStyle name="Comma [0] 2 5 4 8" xfId="16001" xr:uid="{782C1519-9A73-4BF5-AA6B-48A0B13FB23D}"/>
    <cellStyle name="Comma [0] 2 5 5" xfId="1071" xr:uid="{520B55A3-FF89-459F-992D-9B45BF79D4B6}"/>
    <cellStyle name="Comma [0] 2 5 5 2" xfId="1754" xr:uid="{2260573D-BDD1-42A5-8FEE-CA04C4121A4E}"/>
    <cellStyle name="Comma [0] 2 5 5 2 2" xfId="3547" xr:uid="{5DBD67CD-93AA-4249-9FF5-C5BD6658D0B8}"/>
    <cellStyle name="Comma [0] 2 5 5 2 2 2" xfId="4634" xr:uid="{2B0FB125-CB5D-4FFB-802F-163AD59ED505}"/>
    <cellStyle name="Comma [0] 2 5 5 2 2 3" xfId="8428" xr:uid="{58294A60-9FC7-4E6C-B732-B164F9A75F31}"/>
    <cellStyle name="Comma [0] 2 5 5 2 2 4" xfId="12218" xr:uid="{E5392B99-41DB-431D-8414-FC1409DB7B06}"/>
    <cellStyle name="Comma [0] 2 5 5 2 2 5" xfId="16009" xr:uid="{4538655D-4F19-4E6A-A3FC-07A5E2BDB928}"/>
    <cellStyle name="Comma [0] 2 5 5 2 3" xfId="4633" xr:uid="{72BF5895-2DB0-4FE8-8CB7-A074EE5A79E3}"/>
    <cellStyle name="Comma [0] 2 5 5 2 4" xfId="8427" xr:uid="{03F69361-6EA9-4B8C-92A7-27A1EAD2514D}"/>
    <cellStyle name="Comma [0] 2 5 5 2 5" xfId="12217" xr:uid="{A90F8139-0A62-4891-9658-B29B0CC1E67F}"/>
    <cellStyle name="Comma [0] 2 5 5 2 6" xfId="16008" xr:uid="{B937A41B-6D49-4960-A2E1-AC67058281CD}"/>
    <cellStyle name="Comma [0] 2 5 5 3" xfId="2864" xr:uid="{21F9F4C8-E129-4C83-9E2C-E718B4D94E43}"/>
    <cellStyle name="Comma [0] 2 5 5 3 2" xfId="4635" xr:uid="{238533B3-EE42-4999-99B0-4160CF9CEDCF}"/>
    <cellStyle name="Comma [0] 2 5 5 3 3" xfId="8429" xr:uid="{B17C66A6-42E0-4547-ACE0-4C55367D8308}"/>
    <cellStyle name="Comma [0] 2 5 5 3 4" xfId="12219" xr:uid="{46558AFC-ABC8-4F5F-A3D4-AC4C1197BF52}"/>
    <cellStyle name="Comma [0] 2 5 5 3 5" xfId="16010" xr:uid="{C669C8F1-52A8-445D-93DD-A9EDADCE5596}"/>
    <cellStyle name="Comma [0] 2 5 5 4" xfId="4632" xr:uid="{3F9DDEC7-3F00-46FB-B492-B4A3150B7834}"/>
    <cellStyle name="Comma [0] 2 5 5 5" xfId="8426" xr:uid="{D3A2074A-3DB3-4825-BF12-118B021B1B62}"/>
    <cellStyle name="Comma [0] 2 5 5 6" xfId="12216" xr:uid="{26BE63D2-8676-4ECC-A4C4-D61170715013}"/>
    <cellStyle name="Comma [0] 2 5 5 7" xfId="16007" xr:uid="{4C9E8917-00EC-4077-B096-555299497491}"/>
    <cellStyle name="Comma [0] 2 5 6" xfId="1299" xr:uid="{2F2CEA4D-2BAF-47B8-858A-C824D23AD5F1}"/>
    <cellStyle name="Comma [0] 2 5 6 2" xfId="3092" xr:uid="{C54BBA09-5678-4E40-BD2E-9157BDA5C59B}"/>
    <cellStyle name="Comma [0] 2 5 6 2 2" xfId="4637" xr:uid="{FE7D14E2-A7EE-4B16-B744-FE95528FCFB7}"/>
    <cellStyle name="Comma [0] 2 5 6 2 3" xfId="8431" xr:uid="{C4341054-C8B9-4C5D-BD1C-F9EEB9A4F84B}"/>
    <cellStyle name="Comma [0] 2 5 6 2 4" xfId="12221" xr:uid="{E3D23F02-891D-46B0-8B55-52BA95193C3E}"/>
    <cellStyle name="Comma [0] 2 5 6 2 5" xfId="16012" xr:uid="{E16E9BD9-9848-4A94-A1FF-8C4BBB4E9EFB}"/>
    <cellStyle name="Comma [0] 2 5 6 3" xfId="4636" xr:uid="{6DF00D8F-4713-4A3B-8A64-5BDF6F312E2C}"/>
    <cellStyle name="Comma [0] 2 5 6 4" xfId="8430" xr:uid="{B7BD7348-18A8-40D8-B9A8-751EFC350FC9}"/>
    <cellStyle name="Comma [0] 2 5 6 5" xfId="12220" xr:uid="{C3193A64-CA3E-4AD6-8712-8FDEB79FBC73}"/>
    <cellStyle name="Comma [0] 2 5 6 6" xfId="16011" xr:uid="{3FBCB67C-DCAF-404C-B7E7-E8695BFB0801}"/>
    <cellStyle name="Comma [0] 2 5 7" xfId="603" xr:uid="{AE88BACA-3C16-429E-99ED-E020517454DC}"/>
    <cellStyle name="Comma [0] 2 5 7 2" xfId="2404" xr:uid="{F32712D5-5214-404B-BFBA-875AEB64CEF2}"/>
    <cellStyle name="Comma [0] 2 5 7 2 2" xfId="4639" xr:uid="{C2A08E8E-9DF5-4C31-94DE-5AF1D56DF157}"/>
    <cellStyle name="Comma [0] 2 5 7 2 3" xfId="8433" xr:uid="{70BA1CB2-9116-4738-868D-C0B60CEC0F18}"/>
    <cellStyle name="Comma [0] 2 5 7 2 4" xfId="12223" xr:uid="{DA92CE57-6470-402D-9D5E-69087D4D3167}"/>
    <cellStyle name="Comma [0] 2 5 7 2 5" xfId="16014" xr:uid="{822554DD-75BF-40BD-9DD4-DD87DC9BB76E}"/>
    <cellStyle name="Comma [0] 2 5 7 3" xfId="4638" xr:uid="{3AD1AA2C-7AFD-4D4D-83A8-C14079F2C928}"/>
    <cellStyle name="Comma [0] 2 5 7 4" xfId="8432" xr:uid="{B9705848-5C06-4BEF-8DC3-042838400890}"/>
    <cellStyle name="Comma [0] 2 5 7 5" xfId="12222" xr:uid="{86AB0325-3ADA-41D5-89B8-D4E37148B82F}"/>
    <cellStyle name="Comma [0] 2 5 7 6" xfId="16013" xr:uid="{DFE6DA49-C118-4153-B797-323A625CF740}"/>
    <cellStyle name="Comma [0] 2 5 8" xfId="2306" xr:uid="{F3BEC90A-92F3-4358-BA61-E2EA2E37C286}"/>
    <cellStyle name="Comma [0] 2 5 8 2" xfId="4640" xr:uid="{C930CF29-C3F8-46CD-A1D5-1F6A4BEA6D19}"/>
    <cellStyle name="Comma [0] 2 5 8 3" xfId="8434" xr:uid="{5718B79B-7FB5-4957-9F36-690232D4FBC0}"/>
    <cellStyle name="Comma [0] 2 5 8 4" xfId="12224" xr:uid="{1C08AC48-3D7B-4CDA-B9AB-AC86E0222F8C}"/>
    <cellStyle name="Comma [0] 2 5 8 5" xfId="16015" xr:uid="{F1E4EB57-D245-4626-A344-7B344EC52C57}"/>
    <cellStyle name="Comma [0] 2 5 9" xfId="4595" xr:uid="{131B9CDD-E712-42A0-8B1C-65CB55F091D7}"/>
    <cellStyle name="Comma [0] 2 6" xfId="486" xr:uid="{D78F58DA-E135-44E0-B5CC-E0A1A8169716}"/>
    <cellStyle name="Comma [0] 2 6 10" xfId="8435" xr:uid="{8879EC4C-D0BE-400E-8408-137F3F3B4E1F}"/>
    <cellStyle name="Comma [0] 2 6 11" xfId="12225" xr:uid="{D8A95101-A101-44AD-9D42-20FAC2DA7712}"/>
    <cellStyle name="Comma [0] 2 6 12" xfId="16016" xr:uid="{2BE8B48E-BC86-405C-BE92-BCC2DE397E2C}"/>
    <cellStyle name="Comma [0] 2 6 2" xfId="774" xr:uid="{40A09030-F6CA-4CD9-A508-EDEE190D6898}"/>
    <cellStyle name="Comma [0] 2 6 2 10" xfId="16017" xr:uid="{EABB2713-2EE9-4AFD-84BA-B978FBFF09AB}"/>
    <cellStyle name="Comma [0] 2 6 2 2" xfId="1001" xr:uid="{51C0C452-E369-4059-936D-0A880E768642}"/>
    <cellStyle name="Comma [0] 2 6 2 2 2" xfId="1684" xr:uid="{511DAB83-6CAF-487B-9B73-A928439F27F8}"/>
    <cellStyle name="Comma [0] 2 6 2 2 2 2" xfId="3477" xr:uid="{4804A276-F8B0-43D8-BE59-3D5E582F04BA}"/>
    <cellStyle name="Comma [0] 2 6 2 2 2 2 2" xfId="4645" xr:uid="{1E3BD25B-4967-40FB-A1F0-E2CF238D46A2}"/>
    <cellStyle name="Comma [0] 2 6 2 2 2 2 3" xfId="8439" xr:uid="{1154E131-8B70-4446-8406-28AB2C449310}"/>
    <cellStyle name="Comma [0] 2 6 2 2 2 2 4" xfId="12229" xr:uid="{B5901BDA-587E-48A6-ADDA-5B2C9F527805}"/>
    <cellStyle name="Comma [0] 2 6 2 2 2 2 5" xfId="16020" xr:uid="{D0A23C7F-5EFA-436F-95E3-B7F2B1C19AFA}"/>
    <cellStyle name="Comma [0] 2 6 2 2 2 3" xfId="4644" xr:uid="{AF2ED19C-549E-4EBD-8E4A-F089044A9E94}"/>
    <cellStyle name="Comma [0] 2 6 2 2 2 4" xfId="8438" xr:uid="{72F177F6-97AD-4019-9981-60E34A7D4C68}"/>
    <cellStyle name="Comma [0] 2 6 2 2 2 5" xfId="12228" xr:uid="{E077C59A-5099-4971-8C68-2784E28C17DF}"/>
    <cellStyle name="Comma [0] 2 6 2 2 2 6" xfId="16019" xr:uid="{EDA0D7FE-1785-48F3-842F-904D767FA5A2}"/>
    <cellStyle name="Comma [0] 2 6 2 2 3" xfId="2189" xr:uid="{BC24081A-CCE9-4C3C-83D3-BD6A537EF06D}"/>
    <cellStyle name="Comma [0] 2 6 2 2 3 2" xfId="3982" xr:uid="{DA050692-8137-488B-A7C3-779B2B32E6D4}"/>
    <cellStyle name="Comma [0] 2 6 2 2 3 2 2" xfId="4647" xr:uid="{0894265B-69E9-4236-9D94-1318BCEB5D3C}"/>
    <cellStyle name="Comma [0] 2 6 2 2 3 2 3" xfId="8441" xr:uid="{5AA8F7C4-092D-44B4-8C79-EE4564264329}"/>
    <cellStyle name="Comma [0] 2 6 2 2 3 2 4" xfId="12231" xr:uid="{1ECE5864-DAB2-4502-9331-B41CAC17909B}"/>
    <cellStyle name="Comma [0] 2 6 2 2 3 2 5" xfId="16022" xr:uid="{D210EBA9-0684-46AE-AEDC-72A266ECAB66}"/>
    <cellStyle name="Comma [0] 2 6 2 2 3 3" xfId="4646" xr:uid="{466815EE-1A29-4949-B374-0BE120D98A34}"/>
    <cellStyle name="Comma [0] 2 6 2 2 3 4" xfId="8440" xr:uid="{510DD569-6135-422A-B045-BB0DFB5A0D79}"/>
    <cellStyle name="Comma [0] 2 6 2 2 3 5" xfId="12230" xr:uid="{593CB85C-E9A7-4101-88BC-4CB53225DA92}"/>
    <cellStyle name="Comma [0] 2 6 2 2 3 6" xfId="16021" xr:uid="{F6B27B2C-1DA2-4206-A438-75002ED0E2F0}"/>
    <cellStyle name="Comma [0] 2 6 2 2 4" xfId="2794" xr:uid="{951012AF-AF11-40A9-B941-87458B52CE14}"/>
    <cellStyle name="Comma [0] 2 6 2 2 4 2" xfId="4648" xr:uid="{9583109C-D388-48DC-A7DB-60A28006A1CC}"/>
    <cellStyle name="Comma [0] 2 6 2 2 4 3" xfId="8442" xr:uid="{80E28DB2-7028-41CE-A40C-1B36CBBEB92D}"/>
    <cellStyle name="Comma [0] 2 6 2 2 4 4" xfId="12232" xr:uid="{063934F8-8965-4139-BF98-8551E68F3DB1}"/>
    <cellStyle name="Comma [0] 2 6 2 2 4 5" xfId="16023" xr:uid="{5D4E9245-5DC0-45E1-9A1A-8E36ECFE8F14}"/>
    <cellStyle name="Comma [0] 2 6 2 2 5" xfId="4643" xr:uid="{EDEBEB65-2AAF-4043-A76E-B9C948F8B86A}"/>
    <cellStyle name="Comma [0] 2 6 2 2 6" xfId="8437" xr:uid="{25D78CB6-F4D7-40BD-A15B-D4044EF74D58}"/>
    <cellStyle name="Comma [0] 2 6 2 2 7" xfId="12227" xr:uid="{45CEDCCE-FE50-4D73-8BE4-892DB08F11C3}"/>
    <cellStyle name="Comma [0] 2 6 2 2 8" xfId="16018" xr:uid="{5ACC5859-DE10-4EE7-93D5-8B39218B7860}"/>
    <cellStyle name="Comma [0] 2 6 2 3" xfId="1228" xr:uid="{72014EA4-52F2-41E7-A68E-ABDE7B635C18}"/>
    <cellStyle name="Comma [0] 2 6 2 3 2" xfId="1911" xr:uid="{8DEBD639-7F1A-43A2-A14C-33682605D3B6}"/>
    <cellStyle name="Comma [0] 2 6 2 3 2 2" xfId="3704" xr:uid="{73C6EB6C-7316-402C-8494-E0586FEAAB96}"/>
    <cellStyle name="Comma [0] 2 6 2 3 2 2 2" xfId="4651" xr:uid="{1E413C88-09BB-44D8-806A-2C670A33A14B}"/>
    <cellStyle name="Comma [0] 2 6 2 3 2 2 3" xfId="8445" xr:uid="{168FF1E5-A753-4E1E-9633-4AE341B81B42}"/>
    <cellStyle name="Comma [0] 2 6 2 3 2 2 4" xfId="12235" xr:uid="{253855EE-CA05-4320-B7A9-789EB286D8D9}"/>
    <cellStyle name="Comma [0] 2 6 2 3 2 2 5" xfId="16026" xr:uid="{A00FD2DB-8B44-4066-A631-0D7C5146206D}"/>
    <cellStyle name="Comma [0] 2 6 2 3 2 3" xfId="4650" xr:uid="{3E89027C-31EC-4B9A-9490-A422706BAB65}"/>
    <cellStyle name="Comma [0] 2 6 2 3 2 4" xfId="8444" xr:uid="{C9A3C2DE-9300-4E94-9E3A-05FC8D7EE4CC}"/>
    <cellStyle name="Comma [0] 2 6 2 3 2 5" xfId="12234" xr:uid="{A96BBDF6-0475-4161-A2F5-00F8D29BAF1B}"/>
    <cellStyle name="Comma [0] 2 6 2 3 2 6" xfId="16025" xr:uid="{70A0BFC3-9CCF-4F86-980E-EF4A381D00B4}"/>
    <cellStyle name="Comma [0] 2 6 2 3 3" xfId="3021" xr:uid="{565D5F14-4A13-4E08-8738-94AC120A9541}"/>
    <cellStyle name="Comma [0] 2 6 2 3 3 2" xfId="4652" xr:uid="{0FDE8D15-47CF-446B-B68B-9B79BF437F69}"/>
    <cellStyle name="Comma [0] 2 6 2 3 3 3" xfId="8446" xr:uid="{677A37AF-7247-4DC8-9E75-B0EFB5C90EFE}"/>
    <cellStyle name="Comma [0] 2 6 2 3 3 4" xfId="12236" xr:uid="{70B0F294-1A80-4FAD-A3DD-B36DA9E99D99}"/>
    <cellStyle name="Comma [0] 2 6 2 3 3 5" xfId="16027" xr:uid="{D44B0CA8-6FC5-489F-A8FB-9967949F5110}"/>
    <cellStyle name="Comma [0] 2 6 2 3 4" xfId="4649" xr:uid="{710247C8-BEAC-43C9-B194-651D11241D58}"/>
    <cellStyle name="Comma [0] 2 6 2 3 5" xfId="8443" xr:uid="{FFD969B7-12B9-44B0-99A7-4727A938943E}"/>
    <cellStyle name="Comma [0] 2 6 2 3 6" xfId="12233" xr:uid="{D1090B1C-4720-47D6-AEB8-C24DA714ABDA}"/>
    <cellStyle name="Comma [0] 2 6 2 3 7" xfId="16024" xr:uid="{A76A27FD-365A-4532-B4CE-60DD3176EA04}"/>
    <cellStyle name="Comma [0] 2 6 2 4" xfId="1456" xr:uid="{DE67FEE9-896C-4946-AEE5-98958FA5DA0C}"/>
    <cellStyle name="Comma [0] 2 6 2 4 2" xfId="3249" xr:uid="{E7E23D0A-2FF7-4371-84B7-D5D0894F8B7F}"/>
    <cellStyle name="Comma [0] 2 6 2 4 2 2" xfId="4654" xr:uid="{3068AEA3-A680-49DC-AB91-DE471294BBA3}"/>
    <cellStyle name="Comma [0] 2 6 2 4 2 3" xfId="8448" xr:uid="{105546BE-4ECE-4214-AE71-6A259EC97BAC}"/>
    <cellStyle name="Comma [0] 2 6 2 4 2 4" xfId="12238" xr:uid="{604CA23C-9156-4007-9911-DC7485A57F01}"/>
    <cellStyle name="Comma [0] 2 6 2 4 2 5" xfId="16029" xr:uid="{1D191682-8864-426F-BF99-92D109AE07F3}"/>
    <cellStyle name="Comma [0] 2 6 2 4 3" xfId="4653" xr:uid="{A6661CE7-3B60-492F-81F7-2FAB66AA6E40}"/>
    <cellStyle name="Comma [0] 2 6 2 4 4" xfId="8447" xr:uid="{0B8D70A3-E2CE-4E93-9C56-5D9E9AB3D9DD}"/>
    <cellStyle name="Comma [0] 2 6 2 4 5" xfId="12237" xr:uid="{C2B5299D-9F0C-4764-8BBB-4C1AC3517D9B}"/>
    <cellStyle name="Comma [0] 2 6 2 4 6" xfId="16028" xr:uid="{0C7C934A-6DFE-49F6-87F6-1F61963726E4}"/>
    <cellStyle name="Comma [0] 2 6 2 5" xfId="2046" xr:uid="{350BADE6-B785-4C0B-9E66-90F6355DEF9F}"/>
    <cellStyle name="Comma [0] 2 6 2 5 2" xfId="3839" xr:uid="{8BE56764-C842-48C2-8DE5-544AD917B7F6}"/>
    <cellStyle name="Comma [0] 2 6 2 5 2 2" xfId="4656" xr:uid="{5EDA9AF4-A20B-447A-8016-7B56D2272C13}"/>
    <cellStyle name="Comma [0] 2 6 2 5 2 3" xfId="8450" xr:uid="{426E14B5-4C67-4EF3-865B-1B1C0A40FC4B}"/>
    <cellStyle name="Comma [0] 2 6 2 5 2 4" xfId="12240" xr:uid="{C0DFE15C-AC84-4D75-8C11-9EA143B6C023}"/>
    <cellStyle name="Comma [0] 2 6 2 5 2 5" xfId="16031" xr:uid="{F3F4BF17-71DC-4B71-9157-A8FE1B393EB4}"/>
    <cellStyle name="Comma [0] 2 6 2 5 3" xfId="4655" xr:uid="{3D64A794-7864-46FF-B1EB-5D22206E44A1}"/>
    <cellStyle name="Comma [0] 2 6 2 5 4" xfId="8449" xr:uid="{87FCFEE5-2131-4F0C-B993-9ABEDC62BD97}"/>
    <cellStyle name="Comma [0] 2 6 2 5 5" xfId="12239" xr:uid="{E6F81707-7510-4C91-A93C-82FF4EC7C283}"/>
    <cellStyle name="Comma [0] 2 6 2 5 6" xfId="16030" xr:uid="{3955FFB5-821A-4440-8AF6-74BDFCBFF136}"/>
    <cellStyle name="Comma [0] 2 6 2 6" xfId="2567" xr:uid="{D28E0921-E2A7-43BC-AEA1-720D68FC036A}"/>
    <cellStyle name="Comma [0] 2 6 2 6 2" xfId="4657" xr:uid="{46CA4432-F0BF-4B11-9453-BD84F3EE9070}"/>
    <cellStyle name="Comma [0] 2 6 2 6 3" xfId="8451" xr:uid="{FFB42360-AFB1-44F0-88FB-833E9F8B463C}"/>
    <cellStyle name="Comma [0] 2 6 2 6 4" xfId="12241" xr:uid="{71396CC6-DE4B-40D7-A605-9222B1C35E61}"/>
    <cellStyle name="Comma [0] 2 6 2 6 5" xfId="16032" xr:uid="{07C00E8F-E9EF-4FDF-8F57-A810ABC07136}"/>
    <cellStyle name="Comma [0] 2 6 2 7" xfId="4642" xr:uid="{D932D7A8-8AFE-4D96-B068-5DC1AB9978EC}"/>
    <cellStyle name="Comma [0] 2 6 2 8" xfId="8436" xr:uid="{DF693957-3214-44EF-BDFF-B91E69CE82AE}"/>
    <cellStyle name="Comma [0] 2 6 2 9" xfId="12226" xr:uid="{6D35EF6F-975F-4B7C-8147-F96D416B974A}"/>
    <cellStyle name="Comma [0] 2 6 3" xfId="699" xr:uid="{A9963F71-C96D-434B-9250-CB4EDA7C8919}"/>
    <cellStyle name="Comma [0] 2 6 3 10" xfId="16033" xr:uid="{5B6D2669-81A5-4140-A7AB-81622B5710EB}"/>
    <cellStyle name="Comma [0] 2 6 3 2" xfId="926" xr:uid="{5F83F0AE-4E1F-469A-B9CE-513263F78C99}"/>
    <cellStyle name="Comma [0] 2 6 3 2 2" xfId="1609" xr:uid="{8C9C76D7-0317-40CE-9208-DD593CCA1194}"/>
    <cellStyle name="Comma [0] 2 6 3 2 2 2" xfId="3402" xr:uid="{D94AA7DC-77EB-41B3-B82E-F00D71EE1935}"/>
    <cellStyle name="Comma [0] 2 6 3 2 2 2 2" xfId="4661" xr:uid="{CA7CA9C2-A37C-4A32-8BA8-51B0BD824A1F}"/>
    <cellStyle name="Comma [0] 2 6 3 2 2 2 3" xfId="8455" xr:uid="{FFEB6FA8-79B5-4A3B-9B42-C1C27E7302B9}"/>
    <cellStyle name="Comma [0] 2 6 3 2 2 2 4" xfId="12245" xr:uid="{CBB66A6F-3D3E-4218-B66D-720B09AA7C9E}"/>
    <cellStyle name="Comma [0] 2 6 3 2 2 2 5" xfId="16036" xr:uid="{781881BC-1591-4B19-BE62-94D47C6146BF}"/>
    <cellStyle name="Comma [0] 2 6 3 2 2 3" xfId="4660" xr:uid="{AB8AAA9C-F094-4ACF-988C-58AAAF4BD7F8}"/>
    <cellStyle name="Comma [0] 2 6 3 2 2 4" xfId="8454" xr:uid="{E29B1A49-7FDE-421B-86B4-30E3012DE233}"/>
    <cellStyle name="Comma [0] 2 6 3 2 2 5" xfId="12244" xr:uid="{D1329012-081F-4FA6-B12C-2CE35123F229}"/>
    <cellStyle name="Comma [0] 2 6 3 2 2 6" xfId="16035" xr:uid="{1CD56261-DB31-4E03-A482-B2E5792686C8}"/>
    <cellStyle name="Comma [0] 2 6 3 2 3" xfId="2719" xr:uid="{1AC89ED1-3EB3-4E14-A3C2-4ECA2DB4FAF2}"/>
    <cellStyle name="Comma [0] 2 6 3 2 3 2" xfId="4662" xr:uid="{6C07E971-A60F-4525-9A99-55C9A89948EB}"/>
    <cellStyle name="Comma [0] 2 6 3 2 3 3" xfId="8456" xr:uid="{7A35BF00-CA63-42D1-8E8F-C67F346EB335}"/>
    <cellStyle name="Comma [0] 2 6 3 2 3 4" xfId="12246" xr:uid="{55AB87AD-FC45-4432-B9A2-39D61BE5B511}"/>
    <cellStyle name="Comma [0] 2 6 3 2 3 5" xfId="16037" xr:uid="{BD149BB8-22F4-4E40-8F87-9BD85BCDAE7E}"/>
    <cellStyle name="Comma [0] 2 6 3 2 4" xfId="4659" xr:uid="{C50C1B7B-4CC1-49E7-AE8A-457FCAA8E182}"/>
    <cellStyle name="Comma [0] 2 6 3 2 5" xfId="8453" xr:uid="{12E866E6-82EF-4EA7-A57A-C7D524B118C5}"/>
    <cellStyle name="Comma [0] 2 6 3 2 6" xfId="12243" xr:uid="{C32388A3-6520-409A-AC00-04EDB5C56082}"/>
    <cellStyle name="Comma [0] 2 6 3 2 7" xfId="16034" xr:uid="{6A9DFB4E-119B-471A-8D25-CCE247505BC1}"/>
    <cellStyle name="Comma [0] 2 6 3 3" xfId="1153" xr:uid="{8999EDB0-30C0-4827-B53E-36BE02E78958}"/>
    <cellStyle name="Comma [0] 2 6 3 3 2" xfId="1836" xr:uid="{5D635C68-3D26-445B-90C8-750E795F31B2}"/>
    <cellStyle name="Comma [0] 2 6 3 3 2 2" xfId="3629" xr:uid="{A791B1D8-9284-4F48-BCD3-9A4F55E059A0}"/>
    <cellStyle name="Comma [0] 2 6 3 3 2 2 2" xfId="4665" xr:uid="{E1126A26-78AB-4676-B9B7-55CAF22B3E0E}"/>
    <cellStyle name="Comma [0] 2 6 3 3 2 2 3" xfId="8459" xr:uid="{EC6406CF-6943-43C5-8D68-E33FB24CB412}"/>
    <cellStyle name="Comma [0] 2 6 3 3 2 2 4" xfId="12249" xr:uid="{53CCB914-816F-4007-93E1-0F23FE65A0CD}"/>
    <cellStyle name="Comma [0] 2 6 3 3 2 2 5" xfId="16040" xr:uid="{97A2C4FD-E481-4EB3-86E0-A800DF5D1EDE}"/>
    <cellStyle name="Comma [0] 2 6 3 3 2 3" xfId="4664" xr:uid="{A5C609BA-622E-4ED2-9CAE-CC6749631E0E}"/>
    <cellStyle name="Comma [0] 2 6 3 3 2 4" xfId="8458" xr:uid="{A720FFC5-8540-4B1F-9EE1-EABCB715984A}"/>
    <cellStyle name="Comma [0] 2 6 3 3 2 5" xfId="12248" xr:uid="{D1DA7338-3C43-4F96-AC4B-8EE489408E2F}"/>
    <cellStyle name="Comma [0] 2 6 3 3 2 6" xfId="16039" xr:uid="{500A8BAF-385A-4199-9773-AB3101058033}"/>
    <cellStyle name="Comma [0] 2 6 3 3 3" xfId="2946" xr:uid="{4A005E6C-6D14-40AA-903A-624CCDFBA27A}"/>
    <cellStyle name="Comma [0] 2 6 3 3 3 2" xfId="4666" xr:uid="{731E9362-191C-46F3-9A92-954578EC3493}"/>
    <cellStyle name="Comma [0] 2 6 3 3 3 3" xfId="8460" xr:uid="{96598CBB-A9AC-4133-862A-9E683BAE2AC8}"/>
    <cellStyle name="Comma [0] 2 6 3 3 3 4" xfId="12250" xr:uid="{1496708D-BA51-4CFB-9A53-5DB9F8464897}"/>
    <cellStyle name="Comma [0] 2 6 3 3 3 5" xfId="16041" xr:uid="{62F063BB-A5C4-4AA0-A31C-9365BA9C94A8}"/>
    <cellStyle name="Comma [0] 2 6 3 3 4" xfId="4663" xr:uid="{88BAE217-818E-4205-9016-9B3541DD25B4}"/>
    <cellStyle name="Comma [0] 2 6 3 3 5" xfId="8457" xr:uid="{7CF3C00C-C434-4362-A5E6-89C1738F3E57}"/>
    <cellStyle name="Comma [0] 2 6 3 3 6" xfId="12247" xr:uid="{A739DE27-5452-4E1B-9BAF-AC2AF3E16095}"/>
    <cellStyle name="Comma [0] 2 6 3 3 7" xfId="16038" xr:uid="{B10D0CFC-FAD5-438F-A9FC-F190457DE066}"/>
    <cellStyle name="Comma [0] 2 6 3 4" xfId="1381" xr:uid="{A18FCD71-EB90-4291-9366-54E984390EDF}"/>
    <cellStyle name="Comma [0] 2 6 3 4 2" xfId="3174" xr:uid="{9BC50748-FB3D-4E48-955D-5C3028AC65FF}"/>
    <cellStyle name="Comma [0] 2 6 3 4 2 2" xfId="4668" xr:uid="{9B8BAD39-6BD5-4F3D-A802-8E85EC2D4328}"/>
    <cellStyle name="Comma [0] 2 6 3 4 2 3" xfId="8462" xr:uid="{83508F3B-94EF-46C2-A67D-A1622F4EED48}"/>
    <cellStyle name="Comma [0] 2 6 3 4 2 4" xfId="12252" xr:uid="{CA2A8321-CA9B-42D6-8B27-FEB0035C9331}"/>
    <cellStyle name="Comma [0] 2 6 3 4 2 5" xfId="16043" xr:uid="{EA1D2BA6-25E5-4393-854F-E971C4DDAD70}"/>
    <cellStyle name="Comma [0] 2 6 3 4 3" xfId="4667" xr:uid="{76B64140-C21D-4983-9620-91DA5510499D}"/>
    <cellStyle name="Comma [0] 2 6 3 4 4" xfId="8461" xr:uid="{A5ABA936-1395-4A9B-97C0-B7E7D74AAA07}"/>
    <cellStyle name="Comma [0] 2 6 3 4 5" xfId="12251" xr:uid="{B886FCF9-D53A-4659-AFA1-C73C57A23B48}"/>
    <cellStyle name="Comma [0] 2 6 3 4 6" xfId="16042" xr:uid="{696F61A3-78C1-496C-927F-8F35159E8EC2}"/>
    <cellStyle name="Comma [0] 2 6 3 5" xfId="1985" xr:uid="{EDEBCA67-3D8C-4E83-9051-282F4FC718AC}"/>
    <cellStyle name="Comma [0] 2 6 3 5 2" xfId="3778" xr:uid="{7A5858ED-6C81-4AC4-994C-9D3B3FA39404}"/>
    <cellStyle name="Comma [0] 2 6 3 5 2 2" xfId="4670" xr:uid="{AD7DABF8-690A-492F-8B3F-3E2B1E9AE71C}"/>
    <cellStyle name="Comma [0] 2 6 3 5 2 3" xfId="8464" xr:uid="{FBF776F4-0BDA-4EF5-B988-04CEBE3B907B}"/>
    <cellStyle name="Comma [0] 2 6 3 5 2 4" xfId="12254" xr:uid="{30D1E28E-88F0-4BCD-A68B-3E4C709783D2}"/>
    <cellStyle name="Comma [0] 2 6 3 5 2 5" xfId="16045" xr:uid="{04BD1D57-D96B-4282-AAA9-0069C1499405}"/>
    <cellStyle name="Comma [0] 2 6 3 5 3" xfId="4669" xr:uid="{7C8C1A1F-F425-4E1A-A12F-01DA5A5B07AA}"/>
    <cellStyle name="Comma [0] 2 6 3 5 4" xfId="8463" xr:uid="{9BFEE622-C1AC-43C5-A503-4BF5F33EB8AA}"/>
    <cellStyle name="Comma [0] 2 6 3 5 5" xfId="12253" xr:uid="{0B9F65E5-1137-4B7A-A2FF-31C6881969E8}"/>
    <cellStyle name="Comma [0] 2 6 3 5 6" xfId="16044" xr:uid="{B49DEE82-8B59-4396-B59A-749AB44AAC2D}"/>
    <cellStyle name="Comma [0] 2 6 3 6" xfId="2492" xr:uid="{4DF2BD4C-ABBC-401E-AF5F-FC4A436D5C77}"/>
    <cellStyle name="Comma [0] 2 6 3 6 2" xfId="4671" xr:uid="{EE934552-9D56-49D9-9FC3-35ACA193D515}"/>
    <cellStyle name="Comma [0] 2 6 3 6 3" xfId="8465" xr:uid="{8CB06623-192A-41F2-A29C-0A1C19399C07}"/>
    <cellStyle name="Comma [0] 2 6 3 6 4" xfId="12255" xr:uid="{AF136E79-B767-4C38-BBEB-DCFB2A25241F}"/>
    <cellStyle name="Comma [0] 2 6 3 6 5" xfId="16046" xr:uid="{2332CDDD-B149-4AE1-B351-683BE3549C98}"/>
    <cellStyle name="Comma [0] 2 6 3 7" xfId="4658" xr:uid="{3D979C85-9FE8-432C-BB46-3E9D41F986B9}"/>
    <cellStyle name="Comma [0] 2 6 3 8" xfId="8452" xr:uid="{A484E0E2-39BA-463E-A6FA-C767780DE3C5}"/>
    <cellStyle name="Comma [0] 2 6 3 9" xfId="12242" xr:uid="{1BFFC3E1-FEE3-436D-81ED-1286701EEC81}"/>
    <cellStyle name="Comma [0] 2 6 4" xfId="850" xr:uid="{CB12C081-134A-43E6-B6AB-EC7C49315517}"/>
    <cellStyle name="Comma [0] 2 6 4 2" xfId="1533" xr:uid="{D19772F0-AC63-4041-9DA6-2E81171B0267}"/>
    <cellStyle name="Comma [0] 2 6 4 2 2" xfId="3326" xr:uid="{DA69877E-1DA8-49E4-8578-08BAEF96D249}"/>
    <cellStyle name="Comma [0] 2 6 4 2 2 2" xfId="4674" xr:uid="{DEEB6C75-7638-41AC-839C-D53DE16D7A9F}"/>
    <cellStyle name="Comma [0] 2 6 4 2 2 3" xfId="8468" xr:uid="{9B1B2D71-CC61-4C3C-B1C8-0AC5FF952788}"/>
    <cellStyle name="Comma [0] 2 6 4 2 2 4" xfId="12258" xr:uid="{86DF9B10-FD47-4A34-854B-BE6030CAEFE0}"/>
    <cellStyle name="Comma [0] 2 6 4 2 2 5" xfId="16049" xr:uid="{ED48D33B-A14D-4350-B122-5BA41A9FA96B}"/>
    <cellStyle name="Comma [0] 2 6 4 2 3" xfId="4673" xr:uid="{1585327B-FC20-4520-A911-727E8BD49015}"/>
    <cellStyle name="Comma [0] 2 6 4 2 4" xfId="8467" xr:uid="{88F12E52-0C13-4EC4-9747-F276D49DF64A}"/>
    <cellStyle name="Comma [0] 2 6 4 2 5" xfId="12257" xr:uid="{D85F3F6E-E3EA-4A1E-B8BE-F21E13BFD4E5}"/>
    <cellStyle name="Comma [0] 2 6 4 2 6" xfId="16048" xr:uid="{C6B7C820-4161-4FED-B3EA-F776FC612271}"/>
    <cellStyle name="Comma [0] 2 6 4 3" xfId="2114" xr:uid="{BAA27BC6-2741-46DE-A9EC-93AF3AD1F425}"/>
    <cellStyle name="Comma [0] 2 6 4 3 2" xfId="3907" xr:uid="{0E647434-BDC8-4B6D-9126-C9DEF40E40E6}"/>
    <cellStyle name="Comma [0] 2 6 4 3 2 2" xfId="4676" xr:uid="{BF757D00-A08F-455E-9B82-DD88AD3597ED}"/>
    <cellStyle name="Comma [0] 2 6 4 3 2 3" xfId="8470" xr:uid="{FE2C2826-2ABB-4B34-8409-18FD4BE0EDE9}"/>
    <cellStyle name="Comma [0] 2 6 4 3 2 4" xfId="12260" xr:uid="{B280D032-0DF3-41F7-A4AB-6FC4637C4C3C}"/>
    <cellStyle name="Comma [0] 2 6 4 3 2 5" xfId="16051" xr:uid="{415C10B0-9CAE-4DCA-9158-6B5AB1D553B5}"/>
    <cellStyle name="Comma [0] 2 6 4 3 3" xfId="4675" xr:uid="{9B23A0BC-3E32-4E8F-BDA7-4C095310438A}"/>
    <cellStyle name="Comma [0] 2 6 4 3 4" xfId="8469" xr:uid="{E5BC44B2-CA9F-4D61-8FD8-3DE755699072}"/>
    <cellStyle name="Comma [0] 2 6 4 3 5" xfId="12259" xr:uid="{758E1150-B4EA-4EC2-86BB-3F601E6FB770}"/>
    <cellStyle name="Comma [0] 2 6 4 3 6" xfId="16050" xr:uid="{ADF640D6-E5B7-42D2-AA65-E5BB53B01159}"/>
    <cellStyle name="Comma [0] 2 6 4 4" xfId="2643" xr:uid="{CDDE776C-667B-489B-89BA-F590C03CB4DB}"/>
    <cellStyle name="Comma [0] 2 6 4 4 2" xfId="4677" xr:uid="{63E98AD3-DCCC-40DA-8F09-6AEDC01C3DD6}"/>
    <cellStyle name="Comma [0] 2 6 4 4 3" xfId="8471" xr:uid="{DB838673-5018-46F0-A079-5666FB6222CB}"/>
    <cellStyle name="Comma [0] 2 6 4 4 4" xfId="12261" xr:uid="{9B2EFE64-6AB1-489A-B6C0-CAFF3A3DE118}"/>
    <cellStyle name="Comma [0] 2 6 4 4 5" xfId="16052" xr:uid="{C68A6F9F-82F1-40F0-AB3E-5601E8A914CB}"/>
    <cellStyle name="Comma [0] 2 6 4 5" xfId="4672" xr:uid="{168410DE-5BCC-448F-A616-D656ECF06396}"/>
    <cellStyle name="Comma [0] 2 6 4 6" xfId="8466" xr:uid="{EA15EF88-2275-4DAE-BB07-5FF23C2EEBB3}"/>
    <cellStyle name="Comma [0] 2 6 4 7" xfId="12256" xr:uid="{5906320C-DC63-4D41-95E3-8FE3E220E402}"/>
    <cellStyle name="Comma [0] 2 6 4 8" xfId="16047" xr:uid="{AACD3ED7-B288-460A-A09B-E290EEC3CBD0}"/>
    <cellStyle name="Comma [0] 2 6 5" xfId="1077" xr:uid="{70919EE5-4E33-4A10-BC16-5DC1237EFD29}"/>
    <cellStyle name="Comma [0] 2 6 5 2" xfId="1760" xr:uid="{7FF40920-8937-41FF-9D2D-0620FE836B6E}"/>
    <cellStyle name="Comma [0] 2 6 5 2 2" xfId="3553" xr:uid="{25272AFF-A07A-4624-95F9-F92C57DBAB60}"/>
    <cellStyle name="Comma [0] 2 6 5 2 2 2" xfId="4680" xr:uid="{D7DFC298-4970-4CF0-8DCB-99D75C20D352}"/>
    <cellStyle name="Comma [0] 2 6 5 2 2 3" xfId="8474" xr:uid="{FA88976E-600D-4DF9-A2E1-33649A074412}"/>
    <cellStyle name="Comma [0] 2 6 5 2 2 4" xfId="12264" xr:uid="{50DEDD67-C539-4581-8FA7-498808239411}"/>
    <cellStyle name="Comma [0] 2 6 5 2 2 5" xfId="16055" xr:uid="{092AD35F-E731-45F8-ACB4-23779C63A555}"/>
    <cellStyle name="Comma [0] 2 6 5 2 3" xfId="4679" xr:uid="{F086220B-CAC6-4BB7-87DC-BA731CF40EE6}"/>
    <cellStyle name="Comma [0] 2 6 5 2 4" xfId="8473" xr:uid="{94ADBFC5-70F5-423F-8B73-26E6F640E963}"/>
    <cellStyle name="Comma [0] 2 6 5 2 5" xfId="12263" xr:uid="{713FD6A3-EE3B-4431-916D-74484AB25F2A}"/>
    <cellStyle name="Comma [0] 2 6 5 2 6" xfId="16054" xr:uid="{D3BEBD97-869B-49CD-B039-80CCB6626D0F}"/>
    <cellStyle name="Comma [0] 2 6 5 3" xfId="2870" xr:uid="{8771D919-7FA7-455A-93E4-9869C6BA4A1A}"/>
    <cellStyle name="Comma [0] 2 6 5 3 2" xfId="4681" xr:uid="{93ADF7F7-A542-40BC-BBBE-E40C10EFA667}"/>
    <cellStyle name="Comma [0] 2 6 5 3 3" xfId="8475" xr:uid="{670C88C3-B278-468C-A8A5-7C7CF3B6CCB9}"/>
    <cellStyle name="Comma [0] 2 6 5 3 4" xfId="12265" xr:uid="{99459895-84C7-4488-A4FF-C3C8BCC080F8}"/>
    <cellStyle name="Comma [0] 2 6 5 3 5" xfId="16056" xr:uid="{6937E2CF-3E8F-4039-9E36-F6A11B67925F}"/>
    <cellStyle name="Comma [0] 2 6 5 4" xfId="4678" xr:uid="{160F4ED8-8F47-44EE-A816-74833B3A3FC8}"/>
    <cellStyle name="Comma [0] 2 6 5 5" xfId="8472" xr:uid="{CD027342-4D9C-4BA4-ABBA-A02C78CBEFBA}"/>
    <cellStyle name="Comma [0] 2 6 5 6" xfId="12262" xr:uid="{F1DCFC35-EB99-4BFE-86B2-86946ED8F2BA}"/>
    <cellStyle name="Comma [0] 2 6 5 7" xfId="16053" xr:uid="{2828FFF5-4093-4560-A476-3E4A3EF8657A}"/>
    <cellStyle name="Comma [0] 2 6 6" xfId="1305" xr:uid="{9B435F60-C132-4471-8A46-BD8B9524C37E}"/>
    <cellStyle name="Comma [0] 2 6 6 2" xfId="3098" xr:uid="{A4C67C84-FFF3-435D-913D-A84A79AF81DB}"/>
    <cellStyle name="Comma [0] 2 6 6 2 2" xfId="4683" xr:uid="{5309F210-480C-4212-BF16-33F45595FF8D}"/>
    <cellStyle name="Comma [0] 2 6 6 2 3" xfId="8477" xr:uid="{88012B5E-D70C-48FB-BB8B-C9C10E722CE0}"/>
    <cellStyle name="Comma [0] 2 6 6 2 4" xfId="12267" xr:uid="{06381323-BC29-476C-977E-6B7D30E974A6}"/>
    <cellStyle name="Comma [0] 2 6 6 2 5" xfId="16058" xr:uid="{2F0B7845-ED40-4714-95E7-1ACAB1AD70C4}"/>
    <cellStyle name="Comma [0] 2 6 6 3" xfId="4682" xr:uid="{3F6BAE2D-E7CE-436A-9F8A-013A1C10E7F1}"/>
    <cellStyle name="Comma [0] 2 6 6 4" xfId="8476" xr:uid="{1C5B6EEC-445F-4D00-8517-AC5A69818D1F}"/>
    <cellStyle name="Comma [0] 2 6 6 5" xfId="12266" xr:uid="{6CAC5578-E780-4C6D-83F4-FB1DC65E29F5}"/>
    <cellStyle name="Comma [0] 2 6 6 6" xfId="16057" xr:uid="{490F09BB-78A6-4AF8-86D7-7A95A5E6B42A}"/>
    <cellStyle name="Comma [0] 2 6 7" xfId="609" xr:uid="{BAEFA5D7-4FAE-4E6F-8F4C-18015E31D1FB}"/>
    <cellStyle name="Comma [0] 2 6 7 2" xfId="2410" xr:uid="{F9034F3A-1AC0-4AD4-AA7D-05434385BEBE}"/>
    <cellStyle name="Comma [0] 2 6 7 2 2" xfId="4685" xr:uid="{CD494E23-0AD8-4009-A23A-B5FFF339FB83}"/>
    <cellStyle name="Comma [0] 2 6 7 2 3" xfId="8479" xr:uid="{C780516E-62E5-4861-8622-7C666E9ED3A9}"/>
    <cellStyle name="Comma [0] 2 6 7 2 4" xfId="12269" xr:uid="{50F231A8-AC82-45D9-ADE5-66032E950CB0}"/>
    <cellStyle name="Comma [0] 2 6 7 2 5" xfId="16060" xr:uid="{E88CEA2B-828C-46F1-8F2F-F540BE5312B1}"/>
    <cellStyle name="Comma [0] 2 6 7 3" xfId="4684" xr:uid="{5F4B6A8A-BD33-4E1F-B140-991B154BA0A0}"/>
    <cellStyle name="Comma [0] 2 6 7 4" xfId="8478" xr:uid="{977AD3BE-66DD-48B7-B9D3-ABAEE78DCB38}"/>
    <cellStyle name="Comma [0] 2 6 7 5" xfId="12268" xr:uid="{D6D8A3E3-7F3D-49D0-8667-4F6EA6103A03}"/>
    <cellStyle name="Comma [0] 2 6 7 6" xfId="16059" xr:uid="{91B89CB1-D8CE-45D4-B45C-0CC0E4054846}"/>
    <cellStyle name="Comma [0] 2 6 8" xfId="2312" xr:uid="{25443DC2-B60B-412A-B9FF-BDD56EC64A42}"/>
    <cellStyle name="Comma [0] 2 6 8 2" xfId="4686" xr:uid="{251CF93D-DA65-4CD4-8696-86DBB87249F1}"/>
    <cellStyle name="Comma [0] 2 6 8 3" xfId="8480" xr:uid="{25F18C43-CC4F-4DA3-89A5-0FBAF8EEAC75}"/>
    <cellStyle name="Comma [0] 2 6 8 4" xfId="12270" xr:uid="{35F8F150-32EA-4319-9D0C-DB739D779905}"/>
    <cellStyle name="Comma [0] 2 6 8 5" xfId="16061" xr:uid="{7BDD09BD-7C9C-4B7D-8D77-80A55FBB98D6}"/>
    <cellStyle name="Comma [0] 2 6 9" xfId="4641" xr:uid="{1C51E144-264A-4830-8FB2-6F691BD06274}"/>
    <cellStyle name="Comma [0] 2 7" xfId="501" xr:uid="{1B16CA4E-3E46-4AD6-919F-C7731ED94C2C}"/>
    <cellStyle name="Comma [0] 2 7 10" xfId="8481" xr:uid="{F53D688A-2FEE-43B3-893B-C6CFCC14CD02}"/>
    <cellStyle name="Comma [0] 2 7 11" xfId="12271" xr:uid="{E6FCDBD4-E473-4855-A684-E8E636B09CC1}"/>
    <cellStyle name="Comma [0] 2 7 12" xfId="16062" xr:uid="{1D070AAB-9993-40A2-A7FA-43378F765BE3}"/>
    <cellStyle name="Comma [0] 2 7 2" xfId="782" xr:uid="{C5B60220-AD24-4C4B-A720-707499DA80A2}"/>
    <cellStyle name="Comma [0] 2 7 2 10" xfId="16063" xr:uid="{989830AA-2E70-4485-8EB1-0E4BC5848C45}"/>
    <cellStyle name="Comma [0] 2 7 2 2" xfId="1009" xr:uid="{4E36A179-D68F-435D-B28C-6936DBB4AA2E}"/>
    <cellStyle name="Comma [0] 2 7 2 2 2" xfId="1692" xr:uid="{27A2A04E-2559-4440-8F09-3B726BF68F3D}"/>
    <cellStyle name="Comma [0] 2 7 2 2 2 2" xfId="3485" xr:uid="{30E1D8BD-54EB-4186-B0FC-2EC62ACD5875}"/>
    <cellStyle name="Comma [0] 2 7 2 2 2 2 2" xfId="4691" xr:uid="{26AD7F7D-BFE2-42AC-B7C1-5BEF5AC8D50D}"/>
    <cellStyle name="Comma [0] 2 7 2 2 2 2 3" xfId="8485" xr:uid="{9E945A68-2770-48BA-8659-77B608C6C402}"/>
    <cellStyle name="Comma [0] 2 7 2 2 2 2 4" xfId="12275" xr:uid="{1451B117-6B01-4AB7-A5BD-18F21CA9ECD4}"/>
    <cellStyle name="Comma [0] 2 7 2 2 2 2 5" xfId="16066" xr:uid="{6FB94E89-6521-4ACE-A6F7-CFA974FD11C7}"/>
    <cellStyle name="Comma [0] 2 7 2 2 2 3" xfId="4690" xr:uid="{2E611649-52BA-49A6-8C3A-AADE7F3F6CAC}"/>
    <cellStyle name="Comma [0] 2 7 2 2 2 4" xfId="8484" xr:uid="{B0A03BE1-8B0F-4678-B430-3028B3A4F3C6}"/>
    <cellStyle name="Comma [0] 2 7 2 2 2 5" xfId="12274" xr:uid="{79665DA5-EB89-4C24-8DE6-189BCA3672B1}"/>
    <cellStyle name="Comma [0] 2 7 2 2 2 6" xfId="16065" xr:uid="{72490CD5-49A8-46B5-8D9A-61D8397FCDF3}"/>
    <cellStyle name="Comma [0] 2 7 2 2 3" xfId="2197" xr:uid="{A621DFB7-F117-4E42-B208-32D83A71A2DD}"/>
    <cellStyle name="Comma [0] 2 7 2 2 3 2" xfId="3990" xr:uid="{F4444205-81A3-4135-94F1-058367AFBDEA}"/>
    <cellStyle name="Comma [0] 2 7 2 2 3 2 2" xfId="4693" xr:uid="{F17D2483-EFD5-401F-8282-02B27B43A1F0}"/>
    <cellStyle name="Comma [0] 2 7 2 2 3 2 3" xfId="8487" xr:uid="{2C322248-0978-4DB6-A22E-0421F1525993}"/>
    <cellStyle name="Comma [0] 2 7 2 2 3 2 4" xfId="12277" xr:uid="{DBBE3006-FF8E-43A9-814B-9F0FA4377A3C}"/>
    <cellStyle name="Comma [0] 2 7 2 2 3 2 5" xfId="16068" xr:uid="{D0D8E9A5-F862-418C-B695-AFB9F411EA6B}"/>
    <cellStyle name="Comma [0] 2 7 2 2 3 3" xfId="4692" xr:uid="{342EC5FE-94DF-4AB6-9F15-214D846B0CFA}"/>
    <cellStyle name="Comma [0] 2 7 2 2 3 4" xfId="8486" xr:uid="{9067C487-8AA4-437F-AE5A-D01A44E2F22B}"/>
    <cellStyle name="Comma [0] 2 7 2 2 3 5" xfId="12276" xr:uid="{F3BEEA46-C79E-470E-9B58-0CE3BAADE2F7}"/>
    <cellStyle name="Comma [0] 2 7 2 2 3 6" xfId="16067" xr:uid="{2A4C4CA8-467E-4EDE-ADC0-4B8A3069F531}"/>
    <cellStyle name="Comma [0] 2 7 2 2 4" xfId="2802" xr:uid="{B594F609-726E-41CE-A947-038533E8AD2E}"/>
    <cellStyle name="Comma [0] 2 7 2 2 4 2" xfId="4694" xr:uid="{24404D18-CC59-46BD-BA27-02B798941AA4}"/>
    <cellStyle name="Comma [0] 2 7 2 2 4 3" xfId="8488" xr:uid="{A39ADF43-BCD4-4507-B082-C2F1C29B6627}"/>
    <cellStyle name="Comma [0] 2 7 2 2 4 4" xfId="12278" xr:uid="{032EAA77-59DD-4EB8-9DC7-EDA2FBCC282A}"/>
    <cellStyle name="Comma [0] 2 7 2 2 4 5" xfId="16069" xr:uid="{608BD491-32F4-4BBE-82B1-70D56897B102}"/>
    <cellStyle name="Comma [0] 2 7 2 2 5" xfId="4689" xr:uid="{0EB98903-349C-44AA-AF92-3793224286F7}"/>
    <cellStyle name="Comma [0] 2 7 2 2 6" xfId="8483" xr:uid="{F52BA9BE-F698-48C9-B756-94FCC8037545}"/>
    <cellStyle name="Comma [0] 2 7 2 2 7" xfId="12273" xr:uid="{4255A8BD-B852-4EF7-929E-4DB383AF301E}"/>
    <cellStyle name="Comma [0] 2 7 2 2 8" xfId="16064" xr:uid="{121E9A92-2C9E-4699-B9BC-9C6F4DBCB6CF}"/>
    <cellStyle name="Comma [0] 2 7 2 3" xfId="1236" xr:uid="{17DACBBA-F8BD-4603-851E-FE1609A7549E}"/>
    <cellStyle name="Comma [0] 2 7 2 3 2" xfId="1919" xr:uid="{0FE0F3BF-DCA5-4A2E-970F-018D5DAF5901}"/>
    <cellStyle name="Comma [0] 2 7 2 3 2 2" xfId="3712" xr:uid="{AFC3B72E-195A-47E4-B2B4-1A751FDF4C07}"/>
    <cellStyle name="Comma [0] 2 7 2 3 2 2 2" xfId="4697" xr:uid="{9ACE03C8-E2AE-4DD3-BC6B-AFE1C2F17E66}"/>
    <cellStyle name="Comma [0] 2 7 2 3 2 2 3" xfId="8491" xr:uid="{80708D5A-42FA-451F-9AA8-9CFBFF7BF9A7}"/>
    <cellStyle name="Comma [0] 2 7 2 3 2 2 4" xfId="12281" xr:uid="{BE94DF4A-931F-435A-8BB0-3939CE62E3C6}"/>
    <cellStyle name="Comma [0] 2 7 2 3 2 2 5" xfId="16072" xr:uid="{DDE2921B-5686-4BE8-A3EF-B60D1CCD03E0}"/>
    <cellStyle name="Comma [0] 2 7 2 3 2 3" xfId="4696" xr:uid="{3E35EEDC-5A9E-41A4-93C9-764483BA9FEF}"/>
    <cellStyle name="Comma [0] 2 7 2 3 2 4" xfId="8490" xr:uid="{2AB3510E-5486-43B7-880C-8B03F56AA6FC}"/>
    <cellStyle name="Comma [0] 2 7 2 3 2 5" xfId="12280" xr:uid="{084403F2-AD9C-4B6B-8408-30826E414236}"/>
    <cellStyle name="Comma [0] 2 7 2 3 2 6" xfId="16071" xr:uid="{81F17B57-DCED-427D-95AE-86F10AFFD81D}"/>
    <cellStyle name="Comma [0] 2 7 2 3 3" xfId="3029" xr:uid="{FB213C5B-53C8-41E3-BAA7-B947F13B1ED4}"/>
    <cellStyle name="Comma [0] 2 7 2 3 3 2" xfId="4698" xr:uid="{5F9EB7D2-EDEC-475B-BE8F-A73FEEEDCE97}"/>
    <cellStyle name="Comma [0] 2 7 2 3 3 3" xfId="8492" xr:uid="{0FF63DD5-CE32-4BF9-B4F5-C86CCD27E107}"/>
    <cellStyle name="Comma [0] 2 7 2 3 3 4" xfId="12282" xr:uid="{1D173C62-F1CE-4FA1-959C-079625D88458}"/>
    <cellStyle name="Comma [0] 2 7 2 3 3 5" xfId="16073" xr:uid="{BBF72086-9DF6-4794-8727-C95395F03DE1}"/>
    <cellStyle name="Comma [0] 2 7 2 3 4" xfId="4695" xr:uid="{8E338F68-F575-47C7-AAEE-7684CEE3A447}"/>
    <cellStyle name="Comma [0] 2 7 2 3 5" xfId="8489" xr:uid="{D4F34E82-695D-404A-9D68-ADED3202D74C}"/>
    <cellStyle name="Comma [0] 2 7 2 3 6" xfId="12279" xr:uid="{8409B8FF-A25C-4A67-BA58-0FE5A83066C3}"/>
    <cellStyle name="Comma [0] 2 7 2 3 7" xfId="16070" xr:uid="{8D7B5A77-BB4F-446C-85DE-F9F9074246B8}"/>
    <cellStyle name="Comma [0] 2 7 2 4" xfId="1464" xr:uid="{D4A00729-C42A-4B48-97BB-D9E83C0825A3}"/>
    <cellStyle name="Comma [0] 2 7 2 4 2" xfId="3257" xr:uid="{89F8D6DB-2C84-499E-BC45-6B345B1EF06F}"/>
    <cellStyle name="Comma [0] 2 7 2 4 2 2" xfId="4700" xr:uid="{7126365D-CE35-41AA-B969-981F4650E47F}"/>
    <cellStyle name="Comma [0] 2 7 2 4 2 3" xfId="8494" xr:uid="{A1835287-83EB-4E52-B4CF-6D049F49BE15}"/>
    <cellStyle name="Comma [0] 2 7 2 4 2 4" xfId="12284" xr:uid="{1449DE5C-AC63-479A-9E3F-455710DF3FC0}"/>
    <cellStyle name="Comma [0] 2 7 2 4 2 5" xfId="16075" xr:uid="{25FFF3AC-A97B-4F0E-B672-9C2CC25FA17D}"/>
    <cellStyle name="Comma [0] 2 7 2 4 3" xfId="4699" xr:uid="{98137BBF-0F5C-45B9-9146-763FD773CBC9}"/>
    <cellStyle name="Comma [0] 2 7 2 4 4" xfId="8493" xr:uid="{3B64AD92-CA15-4E98-9BEE-601192868057}"/>
    <cellStyle name="Comma [0] 2 7 2 4 5" xfId="12283" xr:uid="{CF928E46-5FF6-46A7-8830-66CDF7B84404}"/>
    <cellStyle name="Comma [0] 2 7 2 4 6" xfId="16074" xr:uid="{DEDB466B-2EC4-4E58-AFE5-A4DC929C1375}"/>
    <cellStyle name="Comma [0] 2 7 2 5" xfId="2053" xr:uid="{E9083B62-8D96-420A-8DA7-0D3D1B6C1554}"/>
    <cellStyle name="Comma [0] 2 7 2 5 2" xfId="3846" xr:uid="{59922B43-6289-4F9E-81DA-F2D9CF45CA80}"/>
    <cellStyle name="Comma [0] 2 7 2 5 2 2" xfId="4702" xr:uid="{023FF8AE-958C-4D12-B2D7-B24F5881A51E}"/>
    <cellStyle name="Comma [0] 2 7 2 5 2 3" xfId="8496" xr:uid="{537012CB-C65C-4488-9D78-14A501E59F11}"/>
    <cellStyle name="Comma [0] 2 7 2 5 2 4" xfId="12286" xr:uid="{F5A8D40D-B4B7-41DE-BAB6-4384061F01ED}"/>
    <cellStyle name="Comma [0] 2 7 2 5 2 5" xfId="16077" xr:uid="{BED4B0AB-A8CE-4410-B5B0-4016B86A476C}"/>
    <cellStyle name="Comma [0] 2 7 2 5 3" xfId="4701" xr:uid="{A83FC5F2-E169-4583-A4D2-6301365FD51C}"/>
    <cellStyle name="Comma [0] 2 7 2 5 4" xfId="8495" xr:uid="{1F2036E3-F691-4668-86DF-291A9489014B}"/>
    <cellStyle name="Comma [0] 2 7 2 5 5" xfId="12285" xr:uid="{24A30B7B-B282-411F-8832-7AA12F92A46F}"/>
    <cellStyle name="Comma [0] 2 7 2 5 6" xfId="16076" xr:uid="{4868F47C-5C75-4224-815F-43369D96EEE2}"/>
    <cellStyle name="Comma [0] 2 7 2 6" xfId="2575" xr:uid="{A3A42ACC-1424-4D1E-922C-E1F7BD13B205}"/>
    <cellStyle name="Comma [0] 2 7 2 6 2" xfId="4703" xr:uid="{B9B586CA-4C3E-414F-9F98-73D7B0BA6D1D}"/>
    <cellStyle name="Comma [0] 2 7 2 6 3" xfId="8497" xr:uid="{CB18A1AB-DED4-4E56-9E63-913AD4761A59}"/>
    <cellStyle name="Comma [0] 2 7 2 6 4" xfId="12287" xr:uid="{63798181-D783-4E24-B66B-906377CCBE81}"/>
    <cellStyle name="Comma [0] 2 7 2 6 5" xfId="16078" xr:uid="{DBFDDF19-A30C-4E38-A010-6C88F28C6814}"/>
    <cellStyle name="Comma [0] 2 7 2 7" xfId="4688" xr:uid="{1ACF100B-BD11-4B55-B10C-765D28BCEDCF}"/>
    <cellStyle name="Comma [0] 2 7 2 8" xfId="8482" xr:uid="{997071E3-0771-44CC-8DD8-4631F96DCCC4}"/>
    <cellStyle name="Comma [0] 2 7 2 9" xfId="12272" xr:uid="{261E6BA9-3913-4D39-B836-32858BFA885C}"/>
    <cellStyle name="Comma [0] 2 7 3" xfId="707" xr:uid="{EF41F677-C597-4070-A607-BA61356C45C9}"/>
    <cellStyle name="Comma [0] 2 7 3 10" xfId="16079" xr:uid="{7CA47AE6-7D78-437E-AB58-A35CFDAF69CF}"/>
    <cellStyle name="Comma [0] 2 7 3 2" xfId="934" xr:uid="{72B1564B-EE5F-4B45-B69C-4E8468A66A25}"/>
    <cellStyle name="Comma [0] 2 7 3 2 2" xfId="1617" xr:uid="{8E71A5BE-BA0E-41F4-AB2D-4443FAC7A031}"/>
    <cellStyle name="Comma [0] 2 7 3 2 2 2" xfId="3410" xr:uid="{6CAD4C0B-9625-4B4B-B3A6-77AEF6102D7C}"/>
    <cellStyle name="Comma [0] 2 7 3 2 2 2 2" xfId="4707" xr:uid="{2CE4245B-FCCF-42E3-AC61-02A3E61E2B4A}"/>
    <cellStyle name="Comma [0] 2 7 3 2 2 2 3" xfId="8501" xr:uid="{9F9A7776-54B3-4BB6-9077-ABF5FD1187B4}"/>
    <cellStyle name="Comma [0] 2 7 3 2 2 2 4" xfId="12291" xr:uid="{9E44DA46-FF77-4DD2-8C05-251FB5F211D5}"/>
    <cellStyle name="Comma [0] 2 7 3 2 2 2 5" xfId="16082" xr:uid="{716DBDC7-718D-4690-B471-71ABBAF5C026}"/>
    <cellStyle name="Comma [0] 2 7 3 2 2 3" xfId="4706" xr:uid="{3AD8E082-1D1A-4355-991B-20B353CA1DB4}"/>
    <cellStyle name="Comma [0] 2 7 3 2 2 4" xfId="8500" xr:uid="{7C4DA28C-2C9D-446D-9203-EA683B90BDB9}"/>
    <cellStyle name="Comma [0] 2 7 3 2 2 5" xfId="12290" xr:uid="{8A4359E3-051B-482D-AC91-007C7EAF4383}"/>
    <cellStyle name="Comma [0] 2 7 3 2 2 6" xfId="16081" xr:uid="{42E876DF-9B2B-4E0A-B3AE-D29A417E6C18}"/>
    <cellStyle name="Comma [0] 2 7 3 2 3" xfId="2727" xr:uid="{830D846A-A7D7-40E6-B148-AC5FE5827C59}"/>
    <cellStyle name="Comma [0] 2 7 3 2 3 2" xfId="4708" xr:uid="{1EF9BD46-4C6F-49DD-AB1B-9493563FF530}"/>
    <cellStyle name="Comma [0] 2 7 3 2 3 3" xfId="8502" xr:uid="{F6F52A28-B30A-4DAA-9550-37F32A9CAE8A}"/>
    <cellStyle name="Comma [0] 2 7 3 2 3 4" xfId="12292" xr:uid="{3662FF2B-844F-4425-9501-F2F1ADB8EC9A}"/>
    <cellStyle name="Comma [0] 2 7 3 2 3 5" xfId="16083" xr:uid="{83650E0D-FAF3-4838-B1E1-9D34F6FF10A4}"/>
    <cellStyle name="Comma [0] 2 7 3 2 4" xfId="4705" xr:uid="{D278E2CE-E0E1-4397-BE42-74BE9D247C4C}"/>
    <cellStyle name="Comma [0] 2 7 3 2 5" xfId="8499" xr:uid="{12805DB5-8BF8-499C-A77E-AB3DE1203732}"/>
    <cellStyle name="Comma [0] 2 7 3 2 6" xfId="12289" xr:uid="{F71F78F5-DCC8-4B44-9679-E495B9551428}"/>
    <cellStyle name="Comma [0] 2 7 3 2 7" xfId="16080" xr:uid="{1F9BD2C2-D24C-40BB-BE17-D40F7D763D10}"/>
    <cellStyle name="Comma [0] 2 7 3 3" xfId="1161" xr:uid="{08BD93DE-F4E6-4565-93E1-35FF4BFBFA38}"/>
    <cellStyle name="Comma [0] 2 7 3 3 2" xfId="1844" xr:uid="{6586A6F1-0516-492D-8848-66455B29F599}"/>
    <cellStyle name="Comma [0] 2 7 3 3 2 2" xfId="3637" xr:uid="{56A59D1F-8010-4C33-9308-53D4D526178A}"/>
    <cellStyle name="Comma [0] 2 7 3 3 2 2 2" xfId="4711" xr:uid="{DDC072BE-DFA1-49A3-803D-757E6A729D5D}"/>
    <cellStyle name="Comma [0] 2 7 3 3 2 2 3" xfId="8505" xr:uid="{9C0776D7-6B26-4749-AF25-DC6C2D2B9E64}"/>
    <cellStyle name="Comma [0] 2 7 3 3 2 2 4" xfId="12295" xr:uid="{B04877E8-7577-4342-BAAC-FAA518B61837}"/>
    <cellStyle name="Comma [0] 2 7 3 3 2 2 5" xfId="16086" xr:uid="{11421CCD-D995-4ADD-B633-E8CC0C125DEE}"/>
    <cellStyle name="Comma [0] 2 7 3 3 2 3" xfId="4710" xr:uid="{34E77C55-62FF-4A7D-A52C-FE44AFF71CAA}"/>
    <cellStyle name="Comma [0] 2 7 3 3 2 4" xfId="8504" xr:uid="{DC5DE3A8-A7A2-4B4F-8732-BA8A97BE6676}"/>
    <cellStyle name="Comma [0] 2 7 3 3 2 5" xfId="12294" xr:uid="{30B532F4-61A8-4A03-8850-F12AFBCE4F68}"/>
    <cellStyle name="Comma [0] 2 7 3 3 2 6" xfId="16085" xr:uid="{8D8C7ADF-CE03-4D80-9FAD-C22B5229CD8D}"/>
    <cellStyle name="Comma [0] 2 7 3 3 3" xfId="2954" xr:uid="{A04BCE62-E6A9-40BF-8B2B-DCB9896F5088}"/>
    <cellStyle name="Comma [0] 2 7 3 3 3 2" xfId="4712" xr:uid="{6B2C8C42-930E-41E8-9BA5-54732DC4B4A9}"/>
    <cellStyle name="Comma [0] 2 7 3 3 3 3" xfId="8506" xr:uid="{A79D5751-56FF-4D14-BD90-118234D6029C}"/>
    <cellStyle name="Comma [0] 2 7 3 3 3 4" xfId="12296" xr:uid="{89CE6A32-AE3A-473D-A5DA-1A58AE200C33}"/>
    <cellStyle name="Comma [0] 2 7 3 3 3 5" xfId="16087" xr:uid="{DADF29E9-5CB7-4D39-9192-76DE03DCF37D}"/>
    <cellStyle name="Comma [0] 2 7 3 3 4" xfId="4709" xr:uid="{3BE052D1-281E-45B0-92D6-FDFD2717CE77}"/>
    <cellStyle name="Comma [0] 2 7 3 3 5" xfId="8503" xr:uid="{01FBB798-3283-41CA-B7C6-82C5B1171BBB}"/>
    <cellStyle name="Comma [0] 2 7 3 3 6" xfId="12293" xr:uid="{BA0A2293-FCB2-4C8C-AA8D-F99E01E4E3D4}"/>
    <cellStyle name="Comma [0] 2 7 3 3 7" xfId="16084" xr:uid="{A84B1FCF-74A5-4966-B3AB-2336B798F20D}"/>
    <cellStyle name="Comma [0] 2 7 3 4" xfId="1389" xr:uid="{E9818585-9F45-40AE-977F-A30C7838F627}"/>
    <cellStyle name="Comma [0] 2 7 3 4 2" xfId="3182" xr:uid="{970B963D-4402-496C-9976-C20C07630BF8}"/>
    <cellStyle name="Comma [0] 2 7 3 4 2 2" xfId="4714" xr:uid="{C218256F-8F34-44ED-9DB8-2A0CB06A3DE6}"/>
    <cellStyle name="Comma [0] 2 7 3 4 2 3" xfId="8508" xr:uid="{95DF9100-3152-4328-90C3-B9B5282295BF}"/>
    <cellStyle name="Comma [0] 2 7 3 4 2 4" xfId="12298" xr:uid="{3C665BED-BCEC-4B21-9254-0917017A655F}"/>
    <cellStyle name="Comma [0] 2 7 3 4 2 5" xfId="16089" xr:uid="{02332105-766F-45B5-88FC-8327E58DBAED}"/>
    <cellStyle name="Comma [0] 2 7 3 4 3" xfId="4713" xr:uid="{BA87D913-246F-48DE-90B4-6FBD36CF2310}"/>
    <cellStyle name="Comma [0] 2 7 3 4 4" xfId="8507" xr:uid="{7E8E56B0-DF68-4C0E-B27E-4AD9007E78F7}"/>
    <cellStyle name="Comma [0] 2 7 3 4 5" xfId="12297" xr:uid="{6A57F124-47C7-47D7-BE77-C80DEA1EB0DA}"/>
    <cellStyle name="Comma [0] 2 7 3 4 6" xfId="16088" xr:uid="{216762D5-50E0-4216-9DD3-257F201CE313}"/>
    <cellStyle name="Comma [0] 2 7 3 5" xfId="1993" xr:uid="{4E4C9F32-DB5C-4F46-A106-52B10635B3BC}"/>
    <cellStyle name="Comma [0] 2 7 3 5 2" xfId="3786" xr:uid="{BCDAF357-6296-427B-AA40-1747A86287E9}"/>
    <cellStyle name="Comma [0] 2 7 3 5 2 2" xfId="4716" xr:uid="{628408FC-C49D-43B5-A182-D918D1D876F2}"/>
    <cellStyle name="Comma [0] 2 7 3 5 2 3" xfId="8510" xr:uid="{861EB1B8-21D6-4C44-B887-E2A73EE60D02}"/>
    <cellStyle name="Comma [0] 2 7 3 5 2 4" xfId="12300" xr:uid="{C06E1C70-B9E4-4940-A30C-5B1C7DFC4E20}"/>
    <cellStyle name="Comma [0] 2 7 3 5 2 5" xfId="16091" xr:uid="{ECCB7939-E45A-42A6-A854-F486AC86CED4}"/>
    <cellStyle name="Comma [0] 2 7 3 5 3" xfId="4715" xr:uid="{EAE8E71F-66DF-463B-987C-58593A268A47}"/>
    <cellStyle name="Comma [0] 2 7 3 5 4" xfId="8509" xr:uid="{AFB801D3-FB3C-4783-8D67-23E11EEA8049}"/>
    <cellStyle name="Comma [0] 2 7 3 5 5" xfId="12299" xr:uid="{D277CEFF-8E35-410B-AF21-927A358C7DBE}"/>
    <cellStyle name="Comma [0] 2 7 3 5 6" xfId="16090" xr:uid="{39880C9F-7C9C-4926-9E98-A1D157BDB1E2}"/>
    <cellStyle name="Comma [0] 2 7 3 6" xfId="2500" xr:uid="{B89C2F0A-669C-4CAD-BD92-026A75115A08}"/>
    <cellStyle name="Comma [0] 2 7 3 6 2" xfId="4717" xr:uid="{A075B6FD-8D33-4F44-A20C-189BD89369AB}"/>
    <cellStyle name="Comma [0] 2 7 3 6 3" xfId="8511" xr:uid="{1D04AA55-8E04-4200-833A-608726057FF4}"/>
    <cellStyle name="Comma [0] 2 7 3 6 4" xfId="12301" xr:uid="{A66D6F84-E575-4301-BD89-6E113036B5F2}"/>
    <cellStyle name="Comma [0] 2 7 3 6 5" xfId="16092" xr:uid="{247A2A07-E203-4425-A1AC-0464BD21656C}"/>
    <cellStyle name="Comma [0] 2 7 3 7" xfId="4704" xr:uid="{E43C548F-8B72-41A2-A3FE-95478F33B48A}"/>
    <cellStyle name="Comma [0] 2 7 3 8" xfId="8498" xr:uid="{BF978894-DED6-477C-BA52-F9570B1A9239}"/>
    <cellStyle name="Comma [0] 2 7 3 9" xfId="12288" xr:uid="{233C9834-A1CE-4445-9FB4-429FE6D320C2}"/>
    <cellStyle name="Comma [0] 2 7 4" xfId="858" xr:uid="{BEA55E52-20B7-4DB9-A802-837CAFEB00A1}"/>
    <cellStyle name="Comma [0] 2 7 4 2" xfId="1541" xr:uid="{9E2A4AC0-F85D-4372-8270-07DD8D8211E9}"/>
    <cellStyle name="Comma [0] 2 7 4 2 2" xfId="3334" xr:uid="{FA88AAC8-8E20-469C-B2D9-43FDA81F6410}"/>
    <cellStyle name="Comma [0] 2 7 4 2 2 2" xfId="4720" xr:uid="{03BD9593-79E9-4155-8C86-F652B8CB3239}"/>
    <cellStyle name="Comma [0] 2 7 4 2 2 3" xfId="8514" xr:uid="{16670554-7107-43FD-892B-44C74683C4B6}"/>
    <cellStyle name="Comma [0] 2 7 4 2 2 4" xfId="12304" xr:uid="{930CF6BE-569C-4183-BA52-83F89866863F}"/>
    <cellStyle name="Comma [0] 2 7 4 2 2 5" xfId="16095" xr:uid="{191B6D76-443D-49D8-A258-25353F634AD8}"/>
    <cellStyle name="Comma [0] 2 7 4 2 3" xfId="4719" xr:uid="{D102D31B-55E8-48E4-9C8E-92660C3C4084}"/>
    <cellStyle name="Comma [0] 2 7 4 2 4" xfId="8513" xr:uid="{214745DE-3A8F-43B8-AC6B-9EDC7FFDCFC9}"/>
    <cellStyle name="Comma [0] 2 7 4 2 5" xfId="12303" xr:uid="{283678F5-F33C-484D-ADEE-0FD5B94B0914}"/>
    <cellStyle name="Comma [0] 2 7 4 2 6" xfId="16094" xr:uid="{CD81ED86-5AB1-4144-9383-C3B3B732246E}"/>
    <cellStyle name="Comma [0] 2 7 4 3" xfId="2122" xr:uid="{D421E258-8679-4995-958E-62BC55B8FBEB}"/>
    <cellStyle name="Comma [0] 2 7 4 3 2" xfId="3915" xr:uid="{28A6A9A3-2765-495F-A505-74950F720946}"/>
    <cellStyle name="Comma [0] 2 7 4 3 2 2" xfId="4722" xr:uid="{288C8F37-2881-4551-9F9F-21498ED46746}"/>
    <cellStyle name="Comma [0] 2 7 4 3 2 3" xfId="8516" xr:uid="{ADB594A9-1467-4EF4-97D5-DD1C4AC716BC}"/>
    <cellStyle name="Comma [0] 2 7 4 3 2 4" xfId="12306" xr:uid="{1E384FB2-FF1D-4A19-9E46-C3C5F102B319}"/>
    <cellStyle name="Comma [0] 2 7 4 3 2 5" xfId="16097" xr:uid="{FC732415-7F2B-41A9-9FB5-892E3424C554}"/>
    <cellStyle name="Comma [0] 2 7 4 3 3" xfId="4721" xr:uid="{5F2852A9-5593-49D2-B43C-6A2E27BAC3E2}"/>
    <cellStyle name="Comma [0] 2 7 4 3 4" xfId="8515" xr:uid="{E6E2CDA7-BF5C-4DE8-BA28-BB1B8A051204}"/>
    <cellStyle name="Comma [0] 2 7 4 3 5" xfId="12305" xr:uid="{ABCA7421-50F9-4EF1-9CF2-0BB939A9EE57}"/>
    <cellStyle name="Comma [0] 2 7 4 3 6" xfId="16096" xr:uid="{4D14EE72-5865-4615-BD1A-B99C87D2CC19}"/>
    <cellStyle name="Comma [0] 2 7 4 4" xfId="2651" xr:uid="{73B3FCD2-91BF-41E0-A1CF-77DF52D6739B}"/>
    <cellStyle name="Comma [0] 2 7 4 4 2" xfId="4723" xr:uid="{370D39C8-6E1A-481F-A560-1DCC21C58B74}"/>
    <cellStyle name="Comma [0] 2 7 4 4 3" xfId="8517" xr:uid="{FA80D762-D409-496D-B8F4-35DC543FF84D}"/>
    <cellStyle name="Comma [0] 2 7 4 4 4" xfId="12307" xr:uid="{49342EFA-BB89-43F3-9654-93C3FD24A1AE}"/>
    <cellStyle name="Comma [0] 2 7 4 4 5" xfId="16098" xr:uid="{1E7307AB-E433-4694-9754-9F468587D22E}"/>
    <cellStyle name="Comma [0] 2 7 4 5" xfId="4718" xr:uid="{AC50CB52-6BA6-46BE-B86D-EEB5847AABF5}"/>
    <cellStyle name="Comma [0] 2 7 4 6" xfId="8512" xr:uid="{095D26E0-560F-4AF9-A8CF-CC08D188E01F}"/>
    <cellStyle name="Comma [0] 2 7 4 7" xfId="12302" xr:uid="{A405C115-7F96-402B-BB7D-9920E5634864}"/>
    <cellStyle name="Comma [0] 2 7 4 8" xfId="16093" xr:uid="{8920C00D-4E98-464B-BBCE-D5CA3DCD014F}"/>
    <cellStyle name="Comma [0] 2 7 5" xfId="1085" xr:uid="{DF13515F-92B5-4A15-BB95-E72A2A67391C}"/>
    <cellStyle name="Comma [0] 2 7 5 2" xfId="1768" xr:uid="{E277C737-59FB-4037-9D77-37EF627309F1}"/>
    <cellStyle name="Comma [0] 2 7 5 2 2" xfId="3561" xr:uid="{9BA4780F-E77B-4320-B830-313CDEDDBF86}"/>
    <cellStyle name="Comma [0] 2 7 5 2 2 2" xfId="4726" xr:uid="{7E54EF70-A1A4-403E-8034-B88152121B0D}"/>
    <cellStyle name="Comma [0] 2 7 5 2 2 3" xfId="8520" xr:uid="{C692E7FC-7741-474B-B7C3-8DC6F7274E4B}"/>
    <cellStyle name="Comma [0] 2 7 5 2 2 4" xfId="12310" xr:uid="{9DD1051A-DA24-4F2E-94EC-4A74CB8C1B6B}"/>
    <cellStyle name="Comma [0] 2 7 5 2 2 5" xfId="16101" xr:uid="{9A3D1B4E-CBC6-415B-BA35-EF3D229EC906}"/>
    <cellStyle name="Comma [0] 2 7 5 2 3" xfId="4725" xr:uid="{AC9FAD3F-871F-47A3-B144-5D446ED1FF79}"/>
    <cellStyle name="Comma [0] 2 7 5 2 4" xfId="8519" xr:uid="{F731E811-87D5-4E54-93BD-42555DB51DBA}"/>
    <cellStyle name="Comma [0] 2 7 5 2 5" xfId="12309" xr:uid="{FE1CC706-E6DF-454F-AD8A-6C5C23F1EBD1}"/>
    <cellStyle name="Comma [0] 2 7 5 2 6" xfId="16100" xr:uid="{4FC12465-1572-41A8-BD08-A62176DD9CC5}"/>
    <cellStyle name="Comma [0] 2 7 5 3" xfId="2878" xr:uid="{0AF0089B-09AF-4FF6-ADDE-7677A78692B5}"/>
    <cellStyle name="Comma [0] 2 7 5 3 2" xfId="4727" xr:uid="{07F27151-6285-4E7E-A7FE-DE6922F2DD3F}"/>
    <cellStyle name="Comma [0] 2 7 5 3 3" xfId="8521" xr:uid="{B8A0659A-287B-48F6-B742-123EC25BD65A}"/>
    <cellStyle name="Comma [0] 2 7 5 3 4" xfId="12311" xr:uid="{754CD6CF-805A-493A-9483-44C3254B3CA3}"/>
    <cellStyle name="Comma [0] 2 7 5 3 5" xfId="16102" xr:uid="{3BA2FACB-5A5F-4B5D-A51D-387602C7146D}"/>
    <cellStyle name="Comma [0] 2 7 5 4" xfId="4724" xr:uid="{B696F43A-592F-4297-A209-A408A388019E}"/>
    <cellStyle name="Comma [0] 2 7 5 5" xfId="8518" xr:uid="{49674B0C-24F5-4E52-B0E7-C55DE4A55A42}"/>
    <cellStyle name="Comma [0] 2 7 5 6" xfId="12308" xr:uid="{89E1C08C-2F0F-4932-BAB7-A7BA3675B834}"/>
    <cellStyle name="Comma [0] 2 7 5 7" xfId="16099" xr:uid="{A9DC5E58-8655-430D-BE9E-083C8212E09F}"/>
    <cellStyle name="Comma [0] 2 7 6" xfId="1313" xr:uid="{83841D6A-69C0-4150-BA37-D137B9FBCB0D}"/>
    <cellStyle name="Comma [0] 2 7 6 2" xfId="3106" xr:uid="{DDFD74D8-6B0F-4811-B7CA-C44DE5402E59}"/>
    <cellStyle name="Comma [0] 2 7 6 2 2" xfId="4729" xr:uid="{B52E692E-4F21-41CC-9AE1-1EB62E5010DA}"/>
    <cellStyle name="Comma [0] 2 7 6 2 3" xfId="8523" xr:uid="{5CDB99D2-798B-4EED-8683-848698D56023}"/>
    <cellStyle name="Comma [0] 2 7 6 2 4" xfId="12313" xr:uid="{B5AB8832-3DF9-44DC-8D54-02B04C1391D7}"/>
    <cellStyle name="Comma [0] 2 7 6 2 5" xfId="16104" xr:uid="{4A9B94F6-E36E-41D2-B106-597E0EF3A7A7}"/>
    <cellStyle name="Comma [0] 2 7 6 3" xfId="4728" xr:uid="{8034C99C-AEFB-4043-B671-70B59849527C}"/>
    <cellStyle name="Comma [0] 2 7 6 4" xfId="8522" xr:uid="{64C27295-C405-432A-9DAD-E62558314036}"/>
    <cellStyle name="Comma [0] 2 7 6 5" xfId="12312" xr:uid="{6B0746D2-06CE-48F1-A18E-EA685F095793}"/>
    <cellStyle name="Comma [0] 2 7 6 6" xfId="16103" xr:uid="{84682683-5681-4AE1-A4AA-26A417745108}"/>
    <cellStyle name="Comma [0] 2 7 7" xfId="617" xr:uid="{A2DE1CA1-321F-4C03-B3A4-ECF92D1DFE43}"/>
    <cellStyle name="Comma [0] 2 7 7 2" xfId="2418" xr:uid="{85C796EC-B04C-47D5-9C9A-B23F7F11FCD6}"/>
    <cellStyle name="Comma [0] 2 7 7 2 2" xfId="4731" xr:uid="{D4BD1B0D-544C-44CE-A3AA-237476ADC2F4}"/>
    <cellStyle name="Comma [0] 2 7 7 2 3" xfId="8525" xr:uid="{6F616A89-EFD0-4AD6-8D96-FFD9280820B8}"/>
    <cellStyle name="Comma [0] 2 7 7 2 4" xfId="12315" xr:uid="{992A4EF4-3161-4058-9E26-2ACA46963250}"/>
    <cellStyle name="Comma [0] 2 7 7 2 5" xfId="16106" xr:uid="{892808F0-68C6-42C1-A86C-BA5F02E4D1FF}"/>
    <cellStyle name="Comma [0] 2 7 7 3" xfId="4730" xr:uid="{39A27D50-C02F-4DCA-B5AA-2D66F98EBFC0}"/>
    <cellStyle name="Comma [0] 2 7 7 4" xfId="8524" xr:uid="{ACFA157B-6670-49C8-858C-1EA3D7C7E789}"/>
    <cellStyle name="Comma [0] 2 7 7 5" xfId="12314" xr:uid="{20A8E748-F434-4D79-B20D-22B2E53615E6}"/>
    <cellStyle name="Comma [0] 2 7 7 6" xfId="16105" xr:uid="{02ED9FF5-C608-4399-BA7D-6DD8B86DD447}"/>
    <cellStyle name="Comma [0] 2 7 8" xfId="2320" xr:uid="{4BF2A1F5-4419-43E1-A4AA-EAB52AF6B3B4}"/>
    <cellStyle name="Comma [0] 2 7 8 2" xfId="4732" xr:uid="{BF64FB1E-3EAC-4558-8859-FAC5E7196E70}"/>
    <cellStyle name="Comma [0] 2 7 8 3" xfId="8526" xr:uid="{B35FA36E-EA3D-4AA4-A6E0-581850C88A63}"/>
    <cellStyle name="Comma [0] 2 7 8 4" xfId="12316" xr:uid="{59F6516D-B268-43E7-B6F2-C6710C1C5BBA}"/>
    <cellStyle name="Comma [0] 2 7 8 5" xfId="16107" xr:uid="{A7694F3C-DCA4-4ECC-B67B-F53582E59B8B}"/>
    <cellStyle name="Comma [0] 2 7 9" xfId="4687" xr:uid="{CFF0DEC2-6B4E-46B3-BDA0-BC72C0DE2AB4}"/>
    <cellStyle name="Comma [0] 2 8" xfId="506" xr:uid="{E2129FFD-EC6E-44E2-8C93-E2395337296A}"/>
    <cellStyle name="Comma [0] 2 8 10" xfId="4733" xr:uid="{A02DDEE2-EEED-4582-8F57-22904C34C4FE}"/>
    <cellStyle name="Comma [0] 2 8 11" xfId="8527" xr:uid="{61732F74-60C3-4914-9DD1-57CD18918063}"/>
    <cellStyle name="Comma [0] 2 8 12" xfId="12317" xr:uid="{C8BB65F4-82B0-4D54-8E95-EE51B871B759}"/>
    <cellStyle name="Comma [0] 2 8 13" xfId="16108" xr:uid="{FED35A1B-96A8-45B1-98D6-1A67A16DF3D5}"/>
    <cellStyle name="Comma [0] 2 8 2" xfId="526" xr:uid="{7406350B-89F1-42F0-8B34-CD1431A49EF3}"/>
    <cellStyle name="Comma [0] 2 8 2 10" xfId="8528" xr:uid="{6BFDC0ED-48CB-44EE-82B8-29E7A728D632}"/>
    <cellStyle name="Comma [0] 2 8 2 11" xfId="12318" xr:uid="{E8E145CA-EE35-465F-BE33-3058C0CCADFC}"/>
    <cellStyle name="Comma [0] 2 8 2 12" xfId="16109" xr:uid="{B0897BF7-4E4B-49EE-BBDD-47967DB0978A}"/>
    <cellStyle name="Comma [0] 2 8 2 2" xfId="797" xr:uid="{F8AA4DF3-51A0-4503-B26B-DB4816AABD9F}"/>
    <cellStyle name="Comma [0] 2 8 2 2 10" xfId="16110" xr:uid="{698D948C-8715-4E1D-A8C9-87FEA45048D8}"/>
    <cellStyle name="Comma [0] 2 8 2 2 2" xfId="1024" xr:uid="{229D1B45-21C2-43BA-BB68-629F6C153D98}"/>
    <cellStyle name="Comma [0] 2 8 2 2 2 2" xfId="1707" xr:uid="{16A25C64-7CA2-4635-A055-6B79A3D60483}"/>
    <cellStyle name="Comma [0] 2 8 2 2 2 2 2" xfId="3500" xr:uid="{84D65F1F-E969-41D7-8FA6-3134393388D6}"/>
    <cellStyle name="Comma [0] 2 8 2 2 2 2 2 2" xfId="4738" xr:uid="{F09539B3-59A5-452B-A4BE-C4B47C412DF6}"/>
    <cellStyle name="Comma [0] 2 8 2 2 2 2 2 3" xfId="8532" xr:uid="{86588836-B2F1-4335-97EF-B95D3013CDB7}"/>
    <cellStyle name="Comma [0] 2 8 2 2 2 2 2 4" xfId="12322" xr:uid="{E1D1F7B2-A787-4D23-B028-313FF4498536}"/>
    <cellStyle name="Comma [0] 2 8 2 2 2 2 2 5" xfId="16113" xr:uid="{2215B76F-E1A2-4F95-8C2C-3633C089F3B4}"/>
    <cellStyle name="Comma [0] 2 8 2 2 2 2 3" xfId="4737" xr:uid="{B4BDD73F-8D25-4D89-ACBA-03455F8067D8}"/>
    <cellStyle name="Comma [0] 2 8 2 2 2 2 4" xfId="8531" xr:uid="{1AD519E1-CBD0-4DCF-8113-B3A80AC664AA}"/>
    <cellStyle name="Comma [0] 2 8 2 2 2 2 5" xfId="12321" xr:uid="{7AB8820C-0E0C-4905-8578-E8E21C85F60E}"/>
    <cellStyle name="Comma [0] 2 8 2 2 2 2 6" xfId="16112" xr:uid="{E4BE29C2-B67B-404D-AF5E-7D9F2776E43B}"/>
    <cellStyle name="Comma [0] 2 8 2 2 2 3" xfId="2212" xr:uid="{AF719432-7E33-4A8B-B865-254A6062E071}"/>
    <cellStyle name="Comma [0] 2 8 2 2 2 3 2" xfId="4005" xr:uid="{16779AA0-EC1B-4D97-9749-FB0B07811E0B}"/>
    <cellStyle name="Comma [0] 2 8 2 2 2 3 2 2" xfId="4740" xr:uid="{FD3D0E26-9C9C-4131-B65D-C7F5DA6F1C99}"/>
    <cellStyle name="Comma [0] 2 8 2 2 2 3 2 3" xfId="8534" xr:uid="{E0AE1849-88F4-4164-8624-69BE8B2106AE}"/>
    <cellStyle name="Comma [0] 2 8 2 2 2 3 2 4" xfId="12324" xr:uid="{4A03909F-1D35-4ABE-90C5-56B2BFA3C096}"/>
    <cellStyle name="Comma [0] 2 8 2 2 2 3 2 5" xfId="16115" xr:uid="{E915318C-F264-4082-8271-CFEB7EFFF7B4}"/>
    <cellStyle name="Comma [0] 2 8 2 2 2 3 3" xfId="4739" xr:uid="{DAA1908F-46B9-4FCA-A483-7C2DC06EBD2E}"/>
    <cellStyle name="Comma [0] 2 8 2 2 2 3 4" xfId="8533" xr:uid="{DD0CFDD9-830E-4E99-8E0B-8CEB464DA31A}"/>
    <cellStyle name="Comma [0] 2 8 2 2 2 3 5" xfId="12323" xr:uid="{7D497E7E-DB51-4F87-8E54-5949B9951AA7}"/>
    <cellStyle name="Comma [0] 2 8 2 2 2 3 6" xfId="16114" xr:uid="{6E7AF811-B048-4A90-B6A2-299482E4D6D7}"/>
    <cellStyle name="Comma [0] 2 8 2 2 2 4" xfId="2817" xr:uid="{2333975C-74B4-440E-9B95-B19D32504FFD}"/>
    <cellStyle name="Comma [0] 2 8 2 2 2 4 2" xfId="4741" xr:uid="{F6716D42-EA64-466E-9B80-AD194034B98A}"/>
    <cellStyle name="Comma [0] 2 8 2 2 2 4 3" xfId="8535" xr:uid="{0110636E-45C2-4600-A648-284492923915}"/>
    <cellStyle name="Comma [0] 2 8 2 2 2 4 4" xfId="12325" xr:uid="{E2189D46-1FE5-4661-A571-FBBBA2E64B09}"/>
    <cellStyle name="Comma [0] 2 8 2 2 2 4 5" xfId="16116" xr:uid="{5659AB9C-36D9-40DB-98C7-5CD38A3539A0}"/>
    <cellStyle name="Comma [0] 2 8 2 2 2 5" xfId="4736" xr:uid="{1DEC6C17-DF74-4F6A-AC37-14CF89AE4870}"/>
    <cellStyle name="Comma [0] 2 8 2 2 2 6" xfId="8530" xr:uid="{81BC2565-9A8A-4E17-B856-D20E7F89FCDD}"/>
    <cellStyle name="Comma [0] 2 8 2 2 2 7" xfId="12320" xr:uid="{78804D50-FC62-4229-8F47-626272E81CD7}"/>
    <cellStyle name="Comma [0] 2 8 2 2 2 8" xfId="16111" xr:uid="{3E65516B-95D0-4057-9A80-7F9AD7123910}"/>
    <cellStyle name="Comma [0] 2 8 2 2 3" xfId="1251" xr:uid="{5E8132EE-019C-423A-8F64-016141BE7BBE}"/>
    <cellStyle name="Comma [0] 2 8 2 2 3 2" xfId="1934" xr:uid="{4D9C0E94-C44B-45FD-96A0-C736EE74983B}"/>
    <cellStyle name="Comma [0] 2 8 2 2 3 2 2" xfId="3727" xr:uid="{D5884783-010C-4BCC-932D-70CE1D3BFECF}"/>
    <cellStyle name="Comma [0] 2 8 2 2 3 2 2 2" xfId="4744" xr:uid="{9ED46A6E-CB06-43EF-BA65-48B4708BABAB}"/>
    <cellStyle name="Comma [0] 2 8 2 2 3 2 2 3" xfId="8538" xr:uid="{593AB94E-E873-4F10-BE54-E768D55E3AD5}"/>
    <cellStyle name="Comma [0] 2 8 2 2 3 2 2 4" xfId="12328" xr:uid="{9B62D025-CD22-4F40-A7FF-126F98B519EB}"/>
    <cellStyle name="Comma [0] 2 8 2 2 3 2 2 5" xfId="16119" xr:uid="{481FC57F-85CE-49A0-A424-2B2CC8FE9994}"/>
    <cellStyle name="Comma [0] 2 8 2 2 3 2 3" xfId="4743" xr:uid="{FBE339D7-2B44-496E-BA4C-4BF1D7B87059}"/>
    <cellStyle name="Comma [0] 2 8 2 2 3 2 4" xfId="8537" xr:uid="{4374FF7F-6F42-4F7B-ADD9-C44D630E83DE}"/>
    <cellStyle name="Comma [0] 2 8 2 2 3 2 5" xfId="12327" xr:uid="{DA214798-17B5-4FBA-BB88-85E17D6C2F45}"/>
    <cellStyle name="Comma [0] 2 8 2 2 3 2 6" xfId="16118" xr:uid="{4B890EEC-535B-4CAF-A69B-D672A5C9ABF0}"/>
    <cellStyle name="Comma [0] 2 8 2 2 3 3" xfId="3044" xr:uid="{F84F4E20-04D6-42B6-9BE3-FCEC8EC93913}"/>
    <cellStyle name="Comma [0] 2 8 2 2 3 3 2" xfId="4745" xr:uid="{B38F5F45-42A8-4884-B4D8-714660F0D575}"/>
    <cellStyle name="Comma [0] 2 8 2 2 3 3 3" xfId="8539" xr:uid="{98972BFA-44F2-4EBC-9C91-C245F1A38D0F}"/>
    <cellStyle name="Comma [0] 2 8 2 2 3 3 4" xfId="12329" xr:uid="{B38DA83E-B92D-4097-8F10-3F211BB61C79}"/>
    <cellStyle name="Comma [0] 2 8 2 2 3 3 5" xfId="16120" xr:uid="{B28AC3B4-530F-4040-AC41-17C939899BDB}"/>
    <cellStyle name="Comma [0] 2 8 2 2 3 4" xfId="4742" xr:uid="{E4FB8F9F-42D2-41F7-9366-B33456AF3839}"/>
    <cellStyle name="Comma [0] 2 8 2 2 3 5" xfId="8536" xr:uid="{799AE793-F79A-4C73-B235-47F7992C2D12}"/>
    <cellStyle name="Comma [0] 2 8 2 2 3 6" xfId="12326" xr:uid="{4190F791-B79E-4F5F-A79F-F63D30BEA8CE}"/>
    <cellStyle name="Comma [0] 2 8 2 2 3 7" xfId="16117" xr:uid="{3C293922-25F1-4343-8AD0-9765E7BC704E}"/>
    <cellStyle name="Comma [0] 2 8 2 2 4" xfId="1479" xr:uid="{2375313E-7648-4344-ACFC-E8B3565AD1DB}"/>
    <cellStyle name="Comma [0] 2 8 2 2 4 2" xfId="3272" xr:uid="{11C04506-64C4-488C-9C45-3D122F211A3D}"/>
    <cellStyle name="Comma [0] 2 8 2 2 4 2 2" xfId="4747" xr:uid="{C9F57B64-7277-45C7-AA2C-28FB300A0A21}"/>
    <cellStyle name="Comma [0] 2 8 2 2 4 2 3" xfId="8541" xr:uid="{973EC5B2-8174-49A0-9648-DD4D576D10FA}"/>
    <cellStyle name="Comma [0] 2 8 2 2 4 2 4" xfId="12331" xr:uid="{9753DA6F-0E21-49BE-B79E-C6415586BDD0}"/>
    <cellStyle name="Comma [0] 2 8 2 2 4 2 5" xfId="16122" xr:uid="{F5FAE5DD-641C-472D-A2B2-834F290AC4F0}"/>
    <cellStyle name="Comma [0] 2 8 2 2 4 3" xfId="4746" xr:uid="{3209A6EE-214F-4648-A9B1-1D7587B7F1E5}"/>
    <cellStyle name="Comma [0] 2 8 2 2 4 4" xfId="8540" xr:uid="{0378B626-57F1-4638-AA66-B03A7F5AF96F}"/>
    <cellStyle name="Comma [0] 2 8 2 2 4 5" xfId="12330" xr:uid="{E7856CAC-A99D-4F21-8282-F3AE1F7207EE}"/>
    <cellStyle name="Comma [0] 2 8 2 2 4 6" xfId="16121" xr:uid="{AC7855B8-CC4C-4F41-B8B8-BAA52DA86B7B}"/>
    <cellStyle name="Comma [0] 2 8 2 2 5" xfId="2066" xr:uid="{39AB450D-76A8-4AC5-8EB0-D2C0B206FC7E}"/>
    <cellStyle name="Comma [0] 2 8 2 2 5 2" xfId="3859" xr:uid="{0CE215F9-B51B-465D-B575-7A2B5A9AFB94}"/>
    <cellStyle name="Comma [0] 2 8 2 2 5 2 2" xfId="4749" xr:uid="{673FB23A-E180-4BE5-9A8C-4234DF8841C2}"/>
    <cellStyle name="Comma [0] 2 8 2 2 5 2 3" xfId="8543" xr:uid="{A9D17926-68AD-49E7-AC25-C9F736D7A690}"/>
    <cellStyle name="Comma [0] 2 8 2 2 5 2 4" xfId="12333" xr:uid="{374AB884-70B8-4D69-BB80-B8DD3F3C2338}"/>
    <cellStyle name="Comma [0] 2 8 2 2 5 2 5" xfId="16124" xr:uid="{95FAEECB-D1E8-4449-91A5-6D5F0EA8F9D7}"/>
    <cellStyle name="Comma [0] 2 8 2 2 5 3" xfId="4748" xr:uid="{10CFD6C7-39E8-47D5-9DEF-8C59B5C11A45}"/>
    <cellStyle name="Comma [0] 2 8 2 2 5 4" xfId="8542" xr:uid="{CFA2B496-DFD1-4984-88B2-7C9C3CF9B05C}"/>
    <cellStyle name="Comma [0] 2 8 2 2 5 5" xfId="12332" xr:uid="{628D7AB9-DEE0-407C-835E-76670CF861FE}"/>
    <cellStyle name="Comma [0] 2 8 2 2 5 6" xfId="16123" xr:uid="{438988D8-73BF-42D3-9C2D-3F10EA97B38A}"/>
    <cellStyle name="Comma [0] 2 8 2 2 6" xfId="2590" xr:uid="{2A845414-2BA6-4785-9A51-86CEF196992A}"/>
    <cellStyle name="Comma [0] 2 8 2 2 6 2" xfId="4750" xr:uid="{71A65DAC-8020-4D83-9A00-368869F8FEB6}"/>
    <cellStyle name="Comma [0] 2 8 2 2 6 3" xfId="8544" xr:uid="{4E5438F0-D35C-4E8F-AEB2-E59A3F9FC750}"/>
    <cellStyle name="Comma [0] 2 8 2 2 6 4" xfId="12334" xr:uid="{32179FE8-9FA9-4CD2-B0B4-B3B376E4E633}"/>
    <cellStyle name="Comma [0] 2 8 2 2 6 5" xfId="16125" xr:uid="{C01BF7BC-BF87-427A-9358-CCBFA6FEC405}"/>
    <cellStyle name="Comma [0] 2 8 2 2 7" xfId="4735" xr:uid="{19AE16B5-FB23-4740-85F5-AAF8F90EA7CB}"/>
    <cellStyle name="Comma [0] 2 8 2 2 8" xfId="8529" xr:uid="{780CB0D2-494B-4273-B6B6-5874AE14AC49}"/>
    <cellStyle name="Comma [0] 2 8 2 2 9" xfId="12319" xr:uid="{3A84A4F4-BAB8-4EAF-9C50-40D9BC0433BF}"/>
    <cellStyle name="Comma [0] 2 8 2 3" xfId="722" xr:uid="{0B38BA06-614E-45BE-91AB-A494B2AC1BAE}"/>
    <cellStyle name="Comma [0] 2 8 2 3 10" xfId="16126" xr:uid="{CFB710F0-AD0D-4C06-AA4C-5F58AB78112A}"/>
    <cellStyle name="Comma [0] 2 8 2 3 2" xfId="949" xr:uid="{C2976285-281C-497E-93C7-3D4F02FF9A65}"/>
    <cellStyle name="Comma [0] 2 8 2 3 2 2" xfId="1632" xr:uid="{0687A0FC-3A61-4010-A79D-1BC802525CEE}"/>
    <cellStyle name="Comma [0] 2 8 2 3 2 2 2" xfId="3425" xr:uid="{1D3396AA-EE7A-474E-A1A6-49E6ADB6ED55}"/>
    <cellStyle name="Comma [0] 2 8 2 3 2 2 2 2" xfId="4754" xr:uid="{E9A4C398-C23B-4957-AB42-F2DB76CB62E4}"/>
    <cellStyle name="Comma [0] 2 8 2 3 2 2 2 3" xfId="8548" xr:uid="{A17020C9-EB25-4642-874C-7F0615838385}"/>
    <cellStyle name="Comma [0] 2 8 2 3 2 2 2 4" xfId="12338" xr:uid="{8E75E8E9-18E7-4847-9F6F-A2D483A3B878}"/>
    <cellStyle name="Comma [0] 2 8 2 3 2 2 2 5" xfId="16129" xr:uid="{EB3D125C-7079-43A4-871B-47A7E1BCD893}"/>
    <cellStyle name="Comma [0] 2 8 2 3 2 2 3" xfId="4753" xr:uid="{E7A852D9-E6D1-4ED5-B145-45B0D27942A4}"/>
    <cellStyle name="Comma [0] 2 8 2 3 2 2 4" xfId="8547" xr:uid="{3D57881A-1C6A-492A-9DDB-D3CB35276D9F}"/>
    <cellStyle name="Comma [0] 2 8 2 3 2 2 5" xfId="12337" xr:uid="{F3453344-2F9B-4242-89B1-1B63EA0242CD}"/>
    <cellStyle name="Comma [0] 2 8 2 3 2 2 6" xfId="16128" xr:uid="{B8388D30-A095-4C7C-BDFF-572A86F9EC08}"/>
    <cellStyle name="Comma [0] 2 8 2 3 2 3" xfId="2742" xr:uid="{09C2C072-67A9-40D8-B932-A7ABDC371B36}"/>
    <cellStyle name="Comma [0] 2 8 2 3 2 3 2" xfId="4755" xr:uid="{310790AA-7AA7-42F4-BF79-1B874D3144BA}"/>
    <cellStyle name="Comma [0] 2 8 2 3 2 3 3" xfId="8549" xr:uid="{92FB84A6-F248-446C-AB9D-D102F986B8CF}"/>
    <cellStyle name="Comma [0] 2 8 2 3 2 3 4" xfId="12339" xr:uid="{62346E5D-2E8E-400C-94D8-F39DF1FB4258}"/>
    <cellStyle name="Comma [0] 2 8 2 3 2 3 5" xfId="16130" xr:uid="{DF9CCA79-8965-4373-AE31-51A1A8CB1364}"/>
    <cellStyle name="Comma [0] 2 8 2 3 2 4" xfId="4752" xr:uid="{59CE2DFC-6B4E-4430-ADB8-7892B18131B3}"/>
    <cellStyle name="Comma [0] 2 8 2 3 2 5" xfId="8546" xr:uid="{4120C760-E436-4D15-8CC7-D957E1E87754}"/>
    <cellStyle name="Comma [0] 2 8 2 3 2 6" xfId="12336" xr:uid="{3004DF14-A23C-4348-A113-FD687A224CC5}"/>
    <cellStyle name="Comma [0] 2 8 2 3 2 7" xfId="16127" xr:uid="{E22A207F-512A-46F3-84C7-5EE3F28024DC}"/>
    <cellStyle name="Comma [0] 2 8 2 3 3" xfId="1176" xr:uid="{C4FDE62E-DA55-46A3-9BCE-A1D1732FA920}"/>
    <cellStyle name="Comma [0] 2 8 2 3 3 2" xfId="1859" xr:uid="{7EFCD88B-097B-4E0C-9088-B33A7EFA172F}"/>
    <cellStyle name="Comma [0] 2 8 2 3 3 2 2" xfId="3652" xr:uid="{717F397F-F017-4EA9-B6D1-B054BF2A2021}"/>
    <cellStyle name="Comma [0] 2 8 2 3 3 2 2 2" xfId="4758" xr:uid="{62079730-B830-4102-95BD-C15CF5353CB4}"/>
    <cellStyle name="Comma [0] 2 8 2 3 3 2 2 3" xfId="8552" xr:uid="{F419FE29-8B23-4933-9717-59EA0ECCEAED}"/>
    <cellStyle name="Comma [0] 2 8 2 3 3 2 2 4" xfId="12342" xr:uid="{857B4A6E-17EC-499C-80B2-21E3C21ECB6F}"/>
    <cellStyle name="Comma [0] 2 8 2 3 3 2 2 5" xfId="16133" xr:uid="{4A333259-2117-4420-8827-CB76C7CB077D}"/>
    <cellStyle name="Comma [0] 2 8 2 3 3 2 3" xfId="4757" xr:uid="{F9B11F3E-9471-41EC-BF0D-FCB6E76DFCCD}"/>
    <cellStyle name="Comma [0] 2 8 2 3 3 2 4" xfId="8551" xr:uid="{5462A525-E457-40DF-B2CA-0A9D7B5EAAA6}"/>
    <cellStyle name="Comma [0] 2 8 2 3 3 2 5" xfId="12341" xr:uid="{F4AA55F2-2BFF-4DD5-8B18-5469B146FF9C}"/>
    <cellStyle name="Comma [0] 2 8 2 3 3 2 6" xfId="16132" xr:uid="{D1B9BFA0-2E82-4319-8566-34BD5327BB0C}"/>
    <cellStyle name="Comma [0] 2 8 2 3 3 3" xfId="2969" xr:uid="{A2A8B1C5-287C-4E9D-879A-39EBE4FC6884}"/>
    <cellStyle name="Comma [0] 2 8 2 3 3 3 2" xfId="4759" xr:uid="{D9D3F6BD-199B-44B6-A93D-EAF23B718A25}"/>
    <cellStyle name="Comma [0] 2 8 2 3 3 3 3" xfId="8553" xr:uid="{709A1430-A171-4777-B513-CE929C4087DC}"/>
    <cellStyle name="Comma [0] 2 8 2 3 3 3 4" xfId="12343" xr:uid="{29EA81D4-802D-4B0F-B35C-11CC506AB868}"/>
    <cellStyle name="Comma [0] 2 8 2 3 3 3 5" xfId="16134" xr:uid="{A6A95934-6DFF-4EDE-B826-08F5C09C8991}"/>
    <cellStyle name="Comma [0] 2 8 2 3 3 4" xfId="4756" xr:uid="{04E4C9AD-4D42-4847-87A9-DA5E16B0E453}"/>
    <cellStyle name="Comma [0] 2 8 2 3 3 5" xfId="8550" xr:uid="{AB1C7F05-E616-4AAA-888F-5986DBAF78C9}"/>
    <cellStyle name="Comma [0] 2 8 2 3 3 6" xfId="12340" xr:uid="{B6A54930-4691-4000-AF68-8E78D30EBE17}"/>
    <cellStyle name="Comma [0] 2 8 2 3 3 7" xfId="16131" xr:uid="{6D12DE6D-C30F-4AB3-AA04-64764E6F73CB}"/>
    <cellStyle name="Comma [0] 2 8 2 3 4" xfId="1404" xr:uid="{82C7FE26-8694-42D7-B3CC-06492C9708F2}"/>
    <cellStyle name="Comma [0] 2 8 2 3 4 2" xfId="3197" xr:uid="{BC6A4C86-F8D8-4D6B-A9E9-14BBFDEC0DFE}"/>
    <cellStyle name="Comma [0] 2 8 2 3 4 2 2" xfId="4761" xr:uid="{51FE6AB6-9391-4EE6-A088-1FCEDA9941B6}"/>
    <cellStyle name="Comma [0] 2 8 2 3 4 2 3" xfId="8555" xr:uid="{8675F44E-9955-4EAA-BF5D-DE113115C9CE}"/>
    <cellStyle name="Comma [0] 2 8 2 3 4 2 4" xfId="12345" xr:uid="{B5579096-F359-419A-A03E-5C1879397181}"/>
    <cellStyle name="Comma [0] 2 8 2 3 4 2 5" xfId="16136" xr:uid="{B98E3B2E-F1FB-4417-BFE9-8D504F549041}"/>
    <cellStyle name="Comma [0] 2 8 2 3 4 3" xfId="4760" xr:uid="{0CA440E2-C383-4093-AFB9-34ED7FA86B67}"/>
    <cellStyle name="Comma [0] 2 8 2 3 4 4" xfId="8554" xr:uid="{D73C8D2B-3E9F-4A60-8F2B-DAED54361F72}"/>
    <cellStyle name="Comma [0] 2 8 2 3 4 5" xfId="12344" xr:uid="{A2504885-45BC-4AD5-84DB-6F775C39ACAE}"/>
    <cellStyle name="Comma [0] 2 8 2 3 4 6" xfId="16135" xr:uid="{E7C499F1-7EFE-4610-BC68-CAA436D9A3DF}"/>
    <cellStyle name="Comma [0] 2 8 2 3 5" xfId="2008" xr:uid="{A9B4AED5-ADD8-44D5-AFBD-BD38DFF0C6EF}"/>
    <cellStyle name="Comma [0] 2 8 2 3 5 2" xfId="3801" xr:uid="{89C7D293-076B-4FF1-AD30-6EAFD704E774}"/>
    <cellStyle name="Comma [0] 2 8 2 3 5 2 2" xfId="4763" xr:uid="{5565E6C7-FE16-4837-AFAC-784D5DE20111}"/>
    <cellStyle name="Comma [0] 2 8 2 3 5 2 3" xfId="8557" xr:uid="{4431C3DC-D7A1-404C-BCD9-3F2E5C6B40AC}"/>
    <cellStyle name="Comma [0] 2 8 2 3 5 2 4" xfId="12347" xr:uid="{F93B7C28-75C0-47EF-B032-05B86D060A6E}"/>
    <cellStyle name="Comma [0] 2 8 2 3 5 2 5" xfId="16138" xr:uid="{74A73139-59A6-4C02-B936-97E66112B762}"/>
    <cellStyle name="Comma [0] 2 8 2 3 5 3" xfId="4762" xr:uid="{41004A06-AE78-4CF7-AC8A-C949730162B0}"/>
    <cellStyle name="Comma [0] 2 8 2 3 5 4" xfId="8556" xr:uid="{BFCD4D6C-3089-4831-B384-7A9F049A894C}"/>
    <cellStyle name="Comma [0] 2 8 2 3 5 5" xfId="12346" xr:uid="{C70E8AC8-EE7B-4275-BD90-04BD266DA7DE}"/>
    <cellStyle name="Comma [0] 2 8 2 3 5 6" xfId="16137" xr:uid="{0917BAB2-06F6-479B-85F1-5041E1B25229}"/>
    <cellStyle name="Comma [0] 2 8 2 3 6" xfId="2515" xr:uid="{34858C85-CFDE-4647-9C5D-57BCCAEC6901}"/>
    <cellStyle name="Comma [0] 2 8 2 3 6 2" xfId="4764" xr:uid="{95CAC7BA-CA5A-4A9A-917A-FF5FF819B104}"/>
    <cellStyle name="Comma [0] 2 8 2 3 6 3" xfId="8558" xr:uid="{B356CC95-A579-40D9-B067-4CA87030AC59}"/>
    <cellStyle name="Comma [0] 2 8 2 3 6 4" xfId="12348" xr:uid="{6E97214E-DBF5-41E7-9CF9-87F3E0B79839}"/>
    <cellStyle name="Comma [0] 2 8 2 3 6 5" xfId="16139" xr:uid="{031B042E-B98F-4F13-BA34-B24F1DD0DB64}"/>
    <cellStyle name="Comma [0] 2 8 2 3 7" xfId="4751" xr:uid="{534D3C38-959E-4E16-801D-9816DF39B469}"/>
    <cellStyle name="Comma [0] 2 8 2 3 8" xfId="8545" xr:uid="{F4A48044-8282-407A-B6CA-C1F71AD580F0}"/>
    <cellStyle name="Comma [0] 2 8 2 3 9" xfId="12335" xr:uid="{C99B5961-1E7B-48A0-8BC7-E9070144B97C}"/>
    <cellStyle name="Comma [0] 2 8 2 4" xfId="873" xr:uid="{66E1CA16-A115-4A52-9B1D-7619EE262883}"/>
    <cellStyle name="Comma [0] 2 8 2 4 2" xfId="1556" xr:uid="{01E35A14-91ED-470F-9553-D56A452D09D8}"/>
    <cellStyle name="Comma [0] 2 8 2 4 2 2" xfId="3349" xr:uid="{A1B2B2F2-9381-4FC7-864B-77ED9669EBC0}"/>
    <cellStyle name="Comma [0] 2 8 2 4 2 2 2" xfId="4767" xr:uid="{C6AC9F55-8CCD-4F22-AC5F-185AAA29E60D}"/>
    <cellStyle name="Comma [0] 2 8 2 4 2 2 3" xfId="8561" xr:uid="{34A5D25D-60FD-45C5-8575-2C0EC15D0049}"/>
    <cellStyle name="Comma [0] 2 8 2 4 2 2 4" xfId="12351" xr:uid="{72E28008-1C61-4D2D-9135-00461EF7614F}"/>
    <cellStyle name="Comma [0] 2 8 2 4 2 2 5" xfId="16142" xr:uid="{58CD6EE5-DBF2-4E9F-BBEF-86B25DF37DBC}"/>
    <cellStyle name="Comma [0] 2 8 2 4 2 3" xfId="4766" xr:uid="{9B506D87-517F-459D-A480-A47F66D27E31}"/>
    <cellStyle name="Comma [0] 2 8 2 4 2 4" xfId="8560" xr:uid="{583C09CB-7B20-47A8-9F40-AE7F86C94C58}"/>
    <cellStyle name="Comma [0] 2 8 2 4 2 5" xfId="12350" xr:uid="{3EE9F4A2-9DA5-4215-8B66-A1A9801CE7DE}"/>
    <cellStyle name="Comma [0] 2 8 2 4 2 6" xfId="16141" xr:uid="{6180715C-61DA-4F22-87C5-338DE5391B35}"/>
    <cellStyle name="Comma [0] 2 8 2 4 3" xfId="2137" xr:uid="{D8D349D7-2078-46AF-B9F2-63790231BBD5}"/>
    <cellStyle name="Comma [0] 2 8 2 4 3 2" xfId="3930" xr:uid="{738BDECE-EC2D-47DD-BC39-DB8317E67210}"/>
    <cellStyle name="Comma [0] 2 8 2 4 3 2 2" xfId="4769" xr:uid="{D26BD236-F5D9-48C7-B1A2-ADE361C2DCF1}"/>
    <cellStyle name="Comma [0] 2 8 2 4 3 2 3" xfId="8563" xr:uid="{1E5C53A7-5C90-4CAB-8FEF-28A604710C25}"/>
    <cellStyle name="Comma [0] 2 8 2 4 3 2 4" xfId="12353" xr:uid="{B2C636B8-C9F9-4F54-962B-FF723091A45A}"/>
    <cellStyle name="Comma [0] 2 8 2 4 3 2 5" xfId="16144" xr:uid="{0724CD9C-9ABA-423B-8473-0D737E3604CE}"/>
    <cellStyle name="Comma [0] 2 8 2 4 3 3" xfId="4768" xr:uid="{86031876-DFC7-4873-B5A2-6B2B53FEBDCE}"/>
    <cellStyle name="Comma [0] 2 8 2 4 3 4" xfId="8562" xr:uid="{8009394C-405F-49B5-9FAD-A4B3AE0E398E}"/>
    <cellStyle name="Comma [0] 2 8 2 4 3 5" xfId="12352" xr:uid="{412A570B-9838-49D0-8652-0E49B7355184}"/>
    <cellStyle name="Comma [0] 2 8 2 4 3 6" xfId="16143" xr:uid="{3EBD2341-2E43-4F1E-A0CE-20B938D80B82}"/>
    <cellStyle name="Comma [0] 2 8 2 4 4" xfId="2666" xr:uid="{540B3520-2971-47E4-B4B0-385423763692}"/>
    <cellStyle name="Comma [0] 2 8 2 4 4 2" xfId="4770" xr:uid="{D0C6E7EB-4580-4DF3-AFF7-5CD82DC92E6E}"/>
    <cellStyle name="Comma [0] 2 8 2 4 4 3" xfId="8564" xr:uid="{34040602-F482-49F0-B9B0-A2C6DED2360C}"/>
    <cellStyle name="Comma [0] 2 8 2 4 4 4" xfId="12354" xr:uid="{36538F69-75AF-44DE-8F67-9BE1737F5931}"/>
    <cellStyle name="Comma [0] 2 8 2 4 4 5" xfId="16145" xr:uid="{61F61859-CF6C-419E-91A9-9A6138669688}"/>
    <cellStyle name="Comma [0] 2 8 2 4 5" xfId="4765" xr:uid="{D0F8BF99-B1A9-4C6C-90F6-403EB62D0282}"/>
    <cellStyle name="Comma [0] 2 8 2 4 6" xfId="8559" xr:uid="{E9CDD7BF-9AC0-4C13-BD62-DE2D4F44CA0A}"/>
    <cellStyle name="Comma [0] 2 8 2 4 7" xfId="12349" xr:uid="{1B54FAC9-0730-45F5-936B-DE33B0AE23CC}"/>
    <cellStyle name="Comma [0] 2 8 2 4 8" xfId="16140" xr:uid="{1DB25165-19A0-494A-93CD-90420FB60208}"/>
    <cellStyle name="Comma [0] 2 8 2 5" xfId="1100" xr:uid="{0933DEBC-1494-48EF-879E-81D8E5632C23}"/>
    <cellStyle name="Comma [0] 2 8 2 5 2" xfId="1783" xr:uid="{20865BCD-CBBA-40E0-A222-17852C96F6CB}"/>
    <cellStyle name="Comma [0] 2 8 2 5 2 2" xfId="3576" xr:uid="{8323FDA9-236B-47E5-8A6D-BB22163F7EC1}"/>
    <cellStyle name="Comma [0] 2 8 2 5 2 2 2" xfId="4773" xr:uid="{0D6576EB-1A3D-4775-ABC3-C9CADC7282F1}"/>
    <cellStyle name="Comma [0] 2 8 2 5 2 2 3" xfId="8567" xr:uid="{EA67765C-53D3-42EA-96CE-BED84E41A275}"/>
    <cellStyle name="Comma [0] 2 8 2 5 2 2 4" xfId="12357" xr:uid="{9E2812A1-6888-4DB2-BFAF-96DD26136D05}"/>
    <cellStyle name="Comma [0] 2 8 2 5 2 2 5" xfId="16148" xr:uid="{A33F9BCA-852A-4BF8-8CCA-3D253AE8F427}"/>
    <cellStyle name="Comma [0] 2 8 2 5 2 3" xfId="4772" xr:uid="{888C7762-0A1D-478B-9867-E5D77236A0F1}"/>
    <cellStyle name="Comma [0] 2 8 2 5 2 4" xfId="8566" xr:uid="{30973FAC-E84C-4975-ADE0-5C2F80809371}"/>
    <cellStyle name="Comma [0] 2 8 2 5 2 5" xfId="12356" xr:uid="{85E11583-ABA9-4C73-89BB-24647D59B7BE}"/>
    <cellStyle name="Comma [0] 2 8 2 5 2 6" xfId="16147" xr:uid="{87A3A928-6373-47DC-BCD8-D972017A5F11}"/>
    <cellStyle name="Comma [0] 2 8 2 5 3" xfId="2893" xr:uid="{D5695B8F-116A-4136-846C-BBFD79C5193C}"/>
    <cellStyle name="Comma [0] 2 8 2 5 3 2" xfId="4774" xr:uid="{CDBA404C-09C2-408A-974C-FA6208C3113B}"/>
    <cellStyle name="Comma [0] 2 8 2 5 3 3" xfId="8568" xr:uid="{34B6EA92-19F5-4960-9E7E-936635CFAAA9}"/>
    <cellStyle name="Comma [0] 2 8 2 5 3 4" xfId="12358" xr:uid="{DD6BA617-52D8-4D9E-8B41-C1DE2AC804A3}"/>
    <cellStyle name="Comma [0] 2 8 2 5 3 5" xfId="16149" xr:uid="{3CBA2538-3624-46AA-B372-DEFCC80F122E}"/>
    <cellStyle name="Comma [0] 2 8 2 5 4" xfId="4771" xr:uid="{435B6EC0-995E-4C47-8A00-55A93491003A}"/>
    <cellStyle name="Comma [0] 2 8 2 5 5" xfId="8565" xr:uid="{D1A9F7D4-E926-40AD-8BB7-000E000C7F70}"/>
    <cellStyle name="Comma [0] 2 8 2 5 6" xfId="12355" xr:uid="{9C5A50B9-3698-40A2-8FBC-D8DF965A95E2}"/>
    <cellStyle name="Comma [0] 2 8 2 5 7" xfId="16146" xr:uid="{447A6EAB-E729-4D6C-AE1C-016BCB3BF3AC}"/>
    <cellStyle name="Comma [0] 2 8 2 6" xfId="1328" xr:uid="{CE3DA098-5686-41F8-8021-B15F70AE40E8}"/>
    <cellStyle name="Comma [0] 2 8 2 6 2" xfId="3121" xr:uid="{23E3DFCB-0776-4256-AE48-FC149F67619A}"/>
    <cellStyle name="Comma [0] 2 8 2 6 2 2" xfId="4776" xr:uid="{01FD15C0-6327-4219-90EB-266EA78BC3A9}"/>
    <cellStyle name="Comma [0] 2 8 2 6 2 3" xfId="8570" xr:uid="{D5EC3779-D0A2-45D5-8CAF-2090CBC93C14}"/>
    <cellStyle name="Comma [0] 2 8 2 6 2 4" xfId="12360" xr:uid="{7BA79A5C-6FC1-4845-8776-131ADD3DC96C}"/>
    <cellStyle name="Comma [0] 2 8 2 6 2 5" xfId="16151" xr:uid="{F9047DDD-495C-4BAF-BC27-5A05E87062C2}"/>
    <cellStyle name="Comma [0] 2 8 2 6 3" xfId="4775" xr:uid="{66376AF3-440A-4982-B4E9-BD67133DA397}"/>
    <cellStyle name="Comma [0] 2 8 2 6 4" xfId="8569" xr:uid="{9D43EED2-4840-4076-8798-DDFC3807E834}"/>
    <cellStyle name="Comma [0] 2 8 2 6 5" xfId="12359" xr:uid="{F26CE6E6-F778-49A1-810A-A5C3B0A00E91}"/>
    <cellStyle name="Comma [0] 2 8 2 6 6" xfId="16150" xr:uid="{AF6563FD-841E-4805-9014-FEE3850F33D1}"/>
    <cellStyle name="Comma [0] 2 8 2 7" xfId="632" xr:uid="{CE9F47A0-25C4-4BA0-9328-0F8AF6A5948E}"/>
    <cellStyle name="Comma [0] 2 8 2 7 2" xfId="2433" xr:uid="{44141111-F15C-4CF5-B4D0-0A392B6DAFCB}"/>
    <cellStyle name="Comma [0] 2 8 2 7 2 2" xfId="4778" xr:uid="{9A584394-37A5-4FDA-8CAF-2E56E2387D44}"/>
    <cellStyle name="Comma [0] 2 8 2 7 2 3" xfId="8572" xr:uid="{60C3FDEF-B280-4DB9-9014-07A9453CEFDF}"/>
    <cellStyle name="Comma [0] 2 8 2 7 2 4" xfId="12362" xr:uid="{6DEA5840-4235-4684-A97A-83ED344C4650}"/>
    <cellStyle name="Comma [0] 2 8 2 7 2 5" xfId="16153" xr:uid="{B32C0E25-541F-42F3-8A9A-1A8F1C44CB8C}"/>
    <cellStyle name="Comma [0] 2 8 2 7 3" xfId="4777" xr:uid="{930C74A9-4A56-4D4C-88BB-268FBF67CF28}"/>
    <cellStyle name="Comma [0] 2 8 2 7 4" xfId="8571" xr:uid="{2D871709-B6D6-4B3F-ADAE-ED9DDC5601C7}"/>
    <cellStyle name="Comma [0] 2 8 2 7 5" xfId="12361" xr:uid="{1ECF4568-F153-4DEB-A059-DA1A3C280A62}"/>
    <cellStyle name="Comma [0] 2 8 2 7 6" xfId="16152" xr:uid="{9BEA2C60-7C06-4D9F-B3A8-0C81FC275FB7}"/>
    <cellStyle name="Comma [0] 2 8 2 8" xfId="2335" xr:uid="{54405057-F4C9-4FA9-A513-1F72708E3129}"/>
    <cellStyle name="Comma [0] 2 8 2 8 2" xfId="4779" xr:uid="{EA81973F-A8DB-41D9-92D4-74BAB9AC99E2}"/>
    <cellStyle name="Comma [0] 2 8 2 8 3" xfId="8573" xr:uid="{79FA97FC-7789-4A8C-99BF-C520DF792352}"/>
    <cellStyle name="Comma [0] 2 8 2 8 4" xfId="12363" xr:uid="{2AAA3985-FABC-448D-A023-1CDF6D3103AB}"/>
    <cellStyle name="Comma [0] 2 8 2 8 5" xfId="16154" xr:uid="{1E513C07-AB81-4CE4-806B-D6C8DF025B4F}"/>
    <cellStyle name="Comma [0] 2 8 2 9" xfId="4734" xr:uid="{A9D5B56A-06EC-49ED-909C-20714CA701DA}"/>
    <cellStyle name="Comma [0] 2 8 3" xfId="787" xr:uid="{DDB78A2E-6952-477C-9627-7AD8BEA8F79C}"/>
    <cellStyle name="Comma [0] 2 8 3 10" xfId="16155" xr:uid="{A6C6CB82-F60F-4DA5-94B2-66EBF4FB9840}"/>
    <cellStyle name="Comma [0] 2 8 3 2" xfId="1014" xr:uid="{59D7C388-673F-400E-A7BD-585ED679DD34}"/>
    <cellStyle name="Comma [0] 2 8 3 2 2" xfId="1697" xr:uid="{B3E76902-4944-405F-B1FA-FC77F5313593}"/>
    <cellStyle name="Comma [0] 2 8 3 2 2 2" xfId="3490" xr:uid="{1F94F56D-C415-4664-88B0-D37489231CD3}"/>
    <cellStyle name="Comma [0] 2 8 3 2 2 2 2" xfId="4783" xr:uid="{F89432D9-73B0-41CC-BC97-7802E8EAE877}"/>
    <cellStyle name="Comma [0] 2 8 3 2 2 2 3" xfId="8577" xr:uid="{1F6D79D5-5BFC-4466-ACB6-4045276D635B}"/>
    <cellStyle name="Comma [0] 2 8 3 2 2 2 4" xfId="12367" xr:uid="{5276E774-742D-4D4F-B6A2-1095D67DE883}"/>
    <cellStyle name="Comma [0] 2 8 3 2 2 2 5" xfId="16158" xr:uid="{4C8BF6FE-83F4-452F-B646-FBB9060A5821}"/>
    <cellStyle name="Comma [0] 2 8 3 2 2 3" xfId="4782" xr:uid="{DE680C85-8528-4767-8F0C-56B26604FAFA}"/>
    <cellStyle name="Comma [0] 2 8 3 2 2 4" xfId="8576" xr:uid="{89C8516A-6065-457D-A4F5-C6887B3B428F}"/>
    <cellStyle name="Comma [0] 2 8 3 2 2 5" xfId="12366" xr:uid="{F2D19FF6-9F06-4F40-BFBC-7B8B23C87538}"/>
    <cellStyle name="Comma [0] 2 8 3 2 2 6" xfId="16157" xr:uid="{D59C57FE-08C1-4B69-B5CD-4DE2DC9AAA52}"/>
    <cellStyle name="Comma [0] 2 8 3 2 3" xfId="2202" xr:uid="{132BA420-6C77-40DC-A5CD-841271E5DCBB}"/>
    <cellStyle name="Comma [0] 2 8 3 2 3 2" xfId="3995" xr:uid="{3A22A64E-E54F-42D8-92BB-E16CFA7EF55B}"/>
    <cellStyle name="Comma [0] 2 8 3 2 3 2 2" xfId="4785" xr:uid="{D1E2A22A-2D27-4F10-8ADD-D2088CAA05F8}"/>
    <cellStyle name="Comma [0] 2 8 3 2 3 2 3" xfId="8579" xr:uid="{565B4939-491A-4626-B0D3-8891A0CB56C1}"/>
    <cellStyle name="Comma [0] 2 8 3 2 3 2 4" xfId="12369" xr:uid="{6910E7DC-4D78-4D92-89D1-82C6CD076ED3}"/>
    <cellStyle name="Comma [0] 2 8 3 2 3 2 5" xfId="16160" xr:uid="{546B18CD-7B24-4C14-9F60-370DCA389BA1}"/>
    <cellStyle name="Comma [0] 2 8 3 2 3 3" xfId="4784" xr:uid="{190EB20F-E244-4388-A8D5-366E1C154791}"/>
    <cellStyle name="Comma [0] 2 8 3 2 3 4" xfId="8578" xr:uid="{206C795B-2F4A-4C19-B6E7-3BDA80072FDD}"/>
    <cellStyle name="Comma [0] 2 8 3 2 3 5" xfId="12368" xr:uid="{68A9F23A-1C4D-4D9B-B2FC-C597FBB42AA6}"/>
    <cellStyle name="Comma [0] 2 8 3 2 3 6" xfId="16159" xr:uid="{B1E7D4F9-E09A-4135-B3D1-CCF562A0386C}"/>
    <cellStyle name="Comma [0] 2 8 3 2 4" xfId="2807" xr:uid="{762252FB-6CAE-4415-9F84-34936A7A8A20}"/>
    <cellStyle name="Comma [0] 2 8 3 2 4 2" xfId="4786" xr:uid="{60EBA6E2-E102-4DE4-8BBB-AE950B5F6EF0}"/>
    <cellStyle name="Comma [0] 2 8 3 2 4 3" xfId="8580" xr:uid="{842155BB-806A-400D-8C9A-A44656B8CF0F}"/>
    <cellStyle name="Comma [0] 2 8 3 2 4 4" xfId="12370" xr:uid="{079C485B-7D33-4D84-879A-8BC90D6DA5B5}"/>
    <cellStyle name="Comma [0] 2 8 3 2 4 5" xfId="16161" xr:uid="{ED56C695-040C-48F5-86B8-7F14DD16347F}"/>
    <cellStyle name="Comma [0] 2 8 3 2 5" xfId="4781" xr:uid="{2348E015-7E97-41BB-8599-6FFCCF0559F3}"/>
    <cellStyle name="Comma [0] 2 8 3 2 6" xfId="8575" xr:uid="{D3F3A093-509C-47EA-8AF3-89FD495E7DB0}"/>
    <cellStyle name="Comma [0] 2 8 3 2 7" xfId="12365" xr:uid="{F5E24600-FDD0-4558-9DB8-EB994CE20881}"/>
    <cellStyle name="Comma [0] 2 8 3 2 8" xfId="16156" xr:uid="{57D7F577-20B7-48F8-BC21-72A37886D5A4}"/>
    <cellStyle name="Comma [0] 2 8 3 3" xfId="1241" xr:uid="{518F795D-8D50-4016-86F6-4CE42D6D1596}"/>
    <cellStyle name="Comma [0] 2 8 3 3 2" xfId="1924" xr:uid="{8939BC18-36E6-41D6-9759-AB5912C6B89B}"/>
    <cellStyle name="Comma [0] 2 8 3 3 2 2" xfId="3717" xr:uid="{3198A159-DEA6-4CF5-9407-F951D4FDFA27}"/>
    <cellStyle name="Comma [0] 2 8 3 3 2 2 2" xfId="4789" xr:uid="{B9320018-4324-4629-90B9-B6D44E0D2EF9}"/>
    <cellStyle name="Comma [0] 2 8 3 3 2 2 3" xfId="8583" xr:uid="{8B197413-DBDB-4FF5-9F56-5C25472697A7}"/>
    <cellStyle name="Comma [0] 2 8 3 3 2 2 4" xfId="12373" xr:uid="{94901EC3-AD34-48F0-AEFA-113CCE056CEC}"/>
    <cellStyle name="Comma [0] 2 8 3 3 2 2 5" xfId="16164" xr:uid="{886AB60E-00AE-4C4D-A77B-1F750C7DE11F}"/>
    <cellStyle name="Comma [0] 2 8 3 3 2 3" xfId="4788" xr:uid="{36F86728-CBC8-4097-8A6C-3EDFBD75D6BD}"/>
    <cellStyle name="Comma [0] 2 8 3 3 2 4" xfId="8582" xr:uid="{36F05597-F0B1-44B0-B6A4-458F0DE18A7C}"/>
    <cellStyle name="Comma [0] 2 8 3 3 2 5" xfId="12372" xr:uid="{8E7E5C5D-347A-4C84-A0B9-DC186DF53CBE}"/>
    <cellStyle name="Comma [0] 2 8 3 3 2 6" xfId="16163" xr:uid="{48ADF185-F941-441F-A209-5600F896D460}"/>
    <cellStyle name="Comma [0] 2 8 3 3 3" xfId="3034" xr:uid="{17603D20-D443-4E0F-AA17-432EBBAC9648}"/>
    <cellStyle name="Comma [0] 2 8 3 3 3 2" xfId="4790" xr:uid="{94B6EFF3-D1A7-441F-A65F-2B33B138EA29}"/>
    <cellStyle name="Comma [0] 2 8 3 3 3 3" xfId="8584" xr:uid="{9B394030-927F-45DC-AB88-45007BBD09B1}"/>
    <cellStyle name="Comma [0] 2 8 3 3 3 4" xfId="12374" xr:uid="{DC7E0A86-2C8A-4A5F-A18E-CCDFBE8399B2}"/>
    <cellStyle name="Comma [0] 2 8 3 3 3 5" xfId="16165" xr:uid="{18173BFC-5AB8-434A-9C6C-C0EA0C56679C}"/>
    <cellStyle name="Comma [0] 2 8 3 3 4" xfId="4787" xr:uid="{22DACDA8-F0B9-4EEC-A3DC-4CE9D9207ABB}"/>
    <cellStyle name="Comma [0] 2 8 3 3 5" xfId="8581" xr:uid="{887E2DD5-5FDE-4CEA-8E09-290C51D92699}"/>
    <cellStyle name="Comma [0] 2 8 3 3 6" xfId="12371" xr:uid="{E6104C8C-990E-4061-BCEE-72F9F104AD5B}"/>
    <cellStyle name="Comma [0] 2 8 3 3 7" xfId="16162" xr:uid="{5DD269EA-340E-488A-BEAE-62970DF82011}"/>
    <cellStyle name="Comma [0] 2 8 3 4" xfId="1469" xr:uid="{DB92439D-B28A-4274-B622-D7195B33004F}"/>
    <cellStyle name="Comma [0] 2 8 3 4 2" xfId="3262" xr:uid="{D6926891-2CFE-4954-A15E-75D8EB69C5E1}"/>
    <cellStyle name="Comma [0] 2 8 3 4 2 2" xfId="4792" xr:uid="{7FF7CB3E-DA39-49A5-81FC-15422ECE4107}"/>
    <cellStyle name="Comma [0] 2 8 3 4 2 3" xfId="8586" xr:uid="{A4432132-6D9D-4BBE-93DE-88D26CC3C554}"/>
    <cellStyle name="Comma [0] 2 8 3 4 2 4" xfId="12376" xr:uid="{5880857C-AC0C-4263-8DFF-73883DB00B94}"/>
    <cellStyle name="Comma [0] 2 8 3 4 2 5" xfId="16167" xr:uid="{20A66BB2-D1BA-4E67-87FF-1E7E6050A6D3}"/>
    <cellStyle name="Comma [0] 2 8 3 4 3" xfId="4791" xr:uid="{474832F6-E002-4D5F-88F2-A4203690AB94}"/>
    <cellStyle name="Comma [0] 2 8 3 4 4" xfId="8585" xr:uid="{1F7BF571-38E7-416B-A60C-B45B0D7C60BA}"/>
    <cellStyle name="Comma [0] 2 8 3 4 5" xfId="12375" xr:uid="{F637164B-0948-4B2F-9CD6-389A08ACEA34}"/>
    <cellStyle name="Comma [0] 2 8 3 4 6" xfId="16166" xr:uid="{E9738E7F-4D53-4A8A-9089-74621CA74A06}"/>
    <cellStyle name="Comma [0] 2 8 3 5" xfId="2057" xr:uid="{7E00FE2D-57F9-4881-8B5E-4329CBBDD699}"/>
    <cellStyle name="Comma [0] 2 8 3 5 2" xfId="3850" xr:uid="{0E352A9A-BEC0-4C8F-8504-ECF78EB666B7}"/>
    <cellStyle name="Comma [0] 2 8 3 5 2 2" xfId="4794" xr:uid="{6AB18AC7-E463-4133-A7D5-8C0D4E7F0F35}"/>
    <cellStyle name="Comma [0] 2 8 3 5 2 3" xfId="8588" xr:uid="{C2A7205B-8FD0-4A34-A8A3-73ABD491285A}"/>
    <cellStyle name="Comma [0] 2 8 3 5 2 4" xfId="12378" xr:uid="{3603160E-78BC-4872-8A56-2ED2B366776F}"/>
    <cellStyle name="Comma [0] 2 8 3 5 2 5" xfId="16169" xr:uid="{DF3E97D5-0204-4E65-A400-142E153B6469}"/>
    <cellStyle name="Comma [0] 2 8 3 5 3" xfId="4793" xr:uid="{324A0039-13A2-4D41-BE3A-094FD7D1B8E5}"/>
    <cellStyle name="Comma [0] 2 8 3 5 4" xfId="8587" xr:uid="{970BEE77-EFDE-4899-A753-7A2F28057D96}"/>
    <cellStyle name="Comma [0] 2 8 3 5 5" xfId="12377" xr:uid="{13F5324B-C849-463C-BF4A-F27D86E696BD}"/>
    <cellStyle name="Comma [0] 2 8 3 5 6" xfId="16168" xr:uid="{FBAD0E2F-F78C-486A-928B-E8FA7C685674}"/>
    <cellStyle name="Comma [0] 2 8 3 6" xfId="2580" xr:uid="{67F7F22E-C1FD-4371-B251-68FC62207EE5}"/>
    <cellStyle name="Comma [0] 2 8 3 6 2" xfId="4795" xr:uid="{FC769724-8746-4C10-B1C5-2B1D3FECB3C0}"/>
    <cellStyle name="Comma [0] 2 8 3 6 3" xfId="8589" xr:uid="{82E9D005-9690-4373-B56D-0842E5F23239}"/>
    <cellStyle name="Comma [0] 2 8 3 6 4" xfId="12379" xr:uid="{513E0BA7-57BD-4B88-953D-78CCA2786128}"/>
    <cellStyle name="Comma [0] 2 8 3 6 5" xfId="16170" xr:uid="{86A9C7EF-829D-4C99-8EBA-F6A4208475C9}"/>
    <cellStyle name="Comma [0] 2 8 3 7" xfId="4780" xr:uid="{9152D6CA-49F4-4DBC-8080-D56737106162}"/>
    <cellStyle name="Comma [0] 2 8 3 8" xfId="8574" xr:uid="{830E8D3E-A58E-4430-8D78-E278A148F8EF}"/>
    <cellStyle name="Comma [0] 2 8 3 9" xfId="12364" xr:uid="{4DF25E50-28E3-4EAE-8D3B-1AE3E890F0B0}"/>
    <cellStyle name="Comma [0] 2 8 4" xfId="712" xr:uid="{09328957-1955-4C36-B24D-E2528517B8F5}"/>
    <cellStyle name="Comma [0] 2 8 4 10" xfId="16171" xr:uid="{AFBDA1FF-343D-4822-A025-8BB436A230A6}"/>
    <cellStyle name="Comma [0] 2 8 4 2" xfId="939" xr:uid="{B167ABDA-105E-4208-88DA-E5BA97F66926}"/>
    <cellStyle name="Comma [0] 2 8 4 2 2" xfId="1622" xr:uid="{29D63D36-EC67-4276-BC0C-132CCC62652E}"/>
    <cellStyle name="Comma [0] 2 8 4 2 2 2" xfId="3415" xr:uid="{3D32C15A-53D0-4F27-BDFC-12F59EE362BA}"/>
    <cellStyle name="Comma [0] 2 8 4 2 2 2 2" xfId="4799" xr:uid="{29805360-1717-45B4-A5EC-A0A7171AA4A8}"/>
    <cellStyle name="Comma [0] 2 8 4 2 2 2 3" xfId="8593" xr:uid="{DEBACF63-904D-4ACB-BAAD-514B300A1316}"/>
    <cellStyle name="Comma [0] 2 8 4 2 2 2 4" xfId="12383" xr:uid="{77C0A15C-B24F-4EBB-9066-0D3E175F4098}"/>
    <cellStyle name="Comma [0] 2 8 4 2 2 2 5" xfId="16174" xr:uid="{72D4E196-8612-4010-9DFD-FDBEB53FC39B}"/>
    <cellStyle name="Comma [0] 2 8 4 2 2 3" xfId="4798" xr:uid="{38FF374D-AA75-4D6C-AF85-29E206155BE2}"/>
    <cellStyle name="Comma [0] 2 8 4 2 2 4" xfId="8592" xr:uid="{9B7A0431-7A9A-4BB6-A288-1F3994CB56DC}"/>
    <cellStyle name="Comma [0] 2 8 4 2 2 5" xfId="12382" xr:uid="{D296ACB6-87A3-4FBB-9286-153B1A9D817D}"/>
    <cellStyle name="Comma [0] 2 8 4 2 2 6" xfId="16173" xr:uid="{55FBC524-59B8-4A3A-9E47-971902BD7351}"/>
    <cellStyle name="Comma [0] 2 8 4 2 3" xfId="2732" xr:uid="{C4A4E78A-5DAF-401E-B87B-EC49999771D5}"/>
    <cellStyle name="Comma [0] 2 8 4 2 3 2" xfId="4800" xr:uid="{235FA440-2C87-44C8-AA83-52EBB0574359}"/>
    <cellStyle name="Comma [0] 2 8 4 2 3 3" xfId="8594" xr:uid="{8EB70554-5D91-479E-876D-9A9FC4064505}"/>
    <cellStyle name="Comma [0] 2 8 4 2 3 4" xfId="12384" xr:uid="{18A66282-F623-4882-9D6D-32858687E9D6}"/>
    <cellStyle name="Comma [0] 2 8 4 2 3 5" xfId="16175" xr:uid="{85B0F271-52B2-4D1A-806D-FBF03254672C}"/>
    <cellStyle name="Comma [0] 2 8 4 2 4" xfId="4797" xr:uid="{FBD54DBD-EA75-4ECF-9599-EA7C66AAD3C2}"/>
    <cellStyle name="Comma [0] 2 8 4 2 5" xfId="8591" xr:uid="{E312F94B-2244-4449-88E9-930E53A2BF38}"/>
    <cellStyle name="Comma [0] 2 8 4 2 6" xfId="12381" xr:uid="{91579675-7018-402B-BEDD-235FAD4BEDA6}"/>
    <cellStyle name="Comma [0] 2 8 4 2 7" xfId="16172" xr:uid="{9E2FF62A-2012-42CA-B144-FD4281D333A8}"/>
    <cellStyle name="Comma [0] 2 8 4 3" xfId="1166" xr:uid="{E9D4AE31-C30C-47DE-A440-BC36F394A9FD}"/>
    <cellStyle name="Comma [0] 2 8 4 3 2" xfId="1849" xr:uid="{0CDB5CEB-10B7-4BD2-AA5D-1F18EE6D1985}"/>
    <cellStyle name="Comma [0] 2 8 4 3 2 2" xfId="3642" xr:uid="{1E621113-6A3A-4C88-BEA9-D6AF792FED7A}"/>
    <cellStyle name="Comma [0] 2 8 4 3 2 2 2" xfId="4803" xr:uid="{62F16B49-698E-4041-AA5D-CEE5B600D46F}"/>
    <cellStyle name="Comma [0] 2 8 4 3 2 2 3" xfId="8597" xr:uid="{9FE49CAF-73BD-4D61-9937-AD2F902FAADE}"/>
    <cellStyle name="Comma [0] 2 8 4 3 2 2 4" xfId="12387" xr:uid="{C7455DDD-B2E4-4097-B77A-DBBA130116D7}"/>
    <cellStyle name="Comma [0] 2 8 4 3 2 2 5" xfId="16178" xr:uid="{B0483E2E-879D-4F05-B43D-6EF9CF35DF01}"/>
    <cellStyle name="Comma [0] 2 8 4 3 2 3" xfId="4802" xr:uid="{045BFED9-019E-45AE-906E-2A4D5D6661CC}"/>
    <cellStyle name="Comma [0] 2 8 4 3 2 4" xfId="8596" xr:uid="{CBB327F5-CF31-4E2E-9E9B-ADB52EE6A269}"/>
    <cellStyle name="Comma [0] 2 8 4 3 2 5" xfId="12386" xr:uid="{225C307B-B21F-446C-A913-9E61FBE66684}"/>
    <cellStyle name="Comma [0] 2 8 4 3 2 6" xfId="16177" xr:uid="{927D85BB-C8A4-44C2-8F28-3572702C789D}"/>
    <cellStyle name="Comma [0] 2 8 4 3 3" xfId="2959" xr:uid="{DD13B86E-AF07-4947-B6EB-95B3AB46CFBB}"/>
    <cellStyle name="Comma [0] 2 8 4 3 3 2" xfId="4804" xr:uid="{060AD1F2-3E18-4150-BF30-133E997535EF}"/>
    <cellStyle name="Comma [0] 2 8 4 3 3 3" xfId="8598" xr:uid="{192B5F23-4D3C-4C4F-8463-AE1F8B3F41FF}"/>
    <cellStyle name="Comma [0] 2 8 4 3 3 4" xfId="12388" xr:uid="{455E3B05-1387-4793-A474-999BD9288B22}"/>
    <cellStyle name="Comma [0] 2 8 4 3 3 5" xfId="16179" xr:uid="{FEA5FA12-589E-4DC5-8CF7-F521F684DF25}"/>
    <cellStyle name="Comma [0] 2 8 4 3 4" xfId="4801" xr:uid="{4BFBE683-8122-4640-BF00-3DD97240F1E5}"/>
    <cellStyle name="Comma [0] 2 8 4 3 5" xfId="8595" xr:uid="{FB282F41-6757-476B-A678-E97B89196C1C}"/>
    <cellStyle name="Comma [0] 2 8 4 3 6" xfId="12385" xr:uid="{DA0C0676-C9D6-49ED-8399-8D04020C66F1}"/>
    <cellStyle name="Comma [0] 2 8 4 3 7" xfId="16176" xr:uid="{0C667B34-9378-46D0-BD32-0A3A08FAEF37}"/>
    <cellStyle name="Comma [0] 2 8 4 4" xfId="1394" xr:uid="{4CA8804C-A4B5-44B0-9EAE-8B8526E5AE78}"/>
    <cellStyle name="Comma [0] 2 8 4 4 2" xfId="3187" xr:uid="{7F8ABE9D-725A-43FC-9227-8633FBC8FAF0}"/>
    <cellStyle name="Comma [0] 2 8 4 4 2 2" xfId="4806" xr:uid="{37822CC9-DD96-4EA7-86D5-1BAC43FCD080}"/>
    <cellStyle name="Comma [0] 2 8 4 4 2 3" xfId="8600" xr:uid="{2E1772B8-D19E-4742-B48F-F4864C4A0790}"/>
    <cellStyle name="Comma [0] 2 8 4 4 2 4" xfId="12390" xr:uid="{723E4A1E-7E6E-4149-865B-19807F1C54E8}"/>
    <cellStyle name="Comma [0] 2 8 4 4 2 5" xfId="16181" xr:uid="{C9E3AC94-7C3B-486B-9520-4B781E4BD044}"/>
    <cellStyle name="Comma [0] 2 8 4 4 3" xfId="4805" xr:uid="{C0FC9846-7C57-432F-A8AD-3DD85956E335}"/>
    <cellStyle name="Comma [0] 2 8 4 4 4" xfId="8599" xr:uid="{89CEB573-E892-452C-B67E-7B8BF64BFD8A}"/>
    <cellStyle name="Comma [0] 2 8 4 4 5" xfId="12389" xr:uid="{0187B04C-D587-4041-898E-6EEC8BE386F4}"/>
    <cellStyle name="Comma [0] 2 8 4 4 6" xfId="16180" xr:uid="{AA22E582-0B69-4D0F-B087-73104E8986D1}"/>
    <cellStyle name="Comma [0] 2 8 4 5" xfId="1998" xr:uid="{48C3F922-9A14-44BC-B4AC-99991646D618}"/>
    <cellStyle name="Comma [0] 2 8 4 5 2" xfId="3791" xr:uid="{4FB66002-9E4B-4941-B921-2CE6A253154A}"/>
    <cellStyle name="Comma [0] 2 8 4 5 2 2" xfId="4808" xr:uid="{96AE76A5-B525-4329-B315-7958FB7E5989}"/>
    <cellStyle name="Comma [0] 2 8 4 5 2 3" xfId="8602" xr:uid="{7134479F-4A46-4B8C-A025-620F4CF781DE}"/>
    <cellStyle name="Comma [0] 2 8 4 5 2 4" xfId="12392" xr:uid="{33705D36-79B2-4C39-AD63-B2682901323C}"/>
    <cellStyle name="Comma [0] 2 8 4 5 2 5" xfId="16183" xr:uid="{ED282B5A-CC50-45DC-98B8-B7F3EDD19D5F}"/>
    <cellStyle name="Comma [0] 2 8 4 5 3" xfId="4807" xr:uid="{BA3C4615-44A3-49A2-8B84-2921F7F5C37C}"/>
    <cellStyle name="Comma [0] 2 8 4 5 4" xfId="8601" xr:uid="{AF4DE5B6-398D-4094-9743-E497AA173E4C}"/>
    <cellStyle name="Comma [0] 2 8 4 5 5" xfId="12391" xr:uid="{591B245E-F4A9-4107-8703-0ACDF3B259B2}"/>
    <cellStyle name="Comma [0] 2 8 4 5 6" xfId="16182" xr:uid="{A97386BC-0902-4B4B-80CC-EE2A317727DD}"/>
    <cellStyle name="Comma [0] 2 8 4 6" xfId="2505" xr:uid="{5D40EDB8-4381-4F40-AC84-EDF130E2DD29}"/>
    <cellStyle name="Comma [0] 2 8 4 6 2" xfId="4809" xr:uid="{2BA812E7-D35E-493A-8283-A3BF80F46660}"/>
    <cellStyle name="Comma [0] 2 8 4 6 3" xfId="8603" xr:uid="{EE53ACF3-374B-4241-B159-49D6961BEB57}"/>
    <cellStyle name="Comma [0] 2 8 4 6 4" xfId="12393" xr:uid="{757B2DCA-8CE7-4043-9987-0C8195BCF4BA}"/>
    <cellStyle name="Comma [0] 2 8 4 6 5" xfId="16184" xr:uid="{C0D9CB0E-05B9-4318-AE48-87B2BE626212}"/>
    <cellStyle name="Comma [0] 2 8 4 7" xfId="4796" xr:uid="{22A18E4C-BB96-40DA-AF59-6683A21BC36D}"/>
    <cellStyle name="Comma [0] 2 8 4 8" xfId="8590" xr:uid="{18F77891-9F0F-4488-94DB-90225F10D184}"/>
    <cellStyle name="Comma [0] 2 8 4 9" xfId="12380" xr:uid="{1E6172E1-33FA-4B67-ACA8-635EA7635188}"/>
    <cellStyle name="Comma [0] 2 8 5" xfId="863" xr:uid="{874F613D-B74E-49E2-82BE-D2FD8EBC3EE1}"/>
    <cellStyle name="Comma [0] 2 8 5 2" xfId="1546" xr:uid="{C37ED685-C3B2-4007-BA24-008A8B426DEA}"/>
    <cellStyle name="Comma [0] 2 8 5 2 2" xfId="3339" xr:uid="{71368C20-1D46-408D-B633-C70BD5B75BC8}"/>
    <cellStyle name="Comma [0] 2 8 5 2 2 2" xfId="4812" xr:uid="{48903F0D-9D30-4ABD-BEDE-C0A4B7E1FE94}"/>
    <cellStyle name="Comma [0] 2 8 5 2 2 3" xfId="8606" xr:uid="{04B95E7A-B45A-49EF-BB60-2BAFA76644C0}"/>
    <cellStyle name="Comma [0] 2 8 5 2 2 4" xfId="12396" xr:uid="{9B05F86C-87B6-42A5-B727-AF3F3D7C7DAB}"/>
    <cellStyle name="Comma [0] 2 8 5 2 2 5" xfId="16187" xr:uid="{ABDFD38F-419F-496B-AE83-963F8E0ACBE8}"/>
    <cellStyle name="Comma [0] 2 8 5 2 3" xfId="4811" xr:uid="{D6EEEDDE-C89D-40F7-848F-B39B12C324D0}"/>
    <cellStyle name="Comma [0] 2 8 5 2 4" xfId="8605" xr:uid="{36E7732F-B88D-4EB1-B29F-009CA34389F2}"/>
    <cellStyle name="Comma [0] 2 8 5 2 5" xfId="12395" xr:uid="{C55DF511-EB5D-46C1-BBD8-125B9C332930}"/>
    <cellStyle name="Comma [0] 2 8 5 2 6" xfId="16186" xr:uid="{DC1996E8-11F7-401E-BA12-0296993DE834}"/>
    <cellStyle name="Comma [0] 2 8 5 3" xfId="2127" xr:uid="{AC5C9022-106D-460C-AA17-E2EE630C6E1C}"/>
    <cellStyle name="Comma [0] 2 8 5 3 2" xfId="3920" xr:uid="{8CFE5B3C-E093-4191-B6B6-2C4EF77E19C0}"/>
    <cellStyle name="Comma [0] 2 8 5 3 2 2" xfId="4814" xr:uid="{80C8BD61-9A28-4843-8B36-AD1BB08A4428}"/>
    <cellStyle name="Comma [0] 2 8 5 3 2 3" xfId="8608" xr:uid="{80103100-D31A-483C-A27D-BE310A7A09AE}"/>
    <cellStyle name="Comma [0] 2 8 5 3 2 4" xfId="12398" xr:uid="{EDAB7D44-1743-49B1-987F-09F37DF2E427}"/>
    <cellStyle name="Comma [0] 2 8 5 3 2 5" xfId="16189" xr:uid="{04621C39-29DC-4603-A52C-1F561887DA23}"/>
    <cellStyle name="Comma [0] 2 8 5 3 3" xfId="4813" xr:uid="{C2F72C7D-6A5D-496B-8D16-3943BAB60F5C}"/>
    <cellStyle name="Comma [0] 2 8 5 3 4" xfId="8607" xr:uid="{EACF5A56-02AA-411F-8A94-B854B20D31CA}"/>
    <cellStyle name="Comma [0] 2 8 5 3 5" xfId="12397" xr:uid="{736B637D-8B2E-4834-81AD-0C32ECA8D88E}"/>
    <cellStyle name="Comma [0] 2 8 5 3 6" xfId="16188" xr:uid="{D2882F1A-E386-4A7D-AA48-78F59D181BBE}"/>
    <cellStyle name="Comma [0] 2 8 5 4" xfId="2656" xr:uid="{0DF6086D-58BC-4B79-8A2F-A1FAE3C1B936}"/>
    <cellStyle name="Comma [0] 2 8 5 4 2" xfId="4815" xr:uid="{2BFCC32B-D7C0-42A7-982D-1408C1E9BCC5}"/>
    <cellStyle name="Comma [0] 2 8 5 4 3" xfId="8609" xr:uid="{C566ADA1-DC19-488E-BA0F-E507404F299F}"/>
    <cellStyle name="Comma [0] 2 8 5 4 4" xfId="12399" xr:uid="{9F795915-25A3-40FA-9C9A-AFC58D9A3549}"/>
    <cellStyle name="Comma [0] 2 8 5 4 5" xfId="16190" xr:uid="{71436421-3D19-4264-A772-ACB3E33686BF}"/>
    <cellStyle name="Comma [0] 2 8 5 5" xfId="4810" xr:uid="{B69CFE01-C772-4A95-95A9-38A87DD96165}"/>
    <cellStyle name="Comma [0] 2 8 5 6" xfId="8604" xr:uid="{2391AD1C-1363-4E63-825E-2A369673EF2B}"/>
    <cellStyle name="Comma [0] 2 8 5 7" xfId="12394" xr:uid="{3D6F084D-22B0-44C4-B81A-CAED00778735}"/>
    <cellStyle name="Comma [0] 2 8 5 8" xfId="16185" xr:uid="{0CC99F1C-FB7B-49EB-96DE-B4EE11F510F1}"/>
    <cellStyle name="Comma [0] 2 8 6" xfId="1090" xr:uid="{936B94B8-6138-4A64-9E0B-E13611A7F687}"/>
    <cellStyle name="Comma [0] 2 8 6 2" xfId="1773" xr:uid="{2D7A5DBB-EB51-4BB3-BC81-79ABB515245B}"/>
    <cellStyle name="Comma [0] 2 8 6 2 2" xfId="3566" xr:uid="{9E67436E-65F0-4815-A984-49E89A07D5ED}"/>
    <cellStyle name="Comma [0] 2 8 6 2 2 2" xfId="4818" xr:uid="{4CAEA6E9-F151-4B32-818A-19615D60E5EC}"/>
    <cellStyle name="Comma [0] 2 8 6 2 2 3" xfId="8612" xr:uid="{71892BC4-5561-4237-B7EC-C2DC62A14C61}"/>
    <cellStyle name="Comma [0] 2 8 6 2 2 4" xfId="12402" xr:uid="{7E5973E1-7667-424B-976E-E6F845CA2C68}"/>
    <cellStyle name="Comma [0] 2 8 6 2 2 5" xfId="16193" xr:uid="{21992FE0-7CC8-485F-93B2-38E21F6B1D02}"/>
    <cellStyle name="Comma [0] 2 8 6 2 3" xfId="4817" xr:uid="{A2E05099-4535-4D9E-BD5E-3F788635E848}"/>
    <cellStyle name="Comma [0] 2 8 6 2 4" xfId="8611" xr:uid="{8ED0AE04-6567-466D-BAEF-AC9101360EA4}"/>
    <cellStyle name="Comma [0] 2 8 6 2 5" xfId="12401" xr:uid="{8399B237-CE90-40DA-8C37-EB3DE47052E0}"/>
    <cellStyle name="Comma [0] 2 8 6 2 6" xfId="16192" xr:uid="{76F0182C-49F5-47A5-A726-73C42E34A81B}"/>
    <cellStyle name="Comma [0] 2 8 6 3" xfId="2883" xr:uid="{A93F8264-0E68-40DB-B861-9EEB0ECCAD13}"/>
    <cellStyle name="Comma [0] 2 8 6 3 2" xfId="4819" xr:uid="{38D24909-E490-44C2-A35A-EF31DB5B354A}"/>
    <cellStyle name="Comma [0] 2 8 6 3 3" xfId="8613" xr:uid="{A7B8542D-CF69-4249-81B0-F1481D70FD5D}"/>
    <cellStyle name="Comma [0] 2 8 6 3 4" xfId="12403" xr:uid="{D17072DA-5FD1-4FD6-B3E3-82D0635F1D93}"/>
    <cellStyle name="Comma [0] 2 8 6 3 5" xfId="16194" xr:uid="{4774980B-C8CD-43C7-AF90-0F49161C8E97}"/>
    <cellStyle name="Comma [0] 2 8 6 4" xfId="4816" xr:uid="{9C5EE9E2-725B-47F5-B8E3-AC0A1B0143E9}"/>
    <cellStyle name="Comma [0] 2 8 6 5" xfId="8610" xr:uid="{8998DE4F-264B-44B1-A5C7-EAFDC106207A}"/>
    <cellStyle name="Comma [0] 2 8 6 6" xfId="12400" xr:uid="{26837F96-F95B-44F8-B0A3-206E95F759DA}"/>
    <cellStyle name="Comma [0] 2 8 6 7" xfId="16191" xr:uid="{4B36296A-A008-48BC-B269-7EF26EABEDC3}"/>
    <cellStyle name="Comma [0] 2 8 7" xfId="1318" xr:uid="{6DABBCCC-6C4F-47D8-9573-5AC7D225F1FC}"/>
    <cellStyle name="Comma [0] 2 8 7 2" xfId="3111" xr:uid="{3EAECDCE-5A3D-4A07-82FA-6E67150738E6}"/>
    <cellStyle name="Comma [0] 2 8 7 2 2" xfId="4821" xr:uid="{6CF4962A-9436-4F49-B4F1-C8A8D12D86C7}"/>
    <cellStyle name="Comma [0] 2 8 7 2 3" xfId="8615" xr:uid="{ABB878F3-A2AA-423E-AE5C-2788FF7FC056}"/>
    <cellStyle name="Comma [0] 2 8 7 2 4" xfId="12405" xr:uid="{314B94B8-6FEA-4211-8D3F-CE4817CDDE09}"/>
    <cellStyle name="Comma [0] 2 8 7 2 5" xfId="16196" xr:uid="{E9FB3C48-9394-4CBD-BE84-4E3823C38DE5}"/>
    <cellStyle name="Comma [0] 2 8 7 3" xfId="4820" xr:uid="{0E3FE843-692D-4301-833E-6503EB117903}"/>
    <cellStyle name="Comma [0] 2 8 7 4" xfId="8614" xr:uid="{8513714B-2AC2-4FD0-AF6F-DE410556E4D5}"/>
    <cellStyle name="Comma [0] 2 8 7 5" xfId="12404" xr:uid="{B2B99CBF-FF5D-45B7-AF72-32899013BD51}"/>
    <cellStyle name="Comma [0] 2 8 7 6" xfId="16195" xr:uid="{59AC63E2-CD06-4E4C-AEEC-150BE4B6BFA2}"/>
    <cellStyle name="Comma [0] 2 8 8" xfId="622" xr:uid="{54C642AF-368B-4C64-BE17-B1F8062B24DC}"/>
    <cellStyle name="Comma [0] 2 8 8 2" xfId="2423" xr:uid="{995C150E-63B5-4C72-8BAB-68901E1EE1E3}"/>
    <cellStyle name="Comma [0] 2 8 8 2 2" xfId="4823" xr:uid="{1371DAB6-E1C1-4353-8B1C-73731252F0AE}"/>
    <cellStyle name="Comma [0] 2 8 8 2 3" xfId="8617" xr:uid="{40C5404E-8097-4ED9-94D6-A912765C12A9}"/>
    <cellStyle name="Comma [0] 2 8 8 2 4" xfId="12407" xr:uid="{F82FFEF6-A7D7-4A27-B5B5-B455DF89CDDE}"/>
    <cellStyle name="Comma [0] 2 8 8 2 5" xfId="16198" xr:uid="{936CE13D-7752-4034-BD71-F03BFD514DB7}"/>
    <cellStyle name="Comma [0] 2 8 8 3" xfId="4822" xr:uid="{D5101F0B-8686-4147-8D71-C9EE129B2034}"/>
    <cellStyle name="Comma [0] 2 8 8 4" xfId="8616" xr:uid="{2F72E137-B2F0-4556-B6F9-480801CC4C99}"/>
    <cellStyle name="Comma [0] 2 8 8 5" xfId="12406" xr:uid="{B9CE2102-8FDC-470E-97FE-2AD1E3B75288}"/>
    <cellStyle name="Comma [0] 2 8 8 6" xfId="16197" xr:uid="{914F7D45-3387-4C10-A09B-E11CB30BD466}"/>
    <cellStyle name="Comma [0] 2 8 9" xfId="2325" xr:uid="{30B694C7-4D6D-4AA1-BFE6-3F2C329E553C}"/>
    <cellStyle name="Comma [0] 2 8 9 2" xfId="4824" xr:uid="{DFA0860B-A644-4D14-81C2-1B7AEDF76858}"/>
    <cellStyle name="Comma [0] 2 8 9 3" xfId="8618" xr:uid="{915C3202-B32B-4758-A10A-F7E1A0B7621F}"/>
    <cellStyle name="Comma [0] 2 8 9 4" xfId="12408" xr:uid="{5954502D-DF56-42EF-8101-9037ECA239D6}"/>
    <cellStyle name="Comma [0] 2 8 9 5" xfId="16199" xr:uid="{A19805DD-5A0E-42E6-9181-1BA6B1E93469}"/>
    <cellStyle name="Comma [0] 2 9" xfId="398" xr:uid="{34B9F142-676C-4855-A6C7-F1DC4E504D47}"/>
    <cellStyle name="Comma [0] 2 9 10" xfId="4825" xr:uid="{846C6064-EDBE-4350-A10B-8E09FCF6F5E0}"/>
    <cellStyle name="Comma [0] 2 9 11" xfId="8619" xr:uid="{5C986199-5622-4D83-B793-AD22297E5B48}"/>
    <cellStyle name="Comma [0] 2 9 12" xfId="12409" xr:uid="{9E1ECE59-931D-416C-B7A3-D57B15928820}"/>
    <cellStyle name="Comma [0] 2 9 13" xfId="16200" xr:uid="{888DC05E-814D-4F04-B5DA-0567D8E8C6EC}"/>
    <cellStyle name="Comma [0] 2 9 2" xfId="539" xr:uid="{D11E2805-94D5-4448-B24F-D6AAD0FDBB26}"/>
    <cellStyle name="Comma [0] 2 9 2 10" xfId="8620" xr:uid="{8E47F60D-B7BE-4C41-AB99-AF0EC5FB3F18}"/>
    <cellStyle name="Comma [0] 2 9 2 11" xfId="12410" xr:uid="{170AE619-BBB4-4179-84A3-58BBE81ABFE8}"/>
    <cellStyle name="Comma [0] 2 9 2 12" xfId="16201" xr:uid="{37E4D100-4BA4-4136-8E86-378FA4518D2D}"/>
    <cellStyle name="Comma [0] 2 9 2 2" xfId="805" xr:uid="{C3A4C9D1-BB22-4237-8CB8-622FE07E5117}"/>
    <cellStyle name="Comma [0] 2 9 2 2 10" xfId="16202" xr:uid="{33094C75-50AE-4193-9A5C-7E948468082E}"/>
    <cellStyle name="Comma [0] 2 9 2 2 2" xfId="1032" xr:uid="{FFCB6974-096B-4BB4-A13B-1F34CEDE98D8}"/>
    <cellStyle name="Comma [0] 2 9 2 2 2 2" xfId="1715" xr:uid="{5208013A-32D4-47DC-8228-D748E687D35A}"/>
    <cellStyle name="Comma [0] 2 9 2 2 2 2 2" xfId="3508" xr:uid="{6DD6BAB3-24D7-4364-8018-9E3990060439}"/>
    <cellStyle name="Comma [0] 2 9 2 2 2 2 2 2" xfId="4830" xr:uid="{25DBD2F1-5E1C-4EFB-B7CE-6BC2D1EB3CB7}"/>
    <cellStyle name="Comma [0] 2 9 2 2 2 2 2 3" xfId="8624" xr:uid="{E60BE518-8DCD-42A7-881F-2DB7118F613F}"/>
    <cellStyle name="Comma [0] 2 9 2 2 2 2 2 4" xfId="12414" xr:uid="{C75B245C-5E74-461B-A878-FBDBA7EAD27C}"/>
    <cellStyle name="Comma [0] 2 9 2 2 2 2 2 5" xfId="16205" xr:uid="{947656B9-1A69-4795-9DA6-B5D7B9490E14}"/>
    <cellStyle name="Comma [0] 2 9 2 2 2 2 3" xfId="4829" xr:uid="{660EB9BE-2479-4B9E-BA5A-CDA3E3F29643}"/>
    <cellStyle name="Comma [0] 2 9 2 2 2 2 4" xfId="8623" xr:uid="{12030FF3-8664-48B8-A0D4-176E32335C60}"/>
    <cellStyle name="Comma [0] 2 9 2 2 2 2 5" xfId="12413" xr:uid="{097AA210-985F-4ABC-96C3-2D8D4E7BF3B9}"/>
    <cellStyle name="Comma [0] 2 9 2 2 2 2 6" xfId="16204" xr:uid="{23C8D14F-F0F8-4417-9FFE-8FF40FE0CD29}"/>
    <cellStyle name="Comma [0] 2 9 2 2 2 3" xfId="2220" xr:uid="{AFA50EFF-3AFD-44EE-8FB6-B11BC495EAFB}"/>
    <cellStyle name="Comma [0] 2 9 2 2 2 3 2" xfId="4013" xr:uid="{BDF0AC7E-1ACA-4D82-8678-C998A947BBBF}"/>
    <cellStyle name="Comma [0] 2 9 2 2 2 3 2 2" xfId="4832" xr:uid="{5D461446-741D-4159-B505-A7ABAF43623C}"/>
    <cellStyle name="Comma [0] 2 9 2 2 2 3 2 3" xfId="8626" xr:uid="{97725C10-77DB-48DF-8B8C-8FA327730E95}"/>
    <cellStyle name="Comma [0] 2 9 2 2 2 3 2 4" xfId="12416" xr:uid="{871A7A1A-52C9-47C6-B57E-E47CBAF24D1C}"/>
    <cellStyle name="Comma [0] 2 9 2 2 2 3 2 5" xfId="16207" xr:uid="{53C35011-8080-4337-A80E-29556684BD33}"/>
    <cellStyle name="Comma [0] 2 9 2 2 2 3 3" xfId="4831" xr:uid="{35269CAE-1713-4514-A335-E0656D9560C2}"/>
    <cellStyle name="Comma [0] 2 9 2 2 2 3 4" xfId="8625" xr:uid="{64EF0B96-2FA6-4B0F-83EF-49A43CA9E666}"/>
    <cellStyle name="Comma [0] 2 9 2 2 2 3 5" xfId="12415" xr:uid="{EF5281BC-D795-47BE-BFA9-1C873233C9F4}"/>
    <cellStyle name="Comma [0] 2 9 2 2 2 3 6" xfId="16206" xr:uid="{68162796-265C-475C-8E91-8371395BD7B3}"/>
    <cellStyle name="Comma [0] 2 9 2 2 2 4" xfId="2825" xr:uid="{ECF6B4BE-D5C9-4102-91DE-C55076BACB37}"/>
    <cellStyle name="Comma [0] 2 9 2 2 2 4 2" xfId="4833" xr:uid="{9BB7049B-AB6B-4CA5-9433-B100F62F08FF}"/>
    <cellStyle name="Comma [0] 2 9 2 2 2 4 3" xfId="8627" xr:uid="{993D86AA-676D-46D3-8991-8178AB2EF9FD}"/>
    <cellStyle name="Comma [0] 2 9 2 2 2 4 4" xfId="12417" xr:uid="{2945673C-E229-4593-9C74-7C4EF715BDB3}"/>
    <cellStyle name="Comma [0] 2 9 2 2 2 4 5" xfId="16208" xr:uid="{6B68E8BB-CDB2-4107-8DE1-33DEC69C1962}"/>
    <cellStyle name="Comma [0] 2 9 2 2 2 5" xfId="4828" xr:uid="{1CABEB29-6B97-4A71-8E14-600E3278D6AC}"/>
    <cellStyle name="Comma [0] 2 9 2 2 2 6" xfId="8622" xr:uid="{CEB856A7-01FA-43DE-A6B0-A57D1FCF209E}"/>
    <cellStyle name="Comma [0] 2 9 2 2 2 7" xfId="12412" xr:uid="{78CA6477-56F1-4DA8-A837-404F23C65EC3}"/>
    <cellStyle name="Comma [0] 2 9 2 2 2 8" xfId="16203" xr:uid="{72DC7EA0-C9E8-4C04-A9E8-91A0D606C287}"/>
    <cellStyle name="Comma [0] 2 9 2 2 3" xfId="1259" xr:uid="{9ED0D976-F121-4473-BFA9-5D5D7D9DD8B2}"/>
    <cellStyle name="Comma [0] 2 9 2 2 3 2" xfId="1942" xr:uid="{16AE0F3A-82B6-4826-9170-C129EEE2E9FA}"/>
    <cellStyle name="Comma [0] 2 9 2 2 3 2 2" xfId="3735" xr:uid="{2B6F9714-943B-4313-81DC-0A8DFCC76BDE}"/>
    <cellStyle name="Comma [0] 2 9 2 2 3 2 2 2" xfId="4836" xr:uid="{460772E9-C74F-4ECE-9B04-160A340B413D}"/>
    <cellStyle name="Comma [0] 2 9 2 2 3 2 2 3" xfId="8630" xr:uid="{25AB1CC2-7F7A-4495-8A37-A363668BDB6B}"/>
    <cellStyle name="Comma [0] 2 9 2 2 3 2 2 4" xfId="12420" xr:uid="{9ED5B4D9-757E-42B6-A7A6-34634FFBA411}"/>
    <cellStyle name="Comma [0] 2 9 2 2 3 2 2 5" xfId="16211" xr:uid="{08E37BF8-D287-4099-88F0-8200F9B21F80}"/>
    <cellStyle name="Comma [0] 2 9 2 2 3 2 3" xfId="4835" xr:uid="{DC536C9E-1839-48EA-9AF1-9AE6B79609D6}"/>
    <cellStyle name="Comma [0] 2 9 2 2 3 2 4" xfId="8629" xr:uid="{DFDA3D59-73DB-45D4-9A4F-FF6F36B29E11}"/>
    <cellStyle name="Comma [0] 2 9 2 2 3 2 5" xfId="12419" xr:uid="{81D608C6-7DDA-4F9E-BC7A-9190AF410F8F}"/>
    <cellStyle name="Comma [0] 2 9 2 2 3 2 6" xfId="16210" xr:uid="{DE9B5B44-44C3-4BA1-ABF5-903E123A6B65}"/>
    <cellStyle name="Comma [0] 2 9 2 2 3 3" xfId="3052" xr:uid="{3ED6F753-A0B0-4CF3-A699-712CAA227E88}"/>
    <cellStyle name="Comma [0] 2 9 2 2 3 3 2" xfId="4837" xr:uid="{7FA36ED3-CF5D-4FD9-A256-52EC2D6FD424}"/>
    <cellStyle name="Comma [0] 2 9 2 2 3 3 3" xfId="8631" xr:uid="{AADCD542-B224-4132-AD3F-84D02A594D36}"/>
    <cellStyle name="Comma [0] 2 9 2 2 3 3 4" xfId="12421" xr:uid="{0FC54A32-B1D5-486B-AB8B-00FE6E7A35D9}"/>
    <cellStyle name="Comma [0] 2 9 2 2 3 3 5" xfId="16212" xr:uid="{5FEB7206-93B0-477A-98CF-DD129DF0E57C}"/>
    <cellStyle name="Comma [0] 2 9 2 2 3 4" xfId="4834" xr:uid="{280E28E6-DD5A-4F65-B717-CC14E6A36A0E}"/>
    <cellStyle name="Comma [0] 2 9 2 2 3 5" xfId="8628" xr:uid="{75EFABAE-E785-43B9-BA80-CA0E0FCEE44E}"/>
    <cellStyle name="Comma [0] 2 9 2 2 3 6" xfId="12418" xr:uid="{8E8CAB6D-DC92-44CE-93A8-575529206846}"/>
    <cellStyle name="Comma [0] 2 9 2 2 3 7" xfId="16209" xr:uid="{D68A7CE7-5759-4D18-9CC4-8BEC31687D10}"/>
    <cellStyle name="Comma [0] 2 9 2 2 4" xfId="1487" xr:uid="{1F334984-645C-40E2-A127-C70091A97E4F}"/>
    <cellStyle name="Comma [0] 2 9 2 2 4 2" xfId="3280" xr:uid="{CEE74802-A77B-4D7A-A6C6-4BBE4EEC4297}"/>
    <cellStyle name="Comma [0] 2 9 2 2 4 2 2" xfId="4839" xr:uid="{D00845BB-9037-4C56-AE5C-0960CA739C26}"/>
    <cellStyle name="Comma [0] 2 9 2 2 4 2 3" xfId="8633" xr:uid="{0FFDE5D1-86E2-4140-A41A-27D533E6CA36}"/>
    <cellStyle name="Comma [0] 2 9 2 2 4 2 4" xfId="12423" xr:uid="{B906C8F7-9095-4599-94CC-C4533EC2E554}"/>
    <cellStyle name="Comma [0] 2 9 2 2 4 2 5" xfId="16214" xr:uid="{C35412B6-60AA-4AC5-82D5-CDFB3CF9CCB8}"/>
    <cellStyle name="Comma [0] 2 9 2 2 4 3" xfId="4838" xr:uid="{2C7F6737-A5DC-475C-ACCB-7B4DFB6AF8D5}"/>
    <cellStyle name="Comma [0] 2 9 2 2 4 4" xfId="8632" xr:uid="{19FB9C7E-CD60-40E3-B71A-6100BF37DBD3}"/>
    <cellStyle name="Comma [0] 2 9 2 2 4 5" xfId="12422" xr:uid="{2A8EC117-C6FC-4EC3-B09C-23B39B990AC9}"/>
    <cellStyle name="Comma [0] 2 9 2 2 4 6" xfId="16213" xr:uid="{BC6188FE-CA58-4E9D-943B-71277FAABFFC}"/>
    <cellStyle name="Comma [0] 2 9 2 2 5" xfId="2074" xr:uid="{802D4430-83FA-4020-B8B7-56553E7A9F1F}"/>
    <cellStyle name="Comma [0] 2 9 2 2 5 2" xfId="3867" xr:uid="{AA69A6BF-0573-4885-BAAB-BC7C46A2E701}"/>
    <cellStyle name="Comma [0] 2 9 2 2 5 2 2" xfId="4841" xr:uid="{A49CD09D-DA82-4B02-A28B-80A88C517E56}"/>
    <cellStyle name="Comma [0] 2 9 2 2 5 2 3" xfId="8635" xr:uid="{B7CB7F21-700D-4BC1-84A4-952F92F1EC92}"/>
    <cellStyle name="Comma [0] 2 9 2 2 5 2 4" xfId="12425" xr:uid="{6C44978A-18F2-450C-9C1E-8DC4EB2C268B}"/>
    <cellStyle name="Comma [0] 2 9 2 2 5 2 5" xfId="16216" xr:uid="{1223C7D1-BD5B-48B0-A8E6-ED09D34F7DB6}"/>
    <cellStyle name="Comma [0] 2 9 2 2 5 3" xfId="4840" xr:uid="{54BD4E7B-089C-4307-BB0E-8DDC7F20F9F1}"/>
    <cellStyle name="Comma [0] 2 9 2 2 5 4" xfId="8634" xr:uid="{16259E93-FD0E-4944-9D6F-D6E625879135}"/>
    <cellStyle name="Comma [0] 2 9 2 2 5 5" xfId="12424" xr:uid="{F268FB74-30B4-403D-8404-5024B369832E}"/>
    <cellStyle name="Comma [0] 2 9 2 2 5 6" xfId="16215" xr:uid="{4351AA19-E5C4-47F2-B6EE-C9002479183A}"/>
    <cellStyle name="Comma [0] 2 9 2 2 6" xfId="2598" xr:uid="{C7573DCD-F45B-4776-AE92-A5028189A95F}"/>
    <cellStyle name="Comma [0] 2 9 2 2 6 2" xfId="4842" xr:uid="{F3CFF1BC-3AEA-4CA9-9FF7-05F57C0A6940}"/>
    <cellStyle name="Comma [0] 2 9 2 2 6 3" xfId="8636" xr:uid="{7925B5C7-E250-4FC8-A3B4-54B0B3301E25}"/>
    <cellStyle name="Comma [0] 2 9 2 2 6 4" xfId="12426" xr:uid="{31A26D03-B137-427A-8D59-F93DFE6525B7}"/>
    <cellStyle name="Comma [0] 2 9 2 2 6 5" xfId="16217" xr:uid="{C9095568-F4FF-4A3D-8109-4732363537D2}"/>
    <cellStyle name="Comma [0] 2 9 2 2 7" xfId="4827" xr:uid="{D66EEF4B-A8FD-48B2-85A4-C78F5E45D610}"/>
    <cellStyle name="Comma [0] 2 9 2 2 8" xfId="8621" xr:uid="{5AA5CDE3-9C65-4DB9-8465-4BC60DC61FB9}"/>
    <cellStyle name="Comma [0] 2 9 2 2 9" xfId="12411" xr:uid="{0AEFC0EA-CB56-49E4-9F49-CA7E1F6EC21C}"/>
    <cellStyle name="Comma [0] 2 9 2 3" xfId="730" xr:uid="{4200D3B3-EEDA-4BF3-B4D7-CF5995ADF37D}"/>
    <cellStyle name="Comma [0] 2 9 2 3 10" xfId="16218" xr:uid="{007BD526-ED0D-4D66-861D-EB808545E82F}"/>
    <cellStyle name="Comma [0] 2 9 2 3 2" xfId="957" xr:uid="{7F746C08-A9FC-4CB9-B537-64E7645F0CB2}"/>
    <cellStyle name="Comma [0] 2 9 2 3 2 2" xfId="1640" xr:uid="{E24F7F2A-705E-4AB6-B5AB-998FBFD9FDA2}"/>
    <cellStyle name="Comma [0] 2 9 2 3 2 2 2" xfId="3433" xr:uid="{BCFCB7A2-A184-49FD-9916-319ACCC56198}"/>
    <cellStyle name="Comma [0] 2 9 2 3 2 2 2 2" xfId="4846" xr:uid="{5297944D-F944-4F51-AB51-D190CFD2903B}"/>
    <cellStyle name="Comma [0] 2 9 2 3 2 2 2 3" xfId="8640" xr:uid="{0FCCF1C8-EFE5-404E-BB18-E0E09204A810}"/>
    <cellStyle name="Comma [0] 2 9 2 3 2 2 2 4" xfId="12430" xr:uid="{F1762143-C676-4114-ADCD-28AEB28FA51D}"/>
    <cellStyle name="Comma [0] 2 9 2 3 2 2 2 5" xfId="16221" xr:uid="{8F5C7C8E-8559-4B11-BDC1-CF61E04BA374}"/>
    <cellStyle name="Comma [0] 2 9 2 3 2 2 3" xfId="4845" xr:uid="{142160A7-E288-47E2-9064-1BD8BEFAE700}"/>
    <cellStyle name="Comma [0] 2 9 2 3 2 2 4" xfId="8639" xr:uid="{98B36310-E728-4B4E-9475-19F2E745C451}"/>
    <cellStyle name="Comma [0] 2 9 2 3 2 2 5" xfId="12429" xr:uid="{8BFC3B99-DFFA-4FF1-BE7C-CEBA724C7AA6}"/>
    <cellStyle name="Comma [0] 2 9 2 3 2 2 6" xfId="16220" xr:uid="{D60C4CB4-0180-43EA-895E-3095751D65F5}"/>
    <cellStyle name="Comma [0] 2 9 2 3 2 3" xfId="2750" xr:uid="{8D51FF78-B527-4D2F-ADA1-C8E25F7CDBA2}"/>
    <cellStyle name="Comma [0] 2 9 2 3 2 3 2" xfId="4847" xr:uid="{C174F1F4-9F95-44B8-9F17-0BC07224C5E6}"/>
    <cellStyle name="Comma [0] 2 9 2 3 2 3 3" xfId="8641" xr:uid="{5118274C-7AB2-43F2-9307-852690591E46}"/>
    <cellStyle name="Comma [0] 2 9 2 3 2 3 4" xfId="12431" xr:uid="{43681848-E8AD-4F9E-BE68-484D49EAC5CA}"/>
    <cellStyle name="Comma [0] 2 9 2 3 2 3 5" xfId="16222" xr:uid="{32859C3D-6D11-46A7-A031-B4E18E96635D}"/>
    <cellStyle name="Comma [0] 2 9 2 3 2 4" xfId="4844" xr:uid="{CCB1AEE3-054C-4F9A-8B29-3ACDF327BD29}"/>
    <cellStyle name="Comma [0] 2 9 2 3 2 5" xfId="8638" xr:uid="{AC21CFF4-44C2-4F61-8F92-1AF63E4B572D}"/>
    <cellStyle name="Comma [0] 2 9 2 3 2 6" xfId="12428" xr:uid="{EA5E758D-A6D4-4546-9390-9EAF8DC6FC47}"/>
    <cellStyle name="Comma [0] 2 9 2 3 2 7" xfId="16219" xr:uid="{CFD1FAB5-A021-4D96-A248-3266034732DB}"/>
    <cellStyle name="Comma [0] 2 9 2 3 3" xfId="1184" xr:uid="{BE59B2C9-0717-4DC8-B8E1-3BA0EAE7CC76}"/>
    <cellStyle name="Comma [0] 2 9 2 3 3 2" xfId="1867" xr:uid="{B9F87314-3DA6-463F-A28C-54A985E3F920}"/>
    <cellStyle name="Comma [0] 2 9 2 3 3 2 2" xfId="3660" xr:uid="{30581592-7BAA-4E59-B1FB-5F91FFDBFEF0}"/>
    <cellStyle name="Comma [0] 2 9 2 3 3 2 2 2" xfId="4850" xr:uid="{5118B902-B50D-4113-B631-55163BB7945D}"/>
    <cellStyle name="Comma [0] 2 9 2 3 3 2 2 3" xfId="8644" xr:uid="{34A30AD5-FB43-4A72-A320-D439CAB1FAF1}"/>
    <cellStyle name="Comma [0] 2 9 2 3 3 2 2 4" xfId="12434" xr:uid="{90B7A7F6-AED6-4624-B5FB-B7DA7C569564}"/>
    <cellStyle name="Comma [0] 2 9 2 3 3 2 2 5" xfId="16225" xr:uid="{E1C9CD3F-F553-41DA-8145-DE1B14D96EB6}"/>
    <cellStyle name="Comma [0] 2 9 2 3 3 2 3" xfId="4849" xr:uid="{DFE828D7-457F-4BF7-9A7B-11E721A3A387}"/>
    <cellStyle name="Comma [0] 2 9 2 3 3 2 4" xfId="8643" xr:uid="{5AA94970-462E-4AD0-84BB-65ADCE73DD47}"/>
    <cellStyle name="Comma [0] 2 9 2 3 3 2 5" xfId="12433" xr:uid="{DC7776B7-5353-4ADC-9173-224CD0844F76}"/>
    <cellStyle name="Comma [0] 2 9 2 3 3 2 6" xfId="16224" xr:uid="{3C3617FB-3FB6-4CBE-AAF8-C6517FFC0B09}"/>
    <cellStyle name="Comma [0] 2 9 2 3 3 3" xfId="2977" xr:uid="{13818A75-55CB-4798-B9D1-C66203F72BDD}"/>
    <cellStyle name="Comma [0] 2 9 2 3 3 3 2" xfId="4851" xr:uid="{725EB928-B611-4E5C-9316-E81E062036E1}"/>
    <cellStyle name="Comma [0] 2 9 2 3 3 3 3" xfId="8645" xr:uid="{E3EE3F4D-F39C-453F-899C-E699948AB1BE}"/>
    <cellStyle name="Comma [0] 2 9 2 3 3 3 4" xfId="12435" xr:uid="{0197FF93-6AC8-4497-A6B2-E2F34D7DD0EC}"/>
    <cellStyle name="Comma [0] 2 9 2 3 3 3 5" xfId="16226" xr:uid="{704B98A2-9160-4D2B-B8F7-E5804E52E371}"/>
    <cellStyle name="Comma [0] 2 9 2 3 3 4" xfId="4848" xr:uid="{4C479CAB-6E81-4237-9360-3D07840BDE67}"/>
    <cellStyle name="Comma [0] 2 9 2 3 3 5" xfId="8642" xr:uid="{3EA354B9-25E9-46FC-8B25-E239CC6E010B}"/>
    <cellStyle name="Comma [0] 2 9 2 3 3 6" xfId="12432" xr:uid="{4B572EF9-45B8-4A1A-9839-856689ED664B}"/>
    <cellStyle name="Comma [0] 2 9 2 3 3 7" xfId="16223" xr:uid="{5FC8EA08-1CA8-4900-A39B-AA6F9873851E}"/>
    <cellStyle name="Comma [0] 2 9 2 3 4" xfId="1412" xr:uid="{3C330A83-380A-4F14-8AB8-BB3B192F4A6F}"/>
    <cellStyle name="Comma [0] 2 9 2 3 4 2" xfId="3205" xr:uid="{9CE6035C-1282-41CB-8B16-A544AFDFDC3C}"/>
    <cellStyle name="Comma [0] 2 9 2 3 4 2 2" xfId="4853" xr:uid="{85077888-D657-4ADF-B356-DADE4F2075ED}"/>
    <cellStyle name="Comma [0] 2 9 2 3 4 2 3" xfId="8647" xr:uid="{0F0567CB-E85F-447A-8718-1F84D6DB9F31}"/>
    <cellStyle name="Comma [0] 2 9 2 3 4 2 4" xfId="12437" xr:uid="{F2A2A5C6-5B90-46EE-9EF1-E0CE281B9F0B}"/>
    <cellStyle name="Comma [0] 2 9 2 3 4 2 5" xfId="16228" xr:uid="{1DF84D87-79D5-40D6-BA35-77754810FD49}"/>
    <cellStyle name="Comma [0] 2 9 2 3 4 3" xfId="4852" xr:uid="{EFC16915-C48F-4939-A9EC-E33711EA90F0}"/>
    <cellStyle name="Comma [0] 2 9 2 3 4 4" xfId="8646" xr:uid="{5C6EAFC0-043F-4D6C-8BEA-F67C9CAF5F31}"/>
    <cellStyle name="Comma [0] 2 9 2 3 4 5" xfId="12436" xr:uid="{403B4DB6-1706-4D6B-85F6-6D6C48D2763B}"/>
    <cellStyle name="Comma [0] 2 9 2 3 4 6" xfId="16227" xr:uid="{CAA56DC9-84F7-4F3E-8B98-2B1D6EFFFB2F}"/>
    <cellStyle name="Comma [0] 2 9 2 3 5" xfId="2016" xr:uid="{3F7726EB-F017-494B-A974-100E60E9FE76}"/>
    <cellStyle name="Comma [0] 2 9 2 3 5 2" xfId="3809" xr:uid="{4398F1D3-4AD0-4A8E-B775-C49A340338B8}"/>
    <cellStyle name="Comma [0] 2 9 2 3 5 2 2" xfId="4855" xr:uid="{D30CA3AF-3BA0-45C3-83B1-61EA93686E5F}"/>
    <cellStyle name="Comma [0] 2 9 2 3 5 2 3" xfId="8649" xr:uid="{372E9BED-FA01-43C0-AFAA-53069D609D09}"/>
    <cellStyle name="Comma [0] 2 9 2 3 5 2 4" xfId="12439" xr:uid="{3E07AC6B-255B-4BED-A2E1-D4082374836F}"/>
    <cellStyle name="Comma [0] 2 9 2 3 5 2 5" xfId="16230" xr:uid="{1DCD96E2-779E-4C26-8F69-F7F2763B6696}"/>
    <cellStyle name="Comma [0] 2 9 2 3 5 3" xfId="4854" xr:uid="{5BBB106C-9C52-4083-8655-B04B2A805672}"/>
    <cellStyle name="Comma [0] 2 9 2 3 5 4" xfId="8648" xr:uid="{66C1D2D7-ED33-4536-A949-9C98DF420B36}"/>
    <cellStyle name="Comma [0] 2 9 2 3 5 5" xfId="12438" xr:uid="{DE63AD3F-2D92-420F-BCAB-3E02E768538E}"/>
    <cellStyle name="Comma [0] 2 9 2 3 5 6" xfId="16229" xr:uid="{5531CC96-C80D-4D6A-A118-52ED22467386}"/>
    <cellStyle name="Comma [0] 2 9 2 3 6" xfId="2523" xr:uid="{119078C2-1A8F-4308-9338-DCBEB8A672A9}"/>
    <cellStyle name="Comma [0] 2 9 2 3 6 2" xfId="4856" xr:uid="{3D9CCCBC-FC7F-4039-9D1B-DADB96A1DE31}"/>
    <cellStyle name="Comma [0] 2 9 2 3 6 3" xfId="8650" xr:uid="{F5601FC1-93AE-427A-8374-C3BE4C2B898D}"/>
    <cellStyle name="Comma [0] 2 9 2 3 6 4" xfId="12440" xr:uid="{99A3C421-3439-4637-9268-5FF6426E3085}"/>
    <cellStyle name="Comma [0] 2 9 2 3 6 5" xfId="16231" xr:uid="{638E73E1-4E83-4556-83E8-7D01383ECD98}"/>
    <cellStyle name="Comma [0] 2 9 2 3 7" xfId="4843" xr:uid="{B7535C59-EE07-4917-A953-902821805E23}"/>
    <cellStyle name="Comma [0] 2 9 2 3 8" xfId="8637" xr:uid="{031A853C-6EFE-4247-B41C-99CE751ED8F4}"/>
    <cellStyle name="Comma [0] 2 9 2 3 9" xfId="12427" xr:uid="{15E9159C-1CD1-4403-957D-F7FE183CB389}"/>
    <cellStyle name="Comma [0] 2 9 2 4" xfId="881" xr:uid="{0936D5C7-75BD-48C1-926E-B54B5EBB02C5}"/>
    <cellStyle name="Comma [0] 2 9 2 4 2" xfId="1564" xr:uid="{190D80F9-4483-44AB-8191-319DF310E177}"/>
    <cellStyle name="Comma [0] 2 9 2 4 2 2" xfId="3357" xr:uid="{15F4C385-9140-416B-9E03-C71B6605AF8C}"/>
    <cellStyle name="Comma [0] 2 9 2 4 2 2 2" xfId="4859" xr:uid="{75EB90A0-D5AF-4AB6-AEDE-312ED5623D33}"/>
    <cellStyle name="Comma [0] 2 9 2 4 2 2 3" xfId="8653" xr:uid="{7F57AB3B-8784-4E8A-AB4D-CB8BB38E4D8E}"/>
    <cellStyle name="Comma [0] 2 9 2 4 2 2 4" xfId="12443" xr:uid="{EADD399A-638C-493A-AA95-3E9094B5F00E}"/>
    <cellStyle name="Comma [0] 2 9 2 4 2 2 5" xfId="16234" xr:uid="{EC90A490-0A5B-40F2-925A-ECA24F1A4A46}"/>
    <cellStyle name="Comma [0] 2 9 2 4 2 3" xfId="4858" xr:uid="{2DC7AEC9-DBFF-4CE0-B6B4-FE0EBB8F593B}"/>
    <cellStyle name="Comma [0] 2 9 2 4 2 4" xfId="8652" xr:uid="{DF119428-08DD-4616-9DB3-4C45D334E703}"/>
    <cellStyle name="Comma [0] 2 9 2 4 2 5" xfId="12442" xr:uid="{8C5DE696-B0DE-41A9-974B-079B2DCAA0D7}"/>
    <cellStyle name="Comma [0] 2 9 2 4 2 6" xfId="16233" xr:uid="{E99D00E7-278B-40EA-98B5-A665DDA42514}"/>
    <cellStyle name="Comma [0] 2 9 2 4 3" xfId="2145" xr:uid="{FEE035BF-E2E5-4E33-8D3C-D030768EB922}"/>
    <cellStyle name="Comma [0] 2 9 2 4 3 2" xfId="3938" xr:uid="{78E46149-F01B-40D2-9374-FC3F11230A88}"/>
    <cellStyle name="Comma [0] 2 9 2 4 3 2 2" xfId="4861" xr:uid="{669313E8-A437-408E-8636-7D46389B7F4D}"/>
    <cellStyle name="Comma [0] 2 9 2 4 3 2 3" xfId="8655" xr:uid="{006BEA63-28D2-48FB-A9A5-6138DEB95207}"/>
    <cellStyle name="Comma [0] 2 9 2 4 3 2 4" xfId="12445" xr:uid="{5822D124-58FB-4E1C-B57E-C96989A3BAA1}"/>
    <cellStyle name="Comma [0] 2 9 2 4 3 2 5" xfId="16236" xr:uid="{282CE067-8EDE-4743-9183-D5AAEE2A3F02}"/>
    <cellStyle name="Comma [0] 2 9 2 4 3 3" xfId="4860" xr:uid="{38DCD58C-EE9D-4680-BA13-A4A9564FCBE2}"/>
    <cellStyle name="Comma [0] 2 9 2 4 3 4" xfId="8654" xr:uid="{47AAAE28-D307-4034-9DEA-20798545133C}"/>
    <cellStyle name="Comma [0] 2 9 2 4 3 5" xfId="12444" xr:uid="{0EC687FA-8F21-47A8-B0F3-3D3FFC52B82D}"/>
    <cellStyle name="Comma [0] 2 9 2 4 3 6" xfId="16235" xr:uid="{0C1B45E7-8F4C-408D-8FD8-6CCDAC9DECA8}"/>
    <cellStyle name="Comma [0] 2 9 2 4 4" xfId="2674" xr:uid="{77B6909E-9F1E-4970-AB7B-AFB3E6C9D56D}"/>
    <cellStyle name="Comma [0] 2 9 2 4 4 2" xfId="4862" xr:uid="{57D276BE-53DD-4CE8-BC4D-4FF51EB0F9F7}"/>
    <cellStyle name="Comma [0] 2 9 2 4 4 3" xfId="8656" xr:uid="{C5A7495A-8320-4647-B945-E7EA4F1FE3F0}"/>
    <cellStyle name="Comma [0] 2 9 2 4 4 4" xfId="12446" xr:uid="{4C915354-17C3-4377-9010-C1015938F961}"/>
    <cellStyle name="Comma [0] 2 9 2 4 4 5" xfId="16237" xr:uid="{5FFD8FD0-74CB-4E41-A44A-F26BBCB809DF}"/>
    <cellStyle name="Comma [0] 2 9 2 4 5" xfId="4857" xr:uid="{1EABDBD7-4E09-4958-B259-D94A8E2960DD}"/>
    <cellStyle name="Comma [0] 2 9 2 4 6" xfId="8651" xr:uid="{BA74D5A4-0818-4B17-BAF7-3C0C22E10F5D}"/>
    <cellStyle name="Comma [0] 2 9 2 4 7" xfId="12441" xr:uid="{5806A8B8-90A7-4097-92AE-110CD0A2FD37}"/>
    <cellStyle name="Comma [0] 2 9 2 4 8" xfId="16232" xr:uid="{9357652D-E10D-47B8-89AD-329E46CDA9A2}"/>
    <cellStyle name="Comma [0] 2 9 2 5" xfId="1108" xr:uid="{EFC5E943-7C2D-459C-A2A2-DF48547FEB9A}"/>
    <cellStyle name="Comma [0] 2 9 2 5 2" xfId="1791" xr:uid="{D67E0A4B-47AE-4E50-952B-E25E96C52F46}"/>
    <cellStyle name="Comma [0] 2 9 2 5 2 2" xfId="3584" xr:uid="{ABE19174-2BEB-4768-A4F9-1BA4EBF320B4}"/>
    <cellStyle name="Comma [0] 2 9 2 5 2 2 2" xfId="4865" xr:uid="{B4311433-F797-4A7C-881D-AA262C22674F}"/>
    <cellStyle name="Comma [0] 2 9 2 5 2 2 3" xfId="8659" xr:uid="{B36E8BFD-78AD-4867-B33E-7A44DC49E403}"/>
    <cellStyle name="Comma [0] 2 9 2 5 2 2 4" xfId="12449" xr:uid="{4F51ACF0-348F-4984-8CE4-E275B68CF6D2}"/>
    <cellStyle name="Comma [0] 2 9 2 5 2 2 5" xfId="16240" xr:uid="{297E8F68-B81C-4933-BBD8-DD8E782C9AE1}"/>
    <cellStyle name="Comma [0] 2 9 2 5 2 3" xfId="4864" xr:uid="{46155224-C979-4023-8B6F-06E24005C040}"/>
    <cellStyle name="Comma [0] 2 9 2 5 2 4" xfId="8658" xr:uid="{0D2ABBF7-EE05-478B-B953-6A4C5C451DD9}"/>
    <cellStyle name="Comma [0] 2 9 2 5 2 5" xfId="12448" xr:uid="{7E0E1DB2-269F-4E70-BFAE-6556FE06DD66}"/>
    <cellStyle name="Comma [0] 2 9 2 5 2 6" xfId="16239" xr:uid="{4119E6DB-0EE2-4DA6-973F-552FB6890DDE}"/>
    <cellStyle name="Comma [0] 2 9 2 5 3" xfId="2901" xr:uid="{17DEA01B-24E3-4F02-A072-31DD25323A35}"/>
    <cellStyle name="Comma [0] 2 9 2 5 3 2" xfId="4866" xr:uid="{B9E463BC-CD82-4C6A-BA29-EE560B71592B}"/>
    <cellStyle name="Comma [0] 2 9 2 5 3 3" xfId="8660" xr:uid="{DF68E024-3314-4BC8-BF4E-E32CF3AB19A4}"/>
    <cellStyle name="Comma [0] 2 9 2 5 3 4" xfId="12450" xr:uid="{6312A14D-0FF0-47BF-A2E9-7E9AED8D817C}"/>
    <cellStyle name="Comma [0] 2 9 2 5 3 5" xfId="16241" xr:uid="{CB5B34AF-DF31-4560-914A-4E8DD96EE391}"/>
    <cellStyle name="Comma [0] 2 9 2 5 4" xfId="4863" xr:uid="{60BAFA10-7BD3-420B-B5D5-89147531633C}"/>
    <cellStyle name="Comma [0] 2 9 2 5 5" xfId="8657" xr:uid="{889B22FD-8144-4C78-825C-6F10CAAFB8B0}"/>
    <cellStyle name="Comma [0] 2 9 2 5 6" xfId="12447" xr:uid="{B5C66AAC-158E-4269-84A9-686C6E82CA64}"/>
    <cellStyle name="Comma [0] 2 9 2 5 7" xfId="16238" xr:uid="{01AA4422-8F22-4FCE-AD69-4AA809E49C69}"/>
    <cellStyle name="Comma [0] 2 9 2 6" xfId="1336" xr:uid="{EFEDE319-0910-4CF6-BB64-6772CD064C75}"/>
    <cellStyle name="Comma [0] 2 9 2 6 2" xfId="3129" xr:uid="{74F7DF4A-7D1A-48D9-A02B-CF42B7545D95}"/>
    <cellStyle name="Comma [0] 2 9 2 6 2 2" xfId="4868" xr:uid="{0C338238-987A-4EEE-AF41-81FD2F0D2591}"/>
    <cellStyle name="Comma [0] 2 9 2 6 2 3" xfId="8662" xr:uid="{F16875E5-9A06-4F6E-99C6-3724335DD855}"/>
    <cellStyle name="Comma [0] 2 9 2 6 2 4" xfId="12452" xr:uid="{52AEA1CB-E5B9-45C4-82AA-DFAD9DFF5721}"/>
    <cellStyle name="Comma [0] 2 9 2 6 2 5" xfId="16243" xr:uid="{9310E09F-5F43-48B9-BCAC-ECCE7E0CF5DA}"/>
    <cellStyle name="Comma [0] 2 9 2 6 3" xfId="4867" xr:uid="{AA797B60-E4CF-454C-8221-E11D530FBFA3}"/>
    <cellStyle name="Comma [0] 2 9 2 6 4" xfId="8661" xr:uid="{6DC75B2F-0D47-4D6B-8666-C03E2C32F7B9}"/>
    <cellStyle name="Comma [0] 2 9 2 6 5" xfId="12451" xr:uid="{D61AA74D-12A3-4835-B960-623428FE7D9E}"/>
    <cellStyle name="Comma [0] 2 9 2 6 6" xfId="16242" xr:uid="{893C0C97-C4FE-4222-9B73-E92BB1B2DF65}"/>
    <cellStyle name="Comma [0] 2 9 2 7" xfId="640" xr:uid="{CC205CE1-DC6D-402C-9662-DC723D2D3E01}"/>
    <cellStyle name="Comma [0] 2 9 2 7 2" xfId="2441" xr:uid="{041626E1-3A7C-4F48-8E78-265933AAF0F1}"/>
    <cellStyle name="Comma [0] 2 9 2 7 2 2" xfId="4870" xr:uid="{199E94CB-949C-4D6C-8A4E-40A2FAEC52EA}"/>
    <cellStyle name="Comma [0] 2 9 2 7 2 3" xfId="8664" xr:uid="{E5EB73BA-B4B6-4E11-B057-E4312A83BBA9}"/>
    <cellStyle name="Comma [0] 2 9 2 7 2 4" xfId="12454" xr:uid="{94BC4CCD-9CF8-4395-B140-5586425BCB98}"/>
    <cellStyle name="Comma [0] 2 9 2 7 2 5" xfId="16245" xr:uid="{9BD00728-6421-4644-BA1E-FC45C3361633}"/>
    <cellStyle name="Comma [0] 2 9 2 7 3" xfId="4869" xr:uid="{5A4BFAF0-B77E-40A1-9E6A-ABEF0E150B12}"/>
    <cellStyle name="Comma [0] 2 9 2 7 4" xfId="8663" xr:uid="{D991A6DB-5014-4027-BCB5-87BA9B10B946}"/>
    <cellStyle name="Comma [0] 2 9 2 7 5" xfId="12453" xr:uid="{696A0D54-9FC0-42C2-8AC4-C1900CD61290}"/>
    <cellStyle name="Comma [0] 2 9 2 7 6" xfId="16244" xr:uid="{FA6F01A2-C41F-4FDF-9900-C70312C98AE4}"/>
    <cellStyle name="Comma [0] 2 9 2 8" xfId="2343" xr:uid="{14C600C7-47E0-49EC-B73A-7C959841F6D9}"/>
    <cellStyle name="Comma [0] 2 9 2 8 2" xfId="4871" xr:uid="{A0CF361E-ABEF-40C3-9CF7-9E6A48627760}"/>
    <cellStyle name="Comma [0] 2 9 2 8 3" xfId="8665" xr:uid="{B500B0EC-582A-466A-93E5-AC65590EB117}"/>
    <cellStyle name="Comma [0] 2 9 2 8 4" xfId="12455" xr:uid="{D0D0DA47-C487-49D1-9D5B-5EAEA18A1155}"/>
    <cellStyle name="Comma [0] 2 9 2 8 5" xfId="16246" xr:uid="{B50C7968-F13D-4E85-9108-757591748572}"/>
    <cellStyle name="Comma [0] 2 9 2 9" xfId="4826" xr:uid="{44148CA8-2D7B-45C6-A70B-2D889FAB6C7B}"/>
    <cellStyle name="Comma [0] 2 9 3" xfId="743" xr:uid="{E18D001E-3B95-474F-8962-CB282DB56A41}"/>
    <cellStyle name="Comma [0] 2 9 3 10" xfId="16247" xr:uid="{E56C23F1-856D-4238-A94A-33A3A7F69039}"/>
    <cellStyle name="Comma [0] 2 9 3 2" xfId="970" xr:uid="{7356F60E-10D0-4D0B-B4C7-D33A1311BB2B}"/>
    <cellStyle name="Comma [0] 2 9 3 2 2" xfId="1653" xr:uid="{ABD3EA89-2030-4258-99A2-31E09418AA11}"/>
    <cellStyle name="Comma [0] 2 9 3 2 2 2" xfId="3446" xr:uid="{98D6AC3C-97F0-4546-9FE3-8D20DBE55A6A}"/>
    <cellStyle name="Comma [0] 2 9 3 2 2 2 2" xfId="4875" xr:uid="{251CC731-315F-48E0-A897-368AF4F260E1}"/>
    <cellStyle name="Comma [0] 2 9 3 2 2 2 3" xfId="8669" xr:uid="{00F20BC8-5A13-421E-8B8A-E78CA105233F}"/>
    <cellStyle name="Comma [0] 2 9 3 2 2 2 4" xfId="12459" xr:uid="{FD3E5021-271F-43B2-A4E6-5041BB15B3BC}"/>
    <cellStyle name="Comma [0] 2 9 3 2 2 2 5" xfId="16250" xr:uid="{E6931360-F0EF-41C1-847E-1D00F39BC67F}"/>
    <cellStyle name="Comma [0] 2 9 3 2 2 3" xfId="4874" xr:uid="{116B0D53-FC58-4FCB-B131-922288259940}"/>
    <cellStyle name="Comma [0] 2 9 3 2 2 4" xfId="8668" xr:uid="{A55FA0FD-D7FA-4D68-8CD1-23B88B9EBB96}"/>
    <cellStyle name="Comma [0] 2 9 3 2 2 5" xfId="12458" xr:uid="{AF4070C5-0CB5-4E56-B0CD-51D1AB1129CF}"/>
    <cellStyle name="Comma [0] 2 9 3 2 2 6" xfId="16249" xr:uid="{B0D82BB7-6EAF-4152-92E7-C95E9FC44E5B}"/>
    <cellStyle name="Comma [0] 2 9 3 2 3" xfId="2158" xr:uid="{F36C1456-CA88-4BB5-89D4-87171198D253}"/>
    <cellStyle name="Comma [0] 2 9 3 2 3 2" xfId="3951" xr:uid="{6A0FB9AE-FE0C-4073-B588-C9156655B00A}"/>
    <cellStyle name="Comma [0] 2 9 3 2 3 2 2" xfId="4877" xr:uid="{50A3C7B8-2857-4EAE-A62A-EB5A0C0FEDD2}"/>
    <cellStyle name="Comma [0] 2 9 3 2 3 2 3" xfId="8671" xr:uid="{C60C37C3-FE69-4864-9300-AB7E911DDF80}"/>
    <cellStyle name="Comma [0] 2 9 3 2 3 2 4" xfId="12461" xr:uid="{88EC99FC-F6DC-46D5-8B52-1EC5ADE286D8}"/>
    <cellStyle name="Comma [0] 2 9 3 2 3 2 5" xfId="16252" xr:uid="{DF7E3624-1D2C-40A5-B91C-66F93A8205CA}"/>
    <cellStyle name="Comma [0] 2 9 3 2 3 3" xfId="4876" xr:uid="{975305B9-AEAF-4940-A971-7C5B77C406B0}"/>
    <cellStyle name="Comma [0] 2 9 3 2 3 4" xfId="8670" xr:uid="{987CCD97-F078-485A-A8DF-4C5889AD5393}"/>
    <cellStyle name="Comma [0] 2 9 3 2 3 5" xfId="12460" xr:uid="{96A5664C-AABE-4F5A-9C6F-C37BF4D32AE1}"/>
    <cellStyle name="Comma [0] 2 9 3 2 3 6" xfId="16251" xr:uid="{9CCA5921-3435-4DDA-88BA-22FDB4AED991}"/>
    <cellStyle name="Comma [0] 2 9 3 2 4" xfId="2763" xr:uid="{21ACC756-F195-4EA8-8FBC-02F26DFA7623}"/>
    <cellStyle name="Comma [0] 2 9 3 2 4 2" xfId="4878" xr:uid="{118AE981-467A-4D88-B7D6-01DCF120E31D}"/>
    <cellStyle name="Comma [0] 2 9 3 2 4 3" xfId="8672" xr:uid="{07AA8B7C-5812-4F95-A554-00346DCA27FF}"/>
    <cellStyle name="Comma [0] 2 9 3 2 4 4" xfId="12462" xr:uid="{20388140-4896-4624-B557-E07EA24C4E2F}"/>
    <cellStyle name="Comma [0] 2 9 3 2 4 5" xfId="16253" xr:uid="{E108D642-5DA4-4FE6-B35F-D73581AECDA1}"/>
    <cellStyle name="Comma [0] 2 9 3 2 5" xfId="4873" xr:uid="{AE563C11-D3BF-4AC0-9FFE-C145EBE09D9E}"/>
    <cellStyle name="Comma [0] 2 9 3 2 6" xfId="8667" xr:uid="{DD295907-0717-435F-8A49-572C99A09C1F}"/>
    <cellStyle name="Comma [0] 2 9 3 2 7" xfId="12457" xr:uid="{CDA8D027-FF2F-4AD8-BB27-CE9036E1188B}"/>
    <cellStyle name="Comma [0] 2 9 3 2 8" xfId="16248" xr:uid="{3998B14E-60FD-4196-9B3C-34343B71775D}"/>
    <cellStyle name="Comma [0] 2 9 3 3" xfId="1197" xr:uid="{A735CA56-33CD-44CE-8319-725C3DA01E0C}"/>
    <cellStyle name="Comma [0] 2 9 3 3 2" xfId="1880" xr:uid="{E85AA559-3CFF-45B2-AC75-A23981D45B4E}"/>
    <cellStyle name="Comma [0] 2 9 3 3 2 2" xfId="3673" xr:uid="{ADE767B8-6070-4F77-A73F-6BE00350023B}"/>
    <cellStyle name="Comma [0] 2 9 3 3 2 2 2" xfId="4881" xr:uid="{3EF8B033-3ADF-4AC7-B42E-580771E03689}"/>
    <cellStyle name="Comma [0] 2 9 3 3 2 2 3" xfId="8675" xr:uid="{4DD7662B-429A-43B7-AE90-928E360E34CC}"/>
    <cellStyle name="Comma [0] 2 9 3 3 2 2 4" xfId="12465" xr:uid="{95D7ABDE-43D8-4576-83EB-C30165D70348}"/>
    <cellStyle name="Comma [0] 2 9 3 3 2 2 5" xfId="16256" xr:uid="{B51F5AAA-8179-4BCC-8CC7-2CAA194FF16C}"/>
    <cellStyle name="Comma [0] 2 9 3 3 2 3" xfId="4880" xr:uid="{68BAB61C-1B39-43D1-BEE7-4E6EF3A50B6D}"/>
    <cellStyle name="Comma [0] 2 9 3 3 2 4" xfId="8674" xr:uid="{08B6CBAA-E24A-47D1-B8B1-72EA0B2E1500}"/>
    <cellStyle name="Comma [0] 2 9 3 3 2 5" xfId="12464" xr:uid="{3E656CC5-1529-4B01-86CD-B8BDAB4C0FDC}"/>
    <cellStyle name="Comma [0] 2 9 3 3 2 6" xfId="16255" xr:uid="{47CE70EE-6825-4330-86A4-7F0380B49FE2}"/>
    <cellStyle name="Comma [0] 2 9 3 3 3" xfId="2990" xr:uid="{79DC388E-4532-4153-A4A3-C4BDB2B309BA}"/>
    <cellStyle name="Comma [0] 2 9 3 3 3 2" xfId="4882" xr:uid="{B72DB764-7A89-4C1B-A3EF-05C76FA29AE9}"/>
    <cellStyle name="Comma [0] 2 9 3 3 3 3" xfId="8676" xr:uid="{C79A94D9-8470-4A30-A936-FD03FA6709B8}"/>
    <cellStyle name="Comma [0] 2 9 3 3 3 4" xfId="12466" xr:uid="{F9FE624E-53B5-4B59-AED2-7BABB8BFE871}"/>
    <cellStyle name="Comma [0] 2 9 3 3 3 5" xfId="16257" xr:uid="{CFA3F210-E4A3-4133-A9E7-E881A6514636}"/>
    <cellStyle name="Comma [0] 2 9 3 3 4" xfId="4879" xr:uid="{27393087-3F73-4FDC-91CA-E0F26FDF2425}"/>
    <cellStyle name="Comma [0] 2 9 3 3 5" xfId="8673" xr:uid="{4B0FD1C2-3A8A-4B9E-BB09-04AA9856AA58}"/>
    <cellStyle name="Comma [0] 2 9 3 3 6" xfId="12463" xr:uid="{3ACD817C-CE1A-4FFC-B484-2AF4CE51CFD1}"/>
    <cellStyle name="Comma [0] 2 9 3 3 7" xfId="16254" xr:uid="{D5B12666-F101-4E78-BC4C-90812673D0EB}"/>
    <cellStyle name="Comma [0] 2 9 3 4" xfId="1425" xr:uid="{DB1CC34C-8F34-4C6A-9EB2-6123FE43FB6A}"/>
    <cellStyle name="Comma [0] 2 9 3 4 2" xfId="3218" xr:uid="{02ED6618-93B9-439E-9F58-1801072704AC}"/>
    <cellStyle name="Comma [0] 2 9 3 4 2 2" xfId="4884" xr:uid="{7552DBCF-BD2A-45AD-BBED-5082AA774C96}"/>
    <cellStyle name="Comma [0] 2 9 3 4 2 3" xfId="8678" xr:uid="{963F9580-1912-4AD8-A48E-B07D91DD49B5}"/>
    <cellStyle name="Comma [0] 2 9 3 4 2 4" xfId="12468" xr:uid="{CCCD06EA-9C0D-40E1-8A39-F115028DF7B8}"/>
    <cellStyle name="Comma [0] 2 9 3 4 2 5" xfId="16259" xr:uid="{6FFBD94D-8748-4A39-9377-2FC37E5158FE}"/>
    <cellStyle name="Comma [0] 2 9 3 4 3" xfId="4883" xr:uid="{09FA10F9-4CA3-4837-97A8-D15E250C461B}"/>
    <cellStyle name="Comma [0] 2 9 3 4 4" xfId="8677" xr:uid="{925C2DAC-3B97-4C84-9831-34CDC145DC3D}"/>
    <cellStyle name="Comma [0] 2 9 3 4 5" xfId="12467" xr:uid="{A506E66F-A851-4BA3-A7C2-6C15A2A2128F}"/>
    <cellStyle name="Comma [0] 2 9 3 4 6" xfId="16258" xr:uid="{E1B14DD1-2905-4CCA-9CC2-4C6447521846}"/>
    <cellStyle name="Comma [0] 2 9 3 5" xfId="2024" xr:uid="{7973F2C1-933E-4B3B-9F41-69484B3EDD66}"/>
    <cellStyle name="Comma [0] 2 9 3 5 2" xfId="3817" xr:uid="{7885E273-D595-4EDD-8CBC-9F6EC5E91867}"/>
    <cellStyle name="Comma [0] 2 9 3 5 2 2" xfId="4886" xr:uid="{5527BA0C-5F7F-4F52-9F4C-858E0692BAED}"/>
    <cellStyle name="Comma [0] 2 9 3 5 2 3" xfId="8680" xr:uid="{EDFB01DF-DFB7-48EF-A878-84A4D926961B}"/>
    <cellStyle name="Comma [0] 2 9 3 5 2 4" xfId="12470" xr:uid="{DEBA2E08-D2AB-42D5-925C-4C60BE2D7F4C}"/>
    <cellStyle name="Comma [0] 2 9 3 5 2 5" xfId="16261" xr:uid="{02FBA94C-D478-4D0C-BB30-B03B5B6D444B}"/>
    <cellStyle name="Comma [0] 2 9 3 5 3" xfId="4885" xr:uid="{20B43C83-58BB-4F06-8CC7-2C49C7E5FC25}"/>
    <cellStyle name="Comma [0] 2 9 3 5 4" xfId="8679" xr:uid="{28F1BD12-48E1-4B0D-94A6-D429781A7714}"/>
    <cellStyle name="Comma [0] 2 9 3 5 5" xfId="12469" xr:uid="{FF695FCD-9F82-459E-A1B1-09BC9E6B5811}"/>
    <cellStyle name="Comma [0] 2 9 3 5 6" xfId="16260" xr:uid="{6DC98332-DB33-412C-A9A9-414AFEA261A9}"/>
    <cellStyle name="Comma [0] 2 9 3 6" xfId="2536" xr:uid="{00F3CFEB-5D54-4EBC-9E48-DBB19AE23E48}"/>
    <cellStyle name="Comma [0] 2 9 3 6 2" xfId="4887" xr:uid="{830635E3-6C4F-4C7E-8CB1-8842B41128B2}"/>
    <cellStyle name="Comma [0] 2 9 3 6 3" xfId="8681" xr:uid="{FBF2BFD4-DC9E-4448-B942-921E4C9CC966}"/>
    <cellStyle name="Comma [0] 2 9 3 6 4" xfId="12471" xr:uid="{36F1158E-BDD1-4420-BB85-82DE1958A77F}"/>
    <cellStyle name="Comma [0] 2 9 3 6 5" xfId="16262" xr:uid="{D26388E2-B66D-4AD4-9F3F-19394544005A}"/>
    <cellStyle name="Comma [0] 2 9 3 7" xfId="4872" xr:uid="{7B4B90DA-665F-4C89-B082-387C10087A81}"/>
    <cellStyle name="Comma [0] 2 9 3 8" xfId="8666" xr:uid="{2078F492-8B97-4B43-875B-EA9B7A162B94}"/>
    <cellStyle name="Comma [0] 2 9 3 9" xfId="12456" xr:uid="{A5307789-62A1-437B-8009-806D05A30D96}"/>
    <cellStyle name="Comma [0] 2 9 4" xfId="668" xr:uid="{017FCC81-AA7A-4226-BA31-D604134A5581}"/>
    <cellStyle name="Comma [0] 2 9 4 10" xfId="16263" xr:uid="{E0E88396-6F48-45B2-A9B1-FAACE3C7302C}"/>
    <cellStyle name="Comma [0] 2 9 4 2" xfId="895" xr:uid="{8941CC0C-0D87-473B-8EED-E0BC7B842222}"/>
    <cellStyle name="Comma [0] 2 9 4 2 2" xfId="1578" xr:uid="{E0717DF4-B475-4616-A64C-BE13739B95C2}"/>
    <cellStyle name="Comma [0] 2 9 4 2 2 2" xfId="3371" xr:uid="{E54F4EFB-95D2-4F9D-A2B4-945EED5AA793}"/>
    <cellStyle name="Comma [0] 2 9 4 2 2 2 2" xfId="4891" xr:uid="{042189DA-799E-4F55-8947-0E3B2E79100E}"/>
    <cellStyle name="Comma [0] 2 9 4 2 2 2 3" xfId="8685" xr:uid="{03C65451-350A-4501-865A-B93250CA265B}"/>
    <cellStyle name="Comma [0] 2 9 4 2 2 2 4" xfId="12475" xr:uid="{F6633148-D17A-4B24-9D51-9E23A48815BD}"/>
    <cellStyle name="Comma [0] 2 9 4 2 2 2 5" xfId="16266" xr:uid="{A99CFDBA-4A16-4C17-AB6F-C5182AAF84ED}"/>
    <cellStyle name="Comma [0] 2 9 4 2 2 3" xfId="4890" xr:uid="{A8A728F9-1D66-4BE7-ACCE-6DA521B32B92}"/>
    <cellStyle name="Comma [0] 2 9 4 2 2 4" xfId="8684" xr:uid="{BFB848A3-FC0A-4A80-A5F2-19915EE27762}"/>
    <cellStyle name="Comma [0] 2 9 4 2 2 5" xfId="12474" xr:uid="{A8D6B0A1-16FD-4855-B6AB-DAE53D91E555}"/>
    <cellStyle name="Comma [0] 2 9 4 2 2 6" xfId="16265" xr:uid="{A09C31ED-D884-49CF-BDB1-D8AF126B41D7}"/>
    <cellStyle name="Comma [0] 2 9 4 2 3" xfId="2688" xr:uid="{8FA15537-3FE4-4772-9004-A4C5DB9BD66A}"/>
    <cellStyle name="Comma [0] 2 9 4 2 3 2" xfId="4892" xr:uid="{5AD90230-47D8-4E59-B3A0-A6B4D29CBB18}"/>
    <cellStyle name="Comma [0] 2 9 4 2 3 3" xfId="8686" xr:uid="{902B2EB0-4C72-4633-95F7-239730E05A66}"/>
    <cellStyle name="Comma [0] 2 9 4 2 3 4" xfId="12476" xr:uid="{7BAB1F9B-866B-4AB3-BBF7-437F88CC299F}"/>
    <cellStyle name="Comma [0] 2 9 4 2 3 5" xfId="16267" xr:uid="{CBF018D5-26C7-4D06-99A8-3DE413965F65}"/>
    <cellStyle name="Comma [0] 2 9 4 2 4" xfId="4889" xr:uid="{BD983B0E-144E-4A52-AD6B-DF78CD9F243D}"/>
    <cellStyle name="Comma [0] 2 9 4 2 5" xfId="8683" xr:uid="{559F316C-C1EA-45C3-B238-C6EACAF2B7AC}"/>
    <cellStyle name="Comma [0] 2 9 4 2 6" xfId="12473" xr:uid="{39A0B535-9F30-4BF8-B3FE-FAB9D3E09722}"/>
    <cellStyle name="Comma [0] 2 9 4 2 7" xfId="16264" xr:uid="{A5EB0CC5-E59A-4D73-8ABC-B720461C7586}"/>
    <cellStyle name="Comma [0] 2 9 4 3" xfId="1122" xr:uid="{8FB5016E-9691-4D9F-A720-427A3D91CF73}"/>
    <cellStyle name="Comma [0] 2 9 4 3 2" xfId="1805" xr:uid="{4DBE8B6C-8EBD-4E45-946C-369657E822F4}"/>
    <cellStyle name="Comma [0] 2 9 4 3 2 2" xfId="3598" xr:uid="{E1CE7984-8B1A-48DD-BFF3-602C9BD044E1}"/>
    <cellStyle name="Comma [0] 2 9 4 3 2 2 2" xfId="4895" xr:uid="{47772B00-B65C-42F6-8A80-E44367E2BE58}"/>
    <cellStyle name="Comma [0] 2 9 4 3 2 2 3" xfId="8689" xr:uid="{AA3368AA-762F-4551-A6C3-86BD46063971}"/>
    <cellStyle name="Comma [0] 2 9 4 3 2 2 4" xfId="12479" xr:uid="{CD8FC580-D23A-405A-AB72-5C30266CB15E}"/>
    <cellStyle name="Comma [0] 2 9 4 3 2 2 5" xfId="16270" xr:uid="{CCEF3846-71AC-4F2A-A9F5-273EC0FC212C}"/>
    <cellStyle name="Comma [0] 2 9 4 3 2 3" xfId="4894" xr:uid="{A90F1C80-477F-4F01-91AC-C3DB00452EAC}"/>
    <cellStyle name="Comma [0] 2 9 4 3 2 4" xfId="8688" xr:uid="{460D12A7-B27C-4F06-9C74-27FBC4813A00}"/>
    <cellStyle name="Comma [0] 2 9 4 3 2 5" xfId="12478" xr:uid="{2E8980DD-66B7-4C7F-9ABB-AA46BF38AA7F}"/>
    <cellStyle name="Comma [0] 2 9 4 3 2 6" xfId="16269" xr:uid="{396FE6A2-BBBE-4DD7-A883-2F5CA70623A5}"/>
    <cellStyle name="Comma [0] 2 9 4 3 3" xfId="2915" xr:uid="{732E1AF8-6F97-4755-8DD8-B381DCBE1B9F}"/>
    <cellStyle name="Comma [0] 2 9 4 3 3 2" xfId="4896" xr:uid="{A2E2B742-A81A-4CE5-9FE1-4AF394FDCFF9}"/>
    <cellStyle name="Comma [0] 2 9 4 3 3 3" xfId="8690" xr:uid="{C116EF75-40C7-488E-A1E2-1B53D910E374}"/>
    <cellStyle name="Comma [0] 2 9 4 3 3 4" xfId="12480" xr:uid="{E62712B9-3983-400F-9493-BAA12AEF1BC0}"/>
    <cellStyle name="Comma [0] 2 9 4 3 3 5" xfId="16271" xr:uid="{519F7634-B4B2-4063-BDE3-7C7E348508E0}"/>
    <cellStyle name="Comma [0] 2 9 4 3 4" xfId="4893" xr:uid="{2663C79A-6FF2-4FF9-B0EC-77C7E8D5C96F}"/>
    <cellStyle name="Comma [0] 2 9 4 3 5" xfId="8687" xr:uid="{77237C12-DFEF-4601-B3FD-AD945C2B7A96}"/>
    <cellStyle name="Comma [0] 2 9 4 3 6" xfId="12477" xr:uid="{F2768F6C-DF00-4E4A-B1BA-431B72C07D02}"/>
    <cellStyle name="Comma [0] 2 9 4 3 7" xfId="16268" xr:uid="{14D51547-D390-449B-B6B4-6E4D98DE9254}"/>
    <cellStyle name="Comma [0] 2 9 4 4" xfId="1350" xr:uid="{2E46B56B-3C38-4D29-B5FF-0F97893B0BB4}"/>
    <cellStyle name="Comma [0] 2 9 4 4 2" xfId="3143" xr:uid="{72580CD7-721C-4C36-8460-ACDA951A63C0}"/>
    <cellStyle name="Comma [0] 2 9 4 4 2 2" xfId="4898" xr:uid="{87267A39-34C3-446B-B16B-D8FB4A840AA4}"/>
    <cellStyle name="Comma [0] 2 9 4 4 2 3" xfId="8692" xr:uid="{CC68CD89-F6DE-4D7E-AA79-EDC43C2C0FDC}"/>
    <cellStyle name="Comma [0] 2 9 4 4 2 4" xfId="12482" xr:uid="{9CE7395E-756E-4A89-A4A5-877592B5FD0B}"/>
    <cellStyle name="Comma [0] 2 9 4 4 2 5" xfId="16273" xr:uid="{5202C895-89E3-4659-8E83-240E5A3CA11A}"/>
    <cellStyle name="Comma [0] 2 9 4 4 3" xfId="4897" xr:uid="{6AFAC16C-2CED-41E4-B26B-1A7F0D6084E5}"/>
    <cellStyle name="Comma [0] 2 9 4 4 4" xfId="8691" xr:uid="{3578D7AB-1B81-49F2-B82E-62DBE5315423}"/>
    <cellStyle name="Comma [0] 2 9 4 4 5" xfId="12481" xr:uid="{AEC3DA1C-6F9D-4470-A4B8-5ABE7A04397E}"/>
    <cellStyle name="Comma [0] 2 9 4 4 6" xfId="16272" xr:uid="{E967A7FE-1C9C-44A4-AC95-13C0D4A8777D}"/>
    <cellStyle name="Comma [0] 2 9 4 5" xfId="1956" xr:uid="{F81DDF0E-3E53-46C3-9C92-DF6686A02065}"/>
    <cellStyle name="Comma [0] 2 9 4 5 2" xfId="3749" xr:uid="{FF625418-E525-4124-B208-50227D18302C}"/>
    <cellStyle name="Comma [0] 2 9 4 5 2 2" xfId="4900" xr:uid="{3D4B8536-16B6-40D9-886C-B0A636330634}"/>
    <cellStyle name="Comma [0] 2 9 4 5 2 3" xfId="8694" xr:uid="{D38EE279-D5DB-455B-992C-0B618F61835A}"/>
    <cellStyle name="Comma [0] 2 9 4 5 2 4" xfId="12484" xr:uid="{8369A7E7-4D3B-460E-9C3D-6B3E91B0074D}"/>
    <cellStyle name="Comma [0] 2 9 4 5 2 5" xfId="16275" xr:uid="{921C5919-5472-4888-8C25-1B4598494DA6}"/>
    <cellStyle name="Comma [0] 2 9 4 5 3" xfId="4899" xr:uid="{0EE59C3F-30FF-48FD-8013-5CFE0E32E2D3}"/>
    <cellStyle name="Comma [0] 2 9 4 5 4" xfId="8693" xr:uid="{F22809B0-73AE-436D-AE41-F98F5EB047AA}"/>
    <cellStyle name="Comma [0] 2 9 4 5 5" xfId="12483" xr:uid="{7987A2AD-9E6B-4D01-B42F-D7A4CAE35093}"/>
    <cellStyle name="Comma [0] 2 9 4 5 6" xfId="16274" xr:uid="{9B0E2CCC-D7B1-47AB-83AC-5CAE3CBB77AA}"/>
    <cellStyle name="Comma [0] 2 9 4 6" xfId="2461" xr:uid="{5307A0E7-EB32-4DCC-8137-2D356519FBE0}"/>
    <cellStyle name="Comma [0] 2 9 4 6 2" xfId="4901" xr:uid="{7A5531C3-10A9-42B5-B5CA-AC3E990D4DF0}"/>
    <cellStyle name="Comma [0] 2 9 4 6 3" xfId="8695" xr:uid="{19AAE8B2-53DA-42F6-80C4-1B1D60FD9922}"/>
    <cellStyle name="Comma [0] 2 9 4 6 4" xfId="12485" xr:uid="{154D84EB-05B2-4975-A324-DECCAB6957BB}"/>
    <cellStyle name="Comma [0] 2 9 4 6 5" xfId="16276" xr:uid="{E26F618A-0C45-404D-A72E-72B00A111ACC}"/>
    <cellStyle name="Comma [0] 2 9 4 7" xfId="4888" xr:uid="{7457040D-208B-42A1-893D-FCF8916781B6}"/>
    <cellStyle name="Comma [0] 2 9 4 8" xfId="8682" xr:uid="{094BA0E1-21DF-4C4F-9DE0-760903AE491D}"/>
    <cellStyle name="Comma [0] 2 9 4 9" xfId="12472" xr:uid="{32EAAD4D-8E8D-4701-B855-8E8D3643C9E2}"/>
    <cellStyle name="Comma [0] 2 9 5" xfId="819" xr:uid="{1F6D3BF5-C173-4B62-A979-34390D707A2D}"/>
    <cellStyle name="Comma [0] 2 9 5 2" xfId="1502" xr:uid="{31ECEB2C-E23A-4A0B-958E-9F552D42CA29}"/>
    <cellStyle name="Comma [0] 2 9 5 2 2" xfId="3295" xr:uid="{B20D9AA7-8167-41A6-ACD4-151CDDC57CC5}"/>
    <cellStyle name="Comma [0] 2 9 5 2 2 2" xfId="4904" xr:uid="{EEAB1924-40B2-4BB5-8874-AFA66E50E6BB}"/>
    <cellStyle name="Comma [0] 2 9 5 2 2 3" xfId="8698" xr:uid="{588E1958-C62B-483C-BE64-96EA3AE8327A}"/>
    <cellStyle name="Comma [0] 2 9 5 2 2 4" xfId="12488" xr:uid="{272BF818-4480-43E4-B5CA-2197F7BA4C1C}"/>
    <cellStyle name="Comma [0] 2 9 5 2 2 5" xfId="16279" xr:uid="{B6DE85C7-3A5B-43BE-A92E-901F4C9DEF97}"/>
    <cellStyle name="Comma [0] 2 9 5 2 3" xfId="4903" xr:uid="{F7942848-5F85-4ADF-817E-42854F445869}"/>
    <cellStyle name="Comma [0] 2 9 5 2 4" xfId="8697" xr:uid="{1C9056CF-B918-414F-B41F-37AAB40ACB24}"/>
    <cellStyle name="Comma [0] 2 9 5 2 5" xfId="12487" xr:uid="{8A7FDCE5-EBB6-4E81-9024-E563A85E7330}"/>
    <cellStyle name="Comma [0] 2 9 5 2 6" xfId="16278" xr:uid="{35DC208D-8B6A-4521-BB28-2972C0F65BF2}"/>
    <cellStyle name="Comma [0] 2 9 5 3" xfId="2085" xr:uid="{E1B06733-8397-438B-B51E-A4509F1EC3FF}"/>
    <cellStyle name="Comma [0] 2 9 5 3 2" xfId="3878" xr:uid="{E74D1112-2726-4BC9-A2A4-21611BC62CA7}"/>
    <cellStyle name="Comma [0] 2 9 5 3 2 2" xfId="4906" xr:uid="{4EF290AB-46F8-400A-A38D-04F7161C9179}"/>
    <cellStyle name="Comma [0] 2 9 5 3 2 3" xfId="8700" xr:uid="{412DCAE3-CEF6-4F05-BF5F-9C8F74D79A2E}"/>
    <cellStyle name="Comma [0] 2 9 5 3 2 4" xfId="12490" xr:uid="{A6BFA957-734B-4C0C-BE29-9C24BC559351}"/>
    <cellStyle name="Comma [0] 2 9 5 3 2 5" xfId="16281" xr:uid="{13821491-3828-4109-B5DC-2B663DF7BC50}"/>
    <cellStyle name="Comma [0] 2 9 5 3 3" xfId="4905" xr:uid="{33EB8D7A-A3F2-4D1E-A44D-82EB9205FCFE}"/>
    <cellStyle name="Comma [0] 2 9 5 3 4" xfId="8699" xr:uid="{469FE418-1109-4DCA-ACCE-2618171D9B2A}"/>
    <cellStyle name="Comma [0] 2 9 5 3 5" xfId="12489" xr:uid="{577E0251-A00C-40E7-8AB3-40A07E75F425}"/>
    <cellStyle name="Comma [0] 2 9 5 3 6" xfId="16280" xr:uid="{E7158AF6-C056-4BEC-AC4E-6865F5B1E5E8}"/>
    <cellStyle name="Comma [0] 2 9 5 4" xfId="2612" xr:uid="{607EFB7B-D69A-483A-A784-4F1EF7F3B1CD}"/>
    <cellStyle name="Comma [0] 2 9 5 4 2" xfId="4907" xr:uid="{9D718320-F0CE-4031-9A7D-82A8AEBBBCC5}"/>
    <cellStyle name="Comma [0] 2 9 5 4 3" xfId="8701" xr:uid="{26AF4184-134F-4C54-8544-72C6B23F49F6}"/>
    <cellStyle name="Comma [0] 2 9 5 4 4" xfId="12491" xr:uid="{8578E512-8DAF-490A-AE80-460064B43195}"/>
    <cellStyle name="Comma [0] 2 9 5 4 5" xfId="16282" xr:uid="{A77263EB-30D3-4D90-A55C-520548FA8719}"/>
    <cellStyle name="Comma [0] 2 9 5 5" xfId="4902" xr:uid="{CD65B950-42B7-435E-9E2C-3CA0B2118D9E}"/>
    <cellStyle name="Comma [0] 2 9 5 6" xfId="8696" xr:uid="{FCBC6B52-42F5-47BC-ABEE-B2EF27992967}"/>
    <cellStyle name="Comma [0] 2 9 5 7" xfId="12486" xr:uid="{2147B39D-E63B-4F63-9874-2FA1E86FD600}"/>
    <cellStyle name="Comma [0] 2 9 5 8" xfId="16277" xr:uid="{8CB1EB7B-C70F-4BC4-A189-1CFD79AE6D9F}"/>
    <cellStyle name="Comma [0] 2 9 6" xfId="1046" xr:uid="{740E4C48-9853-4D2D-A211-548EEDC54B43}"/>
    <cellStyle name="Comma [0] 2 9 6 2" xfId="1729" xr:uid="{23F71648-A6BA-491B-A0D0-74103CC77D07}"/>
    <cellStyle name="Comma [0] 2 9 6 2 2" xfId="3522" xr:uid="{C2E76692-922E-455E-AF6F-63651676EACC}"/>
    <cellStyle name="Comma [0] 2 9 6 2 2 2" xfId="4910" xr:uid="{72D61367-D340-45CA-9FC7-2D53FA714B99}"/>
    <cellStyle name="Comma [0] 2 9 6 2 2 3" xfId="8704" xr:uid="{50B13604-D39C-4D47-8571-56877CCBFE2F}"/>
    <cellStyle name="Comma [0] 2 9 6 2 2 4" xfId="12494" xr:uid="{EE2AF93A-0803-4B57-9A34-123314CCA40F}"/>
    <cellStyle name="Comma [0] 2 9 6 2 2 5" xfId="16285" xr:uid="{73AA8FD5-6A0C-465F-BC39-327F4D6986C0}"/>
    <cellStyle name="Comma [0] 2 9 6 2 3" xfId="4909" xr:uid="{E5502371-B2A3-4FC2-834A-D862C1BD72A0}"/>
    <cellStyle name="Comma [0] 2 9 6 2 4" xfId="8703" xr:uid="{1107D069-9487-424D-B5DC-53C93C8AE43B}"/>
    <cellStyle name="Comma [0] 2 9 6 2 5" xfId="12493" xr:uid="{16FC7BBB-B51B-4268-B33F-B1075836D2FE}"/>
    <cellStyle name="Comma [0] 2 9 6 2 6" xfId="16284" xr:uid="{D7F4F710-0E31-4749-9B4F-C6FC3487A013}"/>
    <cellStyle name="Comma [0] 2 9 6 3" xfId="2839" xr:uid="{BF68514D-53AB-44CA-B69E-5395EE18D4DE}"/>
    <cellStyle name="Comma [0] 2 9 6 3 2" xfId="4911" xr:uid="{482CB77F-EB42-4FE6-8E36-4041B117A0C1}"/>
    <cellStyle name="Comma [0] 2 9 6 3 3" xfId="8705" xr:uid="{EB907F1C-E4CA-400B-80ED-0069C55FC3A5}"/>
    <cellStyle name="Comma [0] 2 9 6 3 4" xfId="12495" xr:uid="{953E269F-83F2-4090-A26A-5559107CFB52}"/>
    <cellStyle name="Comma [0] 2 9 6 3 5" xfId="16286" xr:uid="{5BB24B7C-CDC2-4FDF-A171-9371CD6A7E06}"/>
    <cellStyle name="Comma [0] 2 9 6 4" xfId="4908" xr:uid="{3059904A-3D1C-4E9F-8E50-2A2690E3F1CC}"/>
    <cellStyle name="Comma [0] 2 9 6 5" xfId="8702" xr:uid="{2D2645E3-9D15-43B8-8EF3-90AD67CABBD0}"/>
    <cellStyle name="Comma [0] 2 9 6 6" xfId="12492" xr:uid="{2C6E588D-584F-4E4A-A8A2-C4DB9CD64838}"/>
    <cellStyle name="Comma [0] 2 9 6 7" xfId="16283" xr:uid="{0929BB0C-4179-4C04-AE09-36FC03B7542F}"/>
    <cellStyle name="Comma [0] 2 9 7" xfId="1272" xr:uid="{22F62A97-5BC9-4850-9556-9C5B019A3BA6}"/>
    <cellStyle name="Comma [0] 2 9 7 2" xfId="3065" xr:uid="{36E90826-CF80-4F6B-9A70-D405A426CE95}"/>
    <cellStyle name="Comma [0] 2 9 7 2 2" xfId="4913" xr:uid="{BF94CAD6-A7B4-4B1E-9122-706FE6DDE95E}"/>
    <cellStyle name="Comma [0] 2 9 7 2 3" xfId="8707" xr:uid="{74E8C3C3-7D90-48DB-97EF-E335D610D096}"/>
    <cellStyle name="Comma [0] 2 9 7 2 4" xfId="12497" xr:uid="{8D8C172C-E782-4FDE-9836-04657CD151F6}"/>
    <cellStyle name="Comma [0] 2 9 7 2 5" xfId="16288" xr:uid="{B47A380E-078F-4467-9D5C-6E68C15FA7B6}"/>
    <cellStyle name="Comma [0] 2 9 7 3" xfId="4912" xr:uid="{8DBBFB04-6211-4D5F-9A78-66805867918A}"/>
    <cellStyle name="Comma [0] 2 9 7 4" xfId="8706" xr:uid="{135B0A59-9F3C-4D07-9B40-C53FF5F36C5D}"/>
    <cellStyle name="Comma [0] 2 9 7 5" xfId="12496" xr:uid="{E4A7465F-6973-45E5-9627-B59089C7DAAF}"/>
    <cellStyle name="Comma [0] 2 9 7 6" xfId="16287" xr:uid="{C883E79F-F12A-4D7F-8C75-F6FAFA5E27D2}"/>
    <cellStyle name="Comma [0] 2 9 8" xfId="578" xr:uid="{27C58E1F-84E2-4B54-AD44-88CC4CA7472B}"/>
    <cellStyle name="Comma [0] 2 9 8 2" xfId="2379" xr:uid="{2481B62B-B724-4BC4-BF87-F81F03022B84}"/>
    <cellStyle name="Comma [0] 2 9 8 2 2" xfId="4915" xr:uid="{3C7EBA86-14E2-4C5C-8EF9-BD4988079FD7}"/>
    <cellStyle name="Comma [0] 2 9 8 2 3" xfId="8709" xr:uid="{57A090E4-1043-4691-8D80-1097EF51EA1D}"/>
    <cellStyle name="Comma [0] 2 9 8 2 4" xfId="12499" xr:uid="{CF931A79-9DC3-4C70-9806-3CD7EE06B13D}"/>
    <cellStyle name="Comma [0] 2 9 8 2 5" xfId="16290" xr:uid="{3F0D956E-74E2-4327-B13A-F07BC3307BDF}"/>
    <cellStyle name="Comma [0] 2 9 8 3" xfId="4914" xr:uid="{7F47782B-6BF6-418B-8CE9-03E915981820}"/>
    <cellStyle name="Comma [0] 2 9 8 4" xfId="8708" xr:uid="{E08E2BCE-4818-4DA1-B3EF-FE9273556F66}"/>
    <cellStyle name="Comma [0] 2 9 8 5" xfId="12498" xr:uid="{5F326EA5-85DF-4A40-980E-1A9D5E68EEE7}"/>
    <cellStyle name="Comma [0] 2 9 8 6" xfId="16289" xr:uid="{CE9740DF-F1E0-406A-8000-42EF3742591A}"/>
    <cellStyle name="Comma [0] 2 9 9" xfId="2281" xr:uid="{8C8439A2-DF42-4CE1-B97C-B31CE1B54BAF}"/>
    <cellStyle name="Comma [0] 2 9 9 2" xfId="4916" xr:uid="{8518FECE-5EC6-48A0-8152-8F6EB7525BE2}"/>
    <cellStyle name="Comma [0] 2 9 9 3" xfId="8710" xr:uid="{BF3B9B75-861B-4DED-B9DE-5B3487115072}"/>
    <cellStyle name="Comma [0] 2 9 9 4" xfId="12500" xr:uid="{7D990DDC-2AB3-454A-877D-70354DB3A039}"/>
    <cellStyle name="Comma [0] 2 9 9 5" xfId="16291" xr:uid="{2FCE2763-DE70-49C1-8EFE-7E7C8039348A}"/>
    <cellStyle name="Comma [0] 3" xfId="173" xr:uid="{5C0C0CF1-B7FE-48D2-BB6D-19E71A780F36}"/>
    <cellStyle name="Comma [0] 3 10" xfId="4917" xr:uid="{3DC28819-E1F3-4CC5-B4C5-8A0F721F45C4}"/>
    <cellStyle name="Comma [0] 3 11" xfId="8711" xr:uid="{8898DCFA-F4A6-4148-9946-E9160C488644}"/>
    <cellStyle name="Comma [0] 3 12" xfId="12501" xr:uid="{04B38389-C627-4B17-BD70-87AF1490832E}"/>
    <cellStyle name="Comma [0] 3 13" xfId="16292" xr:uid="{E462C3E3-1B59-4ED8-BACF-0D62B3D4EB97}"/>
    <cellStyle name="Comma [0] 3 2" xfId="174" xr:uid="{DAB03B1E-243B-41E4-B314-C809A04DFA2C}"/>
    <cellStyle name="Comma [0] 3 2 10" xfId="8712" xr:uid="{B592836E-3A38-4829-8879-722C3E4202EE}"/>
    <cellStyle name="Comma [0] 3 2 11" xfId="12502" xr:uid="{7C3B3772-87C0-473B-A157-587795922E8D}"/>
    <cellStyle name="Comma [0] 3 2 12" xfId="16293" xr:uid="{6A18FE82-2115-4E81-89E7-16E07CF65E2E}"/>
    <cellStyle name="Comma [0] 3 2 2" xfId="178" xr:uid="{A5ECB706-6C9F-4B1F-95C5-36D666F9AACE}"/>
    <cellStyle name="Comma [0] 3 2 2 10" xfId="16294" xr:uid="{51CB0DBB-F9D9-4D6F-A6B5-36638617D86F}"/>
    <cellStyle name="Comma [0] 3 2 2 2" xfId="972" xr:uid="{F0EB7F94-EB1F-4F97-A24E-F10BE31256AC}"/>
    <cellStyle name="Comma [0] 3 2 2 2 2" xfId="1655" xr:uid="{9328576F-9852-43A9-BFEB-F09D2FB41F9A}"/>
    <cellStyle name="Comma [0] 3 2 2 2 2 2" xfId="3448" xr:uid="{97648D1B-B0AB-4159-B378-F5BA4817FE49}"/>
    <cellStyle name="Comma [0] 3 2 2 2 2 2 2" xfId="4922" xr:uid="{A01D0E42-42AA-406C-BD12-263BB79D4235}"/>
    <cellStyle name="Comma [0] 3 2 2 2 2 2 3" xfId="8716" xr:uid="{B0985BA1-C416-46AD-8578-D101F81EC469}"/>
    <cellStyle name="Comma [0] 3 2 2 2 2 2 4" xfId="12506" xr:uid="{ABF033F2-F7C2-43B7-ADC2-37FB60C78A67}"/>
    <cellStyle name="Comma [0] 3 2 2 2 2 2 5" xfId="16297" xr:uid="{713BB99E-C043-4C6C-B398-0DD95DEDDC3D}"/>
    <cellStyle name="Comma [0] 3 2 2 2 2 3" xfId="4921" xr:uid="{ECE7F501-F366-444F-8C9E-FEB6B797C2EC}"/>
    <cellStyle name="Comma [0] 3 2 2 2 2 4" xfId="8715" xr:uid="{4D10F465-8BB9-486C-9753-C639CAFEC7F5}"/>
    <cellStyle name="Comma [0] 3 2 2 2 2 5" xfId="12505" xr:uid="{339037B9-F01B-4EE8-B1B9-26BFAAC6B0C8}"/>
    <cellStyle name="Comma [0] 3 2 2 2 2 6" xfId="16296" xr:uid="{27282F10-A0AA-4DC0-B007-926D814115E0}"/>
    <cellStyle name="Comma [0] 3 2 2 2 3" xfId="2160" xr:uid="{187251DD-2177-4391-BCFE-8E8867B22539}"/>
    <cellStyle name="Comma [0] 3 2 2 2 3 2" xfId="3953" xr:uid="{4C36BA0C-245F-40F4-A472-14ABFB9DA0B4}"/>
    <cellStyle name="Comma [0] 3 2 2 2 3 2 2" xfId="4924" xr:uid="{5ABF0178-C275-4C31-9A61-0BD9D074BEC8}"/>
    <cellStyle name="Comma [0] 3 2 2 2 3 2 3" xfId="8718" xr:uid="{2455A021-67B1-4041-83D1-BF523F263895}"/>
    <cellStyle name="Comma [0] 3 2 2 2 3 2 4" xfId="12508" xr:uid="{E913E641-4036-420B-9BBA-9850FC839BA2}"/>
    <cellStyle name="Comma [0] 3 2 2 2 3 2 5" xfId="16299" xr:uid="{7742A7F2-993A-4A78-BF73-13E0D7F9CDDD}"/>
    <cellStyle name="Comma [0] 3 2 2 2 3 3" xfId="4923" xr:uid="{50B10A28-0963-4435-84B4-2916811AAED7}"/>
    <cellStyle name="Comma [0] 3 2 2 2 3 4" xfId="8717" xr:uid="{25C8EE33-CB00-4720-A8F5-CA1B9B9F1FD8}"/>
    <cellStyle name="Comma [0] 3 2 2 2 3 5" xfId="12507" xr:uid="{EB386C0A-AB46-4ECA-9EE6-35157FD19F51}"/>
    <cellStyle name="Comma [0] 3 2 2 2 3 6" xfId="16298" xr:uid="{40FFB70A-726D-4DD0-B809-D5B1A9CFA4C5}"/>
    <cellStyle name="Comma [0] 3 2 2 2 4" xfId="2765" xr:uid="{75341A39-DE57-4842-9F7A-6C1162751376}"/>
    <cellStyle name="Comma [0] 3 2 2 2 4 2" xfId="4925" xr:uid="{D249712E-B130-4439-A108-B298816E4364}"/>
    <cellStyle name="Comma [0] 3 2 2 2 4 3" xfId="8719" xr:uid="{C9EB540B-C45C-40F8-B347-B7DF295D7F8B}"/>
    <cellStyle name="Comma [0] 3 2 2 2 4 4" xfId="12509" xr:uid="{8096E15C-1BE6-407C-88FB-F8B48793E6E8}"/>
    <cellStyle name="Comma [0] 3 2 2 2 4 5" xfId="16300" xr:uid="{66AD5034-9AE4-47EF-BDD5-339FAF092B8C}"/>
    <cellStyle name="Comma [0] 3 2 2 2 5" xfId="4920" xr:uid="{300855E5-B180-4598-895C-A7857296253C}"/>
    <cellStyle name="Comma [0] 3 2 2 2 6" xfId="8714" xr:uid="{47CF3F5F-822A-4691-B32F-EA502B76D700}"/>
    <cellStyle name="Comma [0] 3 2 2 2 7" xfId="12504" xr:uid="{0CD818CC-20EB-4480-8967-0AE2D3B43818}"/>
    <cellStyle name="Comma [0] 3 2 2 2 8" xfId="16295" xr:uid="{223191F3-B102-433F-AD85-945EF73EC8A1}"/>
    <cellStyle name="Comma [0] 3 2 2 3" xfId="1199" xr:uid="{96FE6336-D204-413F-8AB3-246ED645E9D5}"/>
    <cellStyle name="Comma [0] 3 2 2 3 2" xfId="1882" xr:uid="{063A66A3-181D-44E3-B612-ED0937E81D19}"/>
    <cellStyle name="Comma [0] 3 2 2 3 2 2" xfId="3675" xr:uid="{7DFBAA9F-4350-42C7-8F00-FEE07E777CD4}"/>
    <cellStyle name="Comma [0] 3 2 2 3 2 2 2" xfId="4928" xr:uid="{E7C7D86D-88F2-4ED5-8FF8-26B805FB757F}"/>
    <cellStyle name="Comma [0] 3 2 2 3 2 2 3" xfId="8722" xr:uid="{AEA0AC2E-77BC-440B-9CA9-FC68AA4E0276}"/>
    <cellStyle name="Comma [0] 3 2 2 3 2 2 4" xfId="12512" xr:uid="{23BACDD1-36EB-4BB4-9319-301D2039355E}"/>
    <cellStyle name="Comma [0] 3 2 2 3 2 2 5" xfId="16303" xr:uid="{73922E51-FF58-4A72-8A7E-7D95FFAB7971}"/>
    <cellStyle name="Comma [0] 3 2 2 3 2 3" xfId="4927" xr:uid="{45A0475B-202E-440B-BF77-AE6D0D5F483A}"/>
    <cellStyle name="Comma [0] 3 2 2 3 2 4" xfId="8721" xr:uid="{AA3CA2A9-2B26-4D7C-AEAC-639F0126A634}"/>
    <cellStyle name="Comma [0] 3 2 2 3 2 5" xfId="12511" xr:uid="{8FB9C4C0-C578-46F3-9F4C-4C875BC0D6CD}"/>
    <cellStyle name="Comma [0] 3 2 2 3 2 6" xfId="16302" xr:uid="{1B2838BE-4766-40E2-87C2-2DA799FDE18C}"/>
    <cellStyle name="Comma [0] 3 2 2 3 3" xfId="2992" xr:uid="{C0A6C8C6-8FD7-4E27-8D0F-E7D1977477B0}"/>
    <cellStyle name="Comma [0] 3 2 2 3 3 2" xfId="4929" xr:uid="{0452179F-46C2-44E5-8EE7-A5F51783AF7B}"/>
    <cellStyle name="Comma [0] 3 2 2 3 3 3" xfId="8723" xr:uid="{08EAB6B8-B490-4BA4-AD7B-21647CE7C146}"/>
    <cellStyle name="Comma [0] 3 2 2 3 3 4" xfId="12513" xr:uid="{822221C6-74B8-4EC4-8E6D-E27AE6C278E0}"/>
    <cellStyle name="Comma [0] 3 2 2 3 3 5" xfId="16304" xr:uid="{74B696C9-E027-4AA2-AAB2-567CE661B708}"/>
    <cellStyle name="Comma [0] 3 2 2 3 4" xfId="4926" xr:uid="{FEAED3CD-FBD5-4084-983E-24B491EC39FA}"/>
    <cellStyle name="Comma [0] 3 2 2 3 5" xfId="8720" xr:uid="{58000D74-F349-4DE3-A34F-14E2734E5755}"/>
    <cellStyle name="Comma [0] 3 2 2 3 6" xfId="12510" xr:uid="{E63BFE49-35A5-4364-97AF-6499E145032B}"/>
    <cellStyle name="Comma [0] 3 2 2 3 7" xfId="16301" xr:uid="{79931EA7-A437-4976-BCF9-35A881CB7741}"/>
    <cellStyle name="Comma [0] 3 2 2 4" xfId="1427" xr:uid="{208F830E-73A4-406D-ACD8-F0C4ADCA9C3A}"/>
    <cellStyle name="Comma [0] 3 2 2 4 2" xfId="3220" xr:uid="{B0707882-DCA2-444A-8ED2-4C7157719B93}"/>
    <cellStyle name="Comma [0] 3 2 2 4 2 2" xfId="4931" xr:uid="{E9A35B47-FE24-4A9C-B887-1FBE075213E6}"/>
    <cellStyle name="Comma [0] 3 2 2 4 2 3" xfId="8725" xr:uid="{0594F5A4-A128-4F8B-B12D-83B0029212C3}"/>
    <cellStyle name="Comma [0] 3 2 2 4 2 4" xfId="12515" xr:uid="{D8F1CCA3-7BD8-4419-83BC-22B3CE7B164D}"/>
    <cellStyle name="Comma [0] 3 2 2 4 2 5" xfId="16306" xr:uid="{296A7DD2-FA47-4AC3-84AD-DB93CD756895}"/>
    <cellStyle name="Comma [0] 3 2 2 4 3" xfId="4930" xr:uid="{205B770E-277B-492E-BA17-052BF2D655DA}"/>
    <cellStyle name="Comma [0] 3 2 2 4 4" xfId="8724" xr:uid="{A5F41459-E27F-49EA-8F32-2EBFD45DD8F4}"/>
    <cellStyle name="Comma [0] 3 2 2 4 5" xfId="12514" xr:uid="{179CE43C-D26E-4400-8506-D5E68450C790}"/>
    <cellStyle name="Comma [0] 3 2 2 4 6" xfId="16305" xr:uid="{902D7D09-2D3B-4FA7-AE20-164287316439}"/>
    <cellStyle name="Comma [0] 3 2 2 5" xfId="745" xr:uid="{E9D3FBCA-A9DE-47DD-8253-9BD22EE0F1D7}"/>
    <cellStyle name="Comma [0] 3 2 2 5 2" xfId="2538" xr:uid="{64FE5E28-68F9-409A-A3F8-E3BB379209E3}"/>
    <cellStyle name="Comma [0] 3 2 2 5 2 2" xfId="4933" xr:uid="{850E3FFC-6836-4C33-828A-F0676DC30167}"/>
    <cellStyle name="Comma [0] 3 2 2 5 2 3" xfId="8727" xr:uid="{CE0CB096-1DA8-41A7-9FFD-EB9F5ACC959F}"/>
    <cellStyle name="Comma [0] 3 2 2 5 2 4" xfId="12517" xr:uid="{38456FFA-0D63-4303-AEB2-D2EE25EBA94C}"/>
    <cellStyle name="Comma [0] 3 2 2 5 2 5" xfId="16308" xr:uid="{FC66727F-5889-4EC0-BC80-2FDEFEE9A3B4}"/>
    <cellStyle name="Comma [0] 3 2 2 5 3" xfId="4932" xr:uid="{441577A2-19FB-49B3-9C8A-9A7602ABAC41}"/>
    <cellStyle name="Comma [0] 3 2 2 5 4" xfId="8726" xr:uid="{F72AE749-9200-4BBF-ABAB-036772F74207}"/>
    <cellStyle name="Comma [0] 3 2 2 5 5" xfId="12516" xr:uid="{3EFF2875-D05A-41A9-BE67-8A1732EF133D}"/>
    <cellStyle name="Comma [0] 3 2 2 5 6" xfId="16307" xr:uid="{CEF985B8-E549-4FB0-848E-53164049733C}"/>
    <cellStyle name="Comma [0] 3 2 2 6" xfId="2252" xr:uid="{C513A2D1-247B-4EE6-AC69-8A1EFCF2784C}"/>
    <cellStyle name="Comma [0] 3 2 2 6 2" xfId="4934" xr:uid="{C722C633-D939-40EB-BDF0-B3A2672EB870}"/>
    <cellStyle name="Comma [0] 3 2 2 6 3" xfId="8728" xr:uid="{D624D5A2-BBE8-4950-927A-6F8996E0E093}"/>
    <cellStyle name="Comma [0] 3 2 2 6 4" xfId="12518" xr:uid="{15ED226F-3B83-489C-9E24-11C31BBD389C}"/>
    <cellStyle name="Comma [0] 3 2 2 6 5" xfId="16309" xr:uid="{46757E33-F7AA-4CE5-9489-99DFC37C008B}"/>
    <cellStyle name="Comma [0] 3 2 2 7" xfId="4919" xr:uid="{4876DDC2-DAF5-4AD4-AE1D-304B0DD6B0F1}"/>
    <cellStyle name="Comma [0] 3 2 2 8" xfId="8713" xr:uid="{FA682653-7589-40D7-A0B9-9FBAFF11D395}"/>
    <cellStyle name="Comma [0] 3 2 2 9" xfId="12503" xr:uid="{589B0DC4-ED84-41D7-B826-D57E8581B193}"/>
    <cellStyle name="Comma [0] 3 2 3" xfId="189" xr:uid="{7B60E09E-FA75-41E7-8EE3-D3E4DC1331D4}"/>
    <cellStyle name="Comma [0] 3 2 3 10" xfId="16310" xr:uid="{41183F50-CE42-4A22-9B3D-B7B131ECD083}"/>
    <cellStyle name="Comma [0] 3 2 3 2" xfId="897" xr:uid="{DF187EFA-6376-4F2D-8CF1-EE924560DF68}"/>
    <cellStyle name="Comma [0] 3 2 3 2 2" xfId="1580" xr:uid="{502D5AF1-2E5B-4899-897C-BC745C030C40}"/>
    <cellStyle name="Comma [0] 3 2 3 2 2 2" xfId="3373" xr:uid="{B26CCC35-F6A0-43DA-A20C-72BB1980F1DD}"/>
    <cellStyle name="Comma [0] 3 2 3 2 2 2 2" xfId="4938" xr:uid="{0E466ABE-DA3B-46DB-9E01-C94C96CB430F}"/>
    <cellStyle name="Comma [0] 3 2 3 2 2 2 3" xfId="8732" xr:uid="{92F1C219-20BF-4AB3-82DF-D9E5E7C53B32}"/>
    <cellStyle name="Comma [0] 3 2 3 2 2 2 4" xfId="12522" xr:uid="{5326864D-DB28-4777-832D-E9571DFF7601}"/>
    <cellStyle name="Comma [0] 3 2 3 2 2 2 5" xfId="16313" xr:uid="{3733C409-AF3A-4292-8474-790A8E609AA0}"/>
    <cellStyle name="Comma [0] 3 2 3 2 2 3" xfId="4937" xr:uid="{B475290E-A3F2-404E-8678-C9709F68B0D2}"/>
    <cellStyle name="Comma [0] 3 2 3 2 2 4" xfId="8731" xr:uid="{EEDBB394-8329-4649-9E78-A2FC319E8685}"/>
    <cellStyle name="Comma [0] 3 2 3 2 2 5" xfId="12521" xr:uid="{9499065F-1E0B-43F3-83B3-A931D3767105}"/>
    <cellStyle name="Comma [0] 3 2 3 2 2 6" xfId="16312" xr:uid="{44D91D9E-E643-4B7F-9546-3142D5801B9B}"/>
    <cellStyle name="Comma [0] 3 2 3 2 3" xfId="2690" xr:uid="{491C35DC-BA99-4BF6-823E-98E4DD0B641B}"/>
    <cellStyle name="Comma [0] 3 2 3 2 3 2" xfId="4939" xr:uid="{31C8F469-85AB-432A-8088-2572F7397409}"/>
    <cellStyle name="Comma [0] 3 2 3 2 3 3" xfId="8733" xr:uid="{6724E99D-4E7C-41AC-ADCA-0D889A9E1F07}"/>
    <cellStyle name="Comma [0] 3 2 3 2 3 4" xfId="12523" xr:uid="{DC1131E7-6769-4E26-A350-18ACADB7C4AE}"/>
    <cellStyle name="Comma [0] 3 2 3 2 3 5" xfId="16314" xr:uid="{5123B74D-0A15-4684-A448-5A34E70A6F8A}"/>
    <cellStyle name="Comma [0] 3 2 3 2 4" xfId="4936" xr:uid="{B879BCDF-8D94-4B85-A33A-BC68E9E1D0E3}"/>
    <cellStyle name="Comma [0] 3 2 3 2 5" xfId="8730" xr:uid="{6B118A3F-95AF-4D8C-98C4-7FD3DCCAEDCB}"/>
    <cellStyle name="Comma [0] 3 2 3 2 6" xfId="12520" xr:uid="{D9E9A673-87DA-4627-8D33-C4E97BBB5A04}"/>
    <cellStyle name="Comma [0] 3 2 3 2 7" xfId="16311" xr:uid="{4F2F91EA-3563-41FD-892E-2307AE07F75B}"/>
    <cellStyle name="Comma [0] 3 2 3 3" xfId="1124" xr:uid="{9C010AA2-8DC2-40CF-8415-E38EB18EFB57}"/>
    <cellStyle name="Comma [0] 3 2 3 3 2" xfId="1807" xr:uid="{5DF181A6-FFFF-4C74-99F1-CE2760AFF489}"/>
    <cellStyle name="Comma [0] 3 2 3 3 2 2" xfId="3600" xr:uid="{67EB0128-B69C-41DA-9AAD-9B5C1FADF6CA}"/>
    <cellStyle name="Comma [0] 3 2 3 3 2 2 2" xfId="4942" xr:uid="{78B6BA14-5E82-4386-A9EB-F65F6FF6C969}"/>
    <cellStyle name="Comma [0] 3 2 3 3 2 2 3" xfId="8736" xr:uid="{39812A66-E6AE-4B05-874A-39E61D02687B}"/>
    <cellStyle name="Comma [0] 3 2 3 3 2 2 4" xfId="12526" xr:uid="{35CBE743-7DF0-4FAC-8615-F4430A9532EC}"/>
    <cellStyle name="Comma [0] 3 2 3 3 2 2 5" xfId="16317" xr:uid="{1DB5DA4B-5A33-4862-932E-08EE4C67A615}"/>
    <cellStyle name="Comma [0] 3 2 3 3 2 3" xfId="4941" xr:uid="{221D0E6C-F134-461D-8591-F1BB7407554E}"/>
    <cellStyle name="Comma [0] 3 2 3 3 2 4" xfId="8735" xr:uid="{936B31BD-F888-4989-B2DD-85F189BD07A2}"/>
    <cellStyle name="Comma [0] 3 2 3 3 2 5" xfId="12525" xr:uid="{7D2AEA04-6A5B-465A-9453-DF9332FF8A6B}"/>
    <cellStyle name="Comma [0] 3 2 3 3 2 6" xfId="16316" xr:uid="{28462FD8-D753-4FD4-BF05-10A492510194}"/>
    <cellStyle name="Comma [0] 3 2 3 3 3" xfId="2917" xr:uid="{F394407A-6680-45A4-AC1A-0B80CFAFEEB9}"/>
    <cellStyle name="Comma [0] 3 2 3 3 3 2" xfId="4943" xr:uid="{9D17D039-8582-4176-A1B9-ECB18CFF6335}"/>
    <cellStyle name="Comma [0] 3 2 3 3 3 3" xfId="8737" xr:uid="{C5ACDE3B-BE80-4969-9C9E-BAF3D23A96A4}"/>
    <cellStyle name="Comma [0] 3 2 3 3 3 4" xfId="12527" xr:uid="{5D45AAB2-C6BD-49B8-B8A3-905B8A226962}"/>
    <cellStyle name="Comma [0] 3 2 3 3 3 5" xfId="16318" xr:uid="{B2EB1651-D518-4BB3-9A28-4B266ED4ED6F}"/>
    <cellStyle name="Comma [0] 3 2 3 3 4" xfId="4940" xr:uid="{AB8A7C61-19B0-44D1-AE5B-20EEE6BB9248}"/>
    <cellStyle name="Comma [0] 3 2 3 3 5" xfId="8734" xr:uid="{3941BE5E-7E9C-4F00-9A8F-0CF70AB487D4}"/>
    <cellStyle name="Comma [0] 3 2 3 3 6" xfId="12524" xr:uid="{EB7B77A7-45CD-4045-91F9-CB9B735F99C4}"/>
    <cellStyle name="Comma [0] 3 2 3 3 7" xfId="16315" xr:uid="{0D1968D1-668F-4016-BA11-F76DC56139E1}"/>
    <cellStyle name="Comma [0] 3 2 3 4" xfId="1352" xr:uid="{C60E3B1B-5369-4B3F-AB04-47CF751DF31D}"/>
    <cellStyle name="Comma [0] 3 2 3 4 2" xfId="3145" xr:uid="{802080DD-D800-43FC-8095-D1AD58886C2D}"/>
    <cellStyle name="Comma [0] 3 2 3 4 2 2" xfId="4945" xr:uid="{95146052-FA15-47FB-A530-1CCDEAB6AB09}"/>
    <cellStyle name="Comma [0] 3 2 3 4 2 3" xfId="8739" xr:uid="{A19A72B7-4786-4276-A25C-4C8BD47B4F22}"/>
    <cellStyle name="Comma [0] 3 2 3 4 2 4" xfId="12529" xr:uid="{4C2E2358-6C31-4781-9D25-BB26C2D5A2DF}"/>
    <cellStyle name="Comma [0] 3 2 3 4 2 5" xfId="16320" xr:uid="{5805BBE6-AC90-46D0-9AA7-8AA8A2102FC4}"/>
    <cellStyle name="Comma [0] 3 2 3 4 3" xfId="4944" xr:uid="{3D1A3BCB-2C7C-4237-93C5-6559FE3CA508}"/>
    <cellStyle name="Comma [0] 3 2 3 4 4" xfId="8738" xr:uid="{CBB5E96B-3876-4AD4-B808-57B66906178B}"/>
    <cellStyle name="Comma [0] 3 2 3 4 5" xfId="12528" xr:uid="{09EB7AF2-98D6-4E12-90CE-737F152915A6}"/>
    <cellStyle name="Comma [0] 3 2 3 4 6" xfId="16319" xr:uid="{8FF7F3A6-CEC1-4E6D-AEF6-BDD883F0E0FA}"/>
    <cellStyle name="Comma [0] 3 2 3 5" xfId="670" xr:uid="{CDF9F4F9-21D6-48C8-BA7C-F82376DBA1E1}"/>
    <cellStyle name="Comma [0] 3 2 3 5 2" xfId="2463" xr:uid="{2A223622-7A3C-4E25-865F-5BEF2BAA4115}"/>
    <cellStyle name="Comma [0] 3 2 3 5 2 2" xfId="4947" xr:uid="{DB212394-FB98-4546-872D-4E2E95B5FE77}"/>
    <cellStyle name="Comma [0] 3 2 3 5 2 3" xfId="8741" xr:uid="{055FBA73-AE32-494A-B321-7B923D08AFEF}"/>
    <cellStyle name="Comma [0] 3 2 3 5 2 4" xfId="12531" xr:uid="{A551F5CF-2C2F-4B87-897C-329754CBC04A}"/>
    <cellStyle name="Comma [0] 3 2 3 5 2 5" xfId="16322" xr:uid="{21DED7D6-3BA6-4BD1-9F7D-EFD1F30FF1E3}"/>
    <cellStyle name="Comma [0] 3 2 3 5 3" xfId="4946" xr:uid="{7E4964E4-879C-4558-AACB-D7B956420CFC}"/>
    <cellStyle name="Comma [0] 3 2 3 5 4" xfId="8740" xr:uid="{03DC42B3-CFF6-49DC-BC48-108C065C4C5B}"/>
    <cellStyle name="Comma [0] 3 2 3 5 5" xfId="12530" xr:uid="{56C2782D-EBC8-4CA5-8660-4420338A74F9}"/>
    <cellStyle name="Comma [0] 3 2 3 5 6" xfId="16321" xr:uid="{F3FCA2A4-66E8-4138-8610-F519097F06ED}"/>
    <cellStyle name="Comma [0] 3 2 3 6" xfId="2261" xr:uid="{97AE4278-9D3B-45F5-B4B5-A76CA3185013}"/>
    <cellStyle name="Comma [0] 3 2 3 6 2" xfId="4948" xr:uid="{E1D9690C-05D3-412B-B748-7E78F61D5408}"/>
    <cellStyle name="Comma [0] 3 2 3 6 3" xfId="8742" xr:uid="{91ABA007-8852-4CD3-8791-25CC083A3444}"/>
    <cellStyle name="Comma [0] 3 2 3 6 4" xfId="12532" xr:uid="{F60ED733-BAA5-4689-BD53-34E54421E3EB}"/>
    <cellStyle name="Comma [0] 3 2 3 6 5" xfId="16323" xr:uid="{118C0B29-5D47-4D42-ACAE-8085924CBBC0}"/>
    <cellStyle name="Comma [0] 3 2 3 7" xfId="4935" xr:uid="{6646F205-4E75-4333-8742-AC6F746CB9CA}"/>
    <cellStyle name="Comma [0] 3 2 3 8" xfId="8729" xr:uid="{6650AD5F-7C2C-4015-BB71-90BADD143333}"/>
    <cellStyle name="Comma [0] 3 2 3 9" xfId="12519" xr:uid="{2CD9CC4B-B9A0-453D-B1D5-DC973D678568}"/>
    <cellStyle name="Comma [0] 3 2 4" xfId="403" xr:uid="{7AAF1652-D896-4F17-8E8F-5EC9DF9815B3}"/>
    <cellStyle name="Comma [0] 3 2 4 2" xfId="1504" xr:uid="{D5C92010-FC97-47B5-9206-8E12971FE679}"/>
    <cellStyle name="Comma [0] 3 2 4 2 2" xfId="3297" xr:uid="{D870066D-3E7D-4C6F-ADD3-B5495E19273E}"/>
    <cellStyle name="Comma [0] 3 2 4 2 2 2" xfId="4951" xr:uid="{E3F1E46F-D181-44CD-92A5-BA9EB4817A3C}"/>
    <cellStyle name="Comma [0] 3 2 4 2 2 3" xfId="8745" xr:uid="{40F53A6A-5B7A-4C25-9CD0-25112644E3DB}"/>
    <cellStyle name="Comma [0] 3 2 4 2 2 4" xfId="12535" xr:uid="{0CA0438D-36D5-46F2-B87C-9B9CD08FCCCA}"/>
    <cellStyle name="Comma [0] 3 2 4 2 2 5" xfId="16326" xr:uid="{51F6F0B4-8D00-4127-B291-5C3C565FE77A}"/>
    <cellStyle name="Comma [0] 3 2 4 2 3" xfId="4950" xr:uid="{1F9BA9A4-8848-4A27-B4C4-70C50C2C7373}"/>
    <cellStyle name="Comma [0] 3 2 4 2 4" xfId="8744" xr:uid="{09208040-6FE1-498D-BCFC-13CA46A669AF}"/>
    <cellStyle name="Comma [0] 3 2 4 2 5" xfId="12534" xr:uid="{00C771A1-D7AD-43A8-8C12-3D006757BB64}"/>
    <cellStyle name="Comma [0] 3 2 4 2 6" xfId="16325" xr:uid="{CFE40D18-3EEC-456F-A069-9A179D2C27AC}"/>
    <cellStyle name="Comma [0] 3 2 4 3" xfId="821" xr:uid="{1CA15EA3-5B1E-4791-9F24-9FD62329C9C0}"/>
    <cellStyle name="Comma [0] 3 2 4 3 2" xfId="2614" xr:uid="{63A9BF70-E731-40B9-87C5-D9852EC42687}"/>
    <cellStyle name="Comma [0] 3 2 4 3 2 2" xfId="4953" xr:uid="{97DC4E90-E683-4D7E-A1FF-D6CBD2C2A667}"/>
    <cellStyle name="Comma [0] 3 2 4 3 2 3" xfId="8747" xr:uid="{2459B7FF-92BF-4E8A-A017-0022B0D745F7}"/>
    <cellStyle name="Comma [0] 3 2 4 3 2 4" xfId="12537" xr:uid="{B24A4ED3-5B02-4F9F-96BC-E927C09F7CFF}"/>
    <cellStyle name="Comma [0] 3 2 4 3 2 5" xfId="16328" xr:uid="{7A8CE077-BB0D-4593-AC8F-C83A0757CCA7}"/>
    <cellStyle name="Comma [0] 3 2 4 3 3" xfId="4952" xr:uid="{AC87F011-9F6E-4E48-84FA-47A579CAEF1B}"/>
    <cellStyle name="Comma [0] 3 2 4 3 4" xfId="8746" xr:uid="{1C7B65EA-5ED4-499A-9B5D-D3E418299CA4}"/>
    <cellStyle name="Comma [0] 3 2 4 3 5" xfId="12536" xr:uid="{00837F9F-6CEC-4B6C-B752-DFCE7014A0BC}"/>
    <cellStyle name="Comma [0] 3 2 4 3 6" xfId="16327" xr:uid="{B2C73A1B-B685-4157-99B5-06BDE17396D8}"/>
    <cellStyle name="Comma [0] 3 2 4 4" xfId="2283" xr:uid="{799BEEB7-D045-4EFA-8344-73E820B91D70}"/>
    <cellStyle name="Comma [0] 3 2 4 4 2" xfId="4954" xr:uid="{D0A34FA4-17D9-4CA9-9A2B-227F961FE31F}"/>
    <cellStyle name="Comma [0] 3 2 4 4 3" xfId="8748" xr:uid="{C28C4E6F-0F3F-4FCC-816D-22AC0C70E7BB}"/>
    <cellStyle name="Comma [0] 3 2 4 4 4" xfId="12538" xr:uid="{1BF9E6D4-1930-45E5-AD70-2416C86E1AEE}"/>
    <cellStyle name="Comma [0] 3 2 4 4 5" xfId="16329" xr:uid="{A083F4C9-E469-46AF-85BC-2FA9ACFFF277}"/>
    <cellStyle name="Comma [0] 3 2 4 5" xfId="4949" xr:uid="{A2C4EE0A-8E17-4E52-8A32-8E7029B0BA12}"/>
    <cellStyle name="Comma [0] 3 2 4 6" xfId="8743" xr:uid="{4F67ADBC-86A2-4857-8675-DC7D7F3F6047}"/>
    <cellStyle name="Comma [0] 3 2 4 7" xfId="12533" xr:uid="{AF66980E-C005-48D8-ADDC-9BA58A3661AC}"/>
    <cellStyle name="Comma [0] 3 2 4 8" xfId="16324" xr:uid="{43BB8AFF-95FA-49AE-B629-8D191A043587}"/>
    <cellStyle name="Comma [0] 3 2 5" xfId="1048" xr:uid="{2DDFB8BD-749D-4ACB-A1B3-80412D25C2BB}"/>
    <cellStyle name="Comma [0] 3 2 5 2" xfId="1731" xr:uid="{228C2639-045C-4BEE-94A8-B3467A49DBF2}"/>
    <cellStyle name="Comma [0] 3 2 5 2 2" xfId="3524" xr:uid="{2707D566-8EE4-449E-A8DE-752D7C98A375}"/>
    <cellStyle name="Comma [0] 3 2 5 2 2 2" xfId="4957" xr:uid="{813C5A8C-A8D9-4AA1-ACF6-EC3901D942C1}"/>
    <cellStyle name="Comma [0] 3 2 5 2 2 3" xfId="8751" xr:uid="{5EBA58C9-D020-44D3-966E-16739524574C}"/>
    <cellStyle name="Comma [0] 3 2 5 2 2 4" xfId="12541" xr:uid="{6B7D20E6-A240-4787-B0D2-53E066CB7069}"/>
    <cellStyle name="Comma [0] 3 2 5 2 2 5" xfId="16332" xr:uid="{A52854CD-CAE0-4C6A-8030-36688CD9A3D8}"/>
    <cellStyle name="Comma [0] 3 2 5 2 3" xfId="4956" xr:uid="{180180C7-B513-4E88-BA9E-EB6D3286ACCE}"/>
    <cellStyle name="Comma [0] 3 2 5 2 4" xfId="8750" xr:uid="{1AD91E02-2E88-4493-9FA4-823C89990E67}"/>
    <cellStyle name="Comma [0] 3 2 5 2 5" xfId="12540" xr:uid="{E87BE5C4-BF19-402D-811B-88C07CAF96B2}"/>
    <cellStyle name="Comma [0] 3 2 5 2 6" xfId="16331" xr:uid="{320C8D89-AEA2-4A0F-99E8-367A0B1517CB}"/>
    <cellStyle name="Comma [0] 3 2 5 3" xfId="2841" xr:uid="{116D4251-5A31-4E55-93E2-9757BD2D2C8C}"/>
    <cellStyle name="Comma [0] 3 2 5 3 2" xfId="4958" xr:uid="{75F4028D-B105-4CB6-9835-6605A31C0579}"/>
    <cellStyle name="Comma [0] 3 2 5 3 3" xfId="8752" xr:uid="{57D989AD-5D2D-4732-B1AE-2792ED43223F}"/>
    <cellStyle name="Comma [0] 3 2 5 3 4" xfId="12542" xr:uid="{B600E38F-D072-4D99-A3B2-2BF44715ACD5}"/>
    <cellStyle name="Comma [0] 3 2 5 3 5" xfId="16333" xr:uid="{1CE76EE8-FC14-4714-866D-7E3467DA4FAB}"/>
    <cellStyle name="Comma [0] 3 2 5 4" xfId="4955" xr:uid="{4E6D9C3B-79AE-4DF0-9373-3627E5780B4E}"/>
    <cellStyle name="Comma [0] 3 2 5 5" xfId="8749" xr:uid="{FA6BC740-53A7-4E2B-84F3-E6ACE4AB458F}"/>
    <cellStyle name="Comma [0] 3 2 5 6" xfId="12539" xr:uid="{AB0CFC81-A01F-482A-8399-2BD26FDD7BD0}"/>
    <cellStyle name="Comma [0] 3 2 5 7" xfId="16330" xr:uid="{14ED2E50-451E-460E-8060-F512E0E06935}"/>
    <cellStyle name="Comma [0] 3 2 6" xfId="1274" xr:uid="{118AB311-79CF-4BBC-8F0E-8775B4A50B2C}"/>
    <cellStyle name="Comma [0] 3 2 6 2" xfId="3067" xr:uid="{236CCDA9-CF76-4E40-9BB3-E952218A9904}"/>
    <cellStyle name="Comma [0] 3 2 6 2 2" xfId="4960" xr:uid="{7C7EDBD6-2F29-4E17-BF0A-7F21C1AD6BA1}"/>
    <cellStyle name="Comma [0] 3 2 6 2 3" xfId="8754" xr:uid="{23A47145-5F68-477C-B724-85994EC63958}"/>
    <cellStyle name="Comma [0] 3 2 6 2 4" xfId="12544" xr:uid="{16CBDDC2-A4EC-4AD3-ABEC-E8E527098CB8}"/>
    <cellStyle name="Comma [0] 3 2 6 2 5" xfId="16335" xr:uid="{95DC0BD7-1BCB-4967-BCD5-A4F05673C39D}"/>
    <cellStyle name="Comma [0] 3 2 6 3" xfId="4959" xr:uid="{CB4999B5-D185-499F-AE1F-0D7C6DAB817E}"/>
    <cellStyle name="Comma [0] 3 2 6 4" xfId="8753" xr:uid="{CDC63B02-E5E1-4E79-8CC3-2288FC9F6EFD}"/>
    <cellStyle name="Comma [0] 3 2 6 5" xfId="12543" xr:uid="{F99E8DD8-5524-4746-91AD-8184DD073FD1}"/>
    <cellStyle name="Comma [0] 3 2 6 6" xfId="16334" xr:uid="{49EEB271-AC2A-4CA1-9D7D-32D2CE8E8BA8}"/>
    <cellStyle name="Comma [0] 3 2 7" xfId="580" xr:uid="{49788D7C-00F0-41C8-B9E9-DC7ACC29456F}"/>
    <cellStyle name="Comma [0] 3 2 7 2" xfId="2381" xr:uid="{DEBAF13E-44B8-4093-90C3-EF596D0A878A}"/>
    <cellStyle name="Comma [0] 3 2 7 2 2" xfId="4962" xr:uid="{40C7EB23-3E8A-46BC-AF87-D6EB66BD8730}"/>
    <cellStyle name="Comma [0] 3 2 7 2 3" xfId="8756" xr:uid="{F40E8433-B330-4394-8420-47185D1B9E6F}"/>
    <cellStyle name="Comma [0] 3 2 7 2 4" xfId="12546" xr:uid="{6E9D5AF1-070E-4773-832A-83D49124EA77}"/>
    <cellStyle name="Comma [0] 3 2 7 2 5" xfId="16337" xr:uid="{686C40E8-8424-49E9-9DF4-21D003D6BD5C}"/>
    <cellStyle name="Comma [0] 3 2 7 3" xfId="4961" xr:uid="{171B5797-004B-4B7F-853E-07E48C82748D}"/>
    <cellStyle name="Comma [0] 3 2 7 4" xfId="8755" xr:uid="{22151705-E189-438E-B675-846DFC1E98F7}"/>
    <cellStyle name="Comma [0] 3 2 7 5" xfId="12545" xr:uid="{69385CDF-1494-4845-95FC-A9A91261A06A}"/>
    <cellStyle name="Comma [0] 3 2 7 6" xfId="16336" xr:uid="{C64EB938-1ED7-43FA-ADD8-7AD5CF115DAD}"/>
    <cellStyle name="Comma [0] 3 2 8" xfId="2248" xr:uid="{36CB4D7A-D739-468B-8832-8179D4524F59}"/>
    <cellStyle name="Comma [0] 3 2 8 2" xfId="4963" xr:uid="{53A9BDA8-D2CC-477D-A08A-FA80F65FFB4B}"/>
    <cellStyle name="Comma [0] 3 2 8 3" xfId="8757" xr:uid="{FD708C6A-693A-44D7-A2E1-02ECDC414026}"/>
    <cellStyle name="Comma [0] 3 2 8 4" xfId="12547" xr:uid="{C985FD38-5723-498E-A96B-BBC6D71D49E6}"/>
    <cellStyle name="Comma [0] 3 2 8 5" xfId="16338" xr:uid="{559D588F-A48D-48B6-9E7B-8EC9B3D741CC}"/>
    <cellStyle name="Comma [0] 3 2 9" xfId="4918" xr:uid="{AAD53115-800B-41E8-A141-73B9602919F9}"/>
    <cellStyle name="Comma [0] 3 3" xfId="179" xr:uid="{5EB84B0F-5521-43E2-9ABC-05870B751DEB}"/>
    <cellStyle name="Comma [0] 3 3 10" xfId="16339" xr:uid="{04FC3A27-CA1E-4A70-87E3-F83D147E089D}"/>
    <cellStyle name="Comma [0] 3 3 2" xfId="190" xr:uid="{97313D56-91F5-45E8-85CE-88C33635C71A}"/>
    <cellStyle name="Comma [0] 3 3 2 2" xfId="1650" xr:uid="{67A53FDD-6614-47A9-8BE9-20D49F2FA383}"/>
    <cellStyle name="Comma [0] 3 3 2 2 2" xfId="3443" xr:uid="{54E1DAD9-A0EC-4705-B38C-6ED2C2ACF98A}"/>
    <cellStyle name="Comma [0] 3 3 2 2 2 2" xfId="4967" xr:uid="{EFB583FD-388D-4059-A602-F9223E531A65}"/>
    <cellStyle name="Comma [0] 3 3 2 2 2 3" xfId="8761" xr:uid="{5140FE1C-1EF7-46A4-86AC-FF154D43A0B8}"/>
    <cellStyle name="Comma [0] 3 3 2 2 2 4" xfId="12551" xr:uid="{BC689604-4962-4D05-AB49-FCD3C330E584}"/>
    <cellStyle name="Comma [0] 3 3 2 2 2 5" xfId="16342" xr:uid="{F2761BA7-6B3C-4C9F-9342-0BF95557121D}"/>
    <cellStyle name="Comma [0] 3 3 2 2 3" xfId="4966" xr:uid="{0034092E-BF79-4EE9-A1B3-273C65C35309}"/>
    <cellStyle name="Comma [0] 3 3 2 2 4" xfId="8760" xr:uid="{46DDE55A-22B3-4F33-8B82-C1D8632909E7}"/>
    <cellStyle name="Comma [0] 3 3 2 2 5" xfId="12550" xr:uid="{84818A2E-BF1D-493C-BA11-0C47C48155D1}"/>
    <cellStyle name="Comma [0] 3 3 2 2 6" xfId="16341" xr:uid="{2D85A7A6-B51F-43AE-AD4F-5A2817408A7C}"/>
    <cellStyle name="Comma [0] 3 3 2 3" xfId="967" xr:uid="{39910EF6-A835-4479-B759-115AB67A2E7B}"/>
    <cellStyle name="Comma [0] 3 3 2 3 2" xfId="2760" xr:uid="{8870EC30-1277-4DE3-BC71-03156D07EB25}"/>
    <cellStyle name="Comma [0] 3 3 2 3 2 2" xfId="4969" xr:uid="{608DE390-EBA2-40AB-8C67-3E1C099EC892}"/>
    <cellStyle name="Comma [0] 3 3 2 3 2 3" xfId="8763" xr:uid="{3897BB25-9412-4D7C-BA02-43EBA5EEA1BE}"/>
    <cellStyle name="Comma [0] 3 3 2 3 2 4" xfId="12553" xr:uid="{B94E55C8-F534-4541-96D1-85D30972C7ED}"/>
    <cellStyle name="Comma [0] 3 3 2 3 2 5" xfId="16344" xr:uid="{0AA39C9A-AC42-45E2-A46D-A3E79C442886}"/>
    <cellStyle name="Comma [0] 3 3 2 3 3" xfId="4968" xr:uid="{B2494592-0DE5-41B4-897A-4F929DB8B0F4}"/>
    <cellStyle name="Comma [0] 3 3 2 3 4" xfId="8762" xr:uid="{3E86ED67-88F5-44D4-BBA0-F7A9C61367BE}"/>
    <cellStyle name="Comma [0] 3 3 2 3 5" xfId="12552" xr:uid="{C7D9647B-A6E2-421E-8670-10CE7BC2CEAD}"/>
    <cellStyle name="Comma [0] 3 3 2 3 6" xfId="16343" xr:uid="{3D13EBC5-6283-4D6D-9005-16ABA0E93E58}"/>
    <cellStyle name="Comma [0] 3 3 2 4" xfId="2262" xr:uid="{93D78619-311E-4565-BF3B-8BCFC82FB478}"/>
    <cellStyle name="Comma [0] 3 3 2 4 2" xfId="4970" xr:uid="{3B17A6B3-3F31-4FF6-B3F3-2B5BA4B8C803}"/>
    <cellStyle name="Comma [0] 3 3 2 4 3" xfId="8764" xr:uid="{97B161C9-C89D-426E-BE72-B11C9CD1B232}"/>
    <cellStyle name="Comma [0] 3 3 2 4 4" xfId="12554" xr:uid="{7F76EC93-9D59-4291-8143-AE9A6B350096}"/>
    <cellStyle name="Comma [0] 3 3 2 4 5" xfId="16345" xr:uid="{12669111-A423-4694-88F8-D6EDA7F4BA1D}"/>
    <cellStyle name="Comma [0] 3 3 2 5" xfId="4965" xr:uid="{9E40D598-14BD-4592-B604-6560BED95520}"/>
    <cellStyle name="Comma [0] 3 3 2 6" xfId="8759" xr:uid="{1696CC32-B870-43D9-AF40-C8954F936220}"/>
    <cellStyle name="Comma [0] 3 3 2 7" xfId="12549" xr:uid="{9E720DDC-BE2C-46E0-A252-ECD0266B6E5E}"/>
    <cellStyle name="Comma [0] 3 3 2 8" xfId="16340" xr:uid="{E627E04C-5D6D-424E-87F9-2C113449C71A}"/>
    <cellStyle name="Comma [0] 3 3 3" xfId="1194" xr:uid="{537BC204-2096-4B18-ADD7-7993FCEB7BDC}"/>
    <cellStyle name="Comma [0] 3 3 3 2" xfId="1877" xr:uid="{F55DB558-45B3-49AE-BD6A-9D7EE9D2A84C}"/>
    <cellStyle name="Comma [0] 3 3 3 2 2" xfId="3670" xr:uid="{CD152C44-2F76-4CA9-AD25-BFCE1D5ABB72}"/>
    <cellStyle name="Comma [0] 3 3 3 2 2 2" xfId="4973" xr:uid="{F8959199-EFB1-4D94-94EF-E98155186891}"/>
    <cellStyle name="Comma [0] 3 3 3 2 2 3" xfId="8767" xr:uid="{E5D90B63-2069-492B-A806-35DBB1570D04}"/>
    <cellStyle name="Comma [0] 3 3 3 2 2 4" xfId="12557" xr:uid="{BCB8D49B-E150-4273-9162-DA58C1C90CC2}"/>
    <cellStyle name="Comma [0] 3 3 3 2 2 5" xfId="16348" xr:uid="{071D0A73-0856-4535-9F75-90BC72A09F8F}"/>
    <cellStyle name="Comma [0] 3 3 3 2 3" xfId="4972" xr:uid="{38A4D6D8-31D6-4E07-BC3E-98C14C1B3B3E}"/>
    <cellStyle name="Comma [0] 3 3 3 2 4" xfId="8766" xr:uid="{E1B69AF4-BCF1-4B0F-804A-F569782C5594}"/>
    <cellStyle name="Comma [0] 3 3 3 2 5" xfId="12556" xr:uid="{E2A4BB29-3139-442E-B203-630FD80B2A6D}"/>
    <cellStyle name="Comma [0] 3 3 3 2 6" xfId="16347" xr:uid="{DD945344-9A0C-4910-A603-429210C4232C}"/>
    <cellStyle name="Comma [0] 3 3 3 3" xfId="2987" xr:uid="{DB40AA49-556C-4ECF-8A48-8590FE807687}"/>
    <cellStyle name="Comma [0] 3 3 3 3 2" xfId="4974" xr:uid="{619B39DA-B167-465D-83BF-C080380FC695}"/>
    <cellStyle name="Comma [0] 3 3 3 3 3" xfId="8768" xr:uid="{AEEBA985-CEA0-4E80-AA17-6FA87D191D2F}"/>
    <cellStyle name="Comma [0] 3 3 3 3 4" xfId="12558" xr:uid="{71DF51F2-9299-49F3-A112-41CBE5FA4C0E}"/>
    <cellStyle name="Comma [0] 3 3 3 3 5" xfId="16349" xr:uid="{168759D3-B298-40C9-970B-FFF409F09B7C}"/>
    <cellStyle name="Comma [0] 3 3 3 4" xfId="4971" xr:uid="{DD78C2C3-FB91-4229-A81F-122AFAA6D89D}"/>
    <cellStyle name="Comma [0] 3 3 3 5" xfId="8765" xr:uid="{27D47B91-71A3-4254-AF61-CC75DF884476}"/>
    <cellStyle name="Comma [0] 3 3 3 6" xfId="12555" xr:uid="{5C5C02B2-5FB0-447E-802D-3B8AAD62A894}"/>
    <cellStyle name="Comma [0] 3 3 3 7" xfId="16346" xr:uid="{162ED7DD-FB74-4C8E-AE73-6B9FFC5C6983}"/>
    <cellStyle name="Comma [0] 3 3 4" xfId="1422" xr:uid="{E41A4687-7071-425B-86B7-298502D77D65}"/>
    <cellStyle name="Comma [0] 3 3 4 2" xfId="3215" xr:uid="{89D9C04B-71DC-447B-BBD0-A336F8B9CAEF}"/>
    <cellStyle name="Comma [0] 3 3 4 2 2" xfId="4976" xr:uid="{8D5E28A6-E5D0-4BEE-B8EE-5F161414D782}"/>
    <cellStyle name="Comma [0] 3 3 4 2 3" xfId="8770" xr:uid="{E9187786-B331-4020-925A-C5E86E14E124}"/>
    <cellStyle name="Comma [0] 3 3 4 2 4" xfId="12560" xr:uid="{E5FDA7FA-4892-4CB5-B22F-4D32179B90B0}"/>
    <cellStyle name="Comma [0] 3 3 4 2 5" xfId="16351" xr:uid="{BA77E7B3-67FD-43BB-ADBF-CECDAA9B8B7A}"/>
    <cellStyle name="Comma [0] 3 3 4 3" xfId="4975" xr:uid="{AE067CB8-6B14-4A93-8C72-C27D783C7870}"/>
    <cellStyle name="Comma [0] 3 3 4 4" xfId="8769" xr:uid="{3E7B4358-0907-4852-8E7F-B47D1C8E8FB4}"/>
    <cellStyle name="Comma [0] 3 3 4 5" xfId="12559" xr:uid="{441280DE-6778-4C90-B837-D93A8C6D744E}"/>
    <cellStyle name="Comma [0] 3 3 4 6" xfId="16350" xr:uid="{920CEEC9-B198-4DB6-AAC6-840F0AE2C064}"/>
    <cellStyle name="Comma [0] 3 3 5" xfId="740" xr:uid="{58FFB647-73BC-4E39-83D0-2FFA282D5E84}"/>
    <cellStyle name="Comma [0] 3 3 5 2" xfId="2533" xr:uid="{58D9B951-BF7E-45CC-8C8F-637D1E77C618}"/>
    <cellStyle name="Comma [0] 3 3 5 2 2" xfId="4978" xr:uid="{0BE815AE-F00B-405E-97A5-DF67E8E84F4D}"/>
    <cellStyle name="Comma [0] 3 3 5 2 3" xfId="8772" xr:uid="{A62B548E-A659-4392-BC65-B6EE97676D24}"/>
    <cellStyle name="Comma [0] 3 3 5 2 4" xfId="12562" xr:uid="{57E27D0B-5829-4AF6-AF90-02A42DE82C1D}"/>
    <cellStyle name="Comma [0] 3 3 5 2 5" xfId="16353" xr:uid="{DDA1D815-3095-479A-A880-6454805E63A9}"/>
    <cellStyle name="Comma [0] 3 3 5 3" xfId="4977" xr:uid="{7A87FAAC-5053-41B9-BAEC-7E8911A24135}"/>
    <cellStyle name="Comma [0] 3 3 5 4" xfId="8771" xr:uid="{56B358AB-5166-484D-8AE3-129D353ABE13}"/>
    <cellStyle name="Comma [0] 3 3 5 5" xfId="12561" xr:uid="{42AB5FF1-A909-4289-8059-9A0C57F50CB5}"/>
    <cellStyle name="Comma [0] 3 3 5 6" xfId="16352" xr:uid="{ED42CE83-D2A8-439B-B0C3-AABAB87429CC}"/>
    <cellStyle name="Comma [0] 3 3 6" xfId="2253" xr:uid="{4E244154-CE81-4273-BD31-741AA723B430}"/>
    <cellStyle name="Comma [0] 3 3 6 2" xfId="4979" xr:uid="{8FCFB89A-7605-4D7D-9C7C-1B2EC9416523}"/>
    <cellStyle name="Comma [0] 3 3 6 3" xfId="8773" xr:uid="{879EC725-E654-421B-A222-A4FBF696E2D2}"/>
    <cellStyle name="Comma [0] 3 3 6 4" xfId="12563" xr:uid="{3DB75CB4-F04D-47B1-963A-8A3D7506C95B}"/>
    <cellStyle name="Comma [0] 3 3 6 5" xfId="16354" xr:uid="{2CAFE168-7F87-4A01-9F14-44E002D28D2F}"/>
    <cellStyle name="Comma [0] 3 3 7" xfId="4964" xr:uid="{F4A652BD-3170-44DA-9BB3-69E1C07EDA0B}"/>
    <cellStyle name="Comma [0] 3 3 8" xfId="8758" xr:uid="{74B641D1-06B2-4569-BBAA-231C739B67BF}"/>
    <cellStyle name="Comma [0] 3 3 9" xfId="12548" xr:uid="{4908886A-85C4-4A49-818D-909097EBC9F8}"/>
    <cellStyle name="Comma [0] 3 4" xfId="177" xr:uid="{1E028AC4-F837-482A-808B-557C65C9D85A}"/>
    <cellStyle name="Comma [0] 3 4 10" xfId="16355" xr:uid="{6E714426-8984-4085-A0EF-15E6CD7712B2}"/>
    <cellStyle name="Comma [0] 3 4 2" xfId="892" xr:uid="{7C86A819-CF01-4597-9B65-C9E2A876EB68}"/>
    <cellStyle name="Comma [0] 3 4 2 2" xfId="1575" xr:uid="{C24EC68A-1BC8-47BD-932E-CED846E34C3B}"/>
    <cellStyle name="Comma [0] 3 4 2 2 2" xfId="3368" xr:uid="{DB319E29-A766-465B-B344-F4CEB271FBA5}"/>
    <cellStyle name="Comma [0] 3 4 2 2 2 2" xfId="4983" xr:uid="{D9268EBE-9963-483D-B222-C377194B1F14}"/>
    <cellStyle name="Comma [0] 3 4 2 2 2 3" xfId="8777" xr:uid="{8AE03242-C3EC-42FD-A695-8E149541FA3C}"/>
    <cellStyle name="Comma [0] 3 4 2 2 2 4" xfId="12567" xr:uid="{90D38291-3873-4EF9-A0DF-F919EAA2F16D}"/>
    <cellStyle name="Comma [0] 3 4 2 2 2 5" xfId="16358" xr:uid="{02A2F3F9-64D4-4075-B108-C0183A2929AE}"/>
    <cellStyle name="Comma [0] 3 4 2 2 3" xfId="4982" xr:uid="{D9F8BCB8-C6DE-4F84-B3DE-6C5CB20BB817}"/>
    <cellStyle name="Comma [0] 3 4 2 2 4" xfId="8776" xr:uid="{6C9ED50F-856B-4A3B-B53F-BC7592BDBF02}"/>
    <cellStyle name="Comma [0] 3 4 2 2 5" xfId="12566" xr:uid="{168C2935-7489-4A62-9C81-5822EACC69E7}"/>
    <cellStyle name="Comma [0] 3 4 2 2 6" xfId="16357" xr:uid="{953D284C-C598-4358-8528-8411BE197840}"/>
    <cellStyle name="Comma [0] 3 4 2 3" xfId="2685" xr:uid="{3CE3E749-4DF7-4404-ABB1-3D701A821E96}"/>
    <cellStyle name="Comma [0] 3 4 2 3 2" xfId="4984" xr:uid="{A567E77D-782D-42D6-B7A0-FEAC38C2CA64}"/>
    <cellStyle name="Comma [0] 3 4 2 3 3" xfId="8778" xr:uid="{F5B3E487-3308-4A23-9BEF-E69692DAC685}"/>
    <cellStyle name="Comma [0] 3 4 2 3 4" xfId="12568" xr:uid="{4A83E508-E749-49C5-8279-49B8FC706F23}"/>
    <cellStyle name="Comma [0] 3 4 2 3 5" xfId="16359" xr:uid="{04080DB7-E985-43A4-9BF0-201E32F76CDA}"/>
    <cellStyle name="Comma [0] 3 4 2 4" xfId="4981" xr:uid="{0C740C9B-7BAE-45AA-8107-99974AA9EA05}"/>
    <cellStyle name="Comma [0] 3 4 2 5" xfId="8775" xr:uid="{EC2B7751-9E32-4294-A985-76FBD6A5D976}"/>
    <cellStyle name="Comma [0] 3 4 2 6" xfId="12565" xr:uid="{135A51FB-B39E-4E17-BD0B-85EAD0C53198}"/>
    <cellStyle name="Comma [0] 3 4 2 7" xfId="16356" xr:uid="{C06F29D5-76F6-4C83-BD33-E2AAE4331880}"/>
    <cellStyle name="Comma [0] 3 4 3" xfId="1119" xr:uid="{BAA81A52-0771-491E-85AE-8852C95696BE}"/>
    <cellStyle name="Comma [0] 3 4 3 2" xfId="1802" xr:uid="{C093AE2A-B92C-4640-B436-180B9EB50D65}"/>
    <cellStyle name="Comma [0] 3 4 3 2 2" xfId="3595" xr:uid="{FFF68053-258C-410E-8DC9-F5550806783F}"/>
    <cellStyle name="Comma [0] 3 4 3 2 2 2" xfId="4987" xr:uid="{ABFA5757-BF77-481E-AAE9-18CFE597A2AB}"/>
    <cellStyle name="Comma [0] 3 4 3 2 2 3" xfId="8781" xr:uid="{E6F6F39C-B904-4BD9-8DCF-D110633DCA13}"/>
    <cellStyle name="Comma [0] 3 4 3 2 2 4" xfId="12571" xr:uid="{175AB595-5399-45E8-B40D-E4C878AF32E9}"/>
    <cellStyle name="Comma [0] 3 4 3 2 2 5" xfId="16362" xr:uid="{EB6367A7-4964-4377-B4E4-CA7F4BBCDDBD}"/>
    <cellStyle name="Comma [0] 3 4 3 2 3" xfId="4986" xr:uid="{700FA26A-5C2C-4C45-AA60-D39E4A036641}"/>
    <cellStyle name="Comma [0] 3 4 3 2 4" xfId="8780" xr:uid="{8BEBD2AE-AFF6-421A-AABD-E8A8FEE2020C}"/>
    <cellStyle name="Comma [0] 3 4 3 2 5" xfId="12570" xr:uid="{D85BF557-6BD3-41B3-93F7-E221E021A8A4}"/>
    <cellStyle name="Comma [0] 3 4 3 2 6" xfId="16361" xr:uid="{B4D1ABCA-DBD6-499A-A611-B67FA08E8D23}"/>
    <cellStyle name="Comma [0] 3 4 3 3" xfId="2912" xr:uid="{73F68ED5-55A9-421E-8427-F59158CDA391}"/>
    <cellStyle name="Comma [0] 3 4 3 3 2" xfId="4988" xr:uid="{F31FB4F5-5F11-4209-8CBF-09CA84683757}"/>
    <cellStyle name="Comma [0] 3 4 3 3 3" xfId="8782" xr:uid="{60B3AE09-D3FF-442C-85AC-81FE4F42A88B}"/>
    <cellStyle name="Comma [0] 3 4 3 3 4" xfId="12572" xr:uid="{517D79CA-BED4-4BE8-B21D-5848070AB091}"/>
    <cellStyle name="Comma [0] 3 4 3 3 5" xfId="16363" xr:uid="{B5E8D675-3AC1-405E-A318-6F120DF5662C}"/>
    <cellStyle name="Comma [0] 3 4 3 4" xfId="4985" xr:uid="{2C774A7F-269A-4CA7-AD5D-6EB42811EF34}"/>
    <cellStyle name="Comma [0] 3 4 3 5" xfId="8779" xr:uid="{C2341BCB-39E3-4748-B2B8-0C67A6FCC5D0}"/>
    <cellStyle name="Comma [0] 3 4 3 6" xfId="12569" xr:uid="{9C5C376F-1B7E-4BBA-A377-30322A8B6202}"/>
    <cellStyle name="Comma [0] 3 4 3 7" xfId="16360" xr:uid="{4869F3AB-4B7D-418C-A25A-D0BDC423AB07}"/>
    <cellStyle name="Comma [0] 3 4 4" xfId="1347" xr:uid="{AC2C87FD-D9A9-4D99-BF8F-3CC1EBA18929}"/>
    <cellStyle name="Comma [0] 3 4 4 2" xfId="3140" xr:uid="{74290845-A4F6-4841-8EB4-F27516963E02}"/>
    <cellStyle name="Comma [0] 3 4 4 2 2" xfId="4990" xr:uid="{E269D841-E5BF-4439-B720-30865F942ACC}"/>
    <cellStyle name="Comma [0] 3 4 4 2 3" xfId="8784" xr:uid="{F6873F7E-B1D5-4BF6-AF12-2F7C1208E07B}"/>
    <cellStyle name="Comma [0] 3 4 4 2 4" xfId="12574" xr:uid="{2AC522C5-1E24-43A6-A816-906BE800A140}"/>
    <cellStyle name="Comma [0] 3 4 4 2 5" xfId="16365" xr:uid="{9D0B9920-9AB8-46C2-AD71-9810039744D5}"/>
    <cellStyle name="Comma [0] 3 4 4 3" xfId="4989" xr:uid="{E0FE3897-9931-4765-ABA9-106921254EC3}"/>
    <cellStyle name="Comma [0] 3 4 4 4" xfId="8783" xr:uid="{67812FCB-9398-41DD-8D0D-D11E72F09F97}"/>
    <cellStyle name="Comma [0] 3 4 4 5" xfId="12573" xr:uid="{47D27A0E-AC35-45B2-98A7-DA4A6F07CF5D}"/>
    <cellStyle name="Comma [0] 3 4 4 6" xfId="16364" xr:uid="{29C15F1D-F3F1-4A3F-B9B4-1A401D9D9219}"/>
    <cellStyle name="Comma [0] 3 4 5" xfId="657" xr:uid="{2C20115E-C58D-4E75-B1A8-A24110361C12}"/>
    <cellStyle name="Comma [0] 3 4 5 2" xfId="2458" xr:uid="{5BDBAA9E-3FDA-4229-8014-FA20FE44B942}"/>
    <cellStyle name="Comma [0] 3 4 5 2 2" xfId="4992" xr:uid="{182D3E34-0476-4963-9C2D-764D564E2AD4}"/>
    <cellStyle name="Comma [0] 3 4 5 2 3" xfId="8786" xr:uid="{ACBB1F34-F7E7-4DFC-A47B-7036BCC42F29}"/>
    <cellStyle name="Comma [0] 3 4 5 2 4" xfId="12576" xr:uid="{85BE61B4-295E-4E47-9616-E567C9F10E40}"/>
    <cellStyle name="Comma [0] 3 4 5 2 5" xfId="16367" xr:uid="{3D6C94C4-F9FE-4FD4-8433-3C1894D1797B}"/>
    <cellStyle name="Comma [0] 3 4 5 3" xfId="4991" xr:uid="{40271F4D-BBF6-44D6-B44F-8C3BC1160793}"/>
    <cellStyle name="Comma [0] 3 4 5 4" xfId="8785" xr:uid="{E3FFB729-48CD-40A5-9250-516BEADA1074}"/>
    <cellStyle name="Comma [0] 3 4 5 5" xfId="12575" xr:uid="{B53104B9-5E1B-4A01-94D6-3A670CCA46BC}"/>
    <cellStyle name="Comma [0] 3 4 5 6" xfId="16366" xr:uid="{55FBB574-006D-40E8-9AE7-3DBE52B0843E}"/>
    <cellStyle name="Comma [0] 3 4 6" xfId="2251" xr:uid="{EAE77E4C-D601-46C4-8B7D-BD384576B247}"/>
    <cellStyle name="Comma [0] 3 4 6 2" xfId="4993" xr:uid="{7CACE3B3-140D-4DCF-A746-5B98C07CDAF5}"/>
    <cellStyle name="Comma [0] 3 4 6 3" xfId="8787" xr:uid="{ED7530BC-51B8-4FAD-84F9-0A0EE2517ED4}"/>
    <cellStyle name="Comma [0] 3 4 6 4" xfId="12577" xr:uid="{F5447854-3018-4229-AC6C-DE75A84191AC}"/>
    <cellStyle name="Comma [0] 3 4 6 5" xfId="16368" xr:uid="{E04453B3-1847-466B-ACFC-1FC1EE20EB24}"/>
    <cellStyle name="Comma [0] 3 4 7" xfId="4980" xr:uid="{BCBF2B87-A0D7-466D-9187-327DB7182AEE}"/>
    <cellStyle name="Comma [0] 3 4 8" xfId="8774" xr:uid="{EE60C3E1-1972-4197-9BF4-341E74D85DB8}"/>
    <cellStyle name="Comma [0] 3 4 9" xfId="12564" xr:uid="{AAB630D9-4237-418E-B197-504D6A56A01B}"/>
    <cellStyle name="Comma [0] 3 5" xfId="188" xr:uid="{27593651-D4EC-4AC5-BA78-F83D63B2E774}"/>
    <cellStyle name="Comma [0] 3 5 2" xfId="1499" xr:uid="{FF30A4ED-587E-4F71-9FEC-7B45862645B8}"/>
    <cellStyle name="Comma [0] 3 5 2 2" xfId="3292" xr:uid="{742CC270-3A01-42AB-8ADA-E6FE7AA18A58}"/>
    <cellStyle name="Comma [0] 3 5 2 2 2" xfId="4996" xr:uid="{6F4D4492-1080-479C-8B26-2AB91ABF1E66}"/>
    <cellStyle name="Comma [0] 3 5 2 2 3" xfId="8790" xr:uid="{D7E1E8F3-1FD9-4873-9E38-743B32DE7495}"/>
    <cellStyle name="Comma [0] 3 5 2 2 4" xfId="12580" xr:uid="{993257D2-DFDC-4EA4-A1A3-D14FB3DA6B60}"/>
    <cellStyle name="Comma [0] 3 5 2 2 5" xfId="16371" xr:uid="{4B4AB147-6A32-4545-91C8-4E1A08F84F14}"/>
    <cellStyle name="Comma [0] 3 5 2 3" xfId="4995" xr:uid="{A13C3CC6-3865-49AF-BCD7-F6543E50C54E}"/>
    <cellStyle name="Comma [0] 3 5 2 4" xfId="8789" xr:uid="{9A9C2BA4-63F6-4655-BBDE-215D85A0013A}"/>
    <cellStyle name="Comma [0] 3 5 2 5" xfId="12579" xr:uid="{A746089C-84FF-4BA3-909B-92817BAB3207}"/>
    <cellStyle name="Comma [0] 3 5 2 6" xfId="16370" xr:uid="{41C0CF7C-39EB-45DD-8185-C45CE1D148B1}"/>
    <cellStyle name="Comma [0] 3 5 3" xfId="816" xr:uid="{7130F44D-6F87-433D-B759-2FA73A45A3E2}"/>
    <cellStyle name="Comma [0] 3 5 3 2" xfId="2609" xr:uid="{CFA00D06-4644-4FD0-84C4-7473E393AE8F}"/>
    <cellStyle name="Comma [0] 3 5 3 2 2" xfId="4998" xr:uid="{FDBED5F6-9116-4CF1-BF3C-517CE1A16543}"/>
    <cellStyle name="Comma [0] 3 5 3 2 3" xfId="8792" xr:uid="{93061FD0-7C56-49C0-871B-761D81146489}"/>
    <cellStyle name="Comma [0] 3 5 3 2 4" xfId="12582" xr:uid="{F598916C-7469-4069-9E8E-B5436FDCA731}"/>
    <cellStyle name="Comma [0] 3 5 3 2 5" xfId="16373" xr:uid="{0CBD2202-4BD8-4894-AC1C-A8106D5BD308}"/>
    <cellStyle name="Comma [0] 3 5 3 3" xfId="4997" xr:uid="{267C36F1-393D-4294-B40C-0299AE6AD4E2}"/>
    <cellStyle name="Comma [0] 3 5 3 4" xfId="8791" xr:uid="{9CA5E158-AD14-4900-9854-C41934AEDD88}"/>
    <cellStyle name="Comma [0] 3 5 3 5" xfId="12581" xr:uid="{ADCC95D5-068F-4E60-AA01-58EAFF8D874F}"/>
    <cellStyle name="Comma [0] 3 5 3 6" xfId="16372" xr:uid="{93ACB47A-F162-4D73-A7A2-379F6D90352A}"/>
    <cellStyle name="Comma [0] 3 5 4" xfId="2260" xr:uid="{BD1F7525-D96F-4B15-9CC7-2F5649D9C166}"/>
    <cellStyle name="Comma [0] 3 5 4 2" xfId="4999" xr:uid="{1F4B94C1-8C0D-4D92-AFF0-3CFC51059311}"/>
    <cellStyle name="Comma [0] 3 5 4 3" xfId="8793" xr:uid="{AABDCF72-B269-4FC8-9625-DF4C00D03215}"/>
    <cellStyle name="Comma [0] 3 5 4 4" xfId="12583" xr:uid="{F6595753-03FD-4C86-96DA-614A5B2DF5D6}"/>
    <cellStyle name="Comma [0] 3 5 4 5" xfId="16374" xr:uid="{2E5F4FC5-2580-4E53-84A4-98007088F02E}"/>
    <cellStyle name="Comma [0] 3 5 5" xfId="4994" xr:uid="{BFE7395B-9DC6-4849-8E78-5DDBD4083C97}"/>
    <cellStyle name="Comma [0] 3 5 6" xfId="8788" xr:uid="{D4D550D9-B5D4-4644-BCCE-3405C58E67F4}"/>
    <cellStyle name="Comma [0] 3 5 7" xfId="12578" xr:uid="{43D12016-6BF1-4274-9DF4-0D9F12E51A3E}"/>
    <cellStyle name="Comma [0] 3 5 8" xfId="16369" xr:uid="{833C160A-90EC-4138-83E8-D12EE02E85D2}"/>
    <cellStyle name="Comma [0] 3 6" xfId="289" xr:uid="{9BA5BDB7-E549-4D8F-B7DB-EB136E18F434}"/>
    <cellStyle name="Comma [0] 3 6 2" xfId="1726" xr:uid="{BDDEF308-D7D6-4F02-8489-4ABB88C0B0DD}"/>
    <cellStyle name="Comma [0] 3 6 2 2" xfId="3519" xr:uid="{54EA292C-D4BE-4B4D-9F85-D97747926D78}"/>
    <cellStyle name="Comma [0] 3 6 2 2 2" xfId="5002" xr:uid="{007891EB-990A-45EA-8736-79E0AB68B490}"/>
    <cellStyle name="Comma [0] 3 6 2 2 3" xfId="8796" xr:uid="{D0E1DB39-FE23-479A-BBD7-EC88D49E03EC}"/>
    <cellStyle name="Comma [0] 3 6 2 2 4" xfId="12586" xr:uid="{5F9DF6D6-5664-417A-9196-03885BC26496}"/>
    <cellStyle name="Comma [0] 3 6 2 2 5" xfId="16377" xr:uid="{C9AEFEDA-12CE-4D63-B308-350539A38929}"/>
    <cellStyle name="Comma [0] 3 6 2 3" xfId="5001" xr:uid="{78DAD4AB-FD7B-4F89-8874-7973FD29C101}"/>
    <cellStyle name="Comma [0] 3 6 2 4" xfId="8795" xr:uid="{87575F44-98CA-4C51-95A4-1CA829AE604A}"/>
    <cellStyle name="Comma [0] 3 6 2 5" xfId="12585" xr:uid="{9010C70A-5950-4B8C-9D08-5649A51295C1}"/>
    <cellStyle name="Comma [0] 3 6 2 6" xfId="16376" xr:uid="{ADBFDDF3-EE7C-430F-AA6E-922E5289A8A5}"/>
    <cellStyle name="Comma [0] 3 6 3" xfId="1043" xr:uid="{3E867F93-ED19-4082-8541-29980DFC3D00}"/>
    <cellStyle name="Comma [0] 3 6 3 2" xfId="2836" xr:uid="{D9693999-B28F-4E12-8066-9064EFF55F2E}"/>
    <cellStyle name="Comma [0] 3 6 3 2 2" xfId="5004" xr:uid="{00FC2270-A3CA-4E5A-A1EB-4E4356422AC0}"/>
    <cellStyle name="Comma [0] 3 6 3 2 3" xfId="8798" xr:uid="{614BC78D-F690-486E-962A-6382668E02CF}"/>
    <cellStyle name="Comma [0] 3 6 3 2 4" xfId="12588" xr:uid="{FC59650F-E26F-4D1C-90A5-73A853EA410C}"/>
    <cellStyle name="Comma [0] 3 6 3 2 5" xfId="16379" xr:uid="{D4DA47DF-7A28-462A-BB4C-CF184D24D466}"/>
    <cellStyle name="Comma [0] 3 6 3 3" xfId="5003" xr:uid="{698DCA1E-3084-4CFA-A10F-365A1A155A51}"/>
    <cellStyle name="Comma [0] 3 6 3 4" xfId="8797" xr:uid="{B644095C-72C3-4C11-B2AD-DE310409C40A}"/>
    <cellStyle name="Comma [0] 3 6 3 5" xfId="12587" xr:uid="{9C5D29C0-45AD-4467-9D97-7B5C55857ADC}"/>
    <cellStyle name="Comma [0] 3 6 3 6" xfId="16378" xr:uid="{D69B5EE3-8DCD-48A9-B771-BCB583A025EB}"/>
    <cellStyle name="Comma [0] 3 6 4" xfId="2278" xr:uid="{3170C10A-6718-4A9B-B474-7734E166D0E9}"/>
    <cellStyle name="Comma [0] 3 6 4 2" xfId="5005" xr:uid="{2725E3F0-AD83-4C3C-8DDC-2562631A0291}"/>
    <cellStyle name="Comma [0] 3 6 4 3" xfId="8799" xr:uid="{CFFADBB1-65F0-4EE7-A314-AA72CD7E7F4E}"/>
    <cellStyle name="Comma [0] 3 6 4 4" xfId="12589" xr:uid="{2B695527-486D-4C3B-BB4D-6A16D7AB5A46}"/>
    <cellStyle name="Comma [0] 3 6 4 5" xfId="16380" xr:uid="{B8DCDB85-C1E3-4C95-BE7D-2851602C6B2E}"/>
    <cellStyle name="Comma [0] 3 6 5" xfId="5000" xr:uid="{7095805F-9E61-48D3-BFA8-B43565119195}"/>
    <cellStyle name="Comma [0] 3 6 6" xfId="8794" xr:uid="{6A41808C-709D-4E60-84B0-950AC0EA5E4C}"/>
    <cellStyle name="Comma [0] 3 6 7" xfId="12584" xr:uid="{2148AC18-E44E-470F-99FC-B52E5ADCA504}"/>
    <cellStyle name="Comma [0] 3 6 8" xfId="16375" xr:uid="{F9DD5D05-FDE9-4114-8894-E2449C930D0D}"/>
    <cellStyle name="Comma [0] 3 7" xfId="1269" xr:uid="{C16D0BB2-0507-4714-8FD4-F4D9335E8955}"/>
    <cellStyle name="Comma [0] 3 7 2" xfId="3062" xr:uid="{6A2F8022-B7E8-48B6-B4FB-26D687CA6668}"/>
    <cellStyle name="Comma [0] 3 7 2 2" xfId="5007" xr:uid="{07437385-93C7-4064-8CBA-D460D03C0192}"/>
    <cellStyle name="Comma [0] 3 7 2 3" xfId="8801" xr:uid="{96A96A6B-4531-4870-9132-1B6E37172812}"/>
    <cellStyle name="Comma [0] 3 7 2 4" xfId="12591" xr:uid="{E979BBC5-15A7-41EC-8E9F-D3CDF9659E2F}"/>
    <cellStyle name="Comma [0] 3 7 2 5" xfId="16382" xr:uid="{3FB70122-3F7F-4AE8-A489-B4B6641FAFA6}"/>
    <cellStyle name="Comma [0] 3 7 3" xfId="5006" xr:uid="{36737B86-49E1-47F3-9849-9648A2902FA3}"/>
    <cellStyle name="Comma [0] 3 7 4" xfId="8800" xr:uid="{F1437F54-87E2-49B8-9F7D-ADAA43740EE8}"/>
    <cellStyle name="Comma [0] 3 7 5" xfId="12590" xr:uid="{77F4E554-B045-465D-AB6A-7297F4C611F0}"/>
    <cellStyle name="Comma [0] 3 7 6" xfId="16381" xr:uid="{609FE90F-3589-419C-97E2-51605B051CDF}"/>
    <cellStyle name="Comma [0] 3 8" xfId="575" xr:uid="{CBB2470E-1080-4452-9A79-8B3E97778DFB}"/>
    <cellStyle name="Comma [0] 3 8 2" xfId="2376" xr:uid="{8E9EBD54-BE8D-45DE-98D8-B204E6C9E884}"/>
    <cellStyle name="Comma [0] 3 8 2 2" xfId="5009" xr:uid="{8076F1D8-6015-47ED-981C-7EB739A000A0}"/>
    <cellStyle name="Comma [0] 3 8 2 3" xfId="8803" xr:uid="{72928541-BEF0-440E-B002-1AAB9AEB15EA}"/>
    <cellStyle name="Comma [0] 3 8 2 4" xfId="12593" xr:uid="{90B9C30F-1DE9-46BB-9B01-95FB9A3E083E}"/>
    <cellStyle name="Comma [0] 3 8 2 5" xfId="16384" xr:uid="{DC950B16-19C4-4201-AAEC-4D1C0C68B9AE}"/>
    <cellStyle name="Comma [0] 3 8 3" xfId="5008" xr:uid="{264E6CE4-E8CD-4C96-9015-50BF73568CB1}"/>
    <cellStyle name="Comma [0] 3 8 4" xfId="8802" xr:uid="{64E765D6-BC10-40A6-9EB8-7DA94A56CC25}"/>
    <cellStyle name="Comma [0] 3 8 5" xfId="12592" xr:uid="{70B776A0-0CD8-4F72-993C-551DEA802D79}"/>
    <cellStyle name="Comma [0] 3 8 6" xfId="16383" xr:uid="{FDE04994-39DA-4CD8-8D9F-A2F1B0D5419A}"/>
    <cellStyle name="Comma [0] 3 9" xfId="2247" xr:uid="{BCA297D0-58C4-47E3-A425-8D9ADC429442}"/>
    <cellStyle name="Comma [0] 3 9 2" xfId="5010" xr:uid="{5E5BC171-F9EE-420B-8623-0D15D9FF4971}"/>
    <cellStyle name="Comma [0] 3 9 3" xfId="8804" xr:uid="{0E46529F-4D63-47CE-A836-25FB5D2CD758}"/>
    <cellStyle name="Comma [0] 3 9 4" xfId="12594" xr:uid="{33BE7C8A-A433-4408-A76C-D0294E6C3F65}"/>
    <cellStyle name="Comma [0] 3 9 5" xfId="16385" xr:uid="{74B6331F-DE98-4EE1-919D-A7378D5E2E68}"/>
    <cellStyle name="Comma [0] 4" xfId="431" xr:uid="{1FB7E95D-8CF0-47AA-8AE0-F2138461BFA4}"/>
    <cellStyle name="Comma [0] 4 10" xfId="8805" xr:uid="{8AD141DB-634D-4887-8978-B79292608E88}"/>
    <cellStyle name="Comma [0] 4 11" xfId="12595" xr:uid="{91F49E47-D4A4-47FB-BCDF-DFF14437C39B}"/>
    <cellStyle name="Comma [0] 4 12" xfId="16386" xr:uid="{3F947972-21AA-4F41-A214-0D1D80FAD354}"/>
    <cellStyle name="Comma [0] 4 2" xfId="749" xr:uid="{7A99598D-DA3C-443D-93C8-2BA2252369B0}"/>
    <cellStyle name="Comma [0] 4 2 10" xfId="16387" xr:uid="{653D694F-8921-4CC0-B157-0D1A851A6168}"/>
    <cellStyle name="Comma [0] 4 2 2" xfId="976" xr:uid="{506E50CF-7716-4975-9450-3AAA162E9A96}"/>
    <cellStyle name="Comma [0] 4 2 2 2" xfId="1659" xr:uid="{2E9F58C4-7407-4DE0-9192-5AC91BEDAEED}"/>
    <cellStyle name="Comma [0] 4 2 2 2 2" xfId="3452" xr:uid="{11756166-56C3-4B0C-B7BF-AB9143901A0E}"/>
    <cellStyle name="Comma [0] 4 2 2 2 2 2" xfId="5015" xr:uid="{F837AD9B-F245-4644-84D7-D5C5CD9E8206}"/>
    <cellStyle name="Comma [0] 4 2 2 2 2 3" xfId="8809" xr:uid="{8BCF2766-B170-4224-81D3-E703D3252AAD}"/>
    <cellStyle name="Comma [0] 4 2 2 2 2 4" xfId="12599" xr:uid="{B7D6EB63-8C72-4C14-896E-7C2D77E30A2A}"/>
    <cellStyle name="Comma [0] 4 2 2 2 2 5" xfId="16390" xr:uid="{0905DCA7-8B3E-47C3-947E-5FF583C37710}"/>
    <cellStyle name="Comma [0] 4 2 2 2 3" xfId="5014" xr:uid="{31B0A134-8972-491B-A08A-E6CE35FE0A2A}"/>
    <cellStyle name="Comma [0] 4 2 2 2 4" xfId="8808" xr:uid="{2A7C733D-265F-41BA-9A60-C89BB33E239B}"/>
    <cellStyle name="Comma [0] 4 2 2 2 5" xfId="12598" xr:uid="{DB9DCFEA-29B6-4812-BB6D-3D1580EC8CEB}"/>
    <cellStyle name="Comma [0] 4 2 2 2 6" xfId="16389" xr:uid="{ADAA80E9-8602-4BA8-B9C1-17F4513CBF7A}"/>
    <cellStyle name="Comma [0] 4 2 2 3" xfId="2164" xr:uid="{198CA15A-09A7-4AC4-8B06-AF079F5D57AE}"/>
    <cellStyle name="Comma [0] 4 2 2 3 2" xfId="3957" xr:uid="{ABAC9039-6EFD-4E0D-8669-BDE8C914DE31}"/>
    <cellStyle name="Comma [0] 4 2 2 3 2 2" xfId="5017" xr:uid="{2B2B323C-61FB-461E-A9D5-52517BA9422A}"/>
    <cellStyle name="Comma [0] 4 2 2 3 2 3" xfId="8811" xr:uid="{254F0681-F86B-4382-945F-381359AA8114}"/>
    <cellStyle name="Comma [0] 4 2 2 3 2 4" xfId="12601" xr:uid="{3B539D9C-DB54-4F0C-B531-0A7162E1F1C2}"/>
    <cellStyle name="Comma [0] 4 2 2 3 2 5" xfId="16392" xr:uid="{9A24D239-C5D2-4432-8EC2-2D9EECF1A88A}"/>
    <cellStyle name="Comma [0] 4 2 2 3 3" xfId="5016" xr:uid="{D5A4B1AC-2C36-45EF-96A4-C40B28BB67BA}"/>
    <cellStyle name="Comma [0] 4 2 2 3 4" xfId="8810" xr:uid="{9B19EDBE-13F5-4172-97F2-83743D4C8346}"/>
    <cellStyle name="Comma [0] 4 2 2 3 5" xfId="12600" xr:uid="{ADF3BCCD-77BF-478A-873B-E6018D876D57}"/>
    <cellStyle name="Comma [0] 4 2 2 3 6" xfId="16391" xr:uid="{1BC8B8BA-B575-43E2-A489-9F4D8A8E3DFD}"/>
    <cellStyle name="Comma [0] 4 2 2 4" xfId="2769" xr:uid="{5BA6C9D8-0087-4737-9A8F-C57E42742A56}"/>
    <cellStyle name="Comma [0] 4 2 2 4 2" xfId="5018" xr:uid="{9D4F1584-1AA7-4645-9EFC-90DFA409D935}"/>
    <cellStyle name="Comma [0] 4 2 2 4 3" xfId="8812" xr:uid="{BA98DDF5-BD58-4CF4-BC2A-3C8341E09A73}"/>
    <cellStyle name="Comma [0] 4 2 2 4 4" xfId="12602" xr:uid="{93EB835F-789C-4FA7-9B4B-EDB3A8DBC68F}"/>
    <cellStyle name="Comma [0] 4 2 2 4 5" xfId="16393" xr:uid="{51FB1425-3B3F-4517-B5DE-7F6F37D6E98F}"/>
    <cellStyle name="Comma [0] 4 2 2 5" xfId="5013" xr:uid="{A33F6B41-0128-4163-9AD2-1F967E453BE7}"/>
    <cellStyle name="Comma [0] 4 2 2 6" xfId="8807" xr:uid="{F9C619D9-785F-4BC4-9159-08E70CE7863D}"/>
    <cellStyle name="Comma [0] 4 2 2 7" xfId="12597" xr:uid="{42DE0356-C6D1-456E-A926-3F83BEBB7AF0}"/>
    <cellStyle name="Comma [0] 4 2 2 8" xfId="16388" xr:uid="{2ABA99E8-0245-4D8E-BE35-C67356CBAD6A}"/>
    <cellStyle name="Comma [0] 4 2 3" xfId="1203" xr:uid="{F4682C70-CF60-4BEF-B950-6953934FEB1A}"/>
    <cellStyle name="Comma [0] 4 2 3 2" xfId="1886" xr:uid="{8D141000-6F01-4603-AF63-7DDF6FC7C143}"/>
    <cellStyle name="Comma [0] 4 2 3 2 2" xfId="3679" xr:uid="{4FF2A619-264F-4F6E-BD27-A9A7B829D4AC}"/>
    <cellStyle name="Comma [0] 4 2 3 2 2 2" xfId="5021" xr:uid="{05767556-8C4A-4768-B279-DFEDD6E8AC37}"/>
    <cellStyle name="Comma [0] 4 2 3 2 2 3" xfId="8815" xr:uid="{96148A8F-5F19-4188-8B28-9F17B7E1DCC5}"/>
    <cellStyle name="Comma [0] 4 2 3 2 2 4" xfId="12605" xr:uid="{A15FF9B5-7AC5-4220-B762-E9DE74D83CB6}"/>
    <cellStyle name="Comma [0] 4 2 3 2 2 5" xfId="16396" xr:uid="{E03EB15E-568B-4C99-AC1B-F8FC2568AC86}"/>
    <cellStyle name="Comma [0] 4 2 3 2 3" xfId="5020" xr:uid="{A231CECE-0530-45F4-8582-7A27B2835FD2}"/>
    <cellStyle name="Comma [0] 4 2 3 2 4" xfId="8814" xr:uid="{728DEF7A-0E32-4392-B20A-565BA4394225}"/>
    <cellStyle name="Comma [0] 4 2 3 2 5" xfId="12604" xr:uid="{52BABEBE-D943-473C-B746-3BF451948422}"/>
    <cellStyle name="Comma [0] 4 2 3 2 6" xfId="16395" xr:uid="{FAAD36FE-7B7F-4792-BBCF-794F9D69F6EC}"/>
    <cellStyle name="Comma [0] 4 2 3 3" xfId="2996" xr:uid="{A1A36063-FFF0-44A3-A1EB-009B2DE6E7D5}"/>
    <cellStyle name="Comma [0] 4 2 3 3 2" xfId="5022" xr:uid="{65E62E8C-3681-4AAC-AC42-58DA54E0E2B8}"/>
    <cellStyle name="Comma [0] 4 2 3 3 3" xfId="8816" xr:uid="{15922D31-F162-41F7-9ECA-BBA7B81952AA}"/>
    <cellStyle name="Comma [0] 4 2 3 3 4" xfId="12606" xr:uid="{A036DF07-FA3C-4186-9BBD-C6786420CF05}"/>
    <cellStyle name="Comma [0] 4 2 3 3 5" xfId="16397" xr:uid="{AD05F841-45C6-4090-AB21-8C4AD2051B22}"/>
    <cellStyle name="Comma [0] 4 2 3 4" xfId="5019" xr:uid="{7F8B4CB7-C25C-457A-9F9D-BE5F5AB25501}"/>
    <cellStyle name="Comma [0] 4 2 3 5" xfId="8813" xr:uid="{8441F097-9679-4BBA-A6FC-44561D6BBCEE}"/>
    <cellStyle name="Comma [0] 4 2 3 6" xfId="12603" xr:uid="{F05806F3-EDE5-474A-8F06-1150BAC92364}"/>
    <cellStyle name="Comma [0] 4 2 3 7" xfId="16394" xr:uid="{D81E65A8-18E8-4835-88D6-398B1B914266}"/>
    <cellStyle name="Comma [0] 4 2 4" xfId="1431" xr:uid="{DB8A7BD9-3838-499D-9D79-9343ADEBDFD7}"/>
    <cellStyle name="Comma [0] 4 2 4 2" xfId="3224" xr:uid="{27191F40-D91A-4870-AA17-A5F1DC931175}"/>
    <cellStyle name="Comma [0] 4 2 4 2 2" xfId="5024" xr:uid="{B2749C1D-CB07-4922-8CA2-80FE40D89F8D}"/>
    <cellStyle name="Comma [0] 4 2 4 2 3" xfId="8818" xr:uid="{181DA05D-2B2D-4FEE-96DC-8EBB4617ADC3}"/>
    <cellStyle name="Comma [0] 4 2 4 2 4" xfId="12608" xr:uid="{7AAC8B2B-871E-4EBB-90FC-59C20FF2C032}"/>
    <cellStyle name="Comma [0] 4 2 4 2 5" xfId="16399" xr:uid="{CF55EADE-2F2B-4532-9363-52E4C3BC95C4}"/>
    <cellStyle name="Comma [0] 4 2 4 3" xfId="5023" xr:uid="{296F7DDE-13F7-48CF-B741-9B24D410F886}"/>
    <cellStyle name="Comma [0] 4 2 4 4" xfId="8817" xr:uid="{AC0C1D26-7CD4-4966-AC75-3E3391F23156}"/>
    <cellStyle name="Comma [0] 4 2 4 5" xfId="12607" xr:uid="{EDAB8D83-0FF4-48DA-9DAE-A3EAB55DC668}"/>
    <cellStyle name="Comma [0] 4 2 4 6" xfId="16398" xr:uid="{3928333A-A28C-4959-9919-F0C4FAE1F2E6}"/>
    <cellStyle name="Comma [0] 4 2 5" xfId="2027" xr:uid="{10900CFF-5625-4863-9043-2AAF74AFE919}"/>
    <cellStyle name="Comma [0] 4 2 5 2" xfId="3820" xr:uid="{04AA6D10-BB36-416C-BA1C-952C10D2D66C}"/>
    <cellStyle name="Comma [0] 4 2 5 2 2" xfId="5026" xr:uid="{040F3F54-EF12-422D-9BD6-E9F746E8A09E}"/>
    <cellStyle name="Comma [0] 4 2 5 2 3" xfId="8820" xr:uid="{C5129ECA-32D7-4E2B-B642-2AF5C3D5D86B}"/>
    <cellStyle name="Comma [0] 4 2 5 2 4" xfId="12610" xr:uid="{6CCAB065-B38C-4840-BCF5-3C8D9CC732E6}"/>
    <cellStyle name="Comma [0] 4 2 5 2 5" xfId="16401" xr:uid="{F3E3AE27-F8DD-4251-B473-A79D85064D46}"/>
    <cellStyle name="Comma [0] 4 2 5 3" xfId="5025" xr:uid="{B60F01CD-C079-40C7-8855-0E371D09607B}"/>
    <cellStyle name="Comma [0] 4 2 5 4" xfId="8819" xr:uid="{DB94E1DF-B280-42D5-8D92-82AE9A8F1306}"/>
    <cellStyle name="Comma [0] 4 2 5 5" xfId="12609" xr:uid="{8C250FD6-0810-4298-8C9E-F575F85615B4}"/>
    <cellStyle name="Comma [0] 4 2 5 6" xfId="16400" xr:uid="{AB1C0A52-3F93-4166-B6FD-6FB2236BCA34}"/>
    <cellStyle name="Comma [0] 4 2 6" xfId="2542" xr:uid="{3F36C7A1-2969-46FE-8682-21F2B497D742}"/>
    <cellStyle name="Comma [0] 4 2 6 2" xfId="5027" xr:uid="{336FADE8-830B-4669-9186-B966FCD0D4E3}"/>
    <cellStyle name="Comma [0] 4 2 6 3" xfId="8821" xr:uid="{3AFFA0C2-1556-4DD9-8E92-A8B32E9A8E97}"/>
    <cellStyle name="Comma [0] 4 2 6 4" xfId="12611" xr:uid="{25ED3BAD-D453-4F80-91C4-37D35698908D}"/>
    <cellStyle name="Comma [0] 4 2 6 5" xfId="16402" xr:uid="{2E0EE524-AB66-4344-A40A-F5FA1E5DB77C}"/>
    <cellStyle name="Comma [0] 4 2 7" xfId="5012" xr:uid="{911803B5-0C5D-4D77-900B-96C1BC11A53A}"/>
    <cellStyle name="Comma [0] 4 2 8" xfId="8806" xr:uid="{F07C2698-B63E-4490-91E9-1CF04BE19032}"/>
    <cellStyle name="Comma [0] 4 2 9" xfId="12596" xr:uid="{F47CB0FD-B5F4-44F9-B61A-AC2688DDC6B4}"/>
    <cellStyle name="Comma [0] 4 3" xfId="674" xr:uid="{E7503916-690C-40C9-9E7E-197F01DE672A}"/>
    <cellStyle name="Comma [0] 4 3 10" xfId="16403" xr:uid="{CCE35AF2-C3E7-4EFE-B50B-9DFAF24C462E}"/>
    <cellStyle name="Comma [0] 4 3 2" xfId="901" xr:uid="{9FABD6A4-0562-425D-90B1-F3E4BB3FC956}"/>
    <cellStyle name="Comma [0] 4 3 2 2" xfId="1584" xr:uid="{2ABE0E2D-127A-40DA-AACC-F83725C006BC}"/>
    <cellStyle name="Comma [0] 4 3 2 2 2" xfId="3377" xr:uid="{143A286A-5D82-4D9A-A0B9-79A7769529F9}"/>
    <cellStyle name="Comma [0] 4 3 2 2 2 2" xfId="5031" xr:uid="{B4EAE602-0DD6-418F-BFC9-F37BC5649FB0}"/>
    <cellStyle name="Comma [0] 4 3 2 2 2 3" xfId="8825" xr:uid="{613CD3A6-66DC-4FAB-9EF4-24A2B4A9D41D}"/>
    <cellStyle name="Comma [0] 4 3 2 2 2 4" xfId="12615" xr:uid="{E80CEFB3-E08F-4FA6-A622-251857CDCF4B}"/>
    <cellStyle name="Comma [0] 4 3 2 2 2 5" xfId="16406" xr:uid="{8C325439-729C-4711-B8E0-16AD1D57D15D}"/>
    <cellStyle name="Comma [0] 4 3 2 2 3" xfId="5030" xr:uid="{65DAAA60-3D18-4FCC-83A4-2F0FACEE0899}"/>
    <cellStyle name="Comma [0] 4 3 2 2 4" xfId="8824" xr:uid="{7786A34F-3A8F-42E2-8096-35C6B310C428}"/>
    <cellStyle name="Comma [0] 4 3 2 2 5" xfId="12614" xr:uid="{D1890C9B-4EE2-4E16-876C-0EBBC67001D0}"/>
    <cellStyle name="Comma [0] 4 3 2 2 6" xfId="16405" xr:uid="{DE811EB5-885D-451F-946B-D19044C6295F}"/>
    <cellStyle name="Comma [0] 4 3 2 3" xfId="2694" xr:uid="{19815126-FEC6-49AE-A13E-A8E1ABCCD4D8}"/>
    <cellStyle name="Comma [0] 4 3 2 3 2" xfId="5032" xr:uid="{BACA42F9-17B4-4F53-9638-4799C71C1672}"/>
    <cellStyle name="Comma [0] 4 3 2 3 3" xfId="8826" xr:uid="{D6400D1C-51AE-43F6-8E31-81CA360994C3}"/>
    <cellStyle name="Comma [0] 4 3 2 3 4" xfId="12616" xr:uid="{4A9E59C6-9DF5-4855-81DC-5005DABEC525}"/>
    <cellStyle name="Comma [0] 4 3 2 3 5" xfId="16407" xr:uid="{1F0304B9-06E2-4657-9EF0-2FF0A8F823C4}"/>
    <cellStyle name="Comma [0] 4 3 2 4" xfId="5029" xr:uid="{3CC24100-D6CA-4DBA-82D1-C279645034F4}"/>
    <cellStyle name="Comma [0] 4 3 2 5" xfId="8823" xr:uid="{E279F517-F4FA-4953-A832-3CFBAC9352FD}"/>
    <cellStyle name="Comma [0] 4 3 2 6" xfId="12613" xr:uid="{FF718871-4E5C-4E8D-B777-8477081D5AD9}"/>
    <cellStyle name="Comma [0] 4 3 2 7" xfId="16404" xr:uid="{10EED8A2-F23C-4A56-9B3D-C74F61C65F32}"/>
    <cellStyle name="Comma [0] 4 3 3" xfId="1128" xr:uid="{FD0212FD-28FD-4EFA-9575-065E18202906}"/>
    <cellStyle name="Comma [0] 4 3 3 2" xfId="1811" xr:uid="{A6CF3CC7-A7F9-4362-9ADF-8DC65D461115}"/>
    <cellStyle name="Comma [0] 4 3 3 2 2" xfId="3604" xr:uid="{7D5D3993-6866-4100-B114-D4DDCC44FA36}"/>
    <cellStyle name="Comma [0] 4 3 3 2 2 2" xfId="5035" xr:uid="{1153FC36-C1E3-463E-AED5-F21A6F5C18B9}"/>
    <cellStyle name="Comma [0] 4 3 3 2 2 3" xfId="8829" xr:uid="{092A7E60-E8C2-4202-BBCD-1022D89D4F7E}"/>
    <cellStyle name="Comma [0] 4 3 3 2 2 4" xfId="12619" xr:uid="{E531A95A-FAB8-4E5B-A65E-3EC0C3B85B04}"/>
    <cellStyle name="Comma [0] 4 3 3 2 2 5" xfId="16410" xr:uid="{748BAED3-7550-4260-91CA-1BE68597DFAF}"/>
    <cellStyle name="Comma [0] 4 3 3 2 3" xfId="5034" xr:uid="{4955E805-6F50-47F3-BF70-2FCB0BD26710}"/>
    <cellStyle name="Comma [0] 4 3 3 2 4" xfId="8828" xr:uid="{122C3A2C-CC47-4DDA-AE62-355DC2503B1F}"/>
    <cellStyle name="Comma [0] 4 3 3 2 5" xfId="12618" xr:uid="{65D5D1E7-79AE-4BB4-B4F8-8A1B21479744}"/>
    <cellStyle name="Comma [0] 4 3 3 2 6" xfId="16409" xr:uid="{4A3E65EA-FF2E-4459-AFC6-D9166400E5FB}"/>
    <cellStyle name="Comma [0] 4 3 3 3" xfId="2921" xr:uid="{5B398FFF-F140-4722-9196-53F4181F42C8}"/>
    <cellStyle name="Comma [0] 4 3 3 3 2" xfId="5036" xr:uid="{0E557641-EBCD-4703-9CE1-A25F12BD0A8A}"/>
    <cellStyle name="Comma [0] 4 3 3 3 3" xfId="8830" xr:uid="{F8E32E99-4F55-4F61-8066-C75F982B7543}"/>
    <cellStyle name="Comma [0] 4 3 3 3 4" xfId="12620" xr:uid="{3FD7B8E5-BEED-48D9-B015-AA4E7A216A57}"/>
    <cellStyle name="Comma [0] 4 3 3 3 5" xfId="16411" xr:uid="{CE469B88-78FE-478B-8D0E-29AB73EE63D8}"/>
    <cellStyle name="Comma [0] 4 3 3 4" xfId="5033" xr:uid="{8E218135-DAF7-4E43-900C-00C8D0AA9E47}"/>
    <cellStyle name="Comma [0] 4 3 3 5" xfId="8827" xr:uid="{923E8B4B-4519-4AB8-98EB-4FB78BC0D97A}"/>
    <cellStyle name="Comma [0] 4 3 3 6" xfId="12617" xr:uid="{C0F9FD08-B119-4BF3-A796-10925F229333}"/>
    <cellStyle name="Comma [0] 4 3 3 7" xfId="16408" xr:uid="{D36E9F1A-8937-49B2-9ACA-F2F0138FC6AA}"/>
    <cellStyle name="Comma [0] 4 3 4" xfId="1356" xr:uid="{32168B7C-3A57-4A81-9D57-81EF245C436D}"/>
    <cellStyle name="Comma [0] 4 3 4 2" xfId="3149" xr:uid="{39436719-319F-4AF6-A481-EDCC788A069E}"/>
    <cellStyle name="Comma [0] 4 3 4 2 2" xfId="5038" xr:uid="{36185607-0DAF-4A4E-AE43-9A17DC38F878}"/>
    <cellStyle name="Comma [0] 4 3 4 2 3" xfId="8832" xr:uid="{79DA747E-6DA5-48FC-85B0-BE3B3754C490}"/>
    <cellStyle name="Comma [0] 4 3 4 2 4" xfId="12622" xr:uid="{08771CA0-3B1C-43D5-91D4-8975C3CDE7C9}"/>
    <cellStyle name="Comma [0] 4 3 4 2 5" xfId="16413" xr:uid="{4C051049-9AA5-40EA-BBD4-835029ACE652}"/>
    <cellStyle name="Comma [0] 4 3 4 3" xfId="5037" xr:uid="{66929202-B79C-432C-9A71-E2E7F9683CED}"/>
    <cellStyle name="Comma [0] 4 3 4 4" xfId="8831" xr:uid="{B551761C-8C06-4E63-869C-A0936075DB58}"/>
    <cellStyle name="Comma [0] 4 3 4 5" xfId="12621" xr:uid="{ACCFBF39-A09A-445C-955A-14A2C6137379}"/>
    <cellStyle name="Comma [0] 4 3 4 6" xfId="16412" xr:uid="{B2822049-6B9D-44BE-A17F-8AE7A945D3FE}"/>
    <cellStyle name="Comma [0] 4 3 5" xfId="1960" xr:uid="{F341FA82-D170-43AA-9A42-41A5F4E8835E}"/>
    <cellStyle name="Comma [0] 4 3 5 2" xfId="3753" xr:uid="{C3C4580E-E95D-4865-A47D-9D7E6D07832D}"/>
    <cellStyle name="Comma [0] 4 3 5 2 2" xfId="5040" xr:uid="{DD722B69-DA7F-410B-AECC-EDE73165B29D}"/>
    <cellStyle name="Comma [0] 4 3 5 2 3" xfId="8834" xr:uid="{BB313262-D480-4FC7-9631-EEDFE6153076}"/>
    <cellStyle name="Comma [0] 4 3 5 2 4" xfId="12624" xr:uid="{72C90F65-EEDB-4F89-98C7-F5EA07DB957B}"/>
    <cellStyle name="Comma [0] 4 3 5 2 5" xfId="16415" xr:uid="{BE0D0D35-A31B-4AEB-AF45-3288F07C891B}"/>
    <cellStyle name="Comma [0] 4 3 5 3" xfId="5039" xr:uid="{283D5B7D-E39E-4C31-8B37-3D40EB5C3051}"/>
    <cellStyle name="Comma [0] 4 3 5 4" xfId="8833" xr:uid="{6E534AF1-121C-4A8C-8CAA-0022E4DB27B4}"/>
    <cellStyle name="Comma [0] 4 3 5 5" xfId="12623" xr:uid="{BBBFA6AE-1906-4979-BB36-61FE113EB837}"/>
    <cellStyle name="Comma [0] 4 3 5 6" xfId="16414" xr:uid="{917AA7B9-C77D-498A-97EA-EC577DF947E2}"/>
    <cellStyle name="Comma [0] 4 3 6" xfId="2467" xr:uid="{DB0CB018-A027-402B-826F-EDE9CF0658CB}"/>
    <cellStyle name="Comma [0] 4 3 6 2" xfId="5041" xr:uid="{DC9CE38F-788D-4927-86B3-3FB56AFD6C02}"/>
    <cellStyle name="Comma [0] 4 3 6 3" xfId="8835" xr:uid="{5DBCEA8B-A7C0-47A1-B6F7-978E0BCD97B8}"/>
    <cellStyle name="Comma [0] 4 3 6 4" xfId="12625" xr:uid="{C7D6A166-F64E-467A-8C3F-C82431F78274}"/>
    <cellStyle name="Comma [0] 4 3 6 5" xfId="16416" xr:uid="{B7086E73-7A46-48EE-86B3-8C4806FB241F}"/>
    <cellStyle name="Comma [0] 4 3 7" xfId="5028" xr:uid="{1B4239FC-67AE-4B67-A337-0D970FDFE62B}"/>
    <cellStyle name="Comma [0] 4 3 8" xfId="8822" xr:uid="{36182498-D548-4814-896E-7C7BD616CF1F}"/>
    <cellStyle name="Comma [0] 4 3 9" xfId="12612" xr:uid="{C96FFBD7-1528-4DB7-927B-34632F27F310}"/>
    <cellStyle name="Comma [0] 4 4" xfId="825" xr:uid="{8E8711EB-DFB0-4700-89E8-8FC02DB55E87}"/>
    <cellStyle name="Comma [0] 4 4 2" xfId="1508" xr:uid="{A6C180EA-0A53-46B6-B45F-A6B51D00B99A}"/>
    <cellStyle name="Comma [0] 4 4 2 2" xfId="3301" xr:uid="{585DABDA-7CC7-49DA-97BD-EA7D2566B581}"/>
    <cellStyle name="Comma [0] 4 4 2 2 2" xfId="5044" xr:uid="{74219D4B-B610-48B2-B8D6-8A86B86279AE}"/>
    <cellStyle name="Comma [0] 4 4 2 2 3" xfId="8838" xr:uid="{FB705417-8656-435E-8FC7-F9966AC3977D}"/>
    <cellStyle name="Comma [0] 4 4 2 2 4" xfId="12628" xr:uid="{C0D5561B-897E-48C6-B29B-8719233A5D96}"/>
    <cellStyle name="Comma [0] 4 4 2 2 5" xfId="16419" xr:uid="{56E24430-8F64-487E-8B5A-1BB51B97BFF4}"/>
    <cellStyle name="Comma [0] 4 4 2 3" xfId="5043" xr:uid="{1EA8A556-13A5-47EA-9EEC-1CA9470EE3F3}"/>
    <cellStyle name="Comma [0] 4 4 2 4" xfId="8837" xr:uid="{6BAADD8D-FA44-4F0C-99A7-E4F894F3CCA1}"/>
    <cellStyle name="Comma [0] 4 4 2 5" xfId="12627" xr:uid="{6B382316-39BF-4E74-89E7-232922D87C04}"/>
    <cellStyle name="Comma [0] 4 4 2 6" xfId="16418" xr:uid="{5EFF6A4E-19A9-456F-B9AD-FF6666B31047}"/>
    <cellStyle name="Comma [0] 4 4 3" xfId="2089" xr:uid="{2985F2CC-52B0-4E4F-978D-D38D84D932A9}"/>
    <cellStyle name="Comma [0] 4 4 3 2" xfId="3882" xr:uid="{C1C964A5-F27F-43E1-A6C6-4BAB3FC5C087}"/>
    <cellStyle name="Comma [0] 4 4 3 2 2" xfId="5046" xr:uid="{D8C74583-842D-4D38-9A17-CF3BCF3863C3}"/>
    <cellStyle name="Comma [0] 4 4 3 2 3" xfId="8840" xr:uid="{9C67383B-47CF-46C5-BEE3-1063E8358CE3}"/>
    <cellStyle name="Comma [0] 4 4 3 2 4" xfId="12630" xr:uid="{36773CEB-0312-4693-B4F2-5A7BAE61F1C8}"/>
    <cellStyle name="Comma [0] 4 4 3 2 5" xfId="16421" xr:uid="{F5C7CB59-AA35-4735-A076-0AFD9FB9A710}"/>
    <cellStyle name="Comma [0] 4 4 3 3" xfId="5045" xr:uid="{C5128EDA-0E45-4C88-8521-3F8EC7AC073E}"/>
    <cellStyle name="Comma [0] 4 4 3 4" xfId="8839" xr:uid="{81DA0AA7-F574-45CA-8B56-F68710CD624B}"/>
    <cellStyle name="Comma [0] 4 4 3 5" xfId="12629" xr:uid="{A34E9546-4B94-4E08-9625-B9FF3D1218EC}"/>
    <cellStyle name="Comma [0] 4 4 3 6" xfId="16420" xr:uid="{3A608231-69B1-428A-9DB8-05BEEB4C770C}"/>
    <cellStyle name="Comma [0] 4 4 4" xfId="2618" xr:uid="{316454F9-3A5D-4DAE-B39B-1F10E994D9EF}"/>
    <cellStyle name="Comma [0] 4 4 4 2" xfId="5047" xr:uid="{FB3216EA-3A7D-4DE4-9E1F-0F96424F08BA}"/>
    <cellStyle name="Comma [0] 4 4 4 3" xfId="8841" xr:uid="{794F53F5-F50F-43CD-BCFB-634434A9F366}"/>
    <cellStyle name="Comma [0] 4 4 4 4" xfId="12631" xr:uid="{34882862-40FB-4E43-ADE4-2F8CB3FED88A}"/>
    <cellStyle name="Comma [0] 4 4 4 5" xfId="16422" xr:uid="{F0B1BCD8-5125-41BD-9736-74D9287964D1}"/>
    <cellStyle name="Comma [0] 4 4 5" xfId="5042" xr:uid="{521C535C-CC69-46AF-B7C3-BAB8DF6F7974}"/>
    <cellStyle name="Comma [0] 4 4 6" xfId="8836" xr:uid="{AB1230AC-D9DE-4BC6-B24A-D98DD51B82FC}"/>
    <cellStyle name="Comma [0] 4 4 7" xfId="12626" xr:uid="{04A1D59C-3189-417F-897B-A38022FDBEE1}"/>
    <cellStyle name="Comma [0] 4 4 8" xfId="16417" xr:uid="{75336803-36A6-4EB2-AC21-B4666E5F8E72}"/>
    <cellStyle name="Comma [0] 4 5" xfId="1052" xr:uid="{C11FC598-F811-4D29-A7FC-61425F12F966}"/>
    <cellStyle name="Comma [0] 4 5 2" xfId="1735" xr:uid="{67102D68-86A6-473A-A974-7C4F8CB8D881}"/>
    <cellStyle name="Comma [0] 4 5 2 2" xfId="3528" xr:uid="{129B5FFC-0F20-49D7-88AD-F8754388BFA1}"/>
    <cellStyle name="Comma [0] 4 5 2 2 2" xfId="5050" xr:uid="{484C1371-5833-42DC-9204-E009034ADB33}"/>
    <cellStyle name="Comma [0] 4 5 2 2 3" xfId="8844" xr:uid="{9944B022-82C8-43FF-80B7-19C9C566AE53}"/>
    <cellStyle name="Comma [0] 4 5 2 2 4" xfId="12634" xr:uid="{F737CC45-F227-46FA-BECE-26E71220AE52}"/>
    <cellStyle name="Comma [0] 4 5 2 2 5" xfId="16425" xr:uid="{41D2F073-EC58-4F2B-AA12-28D6ACDB18E2}"/>
    <cellStyle name="Comma [0] 4 5 2 3" xfId="5049" xr:uid="{FAB31543-67BA-413F-9DAF-F2C5465A99FC}"/>
    <cellStyle name="Comma [0] 4 5 2 4" xfId="8843" xr:uid="{FBCC0B6A-A438-448C-8D0D-96B903D8852A}"/>
    <cellStyle name="Comma [0] 4 5 2 5" xfId="12633" xr:uid="{045DD804-136D-4226-AAD0-F80899622ED5}"/>
    <cellStyle name="Comma [0] 4 5 2 6" xfId="16424" xr:uid="{0A5A8244-C69E-4703-A039-B38C4A1D3BBC}"/>
    <cellStyle name="Comma [0] 4 5 3" xfId="2845" xr:uid="{5D0D534E-203E-4C18-84C3-C2C70C2DE5E2}"/>
    <cellStyle name="Comma [0] 4 5 3 2" xfId="5051" xr:uid="{B40368B4-8C16-4AD4-9E62-AA8BD62BDF72}"/>
    <cellStyle name="Comma [0] 4 5 3 3" xfId="8845" xr:uid="{BF4D993F-C324-45E5-908E-43E7E85287ED}"/>
    <cellStyle name="Comma [0] 4 5 3 4" xfId="12635" xr:uid="{23BF92E4-04B5-4A23-A454-59A6F0D2FF55}"/>
    <cellStyle name="Comma [0] 4 5 3 5" xfId="16426" xr:uid="{C7F07A13-F93E-4E6A-AF08-57C96B13D82D}"/>
    <cellStyle name="Comma [0] 4 5 4" xfId="5048" xr:uid="{700D6E35-C036-43CC-8F33-09654D6D1D8E}"/>
    <cellStyle name="Comma [0] 4 5 5" xfId="8842" xr:uid="{BA11F219-47BA-494A-A325-D3FE7A7650BA}"/>
    <cellStyle name="Comma [0] 4 5 6" xfId="12632" xr:uid="{EDA4E9DE-38AA-4F13-B619-8A3AA05B69C6}"/>
    <cellStyle name="Comma [0] 4 5 7" xfId="16423" xr:uid="{BAAA5933-3335-48D3-B6A9-BEE3E54E8A01}"/>
    <cellStyle name="Comma [0] 4 6" xfId="1280" xr:uid="{1AE44859-9DDB-43A7-A128-4E8B85E4D84E}"/>
    <cellStyle name="Comma [0] 4 6 2" xfId="3073" xr:uid="{A0AE1343-CA86-4F2C-8119-FC9CC409DD08}"/>
    <cellStyle name="Comma [0] 4 6 2 2" xfId="5053" xr:uid="{99DA0F81-BD2D-4DBC-B0D0-DE177D0C1182}"/>
    <cellStyle name="Comma [0] 4 6 2 3" xfId="8847" xr:uid="{940993A9-11A7-40A6-907F-F0A6475C0E50}"/>
    <cellStyle name="Comma [0] 4 6 2 4" xfId="12637" xr:uid="{4DC9364D-6F00-4EBD-BEE6-3DE1D58DF907}"/>
    <cellStyle name="Comma [0] 4 6 2 5" xfId="16428" xr:uid="{6F0C0878-DB0F-4837-84FA-5CEBAF018092}"/>
    <cellStyle name="Comma [0] 4 6 3" xfId="5052" xr:uid="{75A65B8E-956F-4E8D-AB9B-E7DA91E85FC4}"/>
    <cellStyle name="Comma [0] 4 6 4" xfId="8846" xr:uid="{6BD8CA89-11DA-4C09-BCF4-EBA0E50DA2BE}"/>
    <cellStyle name="Comma [0] 4 6 5" xfId="12636" xr:uid="{08F53A3C-60C9-4939-8F3F-2F4D30D238AB}"/>
    <cellStyle name="Comma [0] 4 6 6" xfId="16427" xr:uid="{2402C46B-898A-4D9D-A6B5-D165E57E191B}"/>
    <cellStyle name="Comma [0] 4 7" xfId="584" xr:uid="{EA4D46AD-F4CB-4EA4-BC32-478CFDF89921}"/>
    <cellStyle name="Comma [0] 4 7 2" xfId="2385" xr:uid="{A8373428-B47B-4F45-AFF0-F76E3C6F4757}"/>
    <cellStyle name="Comma [0] 4 7 2 2" xfId="5055" xr:uid="{E4B98307-95ED-4C57-9C93-0696A0B69C5F}"/>
    <cellStyle name="Comma [0] 4 7 2 3" xfId="8849" xr:uid="{377EDB8F-787D-4E32-B334-0D0725BC9131}"/>
    <cellStyle name="Comma [0] 4 7 2 4" xfId="12639" xr:uid="{49FD8E32-CB25-4B9D-933C-5CE64BDEAE7F}"/>
    <cellStyle name="Comma [0] 4 7 2 5" xfId="16430" xr:uid="{F1531623-63D9-44F2-951A-462C1A427501}"/>
    <cellStyle name="Comma [0] 4 7 3" xfId="5054" xr:uid="{CA7C7088-B013-492B-AB63-12350F0D23E5}"/>
    <cellStyle name="Comma [0] 4 7 4" xfId="8848" xr:uid="{927CADA7-6555-4BF9-95D6-D18C3D5782FF}"/>
    <cellStyle name="Comma [0] 4 7 5" xfId="12638" xr:uid="{D6CEEA9B-0192-4E0C-9384-90E0D6D0EBA5}"/>
    <cellStyle name="Comma [0] 4 7 6" xfId="16429" xr:uid="{06158C1F-983F-424A-9AE6-5FAF3F61F710}"/>
    <cellStyle name="Comma [0] 4 8" xfId="2287" xr:uid="{CB00543F-B189-47B1-B0A5-A406574F0888}"/>
    <cellStyle name="Comma [0] 4 8 2" xfId="5056" xr:uid="{AF63AF29-2C35-48F5-B2B6-0022D91606CC}"/>
    <cellStyle name="Comma [0] 4 8 3" xfId="8850" xr:uid="{C941A375-D70C-439A-BA6E-618C3F292D63}"/>
    <cellStyle name="Comma [0] 4 8 4" xfId="12640" xr:uid="{EB440BDE-C688-4652-9A97-4FDE94C501E2}"/>
    <cellStyle name="Comma [0] 4 8 5" xfId="16431" xr:uid="{2CD29592-DCC6-49F0-8E98-024373847456}"/>
    <cellStyle name="Comma [0] 4 9" xfId="5011" xr:uid="{2D7CF30D-34BE-4266-92C7-A4BE18E9B9AF}"/>
    <cellStyle name="Comma [0] 5" xfId="464" xr:uid="{C99AD659-C19A-44F9-BE4A-F0D34E283D14}"/>
    <cellStyle name="Comma [0] 5 10" xfId="8851" xr:uid="{C481C8C5-DBD6-4806-8CAF-F85F049E8CA1}"/>
    <cellStyle name="Comma [0] 5 11" xfId="12641" xr:uid="{B75EE527-3A9D-4F04-AFE6-63173397EBF5}"/>
    <cellStyle name="Comma [0] 5 12" xfId="16432" xr:uid="{683AD5A8-3675-44B1-B23A-689BDFD58AF5}"/>
    <cellStyle name="Comma [0] 5 2" xfId="761" xr:uid="{F0075ADC-7603-40A9-8B54-03DA458A4FA1}"/>
    <cellStyle name="Comma [0] 5 2 10" xfId="16433" xr:uid="{E3DC9256-5C6E-4EF9-9776-58065D43AB94}"/>
    <cellStyle name="Comma [0] 5 2 2" xfId="988" xr:uid="{836C3214-7F82-4A91-AA3B-C35EB5FC13B5}"/>
    <cellStyle name="Comma [0] 5 2 2 2" xfId="1671" xr:uid="{310E023E-3145-4250-A68D-BBB2927A0919}"/>
    <cellStyle name="Comma [0] 5 2 2 2 2" xfId="3464" xr:uid="{81AAEC4D-2CEA-4880-B0B8-155CD9AE01EA}"/>
    <cellStyle name="Comma [0] 5 2 2 2 2 2" xfId="5061" xr:uid="{B0FC53A5-EC1F-494E-BCDC-3B534BE5A464}"/>
    <cellStyle name="Comma [0] 5 2 2 2 2 3" xfId="8855" xr:uid="{1ADEE1F3-9FFC-4364-9025-3D8D716FBAC0}"/>
    <cellStyle name="Comma [0] 5 2 2 2 2 4" xfId="12645" xr:uid="{E2CEC97A-2150-48F8-943B-C64E4C5F0D72}"/>
    <cellStyle name="Comma [0] 5 2 2 2 2 5" xfId="16436" xr:uid="{2AC5D939-E6F7-40F0-BEC2-49CE085D9DE2}"/>
    <cellStyle name="Comma [0] 5 2 2 2 3" xfId="5060" xr:uid="{7E76FA18-C45B-46E7-A2BA-A8292CB13A57}"/>
    <cellStyle name="Comma [0] 5 2 2 2 4" xfId="8854" xr:uid="{6E16ABDB-38FA-428E-B51C-1BFF54914973}"/>
    <cellStyle name="Comma [0] 5 2 2 2 5" xfId="12644" xr:uid="{FFD442A9-B881-4A06-A278-CCF4C69F3698}"/>
    <cellStyle name="Comma [0] 5 2 2 2 6" xfId="16435" xr:uid="{D0D363D4-06A4-486F-854D-8A03B7EFD57D}"/>
    <cellStyle name="Comma [0] 5 2 2 3" xfId="2176" xr:uid="{539F8048-C7DF-4A69-BAB5-7B5CA04FFCEC}"/>
    <cellStyle name="Comma [0] 5 2 2 3 2" xfId="3969" xr:uid="{EF16EA8C-0866-48F6-9A09-9794136675CC}"/>
    <cellStyle name="Comma [0] 5 2 2 3 2 2" xfId="5063" xr:uid="{8F88A201-7FED-41FA-818F-85D15A4ABA2E}"/>
    <cellStyle name="Comma [0] 5 2 2 3 2 3" xfId="8857" xr:uid="{45DE276E-65A6-4DFD-AC7F-C901CB2E8BB3}"/>
    <cellStyle name="Comma [0] 5 2 2 3 2 4" xfId="12647" xr:uid="{80C3A8BD-9C96-449C-9BCD-33B484BAEC6E}"/>
    <cellStyle name="Comma [0] 5 2 2 3 2 5" xfId="16438" xr:uid="{26A3962B-B8BB-4A1A-89C9-AB8FE99FE6FC}"/>
    <cellStyle name="Comma [0] 5 2 2 3 3" xfId="5062" xr:uid="{660083CF-49E8-4709-A746-58D78E1911C7}"/>
    <cellStyle name="Comma [0] 5 2 2 3 4" xfId="8856" xr:uid="{341E21D5-8485-4789-AC4B-27B1A07CB8CA}"/>
    <cellStyle name="Comma [0] 5 2 2 3 5" xfId="12646" xr:uid="{247E9F55-0C53-402A-B4C9-96A3FBE19065}"/>
    <cellStyle name="Comma [0] 5 2 2 3 6" xfId="16437" xr:uid="{4067D4C5-4AC5-4358-B9E1-F2C162640F52}"/>
    <cellStyle name="Comma [0] 5 2 2 4" xfId="2781" xr:uid="{B960E417-BB0F-4DE2-86C6-A30C31A95823}"/>
    <cellStyle name="Comma [0] 5 2 2 4 2" xfId="5064" xr:uid="{9BDAE977-5CB2-4207-A182-BDD15834CEA7}"/>
    <cellStyle name="Comma [0] 5 2 2 4 3" xfId="8858" xr:uid="{410DECBC-8CAD-452E-A662-6C6A4DAD3C90}"/>
    <cellStyle name="Comma [0] 5 2 2 4 4" xfId="12648" xr:uid="{317F318C-1B87-45BC-9A32-DE45897C97AD}"/>
    <cellStyle name="Comma [0] 5 2 2 4 5" xfId="16439" xr:uid="{D7704866-CD03-4AA7-BD67-8E429DF2DC51}"/>
    <cellStyle name="Comma [0] 5 2 2 5" xfId="5059" xr:uid="{F232561F-0029-4FD3-BF20-DE6CC7FC7EA2}"/>
    <cellStyle name="Comma [0] 5 2 2 6" xfId="8853" xr:uid="{477E96DB-79E4-4296-8950-B93644FDF9C1}"/>
    <cellStyle name="Comma [0] 5 2 2 7" xfId="12643" xr:uid="{6C2B9ED1-37B0-4388-B4E8-014897A94102}"/>
    <cellStyle name="Comma [0] 5 2 2 8" xfId="16434" xr:uid="{5AFB237F-6D1A-4524-A09B-CB44D2460BB4}"/>
    <cellStyle name="Comma [0] 5 2 3" xfId="1215" xr:uid="{5838F9F3-B28C-4748-A68B-9D44DA86E0A1}"/>
    <cellStyle name="Comma [0] 5 2 3 2" xfId="1898" xr:uid="{1BE171D8-DB07-4A4F-9DED-2F92B4886C99}"/>
    <cellStyle name="Comma [0] 5 2 3 2 2" xfId="3691" xr:uid="{F3B2E8CF-F6BE-4201-B604-78469D1AB7DD}"/>
    <cellStyle name="Comma [0] 5 2 3 2 2 2" xfId="5067" xr:uid="{FA6BBA6D-4F3E-4D7A-B3EF-184E357BCC54}"/>
    <cellStyle name="Comma [0] 5 2 3 2 2 3" xfId="8861" xr:uid="{24D6406A-8C47-4318-A941-E5C8F3951F03}"/>
    <cellStyle name="Comma [0] 5 2 3 2 2 4" xfId="12651" xr:uid="{EF78CE08-D5D0-4F34-9EBC-CFF7CBB5704E}"/>
    <cellStyle name="Comma [0] 5 2 3 2 2 5" xfId="16442" xr:uid="{8E7F2A7D-F2DB-4B01-83F2-A32608D70EA0}"/>
    <cellStyle name="Comma [0] 5 2 3 2 3" xfId="5066" xr:uid="{6C8D2E9A-20B9-4944-988E-7F559398DC1C}"/>
    <cellStyle name="Comma [0] 5 2 3 2 4" xfId="8860" xr:uid="{67C7B826-9B1D-4676-855F-4EF9D869ED5E}"/>
    <cellStyle name="Comma [0] 5 2 3 2 5" xfId="12650" xr:uid="{56073494-E07A-4F64-B9F9-F7AFA57F0547}"/>
    <cellStyle name="Comma [0] 5 2 3 2 6" xfId="16441" xr:uid="{8DA0225A-A233-4154-A5DA-D5115D0E44D2}"/>
    <cellStyle name="Comma [0] 5 2 3 3" xfId="3008" xr:uid="{F2802105-9973-4E63-80F3-013ABC39C6BE}"/>
    <cellStyle name="Comma [0] 5 2 3 3 2" xfId="5068" xr:uid="{113EA1FC-41D0-40C9-BA0E-FCF2EB90C9FE}"/>
    <cellStyle name="Comma [0] 5 2 3 3 3" xfId="8862" xr:uid="{F8365FA3-FB10-4C93-A3AC-CD868ED049FA}"/>
    <cellStyle name="Comma [0] 5 2 3 3 4" xfId="12652" xr:uid="{7FC83056-5207-4701-8C82-C4FE18EBB18B}"/>
    <cellStyle name="Comma [0] 5 2 3 3 5" xfId="16443" xr:uid="{831DB67A-662B-4C8D-B441-591F8B550FD5}"/>
    <cellStyle name="Comma [0] 5 2 3 4" xfId="5065" xr:uid="{330B3C74-27C0-4E45-998B-76774EB96425}"/>
    <cellStyle name="Comma [0] 5 2 3 5" xfId="8859" xr:uid="{D7C0A06A-F6CB-4E76-B038-65688EBFCFBC}"/>
    <cellStyle name="Comma [0] 5 2 3 6" xfId="12649" xr:uid="{FF78916B-D89F-4E22-9E03-73526E871F32}"/>
    <cellStyle name="Comma [0] 5 2 3 7" xfId="16440" xr:uid="{64F92442-3D20-44BF-BE03-7FB23FBF2EA2}"/>
    <cellStyle name="Comma [0] 5 2 4" xfId="1443" xr:uid="{2CDE94D9-0132-4DE0-B62C-D7C47535BE75}"/>
    <cellStyle name="Comma [0] 5 2 4 2" xfId="3236" xr:uid="{1892B74B-3C89-49EC-B913-01C238A3D866}"/>
    <cellStyle name="Comma [0] 5 2 4 2 2" xfId="5070" xr:uid="{8C011AFC-A266-4AFF-AA8E-5D6397491B64}"/>
    <cellStyle name="Comma [0] 5 2 4 2 3" xfId="8864" xr:uid="{23B6C603-158C-42B7-B3F2-721BB5B394E6}"/>
    <cellStyle name="Comma [0] 5 2 4 2 4" xfId="12654" xr:uid="{D89B6410-D74A-4B17-AA8F-2628E78639E5}"/>
    <cellStyle name="Comma [0] 5 2 4 2 5" xfId="16445" xr:uid="{90378C69-8EF4-4B22-B9C8-CCFDB6D0AACB}"/>
    <cellStyle name="Comma [0] 5 2 4 3" xfId="5069" xr:uid="{4ACAE3AF-4798-445A-9A50-C3563F487641}"/>
    <cellStyle name="Comma [0] 5 2 4 4" xfId="8863" xr:uid="{1AEEE9CC-B9F7-4B42-B259-032E58D30769}"/>
    <cellStyle name="Comma [0] 5 2 4 5" xfId="12653" xr:uid="{5FB54469-9DFF-45FD-8EC2-51CE95DB32F1}"/>
    <cellStyle name="Comma [0] 5 2 4 6" xfId="16444" xr:uid="{8DDD5E92-4F7F-4553-BD08-E7D23F254D72}"/>
    <cellStyle name="Comma [0] 5 2 5" xfId="2036" xr:uid="{9D20D62C-91D7-4E4A-974E-6B3D30A0FD32}"/>
    <cellStyle name="Comma [0] 5 2 5 2" xfId="3829" xr:uid="{BDF22D5F-F1EB-4D8C-8734-16C0B5CFF73E}"/>
    <cellStyle name="Comma [0] 5 2 5 2 2" xfId="5072" xr:uid="{4D3BD697-8CEA-45CB-95E7-7A563F5F3C3C}"/>
    <cellStyle name="Comma [0] 5 2 5 2 3" xfId="8866" xr:uid="{DFAFCD03-4AD8-448D-B315-8D8F82BC2D91}"/>
    <cellStyle name="Comma [0] 5 2 5 2 4" xfId="12656" xr:uid="{CD5F5779-1C95-4B04-BA12-6D4FB68C09E9}"/>
    <cellStyle name="Comma [0] 5 2 5 2 5" xfId="16447" xr:uid="{47875A1B-7C8F-42EB-8DCC-58B7F2303EBD}"/>
    <cellStyle name="Comma [0] 5 2 5 3" xfId="5071" xr:uid="{3FCBBEF8-59D3-4F4E-9337-A04BC2985006}"/>
    <cellStyle name="Comma [0] 5 2 5 4" xfId="8865" xr:uid="{87D87E1C-3D60-4D67-9746-C42D5B108566}"/>
    <cellStyle name="Comma [0] 5 2 5 5" xfId="12655" xr:uid="{EA7C53EC-EC87-44B2-A6E4-7E4EE164B4F8}"/>
    <cellStyle name="Comma [0] 5 2 5 6" xfId="16446" xr:uid="{F2DA5525-59CE-43FC-B2FF-6B79CA98668F}"/>
    <cellStyle name="Comma [0] 5 2 6" xfId="2554" xr:uid="{FA634853-0691-4A5C-990D-2A28273D0D6C}"/>
    <cellStyle name="Comma [0] 5 2 6 2" xfId="5073" xr:uid="{B6F78701-8992-4841-AB67-5CA316038C2B}"/>
    <cellStyle name="Comma [0] 5 2 6 3" xfId="8867" xr:uid="{768D262B-19BB-434D-87A1-D6A3B0ABBAE1}"/>
    <cellStyle name="Comma [0] 5 2 6 4" xfId="12657" xr:uid="{E8B5F1BB-4922-4702-8327-54A83F455439}"/>
    <cellStyle name="Comma [0] 5 2 6 5" xfId="16448" xr:uid="{2788FE39-67AA-4FFE-9945-B158D5AE555B}"/>
    <cellStyle name="Comma [0] 5 2 7" xfId="5058" xr:uid="{EF4F6865-8EC8-4DB0-B535-3390E2255B9E}"/>
    <cellStyle name="Comma [0] 5 2 8" xfId="8852" xr:uid="{3D49040B-D688-4F90-AB04-0611E02083F7}"/>
    <cellStyle name="Comma [0] 5 2 9" xfId="12642" xr:uid="{7CDB8F14-F547-4A87-BB93-8312C26DC197}"/>
    <cellStyle name="Comma [0] 5 3" xfId="686" xr:uid="{C5046E00-1763-4F10-A163-E369DE97D8A2}"/>
    <cellStyle name="Comma [0] 5 3 10" xfId="16449" xr:uid="{02359AB3-9981-47D1-9C96-FC90A699EBA3}"/>
    <cellStyle name="Comma [0] 5 3 2" xfId="913" xr:uid="{7D68347F-B889-4D72-939F-A9E72175C791}"/>
    <cellStyle name="Comma [0] 5 3 2 2" xfId="1596" xr:uid="{E027A68D-0455-40CA-B398-C386F8764A23}"/>
    <cellStyle name="Comma [0] 5 3 2 2 2" xfId="3389" xr:uid="{034EE0A1-1259-4071-8B4E-E28ADE1CACFE}"/>
    <cellStyle name="Comma [0] 5 3 2 2 2 2" xfId="5077" xr:uid="{CB7BDACB-AEB7-4046-BF39-D63F1EBF7B52}"/>
    <cellStyle name="Comma [0] 5 3 2 2 2 3" xfId="8871" xr:uid="{C11548FA-0D6E-4213-B752-97C710535BFB}"/>
    <cellStyle name="Comma [0] 5 3 2 2 2 4" xfId="12661" xr:uid="{ED45B7E1-7DD8-4D5E-9517-35D08C1B399A}"/>
    <cellStyle name="Comma [0] 5 3 2 2 2 5" xfId="16452" xr:uid="{B5806FA0-2963-48BB-BF96-E45115EB9F66}"/>
    <cellStyle name="Comma [0] 5 3 2 2 3" xfId="5076" xr:uid="{EF8B3A3B-20AF-4638-9304-8E2687F7C2CF}"/>
    <cellStyle name="Comma [0] 5 3 2 2 4" xfId="8870" xr:uid="{25BBF7E4-2EEC-4570-959B-CD513F4A9CEC}"/>
    <cellStyle name="Comma [0] 5 3 2 2 5" xfId="12660" xr:uid="{D7AB9D9A-6080-4CA4-9E66-36843FE67C17}"/>
    <cellStyle name="Comma [0] 5 3 2 2 6" xfId="16451" xr:uid="{123F5EEA-F0D3-4C3F-A38C-3736AE7045C6}"/>
    <cellStyle name="Comma [0] 5 3 2 3" xfId="2706" xr:uid="{355A37C1-CA7C-4FC0-8771-0EF64421F4B3}"/>
    <cellStyle name="Comma [0] 5 3 2 3 2" xfId="5078" xr:uid="{41D1CDA9-F3DD-49AA-B66A-793985A62E5B}"/>
    <cellStyle name="Comma [0] 5 3 2 3 3" xfId="8872" xr:uid="{2AD62457-0B90-4C6B-8DD7-C5E7C7DE4AE0}"/>
    <cellStyle name="Comma [0] 5 3 2 3 4" xfId="12662" xr:uid="{9567A109-13F0-4797-B9BC-EDF45CDD8E15}"/>
    <cellStyle name="Comma [0] 5 3 2 3 5" xfId="16453" xr:uid="{1052743C-BD8A-481C-8FE3-1CB93F7DE0B7}"/>
    <cellStyle name="Comma [0] 5 3 2 4" xfId="5075" xr:uid="{79B38B3A-DD7E-4972-A325-B0A7B5E49114}"/>
    <cellStyle name="Comma [0] 5 3 2 5" xfId="8869" xr:uid="{8FB46226-E826-4D81-A7E4-FA289D4A7BBD}"/>
    <cellStyle name="Comma [0] 5 3 2 6" xfId="12659" xr:uid="{4C698492-446B-42DF-9226-70FBAE28CF1E}"/>
    <cellStyle name="Comma [0] 5 3 2 7" xfId="16450" xr:uid="{744D7944-8478-4196-8A49-DAECE6ECD344}"/>
    <cellStyle name="Comma [0] 5 3 3" xfId="1140" xr:uid="{8D40B32A-64C8-440E-992C-FFB5090528FE}"/>
    <cellStyle name="Comma [0] 5 3 3 2" xfId="1823" xr:uid="{10EED05A-7C48-489A-AEC5-2C2329B1B884}"/>
    <cellStyle name="Comma [0] 5 3 3 2 2" xfId="3616" xr:uid="{012E52D0-13C9-48D0-AC0F-A1BA94005D91}"/>
    <cellStyle name="Comma [0] 5 3 3 2 2 2" xfId="5081" xr:uid="{577AEE1B-095C-48E3-9826-399A9FEC5BE5}"/>
    <cellStyle name="Comma [0] 5 3 3 2 2 3" xfId="8875" xr:uid="{7AE1CB94-8DE8-4487-840A-1E43E64101BE}"/>
    <cellStyle name="Comma [0] 5 3 3 2 2 4" xfId="12665" xr:uid="{1D0985BA-23EE-4913-872C-765213815FCC}"/>
    <cellStyle name="Comma [0] 5 3 3 2 2 5" xfId="16456" xr:uid="{5F3F57A5-DE53-4AB5-9D86-899084836AAA}"/>
    <cellStyle name="Comma [0] 5 3 3 2 3" xfId="5080" xr:uid="{F07EBBBB-31F0-4F50-82BD-00E262599675}"/>
    <cellStyle name="Comma [0] 5 3 3 2 4" xfId="8874" xr:uid="{7DAC093D-DB67-4195-9B8F-73BB22A83F6F}"/>
    <cellStyle name="Comma [0] 5 3 3 2 5" xfId="12664" xr:uid="{C5EA9507-5826-4F70-97F3-BAF17894F994}"/>
    <cellStyle name="Comma [0] 5 3 3 2 6" xfId="16455" xr:uid="{B2D035F3-727D-43A6-8EEC-4F5FA163389F}"/>
    <cellStyle name="Comma [0] 5 3 3 3" xfId="2933" xr:uid="{71FD5BC1-152D-4AE7-9182-12DC9FD3B5A3}"/>
    <cellStyle name="Comma [0] 5 3 3 3 2" xfId="5082" xr:uid="{7AABDA22-25ED-48C8-9D8B-0FFAE192CD2A}"/>
    <cellStyle name="Comma [0] 5 3 3 3 3" xfId="8876" xr:uid="{62D02127-A9DA-4CA7-A360-06D350C49A30}"/>
    <cellStyle name="Comma [0] 5 3 3 3 4" xfId="12666" xr:uid="{50FA96E0-957D-47BE-8139-3067DED60433}"/>
    <cellStyle name="Comma [0] 5 3 3 3 5" xfId="16457" xr:uid="{28DB2518-A1EE-4DD1-9946-A80F9CE05DE4}"/>
    <cellStyle name="Comma [0] 5 3 3 4" xfId="5079" xr:uid="{F6F14D26-0FB0-4804-8C43-1E1A222EC57B}"/>
    <cellStyle name="Comma [0] 5 3 3 5" xfId="8873" xr:uid="{FBDE6FFA-8541-41D4-BC5A-B4249E1EA943}"/>
    <cellStyle name="Comma [0] 5 3 3 6" xfId="12663" xr:uid="{8028429E-8B10-4205-9285-48F2C0018ECC}"/>
    <cellStyle name="Comma [0] 5 3 3 7" xfId="16454" xr:uid="{E18EF38B-E9D3-47F9-8622-0405583C6B23}"/>
    <cellStyle name="Comma [0] 5 3 4" xfId="1368" xr:uid="{829ED506-466A-4C27-B70C-5DE719C42DF2}"/>
    <cellStyle name="Comma [0] 5 3 4 2" xfId="3161" xr:uid="{F9792C21-1CC0-4C06-8F38-B2120DF062CC}"/>
    <cellStyle name="Comma [0] 5 3 4 2 2" xfId="5084" xr:uid="{CCDA387C-7B7B-4B73-A6D5-150FB5B99C6C}"/>
    <cellStyle name="Comma [0] 5 3 4 2 3" xfId="8878" xr:uid="{2DAB9895-9D0F-453A-BA32-0F61F0CDB5F6}"/>
    <cellStyle name="Comma [0] 5 3 4 2 4" xfId="12668" xr:uid="{AFF24AA3-6C62-41E3-8F57-6A2F01216B9D}"/>
    <cellStyle name="Comma [0] 5 3 4 2 5" xfId="16459" xr:uid="{FFBF7B6C-B0B1-4B27-91E5-A2AB7BF5E042}"/>
    <cellStyle name="Comma [0] 5 3 4 3" xfId="5083" xr:uid="{44F0EE14-1EA5-4F0B-81D8-ABEEB8BB54EC}"/>
    <cellStyle name="Comma [0] 5 3 4 4" xfId="8877" xr:uid="{59B2C8C9-830A-47A0-8CD0-4BDBAE8AEDF3}"/>
    <cellStyle name="Comma [0] 5 3 4 5" xfId="12667" xr:uid="{43F4161A-F669-49E0-BC7E-A8FC8CE99791}"/>
    <cellStyle name="Comma [0] 5 3 4 6" xfId="16458" xr:uid="{55634F2F-13BA-487A-9AC0-F01168EA7FC6}"/>
    <cellStyle name="Comma [0] 5 3 5" xfId="1972" xr:uid="{17D188C8-2431-4E71-B8AE-41A031054038}"/>
    <cellStyle name="Comma [0] 5 3 5 2" xfId="3765" xr:uid="{59E3C347-509E-4C1D-924D-D2A0F1532D5E}"/>
    <cellStyle name="Comma [0] 5 3 5 2 2" xfId="5086" xr:uid="{27574663-1309-45A1-A7DC-B19FC3C7276A}"/>
    <cellStyle name="Comma [0] 5 3 5 2 3" xfId="8880" xr:uid="{0F3BDEE6-503B-4209-8757-BF70DED37E74}"/>
    <cellStyle name="Comma [0] 5 3 5 2 4" xfId="12670" xr:uid="{A9B19645-3457-41C6-BF5B-BF7E65643CDA}"/>
    <cellStyle name="Comma [0] 5 3 5 2 5" xfId="16461" xr:uid="{9D1A069D-84BB-4B89-8F7A-C1968BFE64B8}"/>
    <cellStyle name="Comma [0] 5 3 5 3" xfId="5085" xr:uid="{49336C13-9BDF-46F8-8BBB-CD6265726BCE}"/>
    <cellStyle name="Comma [0] 5 3 5 4" xfId="8879" xr:uid="{9F30C899-BB3C-44A0-BA82-A3171E7CFF27}"/>
    <cellStyle name="Comma [0] 5 3 5 5" xfId="12669" xr:uid="{6AF4BC37-710D-49EF-8617-7006BDE835AA}"/>
    <cellStyle name="Comma [0] 5 3 5 6" xfId="16460" xr:uid="{699EAE6F-9B25-407B-B14C-3EED5EC976B5}"/>
    <cellStyle name="Comma [0] 5 3 6" xfId="2479" xr:uid="{6E068953-7DC3-4854-99EB-F35B9D44DF0C}"/>
    <cellStyle name="Comma [0] 5 3 6 2" xfId="5087" xr:uid="{AB8ED285-397F-490B-9B20-105F96003DEB}"/>
    <cellStyle name="Comma [0] 5 3 6 3" xfId="8881" xr:uid="{0B57F91F-A41B-47E3-9F04-4E755BC99698}"/>
    <cellStyle name="Comma [0] 5 3 6 4" xfId="12671" xr:uid="{1733D868-2198-4962-947A-20ABEB10D703}"/>
    <cellStyle name="Comma [0] 5 3 6 5" xfId="16462" xr:uid="{3E27C2D8-DFFE-4B30-B7B1-9D73F8018E7F}"/>
    <cellStyle name="Comma [0] 5 3 7" xfId="5074" xr:uid="{B000612B-A4BA-4071-9D47-A3EC931F4B10}"/>
    <cellStyle name="Comma [0] 5 3 8" xfId="8868" xr:uid="{D4BDA1B1-EC88-4F24-81FC-62AA20ABEC56}"/>
    <cellStyle name="Comma [0] 5 3 9" xfId="12658" xr:uid="{CDA638B8-4AB4-4414-BFC7-EEC095655BC6}"/>
    <cellStyle name="Comma [0] 5 4" xfId="837" xr:uid="{6505A9CE-1563-493E-A2A1-289D136F7426}"/>
    <cellStyle name="Comma [0] 5 4 2" xfId="1520" xr:uid="{F3E7D1EC-1F9A-4D23-B654-A18C603C1865}"/>
    <cellStyle name="Comma [0] 5 4 2 2" xfId="3313" xr:uid="{15C54E82-8C08-484A-88D7-A758F81C3D48}"/>
    <cellStyle name="Comma [0] 5 4 2 2 2" xfId="5090" xr:uid="{90049B08-DB6B-4363-9FE8-882E822C648A}"/>
    <cellStyle name="Comma [0] 5 4 2 2 3" xfId="8884" xr:uid="{C5448C14-CBB4-4C1E-8FF0-AFFA5C1F2163}"/>
    <cellStyle name="Comma [0] 5 4 2 2 4" xfId="12674" xr:uid="{3DDCAC79-537A-47B0-B28C-B7118FFC1AC3}"/>
    <cellStyle name="Comma [0] 5 4 2 2 5" xfId="16465" xr:uid="{46F64238-5B93-4FB9-8C6F-197783AEC88A}"/>
    <cellStyle name="Comma [0] 5 4 2 3" xfId="5089" xr:uid="{F8736D9C-C6FF-44D8-BBCD-E35D6A937567}"/>
    <cellStyle name="Comma [0] 5 4 2 4" xfId="8883" xr:uid="{C3932720-B44C-4B9D-9B97-BC2E839F3098}"/>
    <cellStyle name="Comma [0] 5 4 2 5" xfId="12673" xr:uid="{37DACD30-C4A6-426A-A972-5B4231941B7B}"/>
    <cellStyle name="Comma [0] 5 4 2 6" xfId="16464" xr:uid="{5877B187-323F-4FFC-AC5F-B25425C8D054}"/>
    <cellStyle name="Comma [0] 5 4 3" xfId="2101" xr:uid="{6374CFEE-1988-4969-94C8-9F3C9E0156BB}"/>
    <cellStyle name="Comma [0] 5 4 3 2" xfId="3894" xr:uid="{18B19599-66DB-461F-B80E-753185E7B79E}"/>
    <cellStyle name="Comma [0] 5 4 3 2 2" xfId="5092" xr:uid="{B616FAB5-93EC-453F-AD3E-D870005FE4EC}"/>
    <cellStyle name="Comma [0] 5 4 3 2 3" xfId="8886" xr:uid="{C4B19F99-79E2-412B-8A38-FD2EDAE03A18}"/>
    <cellStyle name="Comma [0] 5 4 3 2 4" xfId="12676" xr:uid="{77332270-C50C-4BDA-A13E-3684DB84808E}"/>
    <cellStyle name="Comma [0] 5 4 3 2 5" xfId="16467" xr:uid="{BBCB34A1-D544-4D26-89E7-A8810EFE1775}"/>
    <cellStyle name="Comma [0] 5 4 3 3" xfId="5091" xr:uid="{38EBDAD3-D903-4FA4-AAFB-3F1F97386FD1}"/>
    <cellStyle name="Comma [0] 5 4 3 4" xfId="8885" xr:uid="{086C4E66-2B02-48E4-B7FC-7834671B7BB1}"/>
    <cellStyle name="Comma [0] 5 4 3 5" xfId="12675" xr:uid="{53158A0B-9143-41D5-9BD6-6BAD38DE75E8}"/>
    <cellStyle name="Comma [0] 5 4 3 6" xfId="16466" xr:uid="{EB2451BA-BCAE-4A8F-9AA3-DD4A3BDF96DA}"/>
    <cellStyle name="Comma [0] 5 4 4" xfId="2630" xr:uid="{38E5DEFF-8F98-4CA1-9ACF-0B309C8E37F6}"/>
    <cellStyle name="Comma [0] 5 4 4 2" xfId="5093" xr:uid="{E4AF0575-603E-439C-853D-39D3B352D439}"/>
    <cellStyle name="Comma [0] 5 4 4 3" xfId="8887" xr:uid="{F8CC1078-CA32-4806-B1E9-447FAFA13604}"/>
    <cellStyle name="Comma [0] 5 4 4 4" xfId="12677" xr:uid="{1DEB704F-B9BD-4288-8223-A1FB7BC4E0E1}"/>
    <cellStyle name="Comma [0] 5 4 4 5" xfId="16468" xr:uid="{DC63A624-19C8-43C0-BBD0-EB808F72CE6F}"/>
    <cellStyle name="Comma [0] 5 4 5" xfId="5088" xr:uid="{FD3A9498-CBDD-4B95-A5CF-CF6BC8518107}"/>
    <cellStyle name="Comma [0] 5 4 6" xfId="8882" xr:uid="{4ECB7541-3311-4178-8236-DB222CDDADD1}"/>
    <cellStyle name="Comma [0] 5 4 7" xfId="12672" xr:uid="{94CCAA5B-7E77-428F-B368-E5A025387C73}"/>
    <cellStyle name="Comma [0] 5 4 8" xfId="16463" xr:uid="{F89CDDC0-89E4-4B51-94FF-54F101CB7637}"/>
    <cellStyle name="Comma [0] 5 5" xfId="1064" xr:uid="{2E982BF7-5C81-4585-8CD4-0DA83DB803D4}"/>
    <cellStyle name="Comma [0] 5 5 2" xfId="1747" xr:uid="{932801B4-F23E-4B92-9AA3-2B00602B76A3}"/>
    <cellStyle name="Comma [0] 5 5 2 2" xfId="3540" xr:uid="{A9070214-2DC3-4F05-BEA7-AD63D63ED21D}"/>
    <cellStyle name="Comma [0] 5 5 2 2 2" xfId="5096" xr:uid="{4541524D-F002-4860-BF8F-37FF307117AD}"/>
    <cellStyle name="Comma [0] 5 5 2 2 3" xfId="8890" xr:uid="{0A62405E-03C5-4004-BF81-5B330C45F5D5}"/>
    <cellStyle name="Comma [0] 5 5 2 2 4" xfId="12680" xr:uid="{3A9F4739-A1CD-40B3-A9C2-CE5A43496C81}"/>
    <cellStyle name="Comma [0] 5 5 2 2 5" xfId="16471" xr:uid="{77E75EE8-AB1A-4BBE-BE95-49A18FF6B897}"/>
    <cellStyle name="Comma [0] 5 5 2 3" xfId="5095" xr:uid="{271B0F58-CCB7-435B-A35A-FD67BF212120}"/>
    <cellStyle name="Comma [0] 5 5 2 4" xfId="8889" xr:uid="{9A57A3F4-6DAB-45CC-B90A-BED61A6CA5E5}"/>
    <cellStyle name="Comma [0] 5 5 2 5" xfId="12679" xr:uid="{DF7E0D08-E30F-4609-8F55-99771A5BF81C}"/>
    <cellStyle name="Comma [0] 5 5 2 6" xfId="16470" xr:uid="{1BF554E1-650F-4409-A03D-3792CEC2A6BA}"/>
    <cellStyle name="Comma [0] 5 5 3" xfId="2857" xr:uid="{C1CCD5AD-18E9-476B-B298-221F91E75C9E}"/>
    <cellStyle name="Comma [0] 5 5 3 2" xfId="5097" xr:uid="{06557179-5BA8-4C7D-9F2D-63A42178B457}"/>
    <cellStyle name="Comma [0] 5 5 3 3" xfId="8891" xr:uid="{FDCAFA4C-21C9-43A7-B306-AD256136EAF5}"/>
    <cellStyle name="Comma [0] 5 5 3 4" xfId="12681" xr:uid="{899B12C6-81F9-4F4F-8319-DB02A0F3CCCE}"/>
    <cellStyle name="Comma [0] 5 5 3 5" xfId="16472" xr:uid="{62392D3E-5A77-468D-BF8C-E9ED8A4ADE2F}"/>
    <cellStyle name="Comma [0] 5 5 4" xfId="5094" xr:uid="{DC335A97-6EC4-4492-B9B9-9E22C1E0C9FD}"/>
    <cellStyle name="Comma [0] 5 5 5" xfId="8888" xr:uid="{83F39B85-8F62-4043-9EA2-08CB6D1088BF}"/>
    <cellStyle name="Comma [0] 5 5 6" xfId="12678" xr:uid="{50B27DF5-8F5F-4E1D-A446-D9199BD38FA0}"/>
    <cellStyle name="Comma [0] 5 5 7" xfId="16469" xr:uid="{70C2E3C8-DD9D-4E14-9CD8-855F6C06564B}"/>
    <cellStyle name="Comma [0] 5 6" xfId="1292" xr:uid="{81BE44E6-7E80-4001-B9C1-61B99371D5CA}"/>
    <cellStyle name="Comma [0] 5 6 2" xfId="3085" xr:uid="{C0B2665B-476C-4264-B942-4FB668117CBF}"/>
    <cellStyle name="Comma [0] 5 6 2 2" xfId="5099" xr:uid="{A15C5E19-F73E-40ED-A1FC-C07C5B6B2601}"/>
    <cellStyle name="Comma [0] 5 6 2 3" xfId="8893" xr:uid="{10CD1B0A-5B6D-4DC9-8682-924A072323C6}"/>
    <cellStyle name="Comma [0] 5 6 2 4" xfId="12683" xr:uid="{5A1761FA-1054-4D4C-802B-ADC1E0BB8EC6}"/>
    <cellStyle name="Comma [0] 5 6 2 5" xfId="16474" xr:uid="{751FE7E8-4149-4242-B8BC-09702B0E1145}"/>
    <cellStyle name="Comma [0] 5 6 3" xfId="5098" xr:uid="{59F08944-CD47-498D-A1F2-C8D719D4552B}"/>
    <cellStyle name="Comma [0] 5 6 4" xfId="8892" xr:uid="{3AC93F52-F069-41E1-AEF8-01F5BAACEECB}"/>
    <cellStyle name="Comma [0] 5 6 5" xfId="12682" xr:uid="{B6A1A415-1C59-4AED-97B9-C81A9521F4BD}"/>
    <cellStyle name="Comma [0] 5 6 6" xfId="16473" xr:uid="{CA73F182-9F6E-4F6D-9B7F-2BBD139ABE0D}"/>
    <cellStyle name="Comma [0] 5 7" xfId="596" xr:uid="{5ED86FEA-39B7-4ED5-886E-F7AB2B82B28F}"/>
    <cellStyle name="Comma [0] 5 7 2" xfId="2397" xr:uid="{47262892-6958-44EB-AB5F-7B4E0C573D0A}"/>
    <cellStyle name="Comma [0] 5 7 2 2" xfId="5101" xr:uid="{1B3739A6-5934-429C-A7CB-95D6DCAD2167}"/>
    <cellStyle name="Comma [0] 5 7 2 3" xfId="8895" xr:uid="{D6032E99-E974-4387-8274-79F67BD5A6A7}"/>
    <cellStyle name="Comma [0] 5 7 2 4" xfId="12685" xr:uid="{7A8CB6B7-1501-4D77-983F-0102D8DDDE4E}"/>
    <cellStyle name="Comma [0] 5 7 2 5" xfId="16476" xr:uid="{37E5B4E7-CAB3-4A21-AB91-86DCD21A7556}"/>
    <cellStyle name="Comma [0] 5 7 3" xfId="5100" xr:uid="{8D6493C8-520E-4F23-94A7-5D835BA91A39}"/>
    <cellStyle name="Comma [0] 5 7 4" xfId="8894" xr:uid="{430D1F39-4AEB-464E-9913-B938D8C14763}"/>
    <cellStyle name="Comma [0] 5 7 5" xfId="12684" xr:uid="{7D66ED72-F46C-4DBB-9E91-65A0D1397EF6}"/>
    <cellStyle name="Comma [0] 5 7 6" xfId="16475" xr:uid="{59CF1B83-CDE2-4E81-BD15-0311FB860653}"/>
    <cellStyle name="Comma [0] 5 8" xfId="2299" xr:uid="{EA384377-7DA6-44EB-97A6-1F45C84884AA}"/>
    <cellStyle name="Comma [0] 5 8 2" xfId="5102" xr:uid="{931C889F-8826-493F-9A37-AE31A646F334}"/>
    <cellStyle name="Comma [0] 5 8 3" xfId="8896" xr:uid="{F9EF0631-6C14-4713-B676-B77A73E8536F}"/>
    <cellStyle name="Comma [0] 5 8 4" xfId="12686" xr:uid="{AC7342AB-3242-4189-BCBD-E153122DAC44}"/>
    <cellStyle name="Comma [0] 5 8 5" xfId="16477" xr:uid="{3426608B-5868-4798-A64A-2D266442177D}"/>
    <cellStyle name="Comma [0] 5 9" xfId="5057" xr:uid="{3A47D357-46C6-4368-842D-E898DB25A9A6}"/>
    <cellStyle name="Comma [0] 6" xfId="474" xr:uid="{A2C38E9E-3323-432D-9A99-DDAFA66D9E11}"/>
    <cellStyle name="Comma [0] 6 10" xfId="8897" xr:uid="{10BEA54C-89D2-427B-9CEF-5C8ADFEBE8E1}"/>
    <cellStyle name="Comma [0] 6 11" xfId="12687" xr:uid="{E8A5F9EC-F100-4A83-8B19-BFE4722431BB}"/>
    <cellStyle name="Comma [0] 6 12" xfId="16478" xr:uid="{CEC482FE-2272-4094-9940-35D90BE2FB8D}"/>
    <cellStyle name="Comma [0] 6 2" xfId="767" xr:uid="{C0845C84-B4B7-4972-BE8E-D27410AE49CD}"/>
    <cellStyle name="Comma [0] 6 2 10" xfId="16479" xr:uid="{CF800392-8A9A-485C-A952-74CF65079CB8}"/>
    <cellStyle name="Comma [0] 6 2 2" xfId="994" xr:uid="{0C044AC3-35A1-4DEF-AAA6-842C89ED5256}"/>
    <cellStyle name="Comma [0] 6 2 2 2" xfId="1677" xr:uid="{FF6F7730-35B5-431C-A8F8-B5551B1664FB}"/>
    <cellStyle name="Comma [0] 6 2 2 2 2" xfId="3470" xr:uid="{EC9CF07E-AB54-480C-ACAE-6B4FCF9C40FE}"/>
    <cellStyle name="Comma [0] 6 2 2 2 2 2" xfId="5107" xr:uid="{5CA2F1E3-3D35-44D3-AA86-6ACB5FAB14CB}"/>
    <cellStyle name="Comma [0] 6 2 2 2 2 3" xfId="8901" xr:uid="{50443E46-5128-4605-91D8-1BB04B86A9BD}"/>
    <cellStyle name="Comma [0] 6 2 2 2 2 4" xfId="12691" xr:uid="{D49B95A0-4295-411E-8765-76B520A316F1}"/>
    <cellStyle name="Comma [0] 6 2 2 2 2 5" xfId="16482" xr:uid="{E5104025-6738-453A-AB52-63007D3860D2}"/>
    <cellStyle name="Comma [0] 6 2 2 2 3" xfId="5106" xr:uid="{354A6FF8-1056-48AB-AE98-2D324CBB72C9}"/>
    <cellStyle name="Comma [0] 6 2 2 2 4" xfId="8900" xr:uid="{6F4C9D57-5FAB-4D11-8222-D72E872B6630}"/>
    <cellStyle name="Comma [0] 6 2 2 2 5" xfId="12690" xr:uid="{84514E72-D3B6-4E8D-8B01-882E8CE650CD}"/>
    <cellStyle name="Comma [0] 6 2 2 2 6" xfId="16481" xr:uid="{6E267011-086A-4DAB-8CD2-C8474BDACC20}"/>
    <cellStyle name="Comma [0] 6 2 2 3" xfId="2182" xr:uid="{0202422A-FF51-42F5-848F-BBC87FF41784}"/>
    <cellStyle name="Comma [0] 6 2 2 3 2" xfId="3975" xr:uid="{6AA45EAC-026A-4940-BE26-A16F053E6D77}"/>
    <cellStyle name="Comma [0] 6 2 2 3 2 2" xfId="5109" xr:uid="{1D73E837-8D32-4443-9CB5-508AD4774ACC}"/>
    <cellStyle name="Comma [0] 6 2 2 3 2 3" xfId="8903" xr:uid="{FE6985BB-6C8A-46A6-96AF-7C3463E67A0B}"/>
    <cellStyle name="Comma [0] 6 2 2 3 2 4" xfId="12693" xr:uid="{6BB2950C-8A66-49CA-BAC8-B55D1AC16416}"/>
    <cellStyle name="Comma [0] 6 2 2 3 2 5" xfId="16484" xr:uid="{1543AA77-6F7E-4358-9FDA-D90C679E1265}"/>
    <cellStyle name="Comma [0] 6 2 2 3 3" xfId="5108" xr:uid="{1F3175B4-798A-43AA-A6ED-0371B9038CF7}"/>
    <cellStyle name="Comma [0] 6 2 2 3 4" xfId="8902" xr:uid="{B0B57D21-F1C2-4507-8FF1-C9148849CEA7}"/>
    <cellStyle name="Comma [0] 6 2 2 3 5" xfId="12692" xr:uid="{25BECAD6-E5FE-4E78-BE48-5C03309637FE}"/>
    <cellStyle name="Comma [0] 6 2 2 3 6" xfId="16483" xr:uid="{2A67C9FB-179C-4C4E-85ED-62F97112CCD5}"/>
    <cellStyle name="Comma [0] 6 2 2 4" xfId="2787" xr:uid="{E462C300-3F01-450B-9A99-2822A2E90C33}"/>
    <cellStyle name="Comma [0] 6 2 2 4 2" xfId="5110" xr:uid="{9125096C-714B-4B12-992F-0827D5BE6A20}"/>
    <cellStyle name="Comma [0] 6 2 2 4 3" xfId="8904" xr:uid="{23FD5B0E-3E83-4921-8E00-E3349FC4C381}"/>
    <cellStyle name="Comma [0] 6 2 2 4 4" xfId="12694" xr:uid="{1A1947F1-421C-4260-84B3-0BBADCD02886}"/>
    <cellStyle name="Comma [0] 6 2 2 4 5" xfId="16485" xr:uid="{65D7F723-6F58-438B-8C54-66A1F704248D}"/>
    <cellStyle name="Comma [0] 6 2 2 5" xfId="5105" xr:uid="{76ABD731-F0D6-4B2C-A79E-B28EEAE4B7C3}"/>
    <cellStyle name="Comma [0] 6 2 2 6" xfId="8899" xr:uid="{B2B3BA45-DCC6-4F90-A6A8-59BE53AE63B7}"/>
    <cellStyle name="Comma [0] 6 2 2 7" xfId="12689" xr:uid="{6B69B80D-D309-4CA4-81F0-3AFF6CCA7BA3}"/>
    <cellStyle name="Comma [0] 6 2 2 8" xfId="16480" xr:uid="{26218B0D-B004-4075-A55A-B962DAC459E8}"/>
    <cellStyle name="Comma [0] 6 2 3" xfId="1221" xr:uid="{A207A251-7D23-4F2F-93F0-A6936AAF2A66}"/>
    <cellStyle name="Comma [0] 6 2 3 2" xfId="1904" xr:uid="{18FF13FD-BE70-4038-9662-E1C7A3948BF5}"/>
    <cellStyle name="Comma [0] 6 2 3 2 2" xfId="3697" xr:uid="{81574F9C-A7B8-45A1-837A-D43DDF5D08ED}"/>
    <cellStyle name="Comma [0] 6 2 3 2 2 2" xfId="5113" xr:uid="{A2F35B5A-7745-4CBE-A4DB-CB5C8AA3455B}"/>
    <cellStyle name="Comma [0] 6 2 3 2 2 3" xfId="8907" xr:uid="{79ACC80F-2414-456D-BE2B-0912BAACA4BE}"/>
    <cellStyle name="Comma [0] 6 2 3 2 2 4" xfId="12697" xr:uid="{AAFFF165-4CC8-497E-B6F4-243EC75E622C}"/>
    <cellStyle name="Comma [0] 6 2 3 2 2 5" xfId="16488" xr:uid="{4AEBA296-67D6-43CA-99F4-74B37BE2C02E}"/>
    <cellStyle name="Comma [0] 6 2 3 2 3" xfId="5112" xr:uid="{09574373-A065-4BBF-888D-F36EE8CD7B8E}"/>
    <cellStyle name="Comma [0] 6 2 3 2 4" xfId="8906" xr:uid="{16DA0EBB-65D3-442F-A384-E5739E7A8A8B}"/>
    <cellStyle name="Comma [0] 6 2 3 2 5" xfId="12696" xr:uid="{5AE21DA5-B7E1-4D47-8D17-F6859CBE4F99}"/>
    <cellStyle name="Comma [0] 6 2 3 2 6" xfId="16487" xr:uid="{285E6E68-BA93-42DE-9BCD-0B14EB214BDB}"/>
    <cellStyle name="Comma [0] 6 2 3 3" xfId="3014" xr:uid="{F59C9720-FB65-4F74-9F54-63BD7080B87F}"/>
    <cellStyle name="Comma [0] 6 2 3 3 2" xfId="5114" xr:uid="{96D60D73-8C85-4F01-9A3F-8534BC75D212}"/>
    <cellStyle name="Comma [0] 6 2 3 3 3" xfId="8908" xr:uid="{9891D55C-E274-4167-8C33-0DFF7AF0BA12}"/>
    <cellStyle name="Comma [0] 6 2 3 3 4" xfId="12698" xr:uid="{DEEEEE8D-FCE5-4179-8935-22F8CDB17917}"/>
    <cellStyle name="Comma [0] 6 2 3 3 5" xfId="16489" xr:uid="{153E3E54-0EDF-49E5-998F-C805A7C6B336}"/>
    <cellStyle name="Comma [0] 6 2 3 4" xfId="5111" xr:uid="{62C3DD30-B53A-4ABE-8F6B-9C49AB4DD670}"/>
    <cellStyle name="Comma [0] 6 2 3 5" xfId="8905" xr:uid="{9024E166-BC84-485B-92F5-3ADC67E04AEC}"/>
    <cellStyle name="Comma [0] 6 2 3 6" xfId="12695" xr:uid="{05C91D18-D605-47AC-9F8B-6E514EEB232A}"/>
    <cellStyle name="Comma [0] 6 2 3 7" xfId="16486" xr:uid="{EDACC9D4-505A-4F68-B202-B7B4013A016C}"/>
    <cellStyle name="Comma [0] 6 2 4" xfId="1449" xr:uid="{E696E3B3-E7C9-4283-AA08-0554D82148AE}"/>
    <cellStyle name="Comma [0] 6 2 4 2" xfId="3242" xr:uid="{266C24E1-F8C4-4F3E-A471-5D311BAED4C5}"/>
    <cellStyle name="Comma [0] 6 2 4 2 2" xfId="5116" xr:uid="{B95C3A68-3F4D-4395-B749-165E5BBFDD31}"/>
    <cellStyle name="Comma [0] 6 2 4 2 3" xfId="8910" xr:uid="{C249E456-38B0-400D-9A78-2F33950849D7}"/>
    <cellStyle name="Comma [0] 6 2 4 2 4" xfId="12700" xr:uid="{EDE5E0DD-58D5-4E1F-A339-846AD973A1BD}"/>
    <cellStyle name="Comma [0] 6 2 4 2 5" xfId="16491" xr:uid="{A1DE9AB6-1431-4FB4-8F4D-FB6710B8A2A5}"/>
    <cellStyle name="Comma [0] 6 2 4 3" xfId="5115" xr:uid="{2C408745-EC2B-480F-8D45-B876A63E120E}"/>
    <cellStyle name="Comma [0] 6 2 4 4" xfId="8909" xr:uid="{5EB9953F-811D-44A9-BF15-FDCEBD5D1ADA}"/>
    <cellStyle name="Comma [0] 6 2 4 5" xfId="12699" xr:uid="{05B058B3-ADA6-425A-B442-8DA4B8987F83}"/>
    <cellStyle name="Comma [0] 6 2 4 6" xfId="16490" xr:uid="{D289B75A-AEAE-4ED0-A432-FCEE52BB4D4E}"/>
    <cellStyle name="Comma [0] 6 2 5" xfId="2039" xr:uid="{707F6E14-7B98-4191-9D81-6DF7DD545CA5}"/>
    <cellStyle name="Comma [0] 6 2 5 2" xfId="3832" xr:uid="{8AD4324C-D38A-4CC1-B850-26F56444AB16}"/>
    <cellStyle name="Comma [0] 6 2 5 2 2" xfId="5118" xr:uid="{3B424F04-D133-4887-9352-CE0B49E310B1}"/>
    <cellStyle name="Comma [0] 6 2 5 2 3" xfId="8912" xr:uid="{B93A16AF-306B-4921-B5E0-4172C261DBDF}"/>
    <cellStyle name="Comma [0] 6 2 5 2 4" xfId="12702" xr:uid="{EFF19189-2C62-4B0E-8B83-504918AB3932}"/>
    <cellStyle name="Comma [0] 6 2 5 2 5" xfId="16493" xr:uid="{8A4056A6-D096-49DE-AE44-B388DC8BDF70}"/>
    <cellStyle name="Comma [0] 6 2 5 3" xfId="5117" xr:uid="{6BD1954E-0E79-47E1-AF52-8037816ECAE1}"/>
    <cellStyle name="Comma [0] 6 2 5 4" xfId="8911" xr:uid="{521F1B6A-5C5C-40A5-8133-19E2C57446E5}"/>
    <cellStyle name="Comma [0] 6 2 5 5" xfId="12701" xr:uid="{809C3A33-2167-4A59-8247-ACD0BAB34530}"/>
    <cellStyle name="Comma [0] 6 2 5 6" xfId="16492" xr:uid="{4267A8F9-71A6-4C76-91EE-EFD4C1B040E9}"/>
    <cellStyle name="Comma [0] 6 2 6" xfId="2560" xr:uid="{EB4A159B-92CA-4C79-8305-1311B56A8658}"/>
    <cellStyle name="Comma [0] 6 2 6 2" xfId="5119" xr:uid="{7540D47C-8254-48CA-BF1A-CB8590845957}"/>
    <cellStyle name="Comma [0] 6 2 6 3" xfId="8913" xr:uid="{8C0D6AE7-8F9D-4F78-A473-9DE73792F174}"/>
    <cellStyle name="Comma [0] 6 2 6 4" xfId="12703" xr:uid="{CABF7EA4-C8EF-4849-814A-E3C3DDAD33FB}"/>
    <cellStyle name="Comma [0] 6 2 6 5" xfId="16494" xr:uid="{67C171D7-F234-4E44-9346-5A8902D39C94}"/>
    <cellStyle name="Comma [0] 6 2 7" xfId="5104" xr:uid="{FFB8849A-9F45-49CA-A224-721F5277629D}"/>
    <cellStyle name="Comma [0] 6 2 8" xfId="8898" xr:uid="{827C74CE-1D7B-4E71-8723-3457DD4CC27E}"/>
    <cellStyle name="Comma [0] 6 2 9" xfId="12688" xr:uid="{FABED2FE-4241-415D-895A-7A92123B9329}"/>
    <cellStyle name="Comma [0] 6 3" xfId="692" xr:uid="{5BEBD0BD-7839-4215-B6EE-1E82630B6CB3}"/>
    <cellStyle name="Comma [0] 6 3 10" xfId="16495" xr:uid="{57F79750-0D2A-484E-ABC6-4EE95B5A8AF3}"/>
    <cellStyle name="Comma [0] 6 3 2" xfId="919" xr:uid="{06EF711D-967E-4441-A160-12117D1F1BB9}"/>
    <cellStyle name="Comma [0] 6 3 2 2" xfId="1602" xr:uid="{C44B546B-BAE8-481C-BC29-5042C9A62CA4}"/>
    <cellStyle name="Comma [0] 6 3 2 2 2" xfId="3395" xr:uid="{3788838D-3E7C-454A-8FDE-A938EA8ABE3E}"/>
    <cellStyle name="Comma [0] 6 3 2 2 2 2" xfId="5123" xr:uid="{089A2AA3-179E-4DFE-B10C-1E0E4EFE3073}"/>
    <cellStyle name="Comma [0] 6 3 2 2 2 3" xfId="8917" xr:uid="{BD80F86C-897B-4490-BB64-585DA6168093}"/>
    <cellStyle name="Comma [0] 6 3 2 2 2 4" xfId="12707" xr:uid="{79A683A8-682F-4B79-9D9C-002733C99998}"/>
    <cellStyle name="Comma [0] 6 3 2 2 2 5" xfId="16498" xr:uid="{1F1EA322-6E21-4BEA-BD99-236E35BED9B2}"/>
    <cellStyle name="Comma [0] 6 3 2 2 3" xfId="5122" xr:uid="{82AAF6A9-8D74-48F9-AC6B-D5C5D631BB2B}"/>
    <cellStyle name="Comma [0] 6 3 2 2 4" xfId="8916" xr:uid="{9F35D378-BEDF-43A5-84FE-0EDBB77DD435}"/>
    <cellStyle name="Comma [0] 6 3 2 2 5" xfId="12706" xr:uid="{2420967B-C448-492E-9CAC-BAF096D6AA17}"/>
    <cellStyle name="Comma [0] 6 3 2 2 6" xfId="16497" xr:uid="{D9CC4251-3ACC-469C-84E7-78C14E0A7F9C}"/>
    <cellStyle name="Comma [0] 6 3 2 3" xfId="2712" xr:uid="{1FB1CD66-505B-407D-87E1-374278DBC933}"/>
    <cellStyle name="Comma [0] 6 3 2 3 2" xfId="5124" xr:uid="{0AE26C66-6EDB-482B-A902-EE9ADA71AE29}"/>
    <cellStyle name="Comma [0] 6 3 2 3 3" xfId="8918" xr:uid="{76E92314-2A35-444F-AF3B-6B10322FD8EF}"/>
    <cellStyle name="Comma [0] 6 3 2 3 4" xfId="12708" xr:uid="{5DB289BC-9203-4AFE-8D3F-CF331853B513}"/>
    <cellStyle name="Comma [0] 6 3 2 3 5" xfId="16499" xr:uid="{F1C5D492-CC17-482B-B821-1B8494FDE97D}"/>
    <cellStyle name="Comma [0] 6 3 2 4" xfId="5121" xr:uid="{7DEEB3DD-E678-4645-820D-205462C8E91E}"/>
    <cellStyle name="Comma [0] 6 3 2 5" xfId="8915" xr:uid="{AF49D838-499A-4FC4-BC4F-3CDD46D4E3EB}"/>
    <cellStyle name="Comma [0] 6 3 2 6" xfId="12705" xr:uid="{9B84F699-A428-4B60-BBA9-76A9067D06B7}"/>
    <cellStyle name="Comma [0] 6 3 2 7" xfId="16496" xr:uid="{623FB85D-F490-47F2-914C-A66C3DC40C38}"/>
    <cellStyle name="Comma [0] 6 3 3" xfId="1146" xr:uid="{ECDB0407-77DB-47D4-B2B5-0258141C1C94}"/>
    <cellStyle name="Comma [0] 6 3 3 2" xfId="1829" xr:uid="{1E5FBE21-5DEF-4E20-AC38-41999DB3D878}"/>
    <cellStyle name="Comma [0] 6 3 3 2 2" xfId="3622" xr:uid="{5D2FD3BD-ABB4-48CD-B723-F1F18910849E}"/>
    <cellStyle name="Comma [0] 6 3 3 2 2 2" xfId="5127" xr:uid="{DDDFA518-4066-4C79-B824-34FFC9F66DFF}"/>
    <cellStyle name="Comma [0] 6 3 3 2 2 3" xfId="8921" xr:uid="{DC39008A-E2FD-44E8-9271-FB227DEDE9CF}"/>
    <cellStyle name="Comma [0] 6 3 3 2 2 4" xfId="12711" xr:uid="{35F7EF7E-1A20-4C01-B466-A96250FE2DE3}"/>
    <cellStyle name="Comma [0] 6 3 3 2 2 5" xfId="16502" xr:uid="{1D3B6F0E-EEBA-4B96-9AF3-C3483DA298F9}"/>
    <cellStyle name="Comma [0] 6 3 3 2 3" xfId="5126" xr:uid="{421A1FCA-9BF8-4484-8DA0-95CE0CE6E93F}"/>
    <cellStyle name="Comma [0] 6 3 3 2 4" xfId="8920" xr:uid="{2353CCA5-E699-48DE-B834-31E93B4D9DD4}"/>
    <cellStyle name="Comma [0] 6 3 3 2 5" xfId="12710" xr:uid="{2DF74C75-D1B7-4F0B-97CD-B0B3ED9D7986}"/>
    <cellStyle name="Comma [0] 6 3 3 2 6" xfId="16501" xr:uid="{A85389BA-D43C-4617-B086-79E249B6DAAD}"/>
    <cellStyle name="Comma [0] 6 3 3 3" xfId="2939" xr:uid="{401DDE5F-ECE6-41A7-9136-8239092AFA6D}"/>
    <cellStyle name="Comma [0] 6 3 3 3 2" xfId="5128" xr:uid="{A577B502-253D-4EAD-BB4B-700B937969F3}"/>
    <cellStyle name="Comma [0] 6 3 3 3 3" xfId="8922" xr:uid="{4F96F320-B7D5-4F3B-8F92-116C4C99B633}"/>
    <cellStyle name="Comma [0] 6 3 3 3 4" xfId="12712" xr:uid="{08FB0F18-90D2-4231-923C-FD3E3BA7DF3F}"/>
    <cellStyle name="Comma [0] 6 3 3 3 5" xfId="16503" xr:uid="{AF8BE111-DA35-477E-A01D-9C50814FB56B}"/>
    <cellStyle name="Comma [0] 6 3 3 4" xfId="5125" xr:uid="{FBA0206E-4A8C-41D1-AAC7-420DEECE3493}"/>
    <cellStyle name="Comma [0] 6 3 3 5" xfId="8919" xr:uid="{05A0FF71-ABFA-443D-8A51-654386EE9657}"/>
    <cellStyle name="Comma [0] 6 3 3 6" xfId="12709" xr:uid="{DF6DD7A1-34C4-4F3C-9333-02C23C962069}"/>
    <cellStyle name="Comma [0] 6 3 3 7" xfId="16500" xr:uid="{53776645-2A6D-4F5B-B7D6-C7A5FD624DDE}"/>
    <cellStyle name="Comma [0] 6 3 4" xfId="1374" xr:uid="{1175996D-8C55-4FE8-A7C9-E3C69ED86A60}"/>
    <cellStyle name="Comma [0] 6 3 4 2" xfId="3167" xr:uid="{3AEB54FD-012B-4049-A896-E2289FA65367}"/>
    <cellStyle name="Comma [0] 6 3 4 2 2" xfId="5130" xr:uid="{4B2C8F94-DDB9-462D-AACD-EDBCB677C1B5}"/>
    <cellStyle name="Comma [0] 6 3 4 2 3" xfId="8924" xr:uid="{4618885D-C5E8-4EC0-A27E-245B51A51D05}"/>
    <cellStyle name="Comma [0] 6 3 4 2 4" xfId="12714" xr:uid="{90D2AFBC-180E-409F-B0B6-0F69D096D8FA}"/>
    <cellStyle name="Comma [0] 6 3 4 2 5" xfId="16505" xr:uid="{F45169BD-7FFC-4DBF-96A6-05B4E33F604B}"/>
    <cellStyle name="Comma [0] 6 3 4 3" xfId="5129" xr:uid="{06D48C77-7FCE-4D45-BA10-0F0A8FBEDD91}"/>
    <cellStyle name="Comma [0] 6 3 4 4" xfId="8923" xr:uid="{9705F8B2-5F7B-426D-B0E5-9FFEE7904394}"/>
    <cellStyle name="Comma [0] 6 3 4 5" xfId="12713" xr:uid="{24877F51-E91A-4FBB-B9FE-A783989D1A85}"/>
    <cellStyle name="Comma [0] 6 3 4 6" xfId="16504" xr:uid="{DF6ED28E-7D3A-4E0C-B880-E4D50EFBAF35}"/>
    <cellStyle name="Comma [0] 6 3 5" xfId="1978" xr:uid="{2A2F42E7-8F5E-4050-A826-BDF32C6F126D}"/>
    <cellStyle name="Comma [0] 6 3 5 2" xfId="3771" xr:uid="{71E86718-687A-4CBD-85BF-F8B6C4AFCFEA}"/>
    <cellStyle name="Comma [0] 6 3 5 2 2" xfId="5132" xr:uid="{B561EDD3-648F-4BDC-9B0E-932DAD3BE878}"/>
    <cellStyle name="Comma [0] 6 3 5 2 3" xfId="8926" xr:uid="{5FDDB675-6E7E-4899-BF6B-288E3B804ED3}"/>
    <cellStyle name="Comma [0] 6 3 5 2 4" xfId="12716" xr:uid="{68C20D4E-3288-4329-8EFF-0191CE2E4CFC}"/>
    <cellStyle name="Comma [0] 6 3 5 2 5" xfId="16507" xr:uid="{240D9C01-25C6-4327-B914-940A2FFB9CAE}"/>
    <cellStyle name="Comma [0] 6 3 5 3" xfId="5131" xr:uid="{90564D7E-8376-4034-85BC-512C8FAAA2E6}"/>
    <cellStyle name="Comma [0] 6 3 5 4" xfId="8925" xr:uid="{6CDAA1A2-7A6B-4652-B08C-536301407546}"/>
    <cellStyle name="Comma [0] 6 3 5 5" xfId="12715" xr:uid="{222D60FB-9EA5-4A51-A288-6ED3BF4C7CD6}"/>
    <cellStyle name="Comma [0] 6 3 5 6" xfId="16506" xr:uid="{5034B8D3-D925-458A-88CE-0682B7DB1B9F}"/>
    <cellStyle name="Comma [0] 6 3 6" xfId="2485" xr:uid="{8C954BC8-604E-4F0C-B822-A8117AA93913}"/>
    <cellStyle name="Comma [0] 6 3 6 2" xfId="5133" xr:uid="{361D7DF0-040F-4235-A146-D6D272A89FBB}"/>
    <cellStyle name="Comma [0] 6 3 6 3" xfId="8927" xr:uid="{A3808DF7-5668-4416-AFFE-19D5287C8288}"/>
    <cellStyle name="Comma [0] 6 3 6 4" xfId="12717" xr:uid="{EB8028B9-3A6A-4B25-8974-668A2CF8B898}"/>
    <cellStyle name="Comma [0] 6 3 6 5" xfId="16508" xr:uid="{15C742D7-827A-4748-89B5-D5D723FC7EDD}"/>
    <cellStyle name="Comma [0] 6 3 7" xfId="5120" xr:uid="{7474B9F1-A070-4089-8BC1-E0DEE9F37B43}"/>
    <cellStyle name="Comma [0] 6 3 8" xfId="8914" xr:uid="{840014A8-AF8D-4A89-A90D-95006853ED8E}"/>
    <cellStyle name="Comma [0] 6 3 9" xfId="12704" xr:uid="{963F7DF7-C84B-4161-95C0-6D96DB8E89B4}"/>
    <cellStyle name="Comma [0] 6 4" xfId="843" xr:uid="{D636A311-F919-4CB9-AA4C-688A2202281E}"/>
    <cellStyle name="Comma [0] 6 4 2" xfId="1526" xr:uid="{FDD5988D-C1FE-43A5-887A-5260A6A0F569}"/>
    <cellStyle name="Comma [0] 6 4 2 2" xfId="3319" xr:uid="{334260D4-60BA-4021-AC4A-8010AB569943}"/>
    <cellStyle name="Comma [0] 6 4 2 2 2" xfId="5136" xr:uid="{D3032DFD-F143-4096-BD6A-14217FEA807C}"/>
    <cellStyle name="Comma [0] 6 4 2 2 3" xfId="8930" xr:uid="{65BDFBAF-F8AF-4504-92FF-B37F52B3CF0A}"/>
    <cellStyle name="Comma [0] 6 4 2 2 4" xfId="12720" xr:uid="{B3C3021B-993A-4E34-9A53-DCB4E9E56E55}"/>
    <cellStyle name="Comma [0] 6 4 2 2 5" xfId="16511" xr:uid="{D2F4DF40-F4D1-4C84-99CB-DB72E91C468F}"/>
    <cellStyle name="Comma [0] 6 4 2 3" xfId="5135" xr:uid="{91F2ED4C-D7E0-4282-A77B-B9C8D6AB5AC1}"/>
    <cellStyle name="Comma [0] 6 4 2 4" xfId="8929" xr:uid="{B6F8E60B-C7E9-42D0-8C24-25B7945306DC}"/>
    <cellStyle name="Comma [0] 6 4 2 5" xfId="12719" xr:uid="{0CE397A4-BF12-4805-B4BB-D0F198BC15D4}"/>
    <cellStyle name="Comma [0] 6 4 2 6" xfId="16510" xr:uid="{03EEA17B-BFF0-4E1A-A905-47935CAA415D}"/>
    <cellStyle name="Comma [0] 6 4 3" xfId="2107" xr:uid="{6FB6C0E4-2948-45BB-93CB-CFDC03F1AE3C}"/>
    <cellStyle name="Comma [0] 6 4 3 2" xfId="3900" xr:uid="{A3E88F67-E85E-4C1D-B227-96C605D325F3}"/>
    <cellStyle name="Comma [0] 6 4 3 2 2" xfId="5138" xr:uid="{322B6F53-AB59-4F5E-A6A0-401DD25717A4}"/>
    <cellStyle name="Comma [0] 6 4 3 2 3" xfId="8932" xr:uid="{1EC112A0-E3B6-45C2-ACF7-437D19DF8F61}"/>
    <cellStyle name="Comma [0] 6 4 3 2 4" xfId="12722" xr:uid="{11431A5D-3FFF-4802-A741-96CA5F504599}"/>
    <cellStyle name="Comma [0] 6 4 3 2 5" xfId="16513" xr:uid="{3A0AF334-B4BB-44A1-BBC3-3317FD8B4559}"/>
    <cellStyle name="Comma [0] 6 4 3 3" xfId="5137" xr:uid="{5D3717B5-0E3A-498D-B9D9-5BBED06244D0}"/>
    <cellStyle name="Comma [0] 6 4 3 4" xfId="8931" xr:uid="{77A8E412-167D-486E-B66F-62FDD38F0FA4}"/>
    <cellStyle name="Comma [0] 6 4 3 5" xfId="12721" xr:uid="{3D509FB2-E1E8-4C2F-9E39-121271F8E9D1}"/>
    <cellStyle name="Comma [0] 6 4 3 6" xfId="16512" xr:uid="{6609B70A-40C3-4801-A20F-0F823B4A233B}"/>
    <cellStyle name="Comma [0] 6 4 4" xfId="2636" xr:uid="{A8466CA1-E6C5-4BB4-84D2-F402393485A2}"/>
    <cellStyle name="Comma [0] 6 4 4 2" xfId="5139" xr:uid="{20EE1CAD-A836-4029-A32A-4805DB43EE46}"/>
    <cellStyle name="Comma [0] 6 4 4 3" xfId="8933" xr:uid="{5C7EA363-3406-4BD9-97C9-7D7CE06340F1}"/>
    <cellStyle name="Comma [0] 6 4 4 4" xfId="12723" xr:uid="{4E8E01B1-877A-4049-87EA-A84614F3D96E}"/>
    <cellStyle name="Comma [0] 6 4 4 5" xfId="16514" xr:uid="{AB4E4ADA-AD6B-4BAE-B63B-0D0C3175F159}"/>
    <cellStyle name="Comma [0] 6 4 5" xfId="5134" xr:uid="{1BF482D7-E5C6-4E56-B5E1-9704A6EF1393}"/>
    <cellStyle name="Comma [0] 6 4 6" xfId="8928" xr:uid="{2418F045-8BBD-4715-B4E5-F0484CF09A8D}"/>
    <cellStyle name="Comma [0] 6 4 7" xfId="12718" xr:uid="{2E184CD2-AD2C-4225-859B-9E12563A4930}"/>
    <cellStyle name="Comma [0] 6 4 8" xfId="16509" xr:uid="{6938767B-EE06-49F8-AF26-6231EEC0B0DE}"/>
    <cellStyle name="Comma [0] 6 5" xfId="1070" xr:uid="{82FD0581-61FA-4002-A318-7673B05944B0}"/>
    <cellStyle name="Comma [0] 6 5 2" xfId="1753" xr:uid="{B4C88777-1031-4ECD-8781-1C174C6EF687}"/>
    <cellStyle name="Comma [0] 6 5 2 2" xfId="3546" xr:uid="{47BAE818-2FC5-459C-9BD5-5D6837CF38C8}"/>
    <cellStyle name="Comma [0] 6 5 2 2 2" xfId="5142" xr:uid="{3299D30D-CFCB-4CE6-B92F-74720856B627}"/>
    <cellStyle name="Comma [0] 6 5 2 2 3" xfId="8936" xr:uid="{5EE2CD04-9A4E-4CFD-9F9F-6F90D729DD94}"/>
    <cellStyle name="Comma [0] 6 5 2 2 4" xfId="12726" xr:uid="{FE2172F8-A2F8-432B-869D-06A4ED8A2ED2}"/>
    <cellStyle name="Comma [0] 6 5 2 2 5" xfId="16517" xr:uid="{DE4AEFAD-4F4B-491D-A962-EE10158052DF}"/>
    <cellStyle name="Comma [0] 6 5 2 3" xfId="5141" xr:uid="{2B8D0428-7DCC-4F88-BB61-1537B61E238A}"/>
    <cellStyle name="Comma [0] 6 5 2 4" xfId="8935" xr:uid="{7D0A40A7-8681-4CE4-A9C0-B5581DA92580}"/>
    <cellStyle name="Comma [0] 6 5 2 5" xfId="12725" xr:uid="{7473F39D-6CC5-46EF-9EDB-4A8F5007011D}"/>
    <cellStyle name="Comma [0] 6 5 2 6" xfId="16516" xr:uid="{B792A414-A859-4043-B034-434C9B895BA1}"/>
    <cellStyle name="Comma [0] 6 5 3" xfId="2863" xr:uid="{A015D013-1225-47AE-8E42-BE5306E3A463}"/>
    <cellStyle name="Comma [0] 6 5 3 2" xfId="5143" xr:uid="{8388A489-304A-47E2-972D-DE3C395E2116}"/>
    <cellStyle name="Comma [0] 6 5 3 3" xfId="8937" xr:uid="{1A8C4377-2171-42B1-818C-D6F5440148AE}"/>
    <cellStyle name="Comma [0] 6 5 3 4" xfId="12727" xr:uid="{EA191F33-6C40-4C4C-B6BC-C3F3D6959EAC}"/>
    <cellStyle name="Comma [0] 6 5 3 5" xfId="16518" xr:uid="{7A3675FD-3AA9-4B6C-9A79-D41C90723A68}"/>
    <cellStyle name="Comma [0] 6 5 4" xfId="5140" xr:uid="{B708A504-114C-4EC0-AFEF-275E4A49A2DE}"/>
    <cellStyle name="Comma [0] 6 5 5" xfId="8934" xr:uid="{87537211-5FFC-4DE9-92C3-4A8EBB46ECB1}"/>
    <cellStyle name="Comma [0] 6 5 6" xfId="12724" xr:uid="{BE55F666-7D3C-47B7-A540-0D83C872AFEC}"/>
    <cellStyle name="Comma [0] 6 5 7" xfId="16515" xr:uid="{A7C498AB-14E4-474F-97B3-DBD314010454}"/>
    <cellStyle name="Comma [0] 6 6" xfId="1298" xr:uid="{0D733299-E7CF-40FF-8FB3-6A174D1616EF}"/>
    <cellStyle name="Comma [0] 6 6 2" xfId="3091" xr:uid="{E798FF69-7D59-41CF-9E6C-8DF5A1B64E67}"/>
    <cellStyle name="Comma [0] 6 6 2 2" xfId="5145" xr:uid="{CF1E30D2-8317-4436-AB5D-6C98C6DF986E}"/>
    <cellStyle name="Comma [0] 6 6 2 3" xfId="8939" xr:uid="{FF50C11D-1E40-4852-8637-4135C7E82050}"/>
    <cellStyle name="Comma [0] 6 6 2 4" xfId="12729" xr:uid="{3563E92D-0032-4EAE-BA0E-E68B213918FE}"/>
    <cellStyle name="Comma [0] 6 6 2 5" xfId="16520" xr:uid="{083ABF76-FB03-4F6A-988A-1A35C7E66DBA}"/>
    <cellStyle name="Comma [0] 6 6 3" xfId="5144" xr:uid="{4F569573-C8C7-4E91-BD8E-EA58C9BA7544}"/>
    <cellStyle name="Comma [0] 6 6 4" xfId="8938" xr:uid="{3A6FD09F-BE29-4BEB-9BA2-83F1C339EAAC}"/>
    <cellStyle name="Comma [0] 6 6 5" xfId="12728" xr:uid="{1B469296-0422-4443-8448-667588F09353}"/>
    <cellStyle name="Comma [0] 6 6 6" xfId="16519" xr:uid="{AC3DEC2B-BE7A-4C1E-A7FF-B209C63BD8F1}"/>
    <cellStyle name="Comma [0] 6 7" xfId="602" xr:uid="{8B6FA3C7-1A26-4842-B1DC-816F7F3D4509}"/>
    <cellStyle name="Comma [0] 6 7 2" xfId="2403" xr:uid="{73693DEC-8AD6-477B-BF31-9F393CF1386F}"/>
    <cellStyle name="Comma [0] 6 7 2 2" xfId="5147" xr:uid="{B7D3A4D4-7619-47CB-811D-FDAEC60675AD}"/>
    <cellStyle name="Comma [0] 6 7 2 3" xfId="8941" xr:uid="{A56561BC-000D-4924-9C00-AF37EABF5B6F}"/>
    <cellStyle name="Comma [0] 6 7 2 4" xfId="12731" xr:uid="{9FFF4447-7E2A-4F10-A05D-4DA2A35BB2DD}"/>
    <cellStyle name="Comma [0] 6 7 2 5" xfId="16522" xr:uid="{4363894C-CD5F-445B-8806-0D981D08F78C}"/>
    <cellStyle name="Comma [0] 6 7 3" xfId="5146" xr:uid="{AE6E9C19-25D9-49BE-B637-4385794AD7EF}"/>
    <cellStyle name="Comma [0] 6 7 4" xfId="8940" xr:uid="{EFA9F1D7-824C-4304-8638-5888F4F8A346}"/>
    <cellStyle name="Comma [0] 6 7 5" xfId="12730" xr:uid="{E12D9D97-D07E-49BE-941E-974C69931187}"/>
    <cellStyle name="Comma [0] 6 7 6" xfId="16521" xr:uid="{E699E39D-5A7D-4BB4-A39C-8A39427D72E8}"/>
    <cellStyle name="Comma [0] 6 8" xfId="2305" xr:uid="{1AD09A46-4D9B-4C80-9B7B-053AEEA5DA7A}"/>
    <cellStyle name="Comma [0] 6 8 2" xfId="5148" xr:uid="{EE625005-A135-4645-8C55-AF971730A7DF}"/>
    <cellStyle name="Comma [0] 6 8 3" xfId="8942" xr:uid="{92EC11F2-D78C-4F62-BA42-05935B9277F7}"/>
    <cellStyle name="Comma [0] 6 8 4" xfId="12732" xr:uid="{4D4BA2E7-FE9F-4DEC-8363-CB135F32810C}"/>
    <cellStyle name="Comma [0] 6 8 5" xfId="16523" xr:uid="{6754242A-B7C6-4552-8DA2-0CB7E417B9A1}"/>
    <cellStyle name="Comma [0] 6 9" xfId="5103" xr:uid="{98CDBD9D-CDB2-43E2-8A4A-AC0A6CB97D9B}"/>
    <cellStyle name="Comma [0] 7" xfId="484" xr:uid="{F975F1FB-506C-48C4-9625-CD065E3EBD19}"/>
    <cellStyle name="Comma [0] 7 10" xfId="8943" xr:uid="{B6E0197C-9A27-4F06-A0E8-4B9B8A5CE606}"/>
    <cellStyle name="Comma [0] 7 11" xfId="12733" xr:uid="{7D671537-D19D-4CE4-9B2C-5D9782246A43}"/>
    <cellStyle name="Comma [0] 7 12" xfId="16524" xr:uid="{C4A016D1-5074-402B-A600-8C6AC7E0A912}"/>
    <cellStyle name="Comma [0] 7 2" xfId="773" xr:uid="{AD822B35-0C64-429D-99F4-54296F0941E1}"/>
    <cellStyle name="Comma [0] 7 2 10" xfId="16525" xr:uid="{37A499D0-1B42-4AC9-B4B2-168B12E74389}"/>
    <cellStyle name="Comma [0] 7 2 2" xfId="1000" xr:uid="{29ED42D4-8905-49E8-B8E5-47FA2D588B23}"/>
    <cellStyle name="Comma [0] 7 2 2 2" xfId="1683" xr:uid="{1EA40B73-6741-47C9-AA67-181DB7463C9C}"/>
    <cellStyle name="Comma [0] 7 2 2 2 2" xfId="3476" xr:uid="{6593144B-3A93-4FFB-A100-26B1645F048B}"/>
    <cellStyle name="Comma [0] 7 2 2 2 2 2" xfId="5153" xr:uid="{4724C13B-FFC2-4857-8CB2-5739D0D68BEF}"/>
    <cellStyle name="Comma [0] 7 2 2 2 2 3" xfId="8947" xr:uid="{DFE1BF7E-DCF6-4BEE-913D-75261F1CC4D6}"/>
    <cellStyle name="Comma [0] 7 2 2 2 2 4" xfId="12737" xr:uid="{17BF4FDA-7650-40DA-B044-8F9F8363F44C}"/>
    <cellStyle name="Comma [0] 7 2 2 2 2 5" xfId="16528" xr:uid="{CBE8F106-C7E3-420E-940D-DE394AA88C8F}"/>
    <cellStyle name="Comma [0] 7 2 2 2 3" xfId="5152" xr:uid="{99AC65C7-A0C1-4B78-8308-730ACC249D94}"/>
    <cellStyle name="Comma [0] 7 2 2 2 4" xfId="8946" xr:uid="{4750B8DE-A96B-4D6D-BF10-0A07ED5D7978}"/>
    <cellStyle name="Comma [0] 7 2 2 2 5" xfId="12736" xr:uid="{80D14898-5988-48AD-A845-164CD7402F2E}"/>
    <cellStyle name="Comma [0] 7 2 2 2 6" xfId="16527" xr:uid="{80F65A49-8645-4C52-9B69-195FD4CFC063}"/>
    <cellStyle name="Comma [0] 7 2 2 3" xfId="2188" xr:uid="{044D9A1D-AA88-452B-B2F5-B137BA74F61D}"/>
    <cellStyle name="Comma [0] 7 2 2 3 2" xfId="3981" xr:uid="{B31C0179-B5A9-4075-8244-D89C73A4165D}"/>
    <cellStyle name="Comma [0] 7 2 2 3 2 2" xfId="5155" xr:uid="{20086FB6-503E-47CE-925A-B3E1EAFB86DF}"/>
    <cellStyle name="Comma [0] 7 2 2 3 2 3" xfId="8949" xr:uid="{50F28CFD-8FEE-4D00-AF74-A7A5890881F1}"/>
    <cellStyle name="Comma [0] 7 2 2 3 2 4" xfId="12739" xr:uid="{2378134A-4EA2-44B6-B529-A147BE9964CF}"/>
    <cellStyle name="Comma [0] 7 2 2 3 2 5" xfId="16530" xr:uid="{55E536DA-EDCC-4A7F-B2B1-6CF14927B560}"/>
    <cellStyle name="Comma [0] 7 2 2 3 3" xfId="5154" xr:uid="{732C5D7E-67C2-4FE2-95A0-45B31B51DDE5}"/>
    <cellStyle name="Comma [0] 7 2 2 3 4" xfId="8948" xr:uid="{8588E10B-45CE-4230-959C-E2810F09A68B}"/>
    <cellStyle name="Comma [0] 7 2 2 3 5" xfId="12738" xr:uid="{C70C98DA-4024-40DA-B818-0B9CBCEAD2E0}"/>
    <cellStyle name="Comma [0] 7 2 2 3 6" xfId="16529" xr:uid="{31E9F2F5-400E-47A3-BB08-1037EC79B239}"/>
    <cellStyle name="Comma [0] 7 2 2 4" xfId="2793" xr:uid="{63260420-1CD6-4ABF-BCAC-4610F0C61727}"/>
    <cellStyle name="Comma [0] 7 2 2 4 2" xfId="5156" xr:uid="{796C27D8-F860-468A-BC0A-9ECB5E392D52}"/>
    <cellStyle name="Comma [0] 7 2 2 4 3" xfId="8950" xr:uid="{711DE1A8-C490-46A7-BBA6-2452B99D18A6}"/>
    <cellStyle name="Comma [0] 7 2 2 4 4" xfId="12740" xr:uid="{836F8913-020D-4BAA-95FF-D76900EF0F83}"/>
    <cellStyle name="Comma [0] 7 2 2 4 5" xfId="16531" xr:uid="{E980275F-71BA-45EB-8FAE-11DE35ADFD78}"/>
    <cellStyle name="Comma [0] 7 2 2 5" xfId="5151" xr:uid="{7FB9A58C-A84E-4B7F-8519-42BA3E21FDFD}"/>
    <cellStyle name="Comma [0] 7 2 2 6" xfId="8945" xr:uid="{D17ED415-8790-47B7-BB7A-6E47463F0CE8}"/>
    <cellStyle name="Comma [0] 7 2 2 7" xfId="12735" xr:uid="{54988E5B-0FFC-4F91-B2C7-A57952705729}"/>
    <cellStyle name="Comma [0] 7 2 2 8" xfId="16526" xr:uid="{6B5B54A0-62E0-48EB-9B9A-87B2503C1D43}"/>
    <cellStyle name="Comma [0] 7 2 3" xfId="1227" xr:uid="{77025070-D958-472D-A55C-1B49D53B4EC9}"/>
    <cellStyle name="Comma [0] 7 2 3 2" xfId="1910" xr:uid="{80DBB802-3BBD-49DF-A9D0-0A10B1FEDFF5}"/>
    <cellStyle name="Comma [0] 7 2 3 2 2" xfId="3703" xr:uid="{46FE02A8-04A6-4884-9CC9-1F61AE20F43A}"/>
    <cellStyle name="Comma [0] 7 2 3 2 2 2" xfId="5159" xr:uid="{319B71B1-88B4-47FE-A55C-67812D01BB2E}"/>
    <cellStyle name="Comma [0] 7 2 3 2 2 3" xfId="8953" xr:uid="{E60E7B01-6D41-4545-A5E4-D278910CFFA8}"/>
    <cellStyle name="Comma [0] 7 2 3 2 2 4" xfId="12743" xr:uid="{E63A0400-26AF-4CC1-8638-3E7FFA1FCF90}"/>
    <cellStyle name="Comma [0] 7 2 3 2 2 5" xfId="16534" xr:uid="{C28BAF81-E003-47B6-A25B-6F02807C6B2B}"/>
    <cellStyle name="Comma [0] 7 2 3 2 3" xfId="5158" xr:uid="{17588DFF-D6C3-43C6-9F3D-3A3D5EDC5F39}"/>
    <cellStyle name="Comma [0] 7 2 3 2 4" xfId="8952" xr:uid="{9AAA1D6B-838B-435C-AA7F-1ABFDB6F5DCF}"/>
    <cellStyle name="Comma [0] 7 2 3 2 5" xfId="12742" xr:uid="{794E16C1-F075-4A49-BC64-43D66C9BA114}"/>
    <cellStyle name="Comma [0] 7 2 3 2 6" xfId="16533" xr:uid="{F3AD7BF3-FAE8-4EFC-8F25-3C7600F29EA6}"/>
    <cellStyle name="Comma [0] 7 2 3 3" xfId="3020" xr:uid="{2C0AAF47-9D0E-47A3-BB99-667514DDA644}"/>
    <cellStyle name="Comma [0] 7 2 3 3 2" xfId="5160" xr:uid="{119E80BD-9882-4CCE-A60B-D8EF314F20DA}"/>
    <cellStyle name="Comma [0] 7 2 3 3 3" xfId="8954" xr:uid="{E708E164-9207-476C-818D-37A5496B2774}"/>
    <cellStyle name="Comma [0] 7 2 3 3 4" xfId="12744" xr:uid="{D2D8712A-6A25-45A5-96CD-B1C294D6DE48}"/>
    <cellStyle name="Comma [0] 7 2 3 3 5" xfId="16535" xr:uid="{8585A92B-BB0D-4643-A744-F4757231E73E}"/>
    <cellStyle name="Comma [0] 7 2 3 4" xfId="5157" xr:uid="{90E44FC2-26E8-4154-B7EF-FFEACB761EC9}"/>
    <cellStyle name="Comma [0] 7 2 3 5" xfId="8951" xr:uid="{0479A1C3-0E83-4277-87D5-E1C77855ADEC}"/>
    <cellStyle name="Comma [0] 7 2 3 6" xfId="12741" xr:uid="{82930FFA-54BE-4658-84EF-30578E56FA05}"/>
    <cellStyle name="Comma [0] 7 2 3 7" xfId="16532" xr:uid="{F7ED9390-688D-40D8-A06E-1329CB04A938}"/>
    <cellStyle name="Comma [0] 7 2 4" xfId="1455" xr:uid="{713F373C-38C8-46B4-A1C3-1F258071D129}"/>
    <cellStyle name="Comma [0] 7 2 4 2" xfId="3248" xr:uid="{1F74AB5D-C00C-4E6B-BA96-83258EEE5CD5}"/>
    <cellStyle name="Comma [0] 7 2 4 2 2" xfId="5162" xr:uid="{6E91E69C-9DF9-4736-92EA-02529E43CE46}"/>
    <cellStyle name="Comma [0] 7 2 4 2 3" xfId="8956" xr:uid="{FF6B932E-5DD5-41AE-B669-F179E06270A2}"/>
    <cellStyle name="Comma [0] 7 2 4 2 4" xfId="12746" xr:uid="{33FF4A12-612D-4F43-802B-AFBEAE52E3DB}"/>
    <cellStyle name="Comma [0] 7 2 4 2 5" xfId="16537" xr:uid="{EA0EBCCD-B1BC-4556-9B83-18F32A63D622}"/>
    <cellStyle name="Comma [0] 7 2 4 3" xfId="5161" xr:uid="{9CDECC20-C818-42A1-B1ED-6C966F7A7457}"/>
    <cellStyle name="Comma [0] 7 2 4 4" xfId="8955" xr:uid="{F0A69ED1-8D6A-4358-9C6E-92B02275303E}"/>
    <cellStyle name="Comma [0] 7 2 4 5" xfId="12745" xr:uid="{5CE46831-6381-4E77-A4C2-2EFC467A49AC}"/>
    <cellStyle name="Comma [0] 7 2 4 6" xfId="16536" xr:uid="{522FDE75-5EB6-4D1C-A232-3A25E0732AC6}"/>
    <cellStyle name="Comma [0] 7 2 5" xfId="2045" xr:uid="{6AF6E3FF-2CEE-4857-9A51-E629AE7B938C}"/>
    <cellStyle name="Comma [0] 7 2 5 2" xfId="3838" xr:uid="{F99A1F79-60D4-481B-9FC6-620A7DA58BCB}"/>
    <cellStyle name="Comma [0] 7 2 5 2 2" xfId="5164" xr:uid="{CCD4AA5B-4EF7-4302-9F5A-97D1E62EA52C}"/>
    <cellStyle name="Comma [0] 7 2 5 2 3" xfId="8958" xr:uid="{38127A1D-33D8-4DCF-B915-E2CC5CF78FF1}"/>
    <cellStyle name="Comma [0] 7 2 5 2 4" xfId="12748" xr:uid="{067447FA-9212-415D-861B-307973D43FF1}"/>
    <cellStyle name="Comma [0] 7 2 5 2 5" xfId="16539" xr:uid="{54931925-3FB0-4D9D-9B1E-1C953871B979}"/>
    <cellStyle name="Comma [0] 7 2 5 3" xfId="5163" xr:uid="{30FC2CB6-2A0B-4850-A54A-A5BDB18DB9D7}"/>
    <cellStyle name="Comma [0] 7 2 5 4" xfId="8957" xr:uid="{7FF41721-539C-42EC-9150-EF594C63C9CB}"/>
    <cellStyle name="Comma [0] 7 2 5 5" xfId="12747" xr:uid="{CCD1083E-4879-40BD-B533-D6C767B0339E}"/>
    <cellStyle name="Comma [0] 7 2 5 6" xfId="16538" xr:uid="{F1695906-B488-4ABF-A630-2CEA73BA7EA8}"/>
    <cellStyle name="Comma [0] 7 2 6" xfId="2566" xr:uid="{DC54EA2A-CFD9-4A93-ABE5-679195EA2F73}"/>
    <cellStyle name="Comma [0] 7 2 6 2" xfId="5165" xr:uid="{F5E8D7DD-5807-4DE1-A7F7-840CE122DC12}"/>
    <cellStyle name="Comma [0] 7 2 6 3" xfId="8959" xr:uid="{BC716DF7-4C05-40C9-A8D2-EA18F27CE55D}"/>
    <cellStyle name="Comma [0] 7 2 6 4" xfId="12749" xr:uid="{6FF4CF24-5739-4999-8151-8F2408A47CFE}"/>
    <cellStyle name="Comma [0] 7 2 6 5" xfId="16540" xr:uid="{C6A59A79-02DB-4290-B1CD-9EFB338BA189}"/>
    <cellStyle name="Comma [0] 7 2 7" xfId="5150" xr:uid="{27705378-897B-4CA4-8504-F8D06EBB095A}"/>
    <cellStyle name="Comma [0] 7 2 8" xfId="8944" xr:uid="{FC1AF3A8-72AD-4368-9C87-A40BD71689D1}"/>
    <cellStyle name="Comma [0] 7 2 9" xfId="12734" xr:uid="{166B38A1-D33F-43C6-9A07-DB9D2DE4270B}"/>
    <cellStyle name="Comma [0] 7 3" xfId="698" xr:uid="{11F9ECC2-29D2-4686-8E48-F8DEF86E1D19}"/>
    <cellStyle name="Comma [0] 7 3 10" xfId="16541" xr:uid="{1D07CD01-C206-4D92-8851-36914CB7CF79}"/>
    <cellStyle name="Comma [0] 7 3 2" xfId="925" xr:uid="{16EB9F18-4407-486C-95F5-11635DF9FD10}"/>
    <cellStyle name="Comma [0] 7 3 2 2" xfId="1608" xr:uid="{D46B938D-A95F-4B0B-9513-6E05668E7740}"/>
    <cellStyle name="Comma [0] 7 3 2 2 2" xfId="3401" xr:uid="{F141D8AA-AC30-4EE0-9725-9419DAF3015C}"/>
    <cellStyle name="Comma [0] 7 3 2 2 2 2" xfId="5169" xr:uid="{36F62012-4CC8-4068-B4F4-408B28185605}"/>
    <cellStyle name="Comma [0] 7 3 2 2 2 3" xfId="8963" xr:uid="{173B45A8-CC15-4ACB-8D84-959C68C202B5}"/>
    <cellStyle name="Comma [0] 7 3 2 2 2 4" xfId="12753" xr:uid="{CEB24AC0-AA8B-4CFF-9141-60911839ABB9}"/>
    <cellStyle name="Comma [0] 7 3 2 2 2 5" xfId="16544" xr:uid="{53EE3048-F822-4E00-BFA7-D26D63669C44}"/>
    <cellStyle name="Comma [0] 7 3 2 2 3" xfId="5168" xr:uid="{2999810F-BEC6-4530-939A-23878CAC57D0}"/>
    <cellStyle name="Comma [0] 7 3 2 2 4" xfId="8962" xr:uid="{595A92E7-2487-4754-8EB1-30A6FB976C87}"/>
    <cellStyle name="Comma [0] 7 3 2 2 5" xfId="12752" xr:uid="{C11B8942-4F02-4E4E-88FB-2850F00A34C4}"/>
    <cellStyle name="Comma [0] 7 3 2 2 6" xfId="16543" xr:uid="{B3FA4365-F701-49D7-A56F-33C6FB617927}"/>
    <cellStyle name="Comma [0] 7 3 2 3" xfId="2718" xr:uid="{07E08060-8AB4-4E0E-976C-5142B54A4F9F}"/>
    <cellStyle name="Comma [0] 7 3 2 3 2" xfId="5170" xr:uid="{07B286D1-936C-48B7-BCFA-DB1F7D96979D}"/>
    <cellStyle name="Comma [0] 7 3 2 3 3" xfId="8964" xr:uid="{86DFE4D4-6363-4E3B-B5E5-9E5EA7AE8C1C}"/>
    <cellStyle name="Comma [0] 7 3 2 3 4" xfId="12754" xr:uid="{2BF5A852-2C73-49CB-9FD5-14792DD78AC3}"/>
    <cellStyle name="Comma [0] 7 3 2 3 5" xfId="16545" xr:uid="{DDC20C0E-168E-4FD8-A9A9-CC582EA1B32D}"/>
    <cellStyle name="Comma [0] 7 3 2 4" xfId="5167" xr:uid="{BD0837A5-FBC2-4B89-9BC5-7F2FBB31AFCA}"/>
    <cellStyle name="Comma [0] 7 3 2 5" xfId="8961" xr:uid="{08294ADC-A949-40C5-91F6-C41A9D931FC6}"/>
    <cellStyle name="Comma [0] 7 3 2 6" xfId="12751" xr:uid="{6199C7FB-6F41-4134-BB54-9BCEBFE29CA9}"/>
    <cellStyle name="Comma [0] 7 3 2 7" xfId="16542" xr:uid="{ACA34C93-1801-4442-A7F7-59253E67005C}"/>
    <cellStyle name="Comma [0] 7 3 3" xfId="1152" xr:uid="{18D350FA-221C-4195-8EF6-96C41925860D}"/>
    <cellStyle name="Comma [0] 7 3 3 2" xfId="1835" xr:uid="{89FF9A5E-68DB-4BF7-B2A6-6DC3FCA67B34}"/>
    <cellStyle name="Comma [0] 7 3 3 2 2" xfId="3628" xr:uid="{573F7306-72E6-4006-8105-A5CA174AD52F}"/>
    <cellStyle name="Comma [0] 7 3 3 2 2 2" xfId="5173" xr:uid="{E4C5D9A0-A092-4750-AE2F-72D0EE2ADF1B}"/>
    <cellStyle name="Comma [0] 7 3 3 2 2 3" xfId="8967" xr:uid="{DCDC9FAC-F037-47EF-A9DE-995D3F390326}"/>
    <cellStyle name="Comma [0] 7 3 3 2 2 4" xfId="12757" xr:uid="{25908888-FEEA-4A64-A400-8C7DF772B1FF}"/>
    <cellStyle name="Comma [0] 7 3 3 2 2 5" xfId="16548" xr:uid="{9ACE71E4-4B3D-4B2D-A0DC-720D5CCBD8DF}"/>
    <cellStyle name="Comma [0] 7 3 3 2 3" xfId="5172" xr:uid="{2C03FAA8-CA2E-4449-BE5F-51FD2FB5ACDD}"/>
    <cellStyle name="Comma [0] 7 3 3 2 4" xfId="8966" xr:uid="{C5B129D4-E8B1-4589-A34B-F906401C376A}"/>
    <cellStyle name="Comma [0] 7 3 3 2 5" xfId="12756" xr:uid="{6F7F8182-3819-42F4-BFA7-A5EE533B57A5}"/>
    <cellStyle name="Comma [0] 7 3 3 2 6" xfId="16547" xr:uid="{9AF7B7B3-F9D2-47B5-A35E-E94526C74129}"/>
    <cellStyle name="Comma [0] 7 3 3 3" xfId="2945" xr:uid="{44C42873-221B-47D6-9FFF-259B3949EF2E}"/>
    <cellStyle name="Comma [0] 7 3 3 3 2" xfId="5174" xr:uid="{25A7866A-586A-4BC2-81EB-7B3AEF9FA19F}"/>
    <cellStyle name="Comma [0] 7 3 3 3 3" xfId="8968" xr:uid="{AFFD4B3B-781C-4AE2-9BA7-CD60EC6CF415}"/>
    <cellStyle name="Comma [0] 7 3 3 3 4" xfId="12758" xr:uid="{7B14E5CC-9CEC-4963-BA47-B8D664BC3D6C}"/>
    <cellStyle name="Comma [0] 7 3 3 3 5" xfId="16549" xr:uid="{6350A8DD-0BC4-42B0-A729-C9DDF40945A7}"/>
    <cellStyle name="Comma [0] 7 3 3 4" xfId="5171" xr:uid="{9177DC64-2CD3-4BA6-89DA-594368145C39}"/>
    <cellStyle name="Comma [0] 7 3 3 5" xfId="8965" xr:uid="{94ED974C-474E-4722-946C-F351C77CEFB6}"/>
    <cellStyle name="Comma [0] 7 3 3 6" xfId="12755" xr:uid="{C98AE0E2-09ED-4314-BBCA-7C1F0BE13BDD}"/>
    <cellStyle name="Comma [0] 7 3 3 7" xfId="16546" xr:uid="{2EF4CE51-8215-4E8E-B24D-47D35BF0ED62}"/>
    <cellStyle name="Comma [0] 7 3 4" xfId="1380" xr:uid="{3D02A2F3-9AD7-4C0E-9C75-8CBA34AD2368}"/>
    <cellStyle name="Comma [0] 7 3 4 2" xfId="3173" xr:uid="{CB2970BF-C516-40A0-A381-4E00016006DB}"/>
    <cellStyle name="Comma [0] 7 3 4 2 2" xfId="5176" xr:uid="{150FE2C4-30A7-4E96-83E7-F8BA334582A8}"/>
    <cellStyle name="Comma [0] 7 3 4 2 3" xfId="8970" xr:uid="{42EEAE3C-139F-4F6D-9AEB-966165DCC437}"/>
    <cellStyle name="Comma [0] 7 3 4 2 4" xfId="12760" xr:uid="{896C7EEF-B1FC-432F-AB54-B0FEEA3A17B9}"/>
    <cellStyle name="Comma [0] 7 3 4 2 5" xfId="16551" xr:uid="{BEF138DF-6E16-49C1-9DCA-F4BD54652513}"/>
    <cellStyle name="Comma [0] 7 3 4 3" xfId="5175" xr:uid="{916D86B7-E862-4B3D-B865-E7382058CEC5}"/>
    <cellStyle name="Comma [0] 7 3 4 4" xfId="8969" xr:uid="{1ED12CBD-222B-42B5-99D6-C6B5CF94D517}"/>
    <cellStyle name="Comma [0] 7 3 4 5" xfId="12759" xr:uid="{5C6B5EAE-7A9A-41AA-ADCC-3186AFF0C939}"/>
    <cellStyle name="Comma [0] 7 3 4 6" xfId="16550" xr:uid="{F609133C-9209-417F-82AC-79A751A80F37}"/>
    <cellStyle name="Comma [0] 7 3 5" xfId="1984" xr:uid="{B98EEB7F-BDBE-4E35-993A-EAAD5E7D3D07}"/>
    <cellStyle name="Comma [0] 7 3 5 2" xfId="3777" xr:uid="{657D0630-115B-48A4-BD12-A06E086400A6}"/>
    <cellStyle name="Comma [0] 7 3 5 2 2" xfId="5178" xr:uid="{0DFC61F4-7240-48A9-A31B-A0A29EFCBA2D}"/>
    <cellStyle name="Comma [0] 7 3 5 2 3" xfId="8972" xr:uid="{265A77CF-1CE1-45F2-B7F8-30A8BDB28C47}"/>
    <cellStyle name="Comma [0] 7 3 5 2 4" xfId="12762" xr:uid="{924D6444-DB4B-4966-B01E-E1045727DA7B}"/>
    <cellStyle name="Comma [0] 7 3 5 2 5" xfId="16553" xr:uid="{23D397A5-A642-4018-9AB7-1DEB82CA722A}"/>
    <cellStyle name="Comma [0] 7 3 5 3" xfId="5177" xr:uid="{A1CDA9F0-9574-4625-859E-364E74AFAF6A}"/>
    <cellStyle name="Comma [0] 7 3 5 4" xfId="8971" xr:uid="{90984FC3-FCDB-4DAE-89F3-FDDEA3962FD0}"/>
    <cellStyle name="Comma [0] 7 3 5 5" xfId="12761" xr:uid="{026B4683-8521-43AD-A747-FC785A5ADF28}"/>
    <cellStyle name="Comma [0] 7 3 5 6" xfId="16552" xr:uid="{57D39F5F-97F3-4E2E-B018-C5E57172CC49}"/>
    <cellStyle name="Comma [0] 7 3 6" xfId="2491" xr:uid="{2D66AAE0-4D37-40BB-A30E-F023873B9F9E}"/>
    <cellStyle name="Comma [0] 7 3 6 2" xfId="5179" xr:uid="{41D74C1A-F2BD-4E06-8953-6E74932CA001}"/>
    <cellStyle name="Comma [0] 7 3 6 3" xfId="8973" xr:uid="{29271F70-C450-4019-8D9E-0B9C2815EAD3}"/>
    <cellStyle name="Comma [0] 7 3 6 4" xfId="12763" xr:uid="{60F8195F-3E8A-47E2-9FD3-0BF309D3DEED}"/>
    <cellStyle name="Comma [0] 7 3 6 5" xfId="16554" xr:uid="{40F6B788-A913-41A4-89A7-04B427875814}"/>
    <cellStyle name="Comma [0] 7 3 7" xfId="5166" xr:uid="{EDD07FF6-A039-407B-B956-3A65524883F6}"/>
    <cellStyle name="Comma [0] 7 3 8" xfId="8960" xr:uid="{5CF4578B-BCE4-414C-B048-2BA4BAC5C9C8}"/>
    <cellStyle name="Comma [0] 7 3 9" xfId="12750" xr:uid="{ED33BB5D-FD57-4757-9A99-13EB23A4663E}"/>
    <cellStyle name="Comma [0] 7 4" xfId="849" xr:uid="{A8AABE64-2AF4-4121-9A93-D77C270BBC9B}"/>
    <cellStyle name="Comma [0] 7 4 2" xfId="1532" xr:uid="{32327F89-9B17-443E-B97E-FF4DE77488C5}"/>
    <cellStyle name="Comma [0] 7 4 2 2" xfId="3325" xr:uid="{37A2CA7A-F83E-41FF-B985-D59725DBBD66}"/>
    <cellStyle name="Comma [0] 7 4 2 2 2" xfId="5182" xr:uid="{2F68B6A0-E58D-4A2C-9EEE-DF755B6DE384}"/>
    <cellStyle name="Comma [0] 7 4 2 2 3" xfId="8976" xr:uid="{B94374C0-EB4C-4DE6-A79B-9070FA0179F7}"/>
    <cellStyle name="Comma [0] 7 4 2 2 4" xfId="12766" xr:uid="{EC9C9B4F-6CF5-4D5D-9928-C34995655A47}"/>
    <cellStyle name="Comma [0] 7 4 2 2 5" xfId="16557" xr:uid="{41C7CEB5-EEE5-4A9C-8D2E-E6D696C91EBC}"/>
    <cellStyle name="Comma [0] 7 4 2 3" xfId="5181" xr:uid="{7323615B-12A2-4EC7-916F-D32ECC23FC5C}"/>
    <cellStyle name="Comma [0] 7 4 2 4" xfId="8975" xr:uid="{B885C908-25F9-4327-B316-5C84882A0D0C}"/>
    <cellStyle name="Comma [0] 7 4 2 5" xfId="12765" xr:uid="{51071B87-14F9-410C-B27F-FF831D65AE31}"/>
    <cellStyle name="Comma [0] 7 4 2 6" xfId="16556" xr:uid="{18A6F61C-6E55-43C2-B65D-165569D73BE4}"/>
    <cellStyle name="Comma [0] 7 4 3" xfId="2113" xr:uid="{A9380D94-A043-4090-8BD4-66F1BAA12D04}"/>
    <cellStyle name="Comma [0] 7 4 3 2" xfId="3906" xr:uid="{FD54A821-F8C8-443D-B0CA-F0C114486965}"/>
    <cellStyle name="Comma [0] 7 4 3 2 2" xfId="5184" xr:uid="{F8F43F24-F8D9-490D-B806-1402F2CC6C0B}"/>
    <cellStyle name="Comma [0] 7 4 3 2 3" xfId="8978" xr:uid="{33DD7BD3-E061-454D-A5BF-7D0D160E5B04}"/>
    <cellStyle name="Comma [0] 7 4 3 2 4" xfId="12768" xr:uid="{D4D86C24-F24D-4A6E-A743-F4BB4B26D7C8}"/>
    <cellStyle name="Comma [0] 7 4 3 2 5" xfId="16559" xr:uid="{CDBA6169-53F5-43FF-B837-637083127C52}"/>
    <cellStyle name="Comma [0] 7 4 3 3" xfId="5183" xr:uid="{B22C4B94-3971-4B0B-B8B5-C908A742114C}"/>
    <cellStyle name="Comma [0] 7 4 3 4" xfId="8977" xr:uid="{E0CF9565-948A-4DC0-B0C3-7B3369FE0EBD}"/>
    <cellStyle name="Comma [0] 7 4 3 5" xfId="12767" xr:uid="{BD02A45F-003B-4496-B35A-424971DE75AB}"/>
    <cellStyle name="Comma [0] 7 4 3 6" xfId="16558" xr:uid="{E5DD9DE3-7987-4A1D-A3BB-7311D1BBA4B1}"/>
    <cellStyle name="Comma [0] 7 4 4" xfId="2642" xr:uid="{9BE0D7B9-7C9A-432A-A125-E697D08F7BFE}"/>
    <cellStyle name="Comma [0] 7 4 4 2" xfId="5185" xr:uid="{FA1E1379-0EF3-4496-A50A-4FA89BA34D27}"/>
    <cellStyle name="Comma [0] 7 4 4 3" xfId="8979" xr:uid="{DB4651AF-405A-4EEA-8499-E765D90E2295}"/>
    <cellStyle name="Comma [0] 7 4 4 4" xfId="12769" xr:uid="{EE2AF42C-C048-4DEE-9E2B-411FBA6648AA}"/>
    <cellStyle name="Comma [0] 7 4 4 5" xfId="16560" xr:uid="{1AF0C436-8E79-42C9-B885-DAEA3D69950B}"/>
    <cellStyle name="Comma [0] 7 4 5" xfId="5180" xr:uid="{D677C54A-04CD-4617-89F4-8CBA345E48FF}"/>
    <cellStyle name="Comma [0] 7 4 6" xfId="8974" xr:uid="{FAC0585A-1118-48A4-BB1E-70CA76C8B0FE}"/>
    <cellStyle name="Comma [0] 7 4 7" xfId="12764" xr:uid="{B1A5B37B-80AB-484C-AA75-048C9C5E2A0C}"/>
    <cellStyle name="Comma [0] 7 4 8" xfId="16555" xr:uid="{3EFD6EB0-BCC8-4BD7-8DA7-250D8B8CDC48}"/>
    <cellStyle name="Comma [0] 7 5" xfId="1076" xr:uid="{EC89A8FC-ED44-4075-A3DB-E6BE22CBFB0B}"/>
    <cellStyle name="Comma [0] 7 5 2" xfId="1759" xr:uid="{F2E229FF-00C3-4062-A428-98AC09661507}"/>
    <cellStyle name="Comma [0] 7 5 2 2" xfId="3552" xr:uid="{5293F50A-98D7-4A67-A8D0-9A1CC87DCEDE}"/>
    <cellStyle name="Comma [0] 7 5 2 2 2" xfId="5188" xr:uid="{614C6E00-E00B-4B90-8FC4-C4D35D7AEC19}"/>
    <cellStyle name="Comma [0] 7 5 2 2 3" xfId="8982" xr:uid="{C679AC9B-9A35-4B53-960D-359DF1D156D8}"/>
    <cellStyle name="Comma [0] 7 5 2 2 4" xfId="12772" xr:uid="{F0C67FB8-3BFA-4C36-AEE3-CADDF3294472}"/>
    <cellStyle name="Comma [0] 7 5 2 2 5" xfId="16563" xr:uid="{6FBFB1E0-72CE-4A3C-B7C1-9B781EEE3435}"/>
    <cellStyle name="Comma [0] 7 5 2 3" xfId="5187" xr:uid="{AFEA8241-AD5E-4235-805A-999639E22243}"/>
    <cellStyle name="Comma [0] 7 5 2 4" xfId="8981" xr:uid="{EDCFE0D5-035C-40F4-841B-A614510659E1}"/>
    <cellStyle name="Comma [0] 7 5 2 5" xfId="12771" xr:uid="{AA2FA740-5784-48C5-A55E-0A4A415260B6}"/>
    <cellStyle name="Comma [0] 7 5 2 6" xfId="16562" xr:uid="{EBCC4C9F-2F23-48D2-878A-F7ABD2FE0083}"/>
    <cellStyle name="Comma [0] 7 5 3" xfId="2869" xr:uid="{97905ED8-770A-4E47-9D8B-2C94DF4224B3}"/>
    <cellStyle name="Comma [0] 7 5 3 2" xfId="5189" xr:uid="{EC703A98-FC61-483C-A3B1-A00B7313ABF9}"/>
    <cellStyle name="Comma [0] 7 5 3 3" xfId="8983" xr:uid="{20D7E440-56CE-4B05-B0E6-E3881E124F45}"/>
    <cellStyle name="Comma [0] 7 5 3 4" xfId="12773" xr:uid="{7656316D-A4E0-4EFB-B00F-5916E1DA81E0}"/>
    <cellStyle name="Comma [0] 7 5 3 5" xfId="16564" xr:uid="{2112EDF9-060B-4A18-8F4A-8110A47D986F}"/>
    <cellStyle name="Comma [0] 7 5 4" xfId="5186" xr:uid="{E08BE338-A978-43D5-9B47-2F4D62C16EA4}"/>
    <cellStyle name="Comma [0] 7 5 5" xfId="8980" xr:uid="{A09347CE-2FDA-4A1A-A64A-E473AD5A45F1}"/>
    <cellStyle name="Comma [0] 7 5 6" xfId="12770" xr:uid="{563242C5-FD16-418D-A670-A57BEA43B1DF}"/>
    <cellStyle name="Comma [0] 7 5 7" xfId="16561" xr:uid="{27B07ECE-C46E-416E-8642-463573EEA93F}"/>
    <cellStyle name="Comma [0] 7 6" xfId="1304" xr:uid="{F3718BAD-6289-4A08-9C2C-06DDDB0C34F8}"/>
    <cellStyle name="Comma [0] 7 6 2" xfId="3097" xr:uid="{4361FB2D-6A3F-4483-8AE8-C22E48999F72}"/>
    <cellStyle name="Comma [0] 7 6 2 2" xfId="5191" xr:uid="{E3A97CA0-7CF1-4AA0-8D7B-3323EE8961D5}"/>
    <cellStyle name="Comma [0] 7 6 2 3" xfId="8985" xr:uid="{69CEF3F8-2ACB-495A-A57A-1B0ABB0B6DD5}"/>
    <cellStyle name="Comma [0] 7 6 2 4" xfId="12775" xr:uid="{546F2125-CE81-4368-A537-386520C202C7}"/>
    <cellStyle name="Comma [0] 7 6 2 5" xfId="16566" xr:uid="{E25EBF6F-E196-4709-A9A6-2BDC048C7FC7}"/>
    <cellStyle name="Comma [0] 7 6 3" xfId="5190" xr:uid="{55562479-9F51-4EC1-BE5D-CABA9D10D329}"/>
    <cellStyle name="Comma [0] 7 6 4" xfId="8984" xr:uid="{F228FFB8-A310-4F78-B40D-7E81DD66D614}"/>
    <cellStyle name="Comma [0] 7 6 5" xfId="12774" xr:uid="{7714D79A-7A5A-498A-815D-3F84FF053EFF}"/>
    <cellStyle name="Comma [0] 7 6 6" xfId="16565" xr:uid="{2C4F4954-C508-4DBD-9FF5-C3B0DCCBCA06}"/>
    <cellStyle name="Comma [0] 7 7" xfId="608" xr:uid="{23D5E2BA-5DDC-4993-9D44-B9883F314BA2}"/>
    <cellStyle name="Comma [0] 7 7 2" xfId="2409" xr:uid="{AA6D4734-BAAF-4FE8-9146-FE4A4C374C44}"/>
    <cellStyle name="Comma [0] 7 7 2 2" xfId="5193" xr:uid="{40147B40-F2AB-43F3-8717-83AFB523DAC8}"/>
    <cellStyle name="Comma [0] 7 7 2 3" xfId="8987" xr:uid="{DE397105-66A6-41A0-A851-E919F6575219}"/>
    <cellStyle name="Comma [0] 7 7 2 4" xfId="12777" xr:uid="{73A064EB-5222-4041-ACB0-01D73BCC234C}"/>
    <cellStyle name="Comma [0] 7 7 2 5" xfId="16568" xr:uid="{0483D37F-D8A6-4796-AF14-1A746DAEEDE6}"/>
    <cellStyle name="Comma [0] 7 7 3" xfId="5192" xr:uid="{C2F8A2F4-B6E3-43B3-BBFA-CB17648C6DAF}"/>
    <cellStyle name="Comma [0] 7 7 4" xfId="8986" xr:uid="{F8BA7FEE-15D5-43BC-8901-A057E362BB43}"/>
    <cellStyle name="Comma [0] 7 7 5" xfId="12776" xr:uid="{A159DF0C-98FE-482C-96DC-EEBB85B6C864}"/>
    <cellStyle name="Comma [0] 7 7 6" xfId="16567" xr:uid="{CB9B9310-ABDF-410F-83F2-7241C017B049}"/>
    <cellStyle name="Comma [0] 7 8" xfId="2311" xr:uid="{2FDD6ED8-BA4E-44E8-836E-7B727ACEE2E5}"/>
    <cellStyle name="Comma [0] 7 8 2" xfId="5194" xr:uid="{02B3C4D0-52D5-4455-8B0A-D1870C4D23EB}"/>
    <cellStyle name="Comma [0] 7 8 3" xfId="8988" xr:uid="{2A0D6B4E-9C19-4973-BFC9-14C0C566FF45}"/>
    <cellStyle name="Comma [0] 7 8 4" xfId="12778" xr:uid="{38E4B882-9EB8-400F-968A-482896B0C61D}"/>
    <cellStyle name="Comma [0] 7 8 5" xfId="16569" xr:uid="{61DF3B4D-E56F-4FD5-A3BB-BA7C806B9830}"/>
    <cellStyle name="Comma [0] 7 9" xfId="5149" xr:uid="{EC8DDA0D-1274-46D0-BBC0-A99773CFC82A}"/>
    <cellStyle name="Comma [0] 8" xfId="514" xr:uid="{6B53198A-5685-41FA-A030-54FD21DF359F}"/>
    <cellStyle name="Comma [0] 8 10" xfId="8989" xr:uid="{CAE7771D-8AA5-401B-B2B3-EAD0FF7221CF}"/>
    <cellStyle name="Comma [0] 8 11" xfId="12779" xr:uid="{5050A119-CE0E-4392-94EC-690335AC5312}"/>
    <cellStyle name="Comma [0] 8 12" xfId="16570" xr:uid="{72AFAAE6-B45F-422E-8A84-636EA4D451C1}"/>
    <cellStyle name="Comma [0] 8 2" xfId="792" xr:uid="{5366106B-38EC-4CE2-81BF-36E135460427}"/>
    <cellStyle name="Comma [0] 8 2 10" xfId="16571" xr:uid="{DBF836FE-C1BD-42AE-9B23-A20AB28A2FC2}"/>
    <cellStyle name="Comma [0] 8 2 2" xfId="1019" xr:uid="{B06CBD41-C0B9-4226-9DCD-4AEAA60A31F4}"/>
    <cellStyle name="Comma [0] 8 2 2 2" xfId="1702" xr:uid="{C67821FA-8083-44D1-A61D-85D99EF319B1}"/>
    <cellStyle name="Comma [0] 8 2 2 2 2" xfId="3495" xr:uid="{D4E7969F-D30F-4CC6-95A0-02DD42A400CE}"/>
    <cellStyle name="Comma [0] 8 2 2 2 2 2" xfId="5199" xr:uid="{8D6DC281-4694-4255-BD95-281064C5CD34}"/>
    <cellStyle name="Comma [0] 8 2 2 2 2 3" xfId="8993" xr:uid="{B8D75F0D-D943-440A-A9A0-8265A9912FA4}"/>
    <cellStyle name="Comma [0] 8 2 2 2 2 4" xfId="12783" xr:uid="{4C398EAB-856A-4703-A9E8-3AC741103F3F}"/>
    <cellStyle name="Comma [0] 8 2 2 2 2 5" xfId="16574" xr:uid="{84E7A8DC-831C-4E0C-8491-03F7A632245C}"/>
    <cellStyle name="Comma [0] 8 2 2 2 3" xfId="5198" xr:uid="{37192AF3-703F-4375-87C5-3ED73C59524A}"/>
    <cellStyle name="Comma [0] 8 2 2 2 4" xfId="8992" xr:uid="{56964AE5-6FB8-4ECD-ACE0-AABEC3734014}"/>
    <cellStyle name="Comma [0] 8 2 2 2 5" xfId="12782" xr:uid="{19C15F74-7909-4CA8-82E2-3E7CE19167BF}"/>
    <cellStyle name="Comma [0] 8 2 2 2 6" xfId="16573" xr:uid="{FC752DFE-91C5-4913-9E92-C63C8C295CB9}"/>
    <cellStyle name="Comma [0] 8 2 2 3" xfId="2207" xr:uid="{A7DFC019-E026-4DD4-B9EB-C463FC627D46}"/>
    <cellStyle name="Comma [0] 8 2 2 3 2" xfId="4000" xr:uid="{85FB31EF-A284-4B61-82BE-8205D60DC5A2}"/>
    <cellStyle name="Comma [0] 8 2 2 3 2 2" xfId="5201" xr:uid="{81DF03A0-92CB-4E32-B994-7E40CD8FB6FD}"/>
    <cellStyle name="Comma [0] 8 2 2 3 2 3" xfId="8995" xr:uid="{6500641E-3786-4E7F-A937-2D617ABBC574}"/>
    <cellStyle name="Comma [0] 8 2 2 3 2 4" xfId="12785" xr:uid="{A87011B6-4970-4E70-B2FC-F68D0A0247B2}"/>
    <cellStyle name="Comma [0] 8 2 2 3 2 5" xfId="16576" xr:uid="{1DA47466-554D-48A8-B3DE-59C240EAE492}"/>
    <cellStyle name="Comma [0] 8 2 2 3 3" xfId="5200" xr:uid="{24D5D2BA-8772-4270-B747-12471C826F3D}"/>
    <cellStyle name="Comma [0] 8 2 2 3 4" xfId="8994" xr:uid="{B033CCE6-E6E5-4922-ABBA-34C3EBE6E53A}"/>
    <cellStyle name="Comma [0] 8 2 2 3 5" xfId="12784" xr:uid="{9FF189D4-6BF4-4AE4-A6D4-1E5C3B0634D0}"/>
    <cellStyle name="Comma [0] 8 2 2 3 6" xfId="16575" xr:uid="{228B7547-9CC3-478B-B1BC-D906CF4FBA9C}"/>
    <cellStyle name="Comma [0] 8 2 2 4" xfId="2812" xr:uid="{DE08E2DC-6E67-471F-AB6A-B30EF8981375}"/>
    <cellStyle name="Comma [0] 8 2 2 4 2" xfId="5202" xr:uid="{7886A2A1-BF64-432B-B2C2-E66D9800AFF1}"/>
    <cellStyle name="Comma [0] 8 2 2 4 3" xfId="8996" xr:uid="{6142C949-3203-4C5A-B1F2-5FF10A23A68E}"/>
    <cellStyle name="Comma [0] 8 2 2 4 4" xfId="12786" xr:uid="{2D8DDD63-5392-4834-92D8-D7CDB9554F18}"/>
    <cellStyle name="Comma [0] 8 2 2 4 5" xfId="16577" xr:uid="{EFA67287-221E-4907-AC62-F5D37DC3F824}"/>
    <cellStyle name="Comma [0] 8 2 2 5" xfId="5197" xr:uid="{81B1CD44-0512-423E-AF50-CA12BDED8CDA}"/>
    <cellStyle name="Comma [0] 8 2 2 6" xfId="8991" xr:uid="{961AA45F-62A2-493C-BB5C-9C32D8D08DD7}"/>
    <cellStyle name="Comma [0] 8 2 2 7" xfId="12781" xr:uid="{C5100D8D-4C04-4A80-9C1F-1C651895F671}"/>
    <cellStyle name="Comma [0] 8 2 2 8" xfId="16572" xr:uid="{54DDF741-CB64-4F48-8237-CA169E3EE40F}"/>
    <cellStyle name="Comma [0] 8 2 3" xfId="1246" xr:uid="{A54AFC1D-80B1-4E3B-9012-9B1C1678A078}"/>
    <cellStyle name="Comma [0] 8 2 3 2" xfId="1929" xr:uid="{A28ED55D-E8B6-4E9D-96C4-CEA672C81127}"/>
    <cellStyle name="Comma [0] 8 2 3 2 2" xfId="3722" xr:uid="{87792767-8D03-40EC-B286-E332275C2066}"/>
    <cellStyle name="Comma [0] 8 2 3 2 2 2" xfId="5205" xr:uid="{AB590C09-4CCF-4A4F-B118-585790C67B83}"/>
    <cellStyle name="Comma [0] 8 2 3 2 2 3" xfId="8999" xr:uid="{A607CEAE-AF4E-4C42-B880-8BC91FA8F420}"/>
    <cellStyle name="Comma [0] 8 2 3 2 2 4" xfId="12789" xr:uid="{9AD0312E-0932-4D3D-BAC9-7CC8D4742809}"/>
    <cellStyle name="Comma [0] 8 2 3 2 2 5" xfId="16580" xr:uid="{BE855B4F-6DFC-4AD3-82DA-67D539B19BDC}"/>
    <cellStyle name="Comma [0] 8 2 3 2 3" xfId="5204" xr:uid="{72E72E78-E72B-4B1C-8A41-3FDF04CAF6EF}"/>
    <cellStyle name="Comma [0] 8 2 3 2 4" xfId="8998" xr:uid="{214128B1-B7CA-458F-A98D-AB282DCE5FBD}"/>
    <cellStyle name="Comma [0] 8 2 3 2 5" xfId="12788" xr:uid="{5A563A89-FC67-4D72-A09B-6B7CEE6793DA}"/>
    <cellStyle name="Comma [0] 8 2 3 2 6" xfId="16579" xr:uid="{123A9E2A-AF0A-4E96-841C-593950473243}"/>
    <cellStyle name="Comma [0] 8 2 3 3" xfId="3039" xr:uid="{DD2EE990-8E0C-478D-82ED-9E25CD46DFAD}"/>
    <cellStyle name="Comma [0] 8 2 3 3 2" xfId="5206" xr:uid="{EE408156-011E-4AAF-9CF3-E4527E95E020}"/>
    <cellStyle name="Comma [0] 8 2 3 3 3" xfId="9000" xr:uid="{5C891BBA-6196-4FA9-B5BB-90417AFA948C}"/>
    <cellStyle name="Comma [0] 8 2 3 3 4" xfId="12790" xr:uid="{21D87CA7-1FCE-46C8-9839-99209CA806C6}"/>
    <cellStyle name="Comma [0] 8 2 3 3 5" xfId="16581" xr:uid="{2BE5AE76-819F-4A32-AE6C-DA51BD3F4EF4}"/>
    <cellStyle name="Comma [0] 8 2 3 4" xfId="5203" xr:uid="{FE657042-5558-405A-84A3-EB888BA88437}"/>
    <cellStyle name="Comma [0] 8 2 3 5" xfId="8997" xr:uid="{F1A671A3-5397-4EC5-99E9-714C660CDC7C}"/>
    <cellStyle name="Comma [0] 8 2 3 6" xfId="12787" xr:uid="{155EDF19-F2AC-461C-B132-C6AA005DD91B}"/>
    <cellStyle name="Comma [0] 8 2 3 7" xfId="16578" xr:uid="{376670E7-9A2B-4D59-A51B-59AE895417F5}"/>
    <cellStyle name="Comma [0] 8 2 4" xfId="1474" xr:uid="{480C03A7-05B6-481B-9503-9BF5205ADF7D}"/>
    <cellStyle name="Comma [0] 8 2 4 2" xfId="3267" xr:uid="{9CDA7DAD-6289-4AE9-AF6D-D93CBEAD7497}"/>
    <cellStyle name="Comma [0] 8 2 4 2 2" xfId="5208" xr:uid="{8F702935-9A9B-4955-983E-0E801AA4DB57}"/>
    <cellStyle name="Comma [0] 8 2 4 2 3" xfId="9002" xr:uid="{82AE203F-031F-4AA1-BE70-A78003F6A134}"/>
    <cellStyle name="Comma [0] 8 2 4 2 4" xfId="12792" xr:uid="{5924ABFB-AB6A-4609-83A3-105C1059F8D8}"/>
    <cellStyle name="Comma [0] 8 2 4 2 5" xfId="16583" xr:uid="{57CCA37D-9DE4-4119-AE39-562F295162E5}"/>
    <cellStyle name="Comma [0] 8 2 4 3" xfId="5207" xr:uid="{74D2C3A8-A3BE-49EF-9EB9-A603DD3D8F2D}"/>
    <cellStyle name="Comma [0] 8 2 4 4" xfId="9001" xr:uid="{1FC6CDC0-50A2-47FF-A2E8-2E1295201037}"/>
    <cellStyle name="Comma [0] 8 2 4 5" xfId="12791" xr:uid="{F5F20FC6-7906-42BD-9C27-97D16EFDD38E}"/>
    <cellStyle name="Comma [0] 8 2 4 6" xfId="16582" xr:uid="{E6E240AD-37BD-4203-BD9C-E729089BA9E0}"/>
    <cellStyle name="Comma [0] 8 2 5" xfId="2061" xr:uid="{2A92B794-AF2A-4D30-A236-659476E1903B}"/>
    <cellStyle name="Comma [0] 8 2 5 2" xfId="3854" xr:uid="{D23D291E-1C22-4C7D-A6E3-6F9112AAD494}"/>
    <cellStyle name="Comma [0] 8 2 5 2 2" xfId="5210" xr:uid="{9942069F-45B0-49DE-A387-633B86D25CC7}"/>
    <cellStyle name="Comma [0] 8 2 5 2 3" xfId="9004" xr:uid="{4502D156-09E8-4190-B286-97B77EFA6A5B}"/>
    <cellStyle name="Comma [0] 8 2 5 2 4" xfId="12794" xr:uid="{43FBF8F4-AFF8-4A74-8735-EB0E67A5A50A}"/>
    <cellStyle name="Comma [0] 8 2 5 2 5" xfId="16585" xr:uid="{050E9397-7EEC-443A-B4D5-2E789E3F9CB6}"/>
    <cellStyle name="Comma [0] 8 2 5 3" xfId="5209" xr:uid="{6F037D4F-96D4-453E-BE9C-83DE84E86F69}"/>
    <cellStyle name="Comma [0] 8 2 5 4" xfId="9003" xr:uid="{541D8F46-8C09-4628-8038-AC036854F62B}"/>
    <cellStyle name="Comma [0] 8 2 5 5" xfId="12793" xr:uid="{9801E037-5BA3-4790-9927-5B56A5BD3DEA}"/>
    <cellStyle name="Comma [0] 8 2 5 6" xfId="16584" xr:uid="{C6028956-C803-4A64-8674-7F69F9EC463B}"/>
    <cellStyle name="Comma [0] 8 2 6" xfId="2585" xr:uid="{6A5E7290-9F51-4BC7-A82E-DA10626C3586}"/>
    <cellStyle name="Comma [0] 8 2 6 2" xfId="5211" xr:uid="{B03E4E4D-761A-4C7E-B82F-06A368335A7B}"/>
    <cellStyle name="Comma [0] 8 2 6 3" xfId="9005" xr:uid="{3C6073B8-5B65-41FF-A941-A292690E0B06}"/>
    <cellStyle name="Comma [0] 8 2 6 4" xfId="12795" xr:uid="{35782762-75C5-404F-ABFB-333B569BFCDA}"/>
    <cellStyle name="Comma [0] 8 2 6 5" xfId="16586" xr:uid="{8E608554-D928-4541-AE72-767A02D61923}"/>
    <cellStyle name="Comma [0] 8 2 7" xfId="5196" xr:uid="{CE4E9175-DC64-4866-A61A-0FD029874645}"/>
    <cellStyle name="Comma [0] 8 2 8" xfId="8990" xr:uid="{B16D057B-9258-4155-ADB8-95A932A89932}"/>
    <cellStyle name="Comma [0] 8 2 9" xfId="12780" xr:uid="{30F23CE1-B7FA-4E33-A6C0-B4D84B4409D1}"/>
    <cellStyle name="Comma [0] 8 3" xfId="717" xr:uid="{8CE9B682-F8B8-41E1-9043-16AF601DE41D}"/>
    <cellStyle name="Comma [0] 8 3 10" xfId="16587" xr:uid="{E2C4C098-34F5-4488-86F3-AD772EB07E05}"/>
    <cellStyle name="Comma [0] 8 3 2" xfId="944" xr:uid="{B228E93E-AD6E-4A5E-BB5F-1E98D07B1C9D}"/>
    <cellStyle name="Comma [0] 8 3 2 2" xfId="1627" xr:uid="{5E3FD06E-10C4-40EB-93F8-DE3F2F431722}"/>
    <cellStyle name="Comma [0] 8 3 2 2 2" xfId="3420" xr:uid="{714E3D5B-809A-4B99-8FBC-77EE191A4EDE}"/>
    <cellStyle name="Comma [0] 8 3 2 2 2 2" xfId="5215" xr:uid="{908DE2E0-BAE5-4B82-91EC-36DEDF11EB97}"/>
    <cellStyle name="Comma [0] 8 3 2 2 2 3" xfId="9009" xr:uid="{A6654BDE-89AF-4EE2-9579-9321E75D824A}"/>
    <cellStyle name="Comma [0] 8 3 2 2 2 4" xfId="12799" xr:uid="{7D6B6399-5225-42D9-BECE-8E7C2EA73E4D}"/>
    <cellStyle name="Comma [0] 8 3 2 2 2 5" xfId="16590" xr:uid="{5D6F536A-C79E-4401-8BB6-C03D6D5C16F9}"/>
    <cellStyle name="Comma [0] 8 3 2 2 3" xfId="5214" xr:uid="{64620CDE-C548-47AF-BB10-DF62A80F0EE6}"/>
    <cellStyle name="Comma [0] 8 3 2 2 4" xfId="9008" xr:uid="{551B2230-4750-4A25-9E4C-7DD54B20AEF7}"/>
    <cellStyle name="Comma [0] 8 3 2 2 5" xfId="12798" xr:uid="{D3C02350-EDCE-4C33-8243-6D00FB4E7F98}"/>
    <cellStyle name="Comma [0] 8 3 2 2 6" xfId="16589" xr:uid="{F31CB5DF-42BC-49A5-9684-F61E052AE6B9}"/>
    <cellStyle name="Comma [0] 8 3 2 3" xfId="2737" xr:uid="{E9E80D42-AF0B-4CAA-BF63-EE696A8F412E}"/>
    <cellStyle name="Comma [0] 8 3 2 3 2" xfId="5216" xr:uid="{0979001A-A11F-4077-952A-585652E17570}"/>
    <cellStyle name="Comma [0] 8 3 2 3 3" xfId="9010" xr:uid="{BD333E5F-8D93-437A-AED9-7468E4CC20AE}"/>
    <cellStyle name="Comma [0] 8 3 2 3 4" xfId="12800" xr:uid="{9DF6F9E3-0C3A-4D7C-9A2D-96741A9C0D0D}"/>
    <cellStyle name="Comma [0] 8 3 2 3 5" xfId="16591" xr:uid="{8C2E5EFF-B07D-40CC-B6D1-EC99CFED9E1B}"/>
    <cellStyle name="Comma [0] 8 3 2 4" xfId="5213" xr:uid="{EE25A148-951A-4ECB-96BA-678E56A82F58}"/>
    <cellStyle name="Comma [0] 8 3 2 5" xfId="9007" xr:uid="{DC7E0181-364B-42BC-936D-C7C7BD058752}"/>
    <cellStyle name="Comma [0] 8 3 2 6" xfId="12797" xr:uid="{6DFD675B-C8AE-4C11-93F9-01700EACC4A2}"/>
    <cellStyle name="Comma [0] 8 3 2 7" xfId="16588" xr:uid="{B9D638A8-0CB2-404D-A903-297451C63F42}"/>
    <cellStyle name="Comma [0] 8 3 3" xfId="1171" xr:uid="{9AC958ED-D594-4BD9-82F8-9DFF4DAC4B62}"/>
    <cellStyle name="Comma [0] 8 3 3 2" xfId="1854" xr:uid="{E37A794E-C4CA-443C-8CBD-57E4C57F17B5}"/>
    <cellStyle name="Comma [0] 8 3 3 2 2" xfId="3647" xr:uid="{F6C91B7F-A53A-420E-822F-16E14FDFE4F9}"/>
    <cellStyle name="Comma [0] 8 3 3 2 2 2" xfId="5219" xr:uid="{E50AE297-6A8A-4ED9-8088-11B519DE92F3}"/>
    <cellStyle name="Comma [0] 8 3 3 2 2 3" xfId="9013" xr:uid="{86EE4149-63B6-434A-9EB8-ED8B969798F8}"/>
    <cellStyle name="Comma [0] 8 3 3 2 2 4" xfId="12803" xr:uid="{FD177ED4-2B7E-432B-BE42-0145577BC643}"/>
    <cellStyle name="Comma [0] 8 3 3 2 2 5" xfId="16594" xr:uid="{DDCBFC6E-198C-462E-B1F0-510CAF1B887A}"/>
    <cellStyle name="Comma [0] 8 3 3 2 3" xfId="5218" xr:uid="{A56A62E1-6405-4ABC-AE3D-79744F788881}"/>
    <cellStyle name="Comma [0] 8 3 3 2 4" xfId="9012" xr:uid="{2B0C2DE0-BBFB-425C-93EB-53FAA6131AF9}"/>
    <cellStyle name="Comma [0] 8 3 3 2 5" xfId="12802" xr:uid="{D0ACFF0E-8366-43D0-B7B6-29B007DE571D}"/>
    <cellStyle name="Comma [0] 8 3 3 2 6" xfId="16593" xr:uid="{896A4AC6-C854-47AC-9855-8AE6260B11A3}"/>
    <cellStyle name="Comma [0] 8 3 3 3" xfId="2964" xr:uid="{4864510D-2C9F-4739-923F-20CB6EB34F2B}"/>
    <cellStyle name="Comma [0] 8 3 3 3 2" xfId="5220" xr:uid="{64BC397C-2524-4F42-863F-2DC793F41F0B}"/>
    <cellStyle name="Comma [0] 8 3 3 3 3" xfId="9014" xr:uid="{8737E43B-5364-42FF-8F88-F50609A5ECB3}"/>
    <cellStyle name="Comma [0] 8 3 3 3 4" xfId="12804" xr:uid="{6D9AA88D-AA47-446A-87B0-B85C11C22FE4}"/>
    <cellStyle name="Comma [0] 8 3 3 3 5" xfId="16595" xr:uid="{5F15B51F-6040-4D67-98D2-73D24BC784CD}"/>
    <cellStyle name="Comma [0] 8 3 3 4" xfId="5217" xr:uid="{AE96BD57-78D3-4EBF-83DA-BAC27E293240}"/>
    <cellStyle name="Comma [0] 8 3 3 5" xfId="9011" xr:uid="{84D96CE5-A0AC-439C-B3DB-537E63265FB0}"/>
    <cellStyle name="Comma [0] 8 3 3 6" xfId="12801" xr:uid="{67A7672A-F194-4861-BF9F-A97C84A3787A}"/>
    <cellStyle name="Comma [0] 8 3 3 7" xfId="16592" xr:uid="{D2A21FD0-29C6-4EF6-BB33-E60222C0C5D6}"/>
    <cellStyle name="Comma [0] 8 3 4" xfId="1399" xr:uid="{EE900B9A-8017-460D-AE14-A523AB27720E}"/>
    <cellStyle name="Comma [0] 8 3 4 2" xfId="3192" xr:uid="{579F9E16-FB6D-43F0-8FCA-9BF99DE8775D}"/>
    <cellStyle name="Comma [0] 8 3 4 2 2" xfId="5222" xr:uid="{14B63019-0636-4DD8-9CBC-127D29056FE1}"/>
    <cellStyle name="Comma [0] 8 3 4 2 3" xfId="9016" xr:uid="{D917CD00-CC86-4EB2-B84B-5D07ED2C1F1D}"/>
    <cellStyle name="Comma [0] 8 3 4 2 4" xfId="12806" xr:uid="{2E21637B-B4DF-491F-A4D5-C7B754C79FD6}"/>
    <cellStyle name="Comma [0] 8 3 4 2 5" xfId="16597" xr:uid="{65775435-ABB1-440C-B2BB-1969A0496739}"/>
    <cellStyle name="Comma [0] 8 3 4 3" xfId="5221" xr:uid="{8EBD6723-EBEA-43B2-AAE7-000754A639B0}"/>
    <cellStyle name="Comma [0] 8 3 4 4" xfId="9015" xr:uid="{5139EA2D-2434-4095-9AF4-18FFCA21C7A0}"/>
    <cellStyle name="Comma [0] 8 3 4 5" xfId="12805" xr:uid="{2C1AD510-471B-4BC8-88F4-1AB2C0168BE9}"/>
    <cellStyle name="Comma [0] 8 3 4 6" xfId="16596" xr:uid="{4A0EB541-0E5B-4D3F-BDF1-7AFF2B5A7413}"/>
    <cellStyle name="Comma [0] 8 3 5" xfId="2003" xr:uid="{A93FC5A5-7989-4A9A-977F-DF327A8F4EA1}"/>
    <cellStyle name="Comma [0] 8 3 5 2" xfId="3796" xr:uid="{E362C1EE-310E-43D2-B89B-F0FC30ED98C5}"/>
    <cellStyle name="Comma [0] 8 3 5 2 2" xfId="5224" xr:uid="{F1680F9B-F5E5-442B-9468-6217CBFA3384}"/>
    <cellStyle name="Comma [0] 8 3 5 2 3" xfId="9018" xr:uid="{762BA20B-C08D-4CCB-95F4-85E570E2ECE3}"/>
    <cellStyle name="Comma [0] 8 3 5 2 4" xfId="12808" xr:uid="{FBABA408-9C1C-4BEB-9915-36725B2A054B}"/>
    <cellStyle name="Comma [0] 8 3 5 2 5" xfId="16599" xr:uid="{032767E6-E21A-417D-9F25-99C13F78D333}"/>
    <cellStyle name="Comma [0] 8 3 5 3" xfId="5223" xr:uid="{19EF0EAC-DFA8-4255-8087-8135D2D340D8}"/>
    <cellStyle name="Comma [0] 8 3 5 4" xfId="9017" xr:uid="{9D77FF6E-F0A9-41EE-92D7-CBA31E4B549D}"/>
    <cellStyle name="Comma [0] 8 3 5 5" xfId="12807" xr:uid="{BBC6AAF1-83EE-4483-A7A3-682ADAB34448}"/>
    <cellStyle name="Comma [0] 8 3 5 6" xfId="16598" xr:uid="{756191E2-C923-4FB6-AC5B-9EDD1AE5EE5A}"/>
    <cellStyle name="Comma [0] 8 3 6" xfId="2510" xr:uid="{8A6C523C-508C-4B67-9CBC-883BACCEB962}"/>
    <cellStyle name="Comma [0] 8 3 6 2" xfId="5225" xr:uid="{FFB22A26-0645-4765-89D6-5B07C9ABDB98}"/>
    <cellStyle name="Comma [0] 8 3 6 3" xfId="9019" xr:uid="{1FFBD90C-7334-48D4-8936-5E9AC484295A}"/>
    <cellStyle name="Comma [0] 8 3 6 4" xfId="12809" xr:uid="{A74E9F76-FE03-4594-891F-B1CAB3B721F7}"/>
    <cellStyle name="Comma [0] 8 3 6 5" xfId="16600" xr:uid="{B8B279A3-EFB8-4069-8A25-1C15004A41F5}"/>
    <cellStyle name="Comma [0] 8 3 7" xfId="5212" xr:uid="{70AAF221-2C20-4E9C-86D9-B5E383A7873F}"/>
    <cellStyle name="Comma [0] 8 3 8" xfId="9006" xr:uid="{8BDCE849-B908-4C1A-8E1C-715CB1D732D5}"/>
    <cellStyle name="Comma [0] 8 3 9" xfId="12796" xr:uid="{C58CA996-84EB-42D4-87AD-D7CDC2146ECD}"/>
    <cellStyle name="Comma [0] 8 4" xfId="868" xr:uid="{D51F30BC-4EA8-4CE0-A6A0-01A39BBCB7D5}"/>
    <cellStyle name="Comma [0] 8 4 2" xfId="1551" xr:uid="{37DDDD8D-CACE-4948-8981-C13884717132}"/>
    <cellStyle name="Comma [0] 8 4 2 2" xfId="3344" xr:uid="{85B3E07F-6AD8-41D1-993C-7AF3DA39930D}"/>
    <cellStyle name="Comma [0] 8 4 2 2 2" xfId="5228" xr:uid="{4124F394-90BB-4A6E-85B9-A60E06FD9CD3}"/>
    <cellStyle name="Comma [0] 8 4 2 2 3" xfId="9022" xr:uid="{E3C1E12A-64A0-4539-AB7E-1C9447403FE7}"/>
    <cellStyle name="Comma [0] 8 4 2 2 4" xfId="12812" xr:uid="{110A6BDE-EA76-49CE-B0CB-5C1E35DCF811}"/>
    <cellStyle name="Comma [0] 8 4 2 2 5" xfId="16603" xr:uid="{27FCB99C-C68A-4343-8F56-CECF308A1F2B}"/>
    <cellStyle name="Comma [0] 8 4 2 3" xfId="5227" xr:uid="{C746DD3A-47C6-41D3-8C10-6E630B736CA7}"/>
    <cellStyle name="Comma [0] 8 4 2 4" xfId="9021" xr:uid="{5D3FB947-E448-4F48-80A6-162AB59375A9}"/>
    <cellStyle name="Comma [0] 8 4 2 5" xfId="12811" xr:uid="{21116F6E-8B2E-4299-9D2A-A7285871E27C}"/>
    <cellStyle name="Comma [0] 8 4 2 6" xfId="16602" xr:uid="{9F1F5AC3-7FD2-4AAF-AB14-F570C243B8C4}"/>
    <cellStyle name="Comma [0] 8 4 3" xfId="2132" xr:uid="{834954E1-8368-4135-9F17-B403ED3BDCE9}"/>
    <cellStyle name="Comma [0] 8 4 3 2" xfId="3925" xr:uid="{CAB38657-91F7-412A-8EFF-B0F1D49A8C6C}"/>
    <cellStyle name="Comma [0] 8 4 3 2 2" xfId="5230" xr:uid="{CDF31AC9-70D1-4DC5-8B2E-A7CD729F957C}"/>
    <cellStyle name="Comma [0] 8 4 3 2 3" xfId="9024" xr:uid="{E9FF6D0C-FDF5-4EBD-BA44-C12B1244AA01}"/>
    <cellStyle name="Comma [0] 8 4 3 2 4" xfId="12814" xr:uid="{657FBE94-6E8B-47E5-BC50-A6F74F45060E}"/>
    <cellStyle name="Comma [0] 8 4 3 2 5" xfId="16605" xr:uid="{7595202C-EE35-46DD-8AAD-5390C66C50D6}"/>
    <cellStyle name="Comma [0] 8 4 3 3" xfId="5229" xr:uid="{97104188-D2D8-4063-B781-383B9EA94A10}"/>
    <cellStyle name="Comma [0] 8 4 3 4" xfId="9023" xr:uid="{8CCAC9A3-B1CD-48FF-9D41-1616344BF4DB}"/>
    <cellStyle name="Comma [0] 8 4 3 5" xfId="12813" xr:uid="{5E3B29B9-B860-48C8-9B02-A2090759525B}"/>
    <cellStyle name="Comma [0] 8 4 3 6" xfId="16604" xr:uid="{8C22C3C4-FB6D-4C02-9884-48C35EA6004C}"/>
    <cellStyle name="Comma [0] 8 4 4" xfId="2661" xr:uid="{F9A2CB94-8EBD-4926-9F72-A05BA5916F4F}"/>
    <cellStyle name="Comma [0] 8 4 4 2" xfId="5231" xr:uid="{938B0932-3552-471A-8DAA-7F69BA440600}"/>
    <cellStyle name="Comma [0] 8 4 4 3" xfId="9025" xr:uid="{C22152D7-68F6-491B-8DAE-C4917B17885F}"/>
    <cellStyle name="Comma [0] 8 4 4 4" xfId="12815" xr:uid="{FCCBD921-60CD-4A3D-94E9-53EBE3081D18}"/>
    <cellStyle name="Comma [0] 8 4 4 5" xfId="16606" xr:uid="{18343D06-4D0F-4458-835A-5969FEBDE5B7}"/>
    <cellStyle name="Comma [0] 8 4 5" xfId="5226" xr:uid="{54C0201D-BFE6-4FFA-9059-9DCD58C8B7F5}"/>
    <cellStyle name="Comma [0] 8 4 6" xfId="9020" xr:uid="{D1622976-3D1E-4943-8D2B-53CF67D9A0D9}"/>
    <cellStyle name="Comma [0] 8 4 7" xfId="12810" xr:uid="{517AFD46-6D35-4BFF-B232-9ABB9B7B3B85}"/>
    <cellStyle name="Comma [0] 8 4 8" xfId="16601" xr:uid="{C84511C9-EF2D-467E-8143-4EA930FECE47}"/>
    <cellStyle name="Comma [0] 8 5" xfId="1095" xr:uid="{B3EC421E-A279-435E-8750-257A7A19DA41}"/>
    <cellStyle name="Comma [0] 8 5 2" xfId="1778" xr:uid="{3282F6DA-96EA-4D33-9039-DF886768BDDE}"/>
    <cellStyle name="Comma [0] 8 5 2 2" xfId="3571" xr:uid="{C653A0D3-A332-499C-A6BD-DDD04B6E9DD5}"/>
    <cellStyle name="Comma [0] 8 5 2 2 2" xfId="5234" xr:uid="{A6D4F23A-BC7E-4E22-81CF-76CDA4E43E30}"/>
    <cellStyle name="Comma [0] 8 5 2 2 3" xfId="9028" xr:uid="{18926DCB-76D8-4295-8C5E-7CF5E68857B7}"/>
    <cellStyle name="Comma [0] 8 5 2 2 4" xfId="12818" xr:uid="{8278B544-57D2-4301-8EF0-D8DE684519ED}"/>
    <cellStyle name="Comma [0] 8 5 2 2 5" xfId="16609" xr:uid="{E55FB967-F654-4580-A57D-3E02B2C381C2}"/>
    <cellStyle name="Comma [0] 8 5 2 3" xfId="5233" xr:uid="{79308052-9F11-4CB9-A10F-882B9F165BC8}"/>
    <cellStyle name="Comma [0] 8 5 2 4" xfId="9027" xr:uid="{8B88DC95-B2EB-4685-8357-9284C1288CD7}"/>
    <cellStyle name="Comma [0] 8 5 2 5" xfId="12817" xr:uid="{2B74B75A-3C7E-4E05-8049-5A03B77A648C}"/>
    <cellStyle name="Comma [0] 8 5 2 6" xfId="16608" xr:uid="{A958DF5E-3FA5-4102-BCE6-D20D2570575E}"/>
    <cellStyle name="Comma [0] 8 5 3" xfId="2888" xr:uid="{E49A5010-56D8-4D62-8568-7CE7FB643E8F}"/>
    <cellStyle name="Comma [0] 8 5 3 2" xfId="5235" xr:uid="{BF1CC9FB-1FE8-49F6-AEDC-80CE7700305F}"/>
    <cellStyle name="Comma [0] 8 5 3 3" xfId="9029" xr:uid="{C003BE58-E941-4662-9DA6-C917299AF03C}"/>
    <cellStyle name="Comma [0] 8 5 3 4" xfId="12819" xr:uid="{7590D401-5FC5-465A-A854-3FD3F9707D17}"/>
    <cellStyle name="Comma [0] 8 5 3 5" xfId="16610" xr:uid="{54771773-352F-4796-B9F7-C832F0E563CA}"/>
    <cellStyle name="Comma [0] 8 5 4" xfId="5232" xr:uid="{230301F2-42DE-4587-97B3-D58279D02D37}"/>
    <cellStyle name="Comma [0] 8 5 5" xfId="9026" xr:uid="{2635B429-51F2-4035-8205-E9FD5106EC89}"/>
    <cellStyle name="Comma [0] 8 5 6" xfId="12816" xr:uid="{C3DFCD4E-681D-4707-A471-2257D557C62F}"/>
    <cellStyle name="Comma [0] 8 5 7" xfId="16607" xr:uid="{BAFB5199-FF9B-446C-8E57-6EF7BD0C8AF8}"/>
    <cellStyle name="Comma [0] 8 6" xfId="1323" xr:uid="{43883BA3-5283-42FE-AD15-6FF0B8683AFF}"/>
    <cellStyle name="Comma [0] 8 6 2" xfId="3116" xr:uid="{1A981507-A10F-4D9C-A9CB-D1FAFB31D519}"/>
    <cellStyle name="Comma [0] 8 6 2 2" xfId="5237" xr:uid="{0C80EACC-31F4-4688-BD8D-D17A04A952AE}"/>
    <cellStyle name="Comma [0] 8 6 2 3" xfId="9031" xr:uid="{07AD3355-2BAF-4E1D-878B-89400C8D78D4}"/>
    <cellStyle name="Comma [0] 8 6 2 4" xfId="12821" xr:uid="{53AD0F4C-710A-413C-98E7-785E60DB24E0}"/>
    <cellStyle name="Comma [0] 8 6 2 5" xfId="16612" xr:uid="{458840E3-BC3A-44CF-AC2F-4FDA1F5041A4}"/>
    <cellStyle name="Comma [0] 8 6 3" xfId="5236" xr:uid="{12B113E1-41DB-4CD9-8B48-0DE1DF9EE99B}"/>
    <cellStyle name="Comma [0] 8 6 4" xfId="9030" xr:uid="{C882A7B3-851C-476B-93AE-1CA0B43BCE03}"/>
    <cellStyle name="Comma [0] 8 6 5" xfId="12820" xr:uid="{9E53BFCD-9681-4C65-A6F7-66F48AA3AA14}"/>
    <cellStyle name="Comma [0] 8 6 6" xfId="16611" xr:uid="{FC636852-CC52-4F2A-A302-F078AD8BDA1E}"/>
    <cellStyle name="Comma [0] 8 7" xfId="627" xr:uid="{E6F0825D-C081-47FB-9D53-C4E618F5C523}"/>
    <cellStyle name="Comma [0] 8 7 2" xfId="2428" xr:uid="{4A468587-32DC-4A67-9881-7D698B5EE9DA}"/>
    <cellStyle name="Comma [0] 8 7 2 2" xfId="5239" xr:uid="{CCAD6449-8BE9-4CEE-B7AF-D8E2399FC686}"/>
    <cellStyle name="Comma [0] 8 7 2 3" xfId="9033" xr:uid="{50305300-AD7D-4ABE-A614-3BD130DE2F0F}"/>
    <cellStyle name="Comma [0] 8 7 2 4" xfId="12823" xr:uid="{6F8C6BF9-35D2-43D8-BAD9-C41AC48A4D0A}"/>
    <cellStyle name="Comma [0] 8 7 2 5" xfId="16614" xr:uid="{76AD82BE-E0AA-4351-954D-DDE8CAF0A263}"/>
    <cellStyle name="Comma [0] 8 7 3" xfId="5238" xr:uid="{326A31B0-29AC-448B-8DD7-3171EF60CD5A}"/>
    <cellStyle name="Comma [0] 8 7 4" xfId="9032" xr:uid="{CA87F5D0-DF28-473F-B3B8-10D0407C5DF1}"/>
    <cellStyle name="Comma [0] 8 7 5" xfId="12822" xr:uid="{BD54939C-6DB2-47F1-9615-C3280F9C1EB0}"/>
    <cellStyle name="Comma [0] 8 7 6" xfId="16613" xr:uid="{DF8299A1-2C42-457B-9FDD-4E9BD6A35356}"/>
    <cellStyle name="Comma [0] 8 8" xfId="2330" xr:uid="{B76D0943-473F-4C2F-B6FC-E2957880230D}"/>
    <cellStyle name="Comma [0] 8 8 2" xfId="5240" xr:uid="{8559E2D4-D7F0-4729-A114-3A53FD94439A}"/>
    <cellStyle name="Comma [0] 8 8 3" xfId="9034" xr:uid="{B7E9D241-868C-4CE7-8EB3-A401281CBE06}"/>
    <cellStyle name="Comma [0] 8 8 4" xfId="12824" xr:uid="{9EFAF828-130B-49CC-B271-129D0F7D8918}"/>
    <cellStyle name="Comma [0] 8 8 5" xfId="16615" xr:uid="{AA5EB336-6D41-4D2B-B578-62304F1152DB}"/>
    <cellStyle name="Comma [0] 8 9" xfId="5195" xr:uid="{7A91E4AF-CC2B-4E1D-B899-846AD691E1BD}"/>
    <cellStyle name="Comma [0] 9" xfId="517" xr:uid="{DFF1A038-6012-42E7-83F1-02B4FE041D00}"/>
    <cellStyle name="Comma [0] 9 10" xfId="9035" xr:uid="{447808BC-5161-41FC-9052-4F252BAAAFEB}"/>
    <cellStyle name="Comma [0] 9 11" xfId="12825" xr:uid="{BD1DC031-836B-4464-9E1A-C080C615D619}"/>
    <cellStyle name="Comma [0] 9 12" xfId="16616" xr:uid="{092CF478-61D2-490E-8536-43448C5369A2}"/>
    <cellStyle name="Comma [0] 9 2" xfId="793" xr:uid="{14F550A5-9148-4E39-9A21-27E92C1D530F}"/>
    <cellStyle name="Comma [0] 9 2 10" xfId="16617" xr:uid="{FD33C485-0F9E-402F-9B0C-B2664F40EC81}"/>
    <cellStyle name="Comma [0] 9 2 2" xfId="1020" xr:uid="{706E6F89-6240-4A51-8F8A-F058DAA019AB}"/>
    <cellStyle name="Comma [0] 9 2 2 2" xfId="1703" xr:uid="{3416807C-0F0F-42FB-89E4-1552BB3291C5}"/>
    <cellStyle name="Comma [0] 9 2 2 2 2" xfId="3496" xr:uid="{A265C28C-148C-4CAD-BB33-BC67A684C7E4}"/>
    <cellStyle name="Comma [0] 9 2 2 2 2 2" xfId="5245" xr:uid="{EA8EEF24-9D72-433C-8ABA-57D1CD97F71B}"/>
    <cellStyle name="Comma [0] 9 2 2 2 2 3" xfId="9039" xr:uid="{2986281B-E0EC-4473-9DD6-73D513602BD0}"/>
    <cellStyle name="Comma [0] 9 2 2 2 2 4" xfId="12829" xr:uid="{B5AB095A-6F0F-42ED-9C80-8E9FCA90AE49}"/>
    <cellStyle name="Comma [0] 9 2 2 2 2 5" xfId="16620" xr:uid="{2039407C-771A-40B4-B969-F0CCC17F3152}"/>
    <cellStyle name="Comma [0] 9 2 2 2 3" xfId="5244" xr:uid="{C66A90AB-8183-4911-93DC-7E7A42CC1259}"/>
    <cellStyle name="Comma [0] 9 2 2 2 4" xfId="9038" xr:uid="{BFBAF651-53B2-419C-8916-2D9DF34BE3FF}"/>
    <cellStyle name="Comma [0] 9 2 2 2 5" xfId="12828" xr:uid="{8EFAC5F6-00CA-4361-B613-873F1D9EC7EB}"/>
    <cellStyle name="Comma [0] 9 2 2 2 6" xfId="16619" xr:uid="{406BC0F7-02BB-41F5-9415-D60EBF1ED99F}"/>
    <cellStyle name="Comma [0] 9 2 2 3" xfId="2208" xr:uid="{4E8EC404-30EB-4A41-B971-1C21C5F3C376}"/>
    <cellStyle name="Comma [0] 9 2 2 3 2" xfId="4001" xr:uid="{C0C2A640-2E71-4A00-9CB3-6F4A32E6A411}"/>
    <cellStyle name="Comma [0] 9 2 2 3 2 2" xfId="5247" xr:uid="{C5E65BB3-89EB-438B-85A8-7C5C9B429530}"/>
    <cellStyle name="Comma [0] 9 2 2 3 2 3" xfId="9041" xr:uid="{8CC6CD8F-D49F-415B-A20B-88BCF4404244}"/>
    <cellStyle name="Comma [0] 9 2 2 3 2 4" xfId="12831" xr:uid="{6E814093-A3FF-4310-9E1B-ADD7CCB21CF3}"/>
    <cellStyle name="Comma [0] 9 2 2 3 2 5" xfId="16622" xr:uid="{43413F92-16DD-4E87-A518-781887C90F2A}"/>
    <cellStyle name="Comma [0] 9 2 2 3 3" xfId="5246" xr:uid="{B2FDEB42-BC3E-44C4-ACDB-DC0C4E3B6BB6}"/>
    <cellStyle name="Comma [0] 9 2 2 3 4" xfId="9040" xr:uid="{260472ED-FCA5-4F2F-807A-3B84CDD61EE6}"/>
    <cellStyle name="Comma [0] 9 2 2 3 5" xfId="12830" xr:uid="{9C15A93A-870D-4CF7-89A3-5C3216B2A602}"/>
    <cellStyle name="Comma [0] 9 2 2 3 6" xfId="16621" xr:uid="{50034EE7-C9CE-4880-B1D7-3EADBFA59BC8}"/>
    <cellStyle name="Comma [0] 9 2 2 4" xfId="2813" xr:uid="{EABC3DE7-532F-48C2-99DF-FE02BBDD4098}"/>
    <cellStyle name="Comma [0] 9 2 2 4 2" xfId="5248" xr:uid="{A05E875E-1479-4D12-98AF-084B52C2CB30}"/>
    <cellStyle name="Comma [0] 9 2 2 4 3" xfId="9042" xr:uid="{1B184164-9C81-4EEF-ADD4-F5A638CBB655}"/>
    <cellStyle name="Comma [0] 9 2 2 4 4" xfId="12832" xr:uid="{E921A469-BAE4-4F0D-BBC7-8CFFD0221AFD}"/>
    <cellStyle name="Comma [0] 9 2 2 4 5" xfId="16623" xr:uid="{E4BEDB57-F83E-47FE-A8CF-A4AF0A807F15}"/>
    <cellStyle name="Comma [0] 9 2 2 5" xfId="5243" xr:uid="{F5D09234-D813-40F5-9CB1-B521EFC467E8}"/>
    <cellStyle name="Comma [0] 9 2 2 6" xfId="9037" xr:uid="{9F2C9832-9DBC-49A3-8AC9-5777D5063363}"/>
    <cellStyle name="Comma [0] 9 2 2 7" xfId="12827" xr:uid="{D090DED3-1402-4E4E-ADCC-BE72B2F36BD0}"/>
    <cellStyle name="Comma [0] 9 2 2 8" xfId="16618" xr:uid="{80A5BF57-C117-4C24-B673-05A9094446C0}"/>
    <cellStyle name="Comma [0] 9 2 3" xfId="1247" xr:uid="{3B54AE1B-8B5B-4C25-98AF-5E6D4CAB367F}"/>
    <cellStyle name="Comma [0] 9 2 3 2" xfId="1930" xr:uid="{E6B4E0FA-BE84-436C-B373-FDE1165688BF}"/>
    <cellStyle name="Comma [0] 9 2 3 2 2" xfId="3723" xr:uid="{357F5480-50DB-463C-A616-8EC4DE215C47}"/>
    <cellStyle name="Comma [0] 9 2 3 2 2 2" xfId="5251" xr:uid="{6E5943C7-3694-4CE9-BD74-3A30BE8CBB4D}"/>
    <cellStyle name="Comma [0] 9 2 3 2 2 3" xfId="9045" xr:uid="{1DC89B4D-9C18-432D-B559-ED99776F0F03}"/>
    <cellStyle name="Comma [0] 9 2 3 2 2 4" xfId="12835" xr:uid="{62F58161-571D-44D9-A1D7-538ED8DF710C}"/>
    <cellStyle name="Comma [0] 9 2 3 2 2 5" xfId="16626" xr:uid="{754DDD43-3D76-4A88-9F66-F40ED52F75E8}"/>
    <cellStyle name="Comma [0] 9 2 3 2 3" xfId="5250" xr:uid="{818F0D2C-EFF7-49E3-BD96-9F475077C1E8}"/>
    <cellStyle name="Comma [0] 9 2 3 2 4" xfId="9044" xr:uid="{F067584E-CD03-4B13-B5F7-A073A22CF6EA}"/>
    <cellStyle name="Comma [0] 9 2 3 2 5" xfId="12834" xr:uid="{1ECF3724-E8BF-46C0-944E-4E294BF42685}"/>
    <cellStyle name="Comma [0] 9 2 3 2 6" xfId="16625" xr:uid="{58D5647C-AE60-4FC6-88EB-26B3D65EA8A9}"/>
    <cellStyle name="Comma [0] 9 2 3 3" xfId="3040" xr:uid="{59D1A37F-14FB-4B43-BB0A-D3E91F945723}"/>
    <cellStyle name="Comma [0] 9 2 3 3 2" xfId="5252" xr:uid="{BC9B7639-D24C-4803-A028-0ED054D7012C}"/>
    <cellStyle name="Comma [0] 9 2 3 3 3" xfId="9046" xr:uid="{12D74AB0-1119-41AB-BD96-CE19522EDB7A}"/>
    <cellStyle name="Comma [0] 9 2 3 3 4" xfId="12836" xr:uid="{E8492173-E9C1-492D-91CD-4BEBF2B60DFC}"/>
    <cellStyle name="Comma [0] 9 2 3 3 5" xfId="16627" xr:uid="{DDD00EAA-77F2-4FBC-BDF8-0E235A73A286}"/>
    <cellStyle name="Comma [0] 9 2 3 4" xfId="5249" xr:uid="{824FB4FF-B3C3-4DA6-90B8-D07D4F6DB6D3}"/>
    <cellStyle name="Comma [0] 9 2 3 5" xfId="9043" xr:uid="{03CA6007-C08E-47F3-8689-D7BB2E71AD3D}"/>
    <cellStyle name="Comma [0] 9 2 3 6" xfId="12833" xr:uid="{3402CDFB-CBC6-428F-A601-DEB9D8830C2B}"/>
    <cellStyle name="Comma [0] 9 2 3 7" xfId="16624" xr:uid="{634317B2-8326-4C61-B60A-FB86C77B930C}"/>
    <cellStyle name="Comma [0] 9 2 4" xfId="1475" xr:uid="{8E999A75-A68B-48DE-AABF-CED810BB9140}"/>
    <cellStyle name="Comma [0] 9 2 4 2" xfId="3268" xr:uid="{B75D9C60-2AFB-4F51-BF68-8E3673916392}"/>
    <cellStyle name="Comma [0] 9 2 4 2 2" xfId="5254" xr:uid="{7C52E3A5-2D43-4025-8947-C788DB164B65}"/>
    <cellStyle name="Comma [0] 9 2 4 2 3" xfId="9048" xr:uid="{907AC1B7-D5B0-4D1C-8B76-A4BD9B26AD5C}"/>
    <cellStyle name="Comma [0] 9 2 4 2 4" xfId="12838" xr:uid="{62D252B3-0771-475F-A0D6-999F4D9F883A}"/>
    <cellStyle name="Comma [0] 9 2 4 2 5" xfId="16629" xr:uid="{8C6B8142-B1AB-46A5-9B8E-7CE670EB4F7E}"/>
    <cellStyle name="Comma [0] 9 2 4 3" xfId="5253" xr:uid="{7A8EFAEB-B436-42F2-81EB-438BFAC95204}"/>
    <cellStyle name="Comma [0] 9 2 4 4" xfId="9047" xr:uid="{466E56BD-CD51-45C2-90A9-F0A18FA6E514}"/>
    <cellStyle name="Comma [0] 9 2 4 5" xfId="12837" xr:uid="{380A6E7E-D9C7-4F7B-9C80-10C6A081D1EF}"/>
    <cellStyle name="Comma [0] 9 2 4 6" xfId="16628" xr:uid="{01EED726-7A9F-4B17-8B60-7A0DF0A30D5B}"/>
    <cellStyle name="Comma [0] 9 2 5" xfId="2062" xr:uid="{837B0309-BF56-4012-AD99-EC7553546DE9}"/>
    <cellStyle name="Comma [0] 9 2 5 2" xfId="3855" xr:uid="{5077FD56-2BD7-4C9D-B99A-7B81C9E3A453}"/>
    <cellStyle name="Comma [0] 9 2 5 2 2" xfId="5256" xr:uid="{0C64A070-991A-48AE-9A9E-7F3F7A96A9FB}"/>
    <cellStyle name="Comma [0] 9 2 5 2 3" xfId="9050" xr:uid="{5CFDFB51-3F3C-44FB-B829-E13D1A8EF5A9}"/>
    <cellStyle name="Comma [0] 9 2 5 2 4" xfId="12840" xr:uid="{C0824C62-B2B9-4566-8047-6502A8DC8240}"/>
    <cellStyle name="Comma [0] 9 2 5 2 5" xfId="16631" xr:uid="{31506223-3F99-4D73-8DFC-58B4F596ED3F}"/>
    <cellStyle name="Comma [0] 9 2 5 3" xfId="5255" xr:uid="{7F70CE77-1E5D-4170-A5E6-0B0CB2BE90E3}"/>
    <cellStyle name="Comma [0] 9 2 5 4" xfId="9049" xr:uid="{A84DE5A6-700A-46A3-BD6B-F4120545EC23}"/>
    <cellStyle name="Comma [0] 9 2 5 5" xfId="12839" xr:uid="{CECB5F1D-7BC4-401F-9875-C10FF076F584}"/>
    <cellStyle name="Comma [0] 9 2 5 6" xfId="16630" xr:uid="{F8F377A4-B7D9-48B3-8008-8C526C221393}"/>
    <cellStyle name="Comma [0] 9 2 6" xfId="2586" xr:uid="{BDB7ED11-3AE0-4096-93AB-E33297927A6B}"/>
    <cellStyle name="Comma [0] 9 2 6 2" xfId="5257" xr:uid="{C85EC717-6574-48FB-8B6C-01700754B98F}"/>
    <cellStyle name="Comma [0] 9 2 6 3" xfId="9051" xr:uid="{446CA517-BC02-4B78-86D9-C7314A16A9CD}"/>
    <cellStyle name="Comma [0] 9 2 6 4" xfId="12841" xr:uid="{A73B6143-05D4-41B3-B1CA-7DC2B450A2C3}"/>
    <cellStyle name="Comma [0] 9 2 6 5" xfId="16632" xr:uid="{6B6A8880-7265-4C56-A710-74B7998521A9}"/>
    <cellStyle name="Comma [0] 9 2 7" xfId="5242" xr:uid="{1759DE16-1EE8-4108-A870-0E7A1EB05FA9}"/>
    <cellStyle name="Comma [0] 9 2 8" xfId="9036" xr:uid="{0D4467BF-2A80-461B-9F56-B04724EE0C32}"/>
    <cellStyle name="Comma [0] 9 2 9" xfId="12826" xr:uid="{15CA5B69-AD60-4061-BC46-45F3DD416107}"/>
    <cellStyle name="Comma [0] 9 3" xfId="718" xr:uid="{0E502734-55E5-4960-A582-DF19EFC29B5F}"/>
    <cellStyle name="Comma [0] 9 3 10" xfId="16633" xr:uid="{BFD91544-7AC6-4463-9464-C7B24D269474}"/>
    <cellStyle name="Comma [0] 9 3 2" xfId="945" xr:uid="{2593BFCB-BC9B-4CF1-8183-63959281A762}"/>
    <cellStyle name="Comma [0] 9 3 2 2" xfId="1628" xr:uid="{AFB2F5BE-A9E9-43DC-AF61-17F5B44657B6}"/>
    <cellStyle name="Comma [0] 9 3 2 2 2" xfId="3421" xr:uid="{BAA127B0-AE29-4773-B364-5BF9C8DD5A96}"/>
    <cellStyle name="Comma [0] 9 3 2 2 2 2" xfId="5261" xr:uid="{3DB33557-FA46-4C73-A68D-2EA5728FA9A7}"/>
    <cellStyle name="Comma [0] 9 3 2 2 2 3" xfId="9055" xr:uid="{1B3D158C-A3A3-4A2C-BD42-820EF8455E51}"/>
    <cellStyle name="Comma [0] 9 3 2 2 2 4" xfId="12845" xr:uid="{EFB3E294-4C94-408F-97E4-923F2817A27B}"/>
    <cellStyle name="Comma [0] 9 3 2 2 2 5" xfId="16636" xr:uid="{D56F9769-FE62-44DF-846B-40D315425295}"/>
    <cellStyle name="Comma [0] 9 3 2 2 3" xfId="5260" xr:uid="{626B8249-A4C5-426E-AAB4-A2CCEE95734F}"/>
    <cellStyle name="Comma [0] 9 3 2 2 4" xfId="9054" xr:uid="{DBD8D7A5-E85C-4B72-8F29-16044978198A}"/>
    <cellStyle name="Comma [0] 9 3 2 2 5" xfId="12844" xr:uid="{A63730A0-723E-4993-ABEA-2D68EF682E1F}"/>
    <cellStyle name="Comma [0] 9 3 2 2 6" xfId="16635" xr:uid="{B00695B1-468F-4490-99A9-DBFDFAEE0C1A}"/>
    <cellStyle name="Comma [0] 9 3 2 3" xfId="2738" xr:uid="{C342D135-5DE4-4B69-9B95-29D887CCAE3D}"/>
    <cellStyle name="Comma [0] 9 3 2 3 2" xfId="5262" xr:uid="{CD9BD4D7-42E3-4FAD-9FBC-65212332078B}"/>
    <cellStyle name="Comma [0] 9 3 2 3 3" xfId="9056" xr:uid="{B288FA95-86A1-457E-87CA-B2CFCE01212F}"/>
    <cellStyle name="Comma [0] 9 3 2 3 4" xfId="12846" xr:uid="{CB0F1B1B-7BD0-416A-AFDF-D583DB4C01C3}"/>
    <cellStyle name="Comma [0] 9 3 2 3 5" xfId="16637" xr:uid="{39354039-2F78-4208-AAD1-45323C35281D}"/>
    <cellStyle name="Comma [0] 9 3 2 4" xfId="5259" xr:uid="{28D2D12A-7005-4287-906C-087F0CC92863}"/>
    <cellStyle name="Comma [0] 9 3 2 5" xfId="9053" xr:uid="{8395FC07-2342-4E5C-8F26-6A96B151154A}"/>
    <cellStyle name="Comma [0] 9 3 2 6" xfId="12843" xr:uid="{7E53EF76-9238-4BBF-B557-85DEADEE44AF}"/>
    <cellStyle name="Comma [0] 9 3 2 7" xfId="16634" xr:uid="{5759C52F-E864-4ECB-9C7E-33DA23F0FCD2}"/>
    <cellStyle name="Comma [0] 9 3 3" xfId="1172" xr:uid="{4316B6A4-A629-4B8F-BF54-DB1090B14362}"/>
    <cellStyle name="Comma [0] 9 3 3 2" xfId="1855" xr:uid="{4D84E6C4-300A-4E5F-BE0B-5FA142A5C6CE}"/>
    <cellStyle name="Comma [0] 9 3 3 2 2" xfId="3648" xr:uid="{4F5D5FDB-2B04-4285-8839-22B78F04C203}"/>
    <cellStyle name="Comma [0] 9 3 3 2 2 2" xfId="5265" xr:uid="{787759E1-E513-414B-A9E2-A99EC2B49568}"/>
    <cellStyle name="Comma [0] 9 3 3 2 2 3" xfId="9059" xr:uid="{502FE870-D155-4118-97E8-EDFA569F8DF8}"/>
    <cellStyle name="Comma [0] 9 3 3 2 2 4" xfId="12849" xr:uid="{BE1574A5-946C-4742-9B7C-3A298BA1745A}"/>
    <cellStyle name="Comma [0] 9 3 3 2 2 5" xfId="16640" xr:uid="{8E0A3311-8A5B-4970-A17A-D420ED3535E5}"/>
    <cellStyle name="Comma [0] 9 3 3 2 3" xfId="5264" xr:uid="{E50DA69E-29AB-4872-816D-393A71677D1F}"/>
    <cellStyle name="Comma [0] 9 3 3 2 4" xfId="9058" xr:uid="{29B55316-7A46-4B35-8BF7-F3D89E69B6D1}"/>
    <cellStyle name="Comma [0] 9 3 3 2 5" xfId="12848" xr:uid="{90754D03-53D3-4BA9-9688-55133FD1C08F}"/>
    <cellStyle name="Comma [0] 9 3 3 2 6" xfId="16639" xr:uid="{372AA671-4351-4261-82A1-9804B7CAD293}"/>
    <cellStyle name="Comma [0] 9 3 3 3" xfId="2965" xr:uid="{B9F6FD48-B77A-428E-A22B-D15584632DD8}"/>
    <cellStyle name="Comma [0] 9 3 3 3 2" xfId="5266" xr:uid="{3D9B94B3-1112-4D61-9CCB-FAA402CB85A5}"/>
    <cellStyle name="Comma [0] 9 3 3 3 3" xfId="9060" xr:uid="{3A8162E7-025E-41DA-AA87-557762A386A3}"/>
    <cellStyle name="Comma [0] 9 3 3 3 4" xfId="12850" xr:uid="{98E0D6DD-98B4-4632-B732-BAAEC837CE64}"/>
    <cellStyle name="Comma [0] 9 3 3 3 5" xfId="16641" xr:uid="{DC22C390-6E67-4E70-8D6B-326C36B452F5}"/>
    <cellStyle name="Comma [0] 9 3 3 4" xfId="5263" xr:uid="{46D90D99-30FD-4112-B7FD-411669BAF13C}"/>
    <cellStyle name="Comma [0] 9 3 3 5" xfId="9057" xr:uid="{F482D375-44E6-477D-A82C-16F529152C0E}"/>
    <cellStyle name="Comma [0] 9 3 3 6" xfId="12847" xr:uid="{ADFC610C-5E8C-4CBE-B9E5-7D6D3AFADE4F}"/>
    <cellStyle name="Comma [0] 9 3 3 7" xfId="16638" xr:uid="{85C1ECCF-43A3-4BCC-BCE4-917E8A325DA4}"/>
    <cellStyle name="Comma [0] 9 3 4" xfId="1400" xr:uid="{ED4BF629-E5C0-455C-BAE1-CD560B7720F0}"/>
    <cellStyle name="Comma [0] 9 3 4 2" xfId="3193" xr:uid="{A1787C9F-B90A-4273-9AD7-7BA0CD9D2FC8}"/>
    <cellStyle name="Comma [0] 9 3 4 2 2" xfId="5268" xr:uid="{A0633A89-FFEE-4FBE-9DC2-CEC9EDAFE63B}"/>
    <cellStyle name="Comma [0] 9 3 4 2 3" xfId="9062" xr:uid="{754CEC17-5A17-405E-AE08-EA274800E720}"/>
    <cellStyle name="Comma [0] 9 3 4 2 4" xfId="12852" xr:uid="{A5E767F8-55DA-4585-A008-C0CAA64E6521}"/>
    <cellStyle name="Comma [0] 9 3 4 2 5" xfId="16643" xr:uid="{4AF08DA0-67FE-4034-A38A-EDFD374B8795}"/>
    <cellStyle name="Comma [0] 9 3 4 3" xfId="5267" xr:uid="{E9AAF7C1-91B0-4FC5-BD49-7F2563565CA4}"/>
    <cellStyle name="Comma [0] 9 3 4 4" xfId="9061" xr:uid="{4688FE30-334D-4FD7-8A18-219D5DEA5324}"/>
    <cellStyle name="Comma [0] 9 3 4 5" xfId="12851" xr:uid="{05982AFA-6453-445A-8262-A062F3466454}"/>
    <cellStyle name="Comma [0] 9 3 4 6" xfId="16642" xr:uid="{6FEC593F-22FF-448A-A7E3-8E2F23449548}"/>
    <cellStyle name="Comma [0] 9 3 5" xfId="2004" xr:uid="{953E4D21-01D9-4128-8071-B62F53810524}"/>
    <cellStyle name="Comma [0] 9 3 5 2" xfId="3797" xr:uid="{3C359678-A01C-43E3-A6FE-C58E884E7871}"/>
    <cellStyle name="Comma [0] 9 3 5 2 2" xfId="5270" xr:uid="{63E916AD-C24A-493F-A0AA-C43421AEF833}"/>
    <cellStyle name="Comma [0] 9 3 5 2 3" xfId="9064" xr:uid="{16048943-61A4-4CDD-953E-EFAA1B99ECB9}"/>
    <cellStyle name="Comma [0] 9 3 5 2 4" xfId="12854" xr:uid="{ACC0CD1C-2C18-4536-9F76-F9077B834784}"/>
    <cellStyle name="Comma [0] 9 3 5 2 5" xfId="16645" xr:uid="{7BF59219-6AA9-4FE7-A0F3-BAE7286B5361}"/>
    <cellStyle name="Comma [0] 9 3 5 3" xfId="5269" xr:uid="{761E4798-A133-4640-BB89-59C377A5F4E7}"/>
    <cellStyle name="Comma [0] 9 3 5 4" xfId="9063" xr:uid="{05773F5E-C93E-42E6-84CD-FEA9B9ED08DD}"/>
    <cellStyle name="Comma [0] 9 3 5 5" xfId="12853" xr:uid="{C768122C-3CBE-4D0F-842A-463183DB8446}"/>
    <cellStyle name="Comma [0] 9 3 5 6" xfId="16644" xr:uid="{C4017737-0186-4394-9EBF-5398457A22DD}"/>
    <cellStyle name="Comma [0] 9 3 6" xfId="2511" xr:uid="{789BAB6A-CA96-408B-A61A-F102C31BA1EA}"/>
    <cellStyle name="Comma [0] 9 3 6 2" xfId="5271" xr:uid="{968D1550-B135-4162-8C23-D034AC19A62B}"/>
    <cellStyle name="Comma [0] 9 3 6 3" xfId="9065" xr:uid="{709199C1-773F-4F43-BD96-1A73539FAE06}"/>
    <cellStyle name="Comma [0] 9 3 6 4" xfId="12855" xr:uid="{F3C03A02-6CC7-4D5C-8C93-C7FB3ACB2A4E}"/>
    <cellStyle name="Comma [0] 9 3 6 5" xfId="16646" xr:uid="{04406C6D-98D1-4799-AE20-F65F9578ABF2}"/>
    <cellStyle name="Comma [0] 9 3 7" xfId="5258" xr:uid="{3754A7F8-5DB9-4937-9D8E-B650F4AE495C}"/>
    <cellStyle name="Comma [0] 9 3 8" xfId="9052" xr:uid="{2F86899E-E7C7-4B2D-9065-48C32AACA93E}"/>
    <cellStyle name="Comma [0] 9 3 9" xfId="12842" xr:uid="{E5912BC2-CCAD-4943-9048-927F90A40950}"/>
    <cellStyle name="Comma [0] 9 4" xfId="869" xr:uid="{0710AC48-01A3-4D57-A004-054BE912B9AF}"/>
    <cellStyle name="Comma [0] 9 4 2" xfId="1552" xr:uid="{2D6FDB20-761F-427C-AD37-20F2D2404439}"/>
    <cellStyle name="Comma [0] 9 4 2 2" xfId="3345" xr:uid="{E00ECA36-7646-4E38-BB26-4125EE23A6D1}"/>
    <cellStyle name="Comma [0] 9 4 2 2 2" xfId="5274" xr:uid="{742D65F1-AC61-42EF-987D-F90291BABC76}"/>
    <cellStyle name="Comma [0] 9 4 2 2 3" xfId="9068" xr:uid="{27324FD8-C3A5-455A-BE42-72F6FFAEDEBB}"/>
    <cellStyle name="Comma [0] 9 4 2 2 4" xfId="12858" xr:uid="{42464D0E-83A7-47B0-AA00-34622F9E9035}"/>
    <cellStyle name="Comma [0] 9 4 2 2 5" xfId="16649" xr:uid="{B0C5E17C-E4E1-43A4-B01E-21F358666479}"/>
    <cellStyle name="Comma [0] 9 4 2 3" xfId="5273" xr:uid="{2C4979FE-4E83-4DC7-93EF-41541F5E4375}"/>
    <cellStyle name="Comma [0] 9 4 2 4" xfId="9067" xr:uid="{C7425073-E818-4843-907A-ED8770C150B1}"/>
    <cellStyle name="Comma [0] 9 4 2 5" xfId="12857" xr:uid="{9BF8B7A0-C09D-4ADA-AB19-EBA21CA3833F}"/>
    <cellStyle name="Comma [0] 9 4 2 6" xfId="16648" xr:uid="{ACB79BC8-66A6-4B4D-A38C-248FF0810B51}"/>
    <cellStyle name="Comma [0] 9 4 3" xfId="2133" xr:uid="{9FF7FAE1-44C5-4701-A369-E1933E8B5C0E}"/>
    <cellStyle name="Comma [0] 9 4 3 2" xfId="3926" xr:uid="{71565FBA-9D12-4E47-A0FC-EC11F722DD69}"/>
    <cellStyle name="Comma [0] 9 4 3 2 2" xfId="5276" xr:uid="{3DDFCC62-0F39-4045-8D82-AE16719F453E}"/>
    <cellStyle name="Comma [0] 9 4 3 2 3" xfId="9070" xr:uid="{4CB9F0B2-E3EA-45E4-BAE3-0D754A3A3800}"/>
    <cellStyle name="Comma [0] 9 4 3 2 4" xfId="12860" xr:uid="{D85EBE3F-5EF9-433E-B946-FC3673D0775B}"/>
    <cellStyle name="Comma [0] 9 4 3 2 5" xfId="16651" xr:uid="{F3554342-6817-4E02-8C5D-FFD06EB98727}"/>
    <cellStyle name="Comma [0] 9 4 3 3" xfId="5275" xr:uid="{0EEB2AF6-AAA4-4DED-9734-98316F2F0E51}"/>
    <cellStyle name="Comma [0] 9 4 3 4" xfId="9069" xr:uid="{6FBA1D5D-4815-44F0-84A8-B88AAE960243}"/>
    <cellStyle name="Comma [0] 9 4 3 5" xfId="12859" xr:uid="{387338B9-3227-4236-892D-3F4A491E1E1E}"/>
    <cellStyle name="Comma [0] 9 4 3 6" xfId="16650" xr:uid="{A8ACDDBB-4DA3-49EE-82D8-44D46D452F5A}"/>
    <cellStyle name="Comma [0] 9 4 4" xfId="2662" xr:uid="{17BC5EB4-7270-40D2-B6BD-A47227BF5B94}"/>
    <cellStyle name="Comma [0] 9 4 4 2" xfId="5277" xr:uid="{0D46F441-E345-4D1A-A76A-BD04723AC2D4}"/>
    <cellStyle name="Comma [0] 9 4 4 3" xfId="9071" xr:uid="{810A7139-3D22-422C-B5C0-83EF9C198D36}"/>
    <cellStyle name="Comma [0] 9 4 4 4" xfId="12861" xr:uid="{481BF601-8E88-4F2C-9CD8-B4BD1497CF10}"/>
    <cellStyle name="Comma [0] 9 4 4 5" xfId="16652" xr:uid="{FA9AFEE4-5725-4AC1-905C-28E46B4746CA}"/>
    <cellStyle name="Comma [0] 9 4 5" xfId="5272" xr:uid="{3C46E182-70AE-4269-9D3F-7D56E23A08F2}"/>
    <cellStyle name="Comma [0] 9 4 6" xfId="9066" xr:uid="{C84256D7-A7A1-4F92-87BD-32293638196E}"/>
    <cellStyle name="Comma [0] 9 4 7" xfId="12856" xr:uid="{8C7B1C30-5F9F-4FC5-8BB5-D4A8AC775FFF}"/>
    <cellStyle name="Comma [0] 9 4 8" xfId="16647" xr:uid="{FD51E998-C482-4A66-A9E6-46D83560848A}"/>
    <cellStyle name="Comma [0] 9 5" xfId="1096" xr:uid="{F7F989C2-5025-4FBA-88D6-422766B68711}"/>
    <cellStyle name="Comma [0] 9 5 2" xfId="1779" xr:uid="{2E9F1C3B-4CA5-40F6-8E5D-77D21E2AECF3}"/>
    <cellStyle name="Comma [0] 9 5 2 2" xfId="3572" xr:uid="{03B29376-7DDF-40E5-9160-09ECBBC0C3C1}"/>
    <cellStyle name="Comma [0] 9 5 2 2 2" xfId="5280" xr:uid="{316489FC-6DCC-4339-89C7-78DA38F2D570}"/>
    <cellStyle name="Comma [0] 9 5 2 2 3" xfId="9074" xr:uid="{AAE91060-9F2F-46BC-A73E-841328113AE4}"/>
    <cellStyle name="Comma [0] 9 5 2 2 4" xfId="12864" xr:uid="{55EB591D-3E51-46F1-8686-3E445B50F06D}"/>
    <cellStyle name="Comma [0] 9 5 2 2 5" xfId="16655" xr:uid="{5C52E726-B6EE-4A65-820D-123575254942}"/>
    <cellStyle name="Comma [0] 9 5 2 3" xfId="5279" xr:uid="{FE295C8D-9C49-4E51-A9FC-EF83DB8F2741}"/>
    <cellStyle name="Comma [0] 9 5 2 4" xfId="9073" xr:uid="{02ADC9E2-0DF1-41DF-B93C-5E1063BA0926}"/>
    <cellStyle name="Comma [0] 9 5 2 5" xfId="12863" xr:uid="{F94D342A-8FDC-40F3-9433-F20C6883E1F1}"/>
    <cellStyle name="Comma [0] 9 5 2 6" xfId="16654" xr:uid="{D697E96E-F36F-4AD8-AEF4-411EBE25083A}"/>
    <cellStyle name="Comma [0] 9 5 3" xfId="2889" xr:uid="{416A72F8-E104-4402-9E96-5E8E7FADB54D}"/>
    <cellStyle name="Comma [0] 9 5 3 2" xfId="5281" xr:uid="{6A43A308-FC58-479A-AA90-8FC5428FD8A8}"/>
    <cellStyle name="Comma [0] 9 5 3 3" xfId="9075" xr:uid="{66078C6D-2723-4715-8D5E-3D7D0B364DF1}"/>
    <cellStyle name="Comma [0] 9 5 3 4" xfId="12865" xr:uid="{BE642B89-90D7-4779-9464-7CCCA87AC83B}"/>
    <cellStyle name="Comma [0] 9 5 3 5" xfId="16656" xr:uid="{2290D840-7C92-435A-8B2A-07C1824C1359}"/>
    <cellStyle name="Comma [0] 9 5 4" xfId="5278" xr:uid="{F7F4F8F1-E435-4E0B-AE8B-17437D903139}"/>
    <cellStyle name="Comma [0] 9 5 5" xfId="9072" xr:uid="{E9301593-3AE8-4AA1-93A4-40106B834AB3}"/>
    <cellStyle name="Comma [0] 9 5 6" xfId="12862" xr:uid="{3F4BED58-98CF-4ED9-B3FB-BDBF7998ABC4}"/>
    <cellStyle name="Comma [0] 9 5 7" xfId="16653" xr:uid="{480F8600-FDCF-41CB-8138-4C92A3758654}"/>
    <cellStyle name="Comma [0] 9 6" xfId="1324" xr:uid="{034B3DC2-8F0E-4A2A-8B2B-16DA83150D36}"/>
    <cellStyle name="Comma [0] 9 6 2" xfId="3117" xr:uid="{E61130CC-794E-4D26-ABC3-51A219E486D4}"/>
    <cellStyle name="Comma [0] 9 6 2 2" xfId="5283" xr:uid="{4CCEAC5C-3615-48BE-8923-ED19915D7799}"/>
    <cellStyle name="Comma [0] 9 6 2 3" xfId="9077" xr:uid="{AAB9FA7D-578F-44C4-A101-49860BB046A9}"/>
    <cellStyle name="Comma [0] 9 6 2 4" xfId="12867" xr:uid="{2983B9FD-62E5-451B-BE78-659BE9C485EC}"/>
    <cellStyle name="Comma [0] 9 6 2 5" xfId="16658" xr:uid="{AFB1814E-DA61-4B15-8B6C-B0D995FB6804}"/>
    <cellStyle name="Comma [0] 9 6 3" xfId="5282" xr:uid="{1B4E2607-00C5-4941-B9BB-63C79C234CAD}"/>
    <cellStyle name="Comma [0] 9 6 4" xfId="9076" xr:uid="{1C1945B5-0960-4CA1-8EAF-E823D51A74BB}"/>
    <cellStyle name="Comma [0] 9 6 5" xfId="12866" xr:uid="{FCFF0021-6F15-4F7F-A8CA-F35122DA4559}"/>
    <cellStyle name="Comma [0] 9 6 6" xfId="16657" xr:uid="{B27EB919-1A3E-48E6-89B7-E5385DE87991}"/>
    <cellStyle name="Comma [0] 9 7" xfId="628" xr:uid="{52119378-D7CB-4FC7-A520-09835AA31310}"/>
    <cellStyle name="Comma [0] 9 7 2" xfId="2429" xr:uid="{64BCEE24-26F2-4DA8-8B2C-3AA1DC318A93}"/>
    <cellStyle name="Comma [0] 9 7 2 2" xfId="5285" xr:uid="{E950D95C-A331-4137-81CD-6637E65DBC4F}"/>
    <cellStyle name="Comma [0] 9 7 2 3" xfId="9079" xr:uid="{B7F346D8-AA4F-4FB6-8A12-47781668476B}"/>
    <cellStyle name="Comma [0] 9 7 2 4" xfId="12869" xr:uid="{15CAFCC5-E31D-4074-9102-19BB99AAB3DC}"/>
    <cellStyle name="Comma [0] 9 7 2 5" xfId="16660" xr:uid="{ACF321C9-5E53-41BE-9E22-A9E1AE401970}"/>
    <cellStyle name="Comma [0] 9 7 3" xfId="5284" xr:uid="{E6E573A6-78EE-45B7-ABA3-8A1A2ADE0C5C}"/>
    <cellStyle name="Comma [0] 9 7 4" xfId="9078" xr:uid="{D36AD0BF-610E-4865-8722-934D649405D8}"/>
    <cellStyle name="Comma [0] 9 7 5" xfId="12868" xr:uid="{624281AA-278F-4DF2-BC4B-09D16D988CB8}"/>
    <cellStyle name="Comma [0] 9 7 6" xfId="16659" xr:uid="{BAE66B8C-493C-44AC-AFC0-E50FFA540F17}"/>
    <cellStyle name="Comma [0] 9 8" xfId="2331" xr:uid="{EBB1E079-F946-4651-8701-9AF3A49CC8CA}"/>
    <cellStyle name="Comma [0] 9 8 2" xfId="5286" xr:uid="{6DBEDB3F-1F62-45B4-9CAE-B51034DEA1A9}"/>
    <cellStyle name="Comma [0] 9 8 3" xfId="9080" xr:uid="{B6806840-A305-4A10-8DB9-B48599A1613D}"/>
    <cellStyle name="Comma [0] 9 8 4" xfId="12870" xr:uid="{3BA318C9-DD78-4FAA-AD6F-9BF58AB4DA86}"/>
    <cellStyle name="Comma [0] 9 8 5" xfId="16661" xr:uid="{5098F261-765A-4ABD-BA0D-890EE5953679}"/>
    <cellStyle name="Comma [0] 9 9" xfId="5241" xr:uid="{4CEB0D02-7495-4226-8A50-FEF208002309}"/>
    <cellStyle name="Comma 10" xfId="470" xr:uid="{66D2CC04-D69C-4EB0-AC4F-D6D7AFF5C4D8}"/>
    <cellStyle name="Comma 10 10" xfId="9081" xr:uid="{A493E711-FC8D-47DE-A949-0FA4C366366D}"/>
    <cellStyle name="Comma 10 11" xfId="12871" xr:uid="{3058FA71-0A63-4FBD-883A-3C795B7C0D0C}"/>
    <cellStyle name="Comma 10 12" xfId="16662" xr:uid="{AFFC10B7-F990-41F0-9B2C-C8FCCF7377D2}"/>
    <cellStyle name="Comma 10 2" xfId="765" xr:uid="{2CB38686-336A-486A-B37E-F8979075B626}"/>
    <cellStyle name="Comma 10 2 10" xfId="16663" xr:uid="{91DD2D59-DF4D-4A32-8707-9E27A430E741}"/>
    <cellStyle name="Comma 10 2 2" xfId="992" xr:uid="{55783227-5847-42F0-AB85-FE0953D9D66C}"/>
    <cellStyle name="Comma 10 2 2 2" xfId="1675" xr:uid="{A67DAB33-1F17-4C12-B8C8-33F9B97EC71E}"/>
    <cellStyle name="Comma 10 2 2 2 2" xfId="3468" xr:uid="{09ADE378-90F5-43DD-96F4-159812606FB9}"/>
    <cellStyle name="Comma 10 2 2 2 2 2" xfId="5291" xr:uid="{BD4431EC-83C5-4371-B366-12ACBBEE16E0}"/>
    <cellStyle name="Comma 10 2 2 2 2 3" xfId="9085" xr:uid="{485FD83C-B4F3-470C-9638-72FCD7AB09AB}"/>
    <cellStyle name="Comma 10 2 2 2 2 4" xfId="12875" xr:uid="{A6BDB21F-E82C-416C-B703-3721AF00EA0A}"/>
    <cellStyle name="Comma 10 2 2 2 2 5" xfId="16666" xr:uid="{4D73A142-7BB7-4974-8E75-61259CC62B33}"/>
    <cellStyle name="Comma 10 2 2 2 3" xfId="5290" xr:uid="{EA2A55C4-F8C4-4160-9DFF-AD108845EA24}"/>
    <cellStyle name="Comma 10 2 2 2 4" xfId="9084" xr:uid="{1F8A9C14-917A-4BF4-971D-B12AC0CEC2B6}"/>
    <cellStyle name="Comma 10 2 2 2 5" xfId="12874" xr:uid="{F57C6571-63BB-4850-804A-208CA5F28547}"/>
    <cellStyle name="Comma 10 2 2 2 6" xfId="16665" xr:uid="{B253996C-3F1B-4B44-A157-CB2F11FA9768}"/>
    <cellStyle name="Comma 10 2 2 3" xfId="2180" xr:uid="{6CA508E8-B836-4C7F-825F-FC8E2F819DC9}"/>
    <cellStyle name="Comma 10 2 2 3 2" xfId="3973" xr:uid="{0A512412-A6C1-4EF1-A25C-EADBF40FE7D0}"/>
    <cellStyle name="Comma 10 2 2 3 2 2" xfId="5293" xr:uid="{2FA27898-E5FA-4EA1-BF70-4F61F3BD63C5}"/>
    <cellStyle name="Comma 10 2 2 3 2 3" xfId="9087" xr:uid="{E353B66F-E455-4B39-BDC7-C4F3CB78E5BB}"/>
    <cellStyle name="Comma 10 2 2 3 2 4" xfId="12877" xr:uid="{3B478869-5401-4E36-84D5-A7EDF4126B48}"/>
    <cellStyle name="Comma 10 2 2 3 2 5" xfId="16668" xr:uid="{A6F4E3A2-369A-4119-A94C-85B57F22204E}"/>
    <cellStyle name="Comma 10 2 2 3 3" xfId="5292" xr:uid="{F4AEF0C1-6FD0-4680-936F-A4AF1C4FBCC8}"/>
    <cellStyle name="Comma 10 2 2 3 4" xfId="9086" xr:uid="{E6742B5E-88E1-4633-820C-543AA0B9E64A}"/>
    <cellStyle name="Comma 10 2 2 3 5" xfId="12876" xr:uid="{E6F3AD90-C83C-476B-AA27-4C3ACC008316}"/>
    <cellStyle name="Comma 10 2 2 3 6" xfId="16667" xr:uid="{3F074814-C820-433F-B3BF-EAC24A7350C3}"/>
    <cellStyle name="Comma 10 2 2 4" xfId="2785" xr:uid="{309AC5F2-4A33-44DD-9630-780B53B8AECF}"/>
    <cellStyle name="Comma 10 2 2 4 2" xfId="5294" xr:uid="{69F6AC39-04D4-459F-B93C-B07F77A29C79}"/>
    <cellStyle name="Comma 10 2 2 4 3" xfId="9088" xr:uid="{9D29331B-001E-404C-A248-18F9B51940E2}"/>
    <cellStyle name="Comma 10 2 2 4 4" xfId="12878" xr:uid="{9A0B6F33-0351-4889-AAE2-2EB36A8FF315}"/>
    <cellStyle name="Comma 10 2 2 4 5" xfId="16669" xr:uid="{48DF3FC5-363D-4018-874D-198832A0107E}"/>
    <cellStyle name="Comma 10 2 2 5" xfId="5289" xr:uid="{C8FC3B44-2E0E-4E7E-AF05-3CBE7974C115}"/>
    <cellStyle name="Comma 10 2 2 6" xfId="9083" xr:uid="{3C0DE80F-0594-435F-8B4F-A4587E59F416}"/>
    <cellStyle name="Comma 10 2 2 7" xfId="12873" xr:uid="{407045D1-440D-428F-ABC7-66D609DE13A9}"/>
    <cellStyle name="Comma 10 2 2 8" xfId="16664" xr:uid="{760A9EC2-240A-44CD-AA15-569A96D9C51C}"/>
    <cellStyle name="Comma 10 2 3" xfId="1219" xr:uid="{A582E721-DEF2-4595-8F4C-5E178423A3D8}"/>
    <cellStyle name="Comma 10 2 3 2" xfId="1902" xr:uid="{D17BDB60-B63B-4AE2-8DA1-2D953C99AB17}"/>
    <cellStyle name="Comma 10 2 3 2 2" xfId="3695" xr:uid="{9083CD7A-FEAD-4996-AF78-B014F5CBC4AA}"/>
    <cellStyle name="Comma 10 2 3 2 2 2" xfId="5297" xr:uid="{954BAA1A-9B7C-42E3-8264-89BEBE23BBDC}"/>
    <cellStyle name="Comma 10 2 3 2 2 3" xfId="9091" xr:uid="{A414B4B3-AD96-4377-B9EA-8A71AF6DCE1D}"/>
    <cellStyle name="Comma 10 2 3 2 2 4" xfId="12881" xr:uid="{D73AB91B-D63B-4496-BE05-3663242AF7F2}"/>
    <cellStyle name="Comma 10 2 3 2 2 5" xfId="16672" xr:uid="{0CC19012-888F-4A50-A775-6997A2B867DD}"/>
    <cellStyle name="Comma 10 2 3 2 3" xfId="5296" xr:uid="{A7D04D5F-17B3-46E7-BEE1-0527C8D5B380}"/>
    <cellStyle name="Comma 10 2 3 2 4" xfId="9090" xr:uid="{8B3D5284-B39B-422D-AEAE-0755C77879CB}"/>
    <cellStyle name="Comma 10 2 3 2 5" xfId="12880" xr:uid="{9090F014-44C3-41B1-9F30-B1695224DC22}"/>
    <cellStyle name="Comma 10 2 3 2 6" xfId="16671" xr:uid="{AD44BF0A-1788-4DF3-97B3-4AB319263213}"/>
    <cellStyle name="Comma 10 2 3 3" xfId="3012" xr:uid="{952DBD8D-575B-4DAA-A88B-697A52A3C08F}"/>
    <cellStyle name="Comma 10 2 3 3 2" xfId="5298" xr:uid="{FB70A50E-A3B0-420E-B9F2-E2C2A6B08452}"/>
    <cellStyle name="Comma 10 2 3 3 3" xfId="9092" xr:uid="{FBDE1556-ED1A-43F5-B1C5-3FA5F10D8427}"/>
    <cellStyle name="Comma 10 2 3 3 4" xfId="12882" xr:uid="{2FEB381F-190C-4FA1-B093-F551727FD639}"/>
    <cellStyle name="Comma 10 2 3 3 5" xfId="16673" xr:uid="{07BC8D4C-3438-4249-B3B5-665F82785482}"/>
    <cellStyle name="Comma 10 2 3 4" xfId="5295" xr:uid="{B83C6036-2372-48CD-BBD5-2B5BE2E1ADB1}"/>
    <cellStyle name="Comma 10 2 3 5" xfId="9089" xr:uid="{B1DDCB08-8557-4383-AB7C-CB4C102299F5}"/>
    <cellStyle name="Comma 10 2 3 6" xfId="12879" xr:uid="{72072CEB-5B1B-468B-9F15-94C28E555FB9}"/>
    <cellStyle name="Comma 10 2 3 7" xfId="16670" xr:uid="{C9244166-7130-4FF0-A4B0-AE1ADBF19917}"/>
    <cellStyle name="Comma 10 2 4" xfId="1447" xr:uid="{F8801CAB-1EB9-432A-8EBB-A52642CF3D20}"/>
    <cellStyle name="Comma 10 2 4 2" xfId="3240" xr:uid="{C74B7FC1-EEF4-42C9-9FC6-407FF40C60B2}"/>
    <cellStyle name="Comma 10 2 4 2 2" xfId="5300" xr:uid="{777406A6-62E6-4213-8E97-C2FA23553D23}"/>
    <cellStyle name="Comma 10 2 4 2 3" xfId="9094" xr:uid="{5406D514-BC11-48BD-BD38-7DED0ED0AA4E}"/>
    <cellStyle name="Comma 10 2 4 2 4" xfId="12884" xr:uid="{FB79C33C-1530-4767-B6DF-F3C6DA24D5BB}"/>
    <cellStyle name="Comma 10 2 4 2 5" xfId="16675" xr:uid="{51D1AE51-7B2C-44F9-B710-396A5065AE8B}"/>
    <cellStyle name="Comma 10 2 4 3" xfId="5299" xr:uid="{88A35DD5-B8CB-425A-ACA4-1BD5215598E7}"/>
    <cellStyle name="Comma 10 2 4 4" xfId="9093" xr:uid="{4063827F-C7E2-4BC8-AC75-A811944050DD}"/>
    <cellStyle name="Comma 10 2 4 5" xfId="12883" xr:uid="{3603B399-F15B-48BD-9D28-6E8989FBB944}"/>
    <cellStyle name="Comma 10 2 4 6" xfId="16674" xr:uid="{9DD7391B-DC93-44F9-B4F4-36CCE8153C48}"/>
    <cellStyle name="Comma 10 2 5" xfId="2037" xr:uid="{86AFCA15-66C8-4628-807E-E3DD76FE42A4}"/>
    <cellStyle name="Comma 10 2 5 2" xfId="3830" xr:uid="{69166926-1501-441A-BFD9-7A4AFED3D700}"/>
    <cellStyle name="Comma 10 2 5 2 2" xfId="5302" xr:uid="{EE9AF334-5B62-454B-B1E8-428312188D00}"/>
    <cellStyle name="Comma 10 2 5 2 3" xfId="9096" xr:uid="{98A7518E-2160-402C-9725-6DDC92FFAE37}"/>
    <cellStyle name="Comma 10 2 5 2 4" xfId="12886" xr:uid="{921EEA85-4DE8-4B6B-B8D2-163F62E1B2DA}"/>
    <cellStyle name="Comma 10 2 5 2 5" xfId="16677" xr:uid="{0C7EAE8E-3536-4600-AF62-37B511860A32}"/>
    <cellStyle name="Comma 10 2 5 3" xfId="5301" xr:uid="{2F78AF9A-C463-4534-9A80-754B213C3C37}"/>
    <cellStyle name="Comma 10 2 5 4" xfId="9095" xr:uid="{F8674525-D03C-4C87-8D0F-56C50434592F}"/>
    <cellStyle name="Comma 10 2 5 5" xfId="12885" xr:uid="{B6478B09-0E0D-4B2E-ADE4-9B34A5BF85B4}"/>
    <cellStyle name="Comma 10 2 5 6" xfId="16676" xr:uid="{C6622936-566C-4B56-B743-1B54C451D686}"/>
    <cellStyle name="Comma 10 2 6" xfId="2558" xr:uid="{159932D3-3943-4A8C-A4A4-CD5DC56488C4}"/>
    <cellStyle name="Comma 10 2 6 2" xfId="5303" xr:uid="{C3BEBFF3-20AB-403A-B0FF-5D50F4126792}"/>
    <cellStyle name="Comma 10 2 6 3" xfId="9097" xr:uid="{3D0786DD-8AA3-4FF8-B15C-8ADBD55718F2}"/>
    <cellStyle name="Comma 10 2 6 4" xfId="12887" xr:uid="{B31C4FBD-F8C0-46F4-8767-0343ECF83561}"/>
    <cellStyle name="Comma 10 2 6 5" xfId="16678" xr:uid="{B72972A1-3EA2-466A-A94E-AAD6F2A845CC}"/>
    <cellStyle name="Comma 10 2 7" xfId="5288" xr:uid="{AB2EE27E-35C2-4FAA-8F65-5BB5758D922F}"/>
    <cellStyle name="Comma 10 2 8" xfId="9082" xr:uid="{166BAAB6-B8C6-4BB8-894F-AC8824078BDF}"/>
    <cellStyle name="Comma 10 2 9" xfId="12872" xr:uid="{5E3B77F0-04FA-441C-A4DD-65D43A3996FF}"/>
    <cellStyle name="Comma 10 3" xfId="690" xr:uid="{DEDE761F-86C3-40C4-A7E8-53F73230A00A}"/>
    <cellStyle name="Comma 10 3 10" xfId="16679" xr:uid="{01F74E30-AE24-4EE4-8602-A47FF40BD4BE}"/>
    <cellStyle name="Comma 10 3 2" xfId="917" xr:uid="{93C81778-BF53-43D2-9482-2A9B41153DD9}"/>
    <cellStyle name="Comma 10 3 2 2" xfId="1600" xr:uid="{D0BF45CD-D5FE-43D8-A9B9-A9EA92BAC9BD}"/>
    <cellStyle name="Comma 10 3 2 2 2" xfId="3393" xr:uid="{0B158280-4900-4577-9CE2-7EB839599811}"/>
    <cellStyle name="Comma 10 3 2 2 2 2" xfId="5307" xr:uid="{895B5799-8D8F-494C-869D-44C054254A2A}"/>
    <cellStyle name="Comma 10 3 2 2 2 3" xfId="9101" xr:uid="{A874022E-D7F4-416A-B860-10D9420347E8}"/>
    <cellStyle name="Comma 10 3 2 2 2 4" xfId="12891" xr:uid="{2A9D5710-4888-430C-AEE4-C5565F2A8899}"/>
    <cellStyle name="Comma 10 3 2 2 2 5" xfId="16682" xr:uid="{F54F89AC-CDB6-4FF6-9FF6-39D1663AA234}"/>
    <cellStyle name="Comma 10 3 2 2 3" xfId="5306" xr:uid="{BF0F755C-0F69-4620-A1FC-8BAE17100E68}"/>
    <cellStyle name="Comma 10 3 2 2 4" xfId="9100" xr:uid="{8B1B74F7-18AC-44CA-AE38-E9B411188E47}"/>
    <cellStyle name="Comma 10 3 2 2 5" xfId="12890" xr:uid="{C6A4EC8C-CF15-4C47-A6FD-FA2262D5DF01}"/>
    <cellStyle name="Comma 10 3 2 2 6" xfId="16681" xr:uid="{779270FF-A7E4-4256-A3DF-5CFD4DC30BF4}"/>
    <cellStyle name="Comma 10 3 2 3" xfId="2710" xr:uid="{41FCA2A8-DC02-4325-A2BD-7014DD41250A}"/>
    <cellStyle name="Comma 10 3 2 3 2" xfId="5308" xr:uid="{5017A532-AB53-4003-BD20-834640817AD4}"/>
    <cellStyle name="Comma 10 3 2 3 3" xfId="9102" xr:uid="{63C92E8F-3CF4-404C-BD94-09A27C146A2F}"/>
    <cellStyle name="Comma 10 3 2 3 4" xfId="12892" xr:uid="{9560725F-B787-41B5-A6E4-9469C71C91A9}"/>
    <cellStyle name="Comma 10 3 2 3 5" xfId="16683" xr:uid="{3006A0EE-AFDB-4386-B0AC-36FC09E95748}"/>
    <cellStyle name="Comma 10 3 2 4" xfId="5305" xr:uid="{92745560-4C27-41D6-B508-E31A263AFDB5}"/>
    <cellStyle name="Comma 10 3 2 5" xfId="9099" xr:uid="{3698F385-BAAC-4B1D-8F27-45FFCF42A8A3}"/>
    <cellStyle name="Comma 10 3 2 6" xfId="12889" xr:uid="{4122CD91-7266-4F42-9CD9-8035A2393F49}"/>
    <cellStyle name="Comma 10 3 2 7" xfId="16680" xr:uid="{DAA29F4A-AC4C-494B-816B-A386F3F4947E}"/>
    <cellStyle name="Comma 10 3 3" xfId="1144" xr:uid="{4D6EF4CA-09DA-42E2-B1C4-9BD5FE31AF4B}"/>
    <cellStyle name="Comma 10 3 3 2" xfId="1827" xr:uid="{D1CC9FCB-65FA-48B2-8AC8-A4B7390A200A}"/>
    <cellStyle name="Comma 10 3 3 2 2" xfId="3620" xr:uid="{1AE9604E-C8BB-446B-BB0D-DF086217AAE2}"/>
    <cellStyle name="Comma 10 3 3 2 2 2" xfId="5311" xr:uid="{77705601-B66D-4E43-9225-05254D50DD87}"/>
    <cellStyle name="Comma 10 3 3 2 2 3" xfId="9105" xr:uid="{8DA8023B-D580-4A08-B472-BB8CC5E1D767}"/>
    <cellStyle name="Comma 10 3 3 2 2 4" xfId="12895" xr:uid="{4B9FEAE3-86D9-47E9-9934-67A6B07A784B}"/>
    <cellStyle name="Comma 10 3 3 2 2 5" xfId="16686" xr:uid="{EF8BF148-9901-4707-9C0B-E54A5D1575B1}"/>
    <cellStyle name="Comma 10 3 3 2 3" xfId="5310" xr:uid="{77F8D14F-64D5-469D-9A8E-06BA3FCFFFC1}"/>
    <cellStyle name="Comma 10 3 3 2 4" xfId="9104" xr:uid="{D55865B6-F2B6-4A99-9BA6-4CF32D8A8738}"/>
    <cellStyle name="Comma 10 3 3 2 5" xfId="12894" xr:uid="{196C9B70-0269-467D-882B-21216458CFA8}"/>
    <cellStyle name="Comma 10 3 3 2 6" xfId="16685" xr:uid="{71FC854E-3F07-4B3C-A56A-746BC909E368}"/>
    <cellStyle name="Comma 10 3 3 3" xfId="2937" xr:uid="{76C470C0-332A-4366-95B1-4A4DEE669A7C}"/>
    <cellStyle name="Comma 10 3 3 3 2" xfId="5312" xr:uid="{30F6B803-98A6-40E0-A3C5-A3EB66080EE1}"/>
    <cellStyle name="Comma 10 3 3 3 3" xfId="9106" xr:uid="{531BFE86-8C5B-466A-8500-E6253423DB61}"/>
    <cellStyle name="Comma 10 3 3 3 4" xfId="12896" xr:uid="{DB93D4F5-EACB-4B02-BDCA-9003D39346E4}"/>
    <cellStyle name="Comma 10 3 3 3 5" xfId="16687" xr:uid="{3977308A-286C-48D3-9CFC-DCE45237AF9F}"/>
    <cellStyle name="Comma 10 3 3 4" xfId="5309" xr:uid="{497A5B59-B0C1-4419-90D7-D56D2A005A6A}"/>
    <cellStyle name="Comma 10 3 3 5" xfId="9103" xr:uid="{500F121D-0E2E-4943-97D1-4630DCC520C8}"/>
    <cellStyle name="Comma 10 3 3 6" xfId="12893" xr:uid="{F90A3958-75C1-485D-B03F-03C096B25B9D}"/>
    <cellStyle name="Comma 10 3 3 7" xfId="16684" xr:uid="{AE97F0C9-8AD8-483B-9D15-2C14EE5F8D5E}"/>
    <cellStyle name="Comma 10 3 4" xfId="1372" xr:uid="{3A11CF69-AA92-4241-A581-45549E397310}"/>
    <cellStyle name="Comma 10 3 4 2" xfId="3165" xr:uid="{1BA83EFE-0EA8-499B-B24F-9C6F7FD6AAB3}"/>
    <cellStyle name="Comma 10 3 4 2 2" xfId="5314" xr:uid="{9C7DD592-0849-4BE0-9D43-F88AFD90EB0E}"/>
    <cellStyle name="Comma 10 3 4 2 3" xfId="9108" xr:uid="{8BAE82B0-44EE-4392-80F3-FF4EC6AC14E4}"/>
    <cellStyle name="Comma 10 3 4 2 4" xfId="12898" xr:uid="{55F8D874-6FD7-40C8-8779-68C51C1136A0}"/>
    <cellStyle name="Comma 10 3 4 2 5" xfId="16689" xr:uid="{09EF7A89-5FCF-44F0-A81F-7827BF43971F}"/>
    <cellStyle name="Comma 10 3 4 3" xfId="5313" xr:uid="{95807878-5943-4799-B7D8-5ACA2ADD0462}"/>
    <cellStyle name="Comma 10 3 4 4" xfId="9107" xr:uid="{D2C74D49-FC86-4464-A88E-C33EDD63F59D}"/>
    <cellStyle name="Comma 10 3 4 5" xfId="12897" xr:uid="{A86F72DC-8804-48DE-BFB6-8B72A3A797A8}"/>
    <cellStyle name="Comma 10 3 4 6" xfId="16688" xr:uid="{53F88A20-963F-4D3F-A226-A260807380D6}"/>
    <cellStyle name="Comma 10 3 5" xfId="1976" xr:uid="{CB381BC1-E997-46C3-B81C-9072170B3EF0}"/>
    <cellStyle name="Comma 10 3 5 2" xfId="3769" xr:uid="{6AF6F2E0-1BEE-4207-AA51-8B6CF773BAF6}"/>
    <cellStyle name="Comma 10 3 5 2 2" xfId="5316" xr:uid="{0CD02446-7060-4A77-BAC1-C863E4FF4950}"/>
    <cellStyle name="Comma 10 3 5 2 3" xfId="9110" xr:uid="{412DE9E7-BA45-47CE-8270-09ADCD8641E5}"/>
    <cellStyle name="Comma 10 3 5 2 4" xfId="12900" xr:uid="{6195794B-86E0-4FA7-960F-F4A0624C8811}"/>
    <cellStyle name="Comma 10 3 5 2 5" xfId="16691" xr:uid="{E29EA07C-1987-42D1-99BA-A06AC5AD2A47}"/>
    <cellStyle name="Comma 10 3 5 3" xfId="5315" xr:uid="{7841420E-2847-4BBF-8C70-048010D90922}"/>
    <cellStyle name="Comma 10 3 5 4" xfId="9109" xr:uid="{82297D77-AC6E-4F11-9451-677CD0D4D41D}"/>
    <cellStyle name="Comma 10 3 5 5" xfId="12899" xr:uid="{52AAA066-7373-4F18-A678-13A826A55055}"/>
    <cellStyle name="Comma 10 3 5 6" xfId="16690" xr:uid="{E01D84C5-9EA3-4003-84ED-F2AD55F15161}"/>
    <cellStyle name="Comma 10 3 6" xfId="2483" xr:uid="{98B39629-47C1-4282-9522-9DE3F66BA522}"/>
    <cellStyle name="Comma 10 3 6 2" xfId="5317" xr:uid="{78DCC171-0809-4516-9180-8D18BAA97CD7}"/>
    <cellStyle name="Comma 10 3 6 3" xfId="9111" xr:uid="{794B662F-E2ED-44FC-AA9B-3287CCC70886}"/>
    <cellStyle name="Comma 10 3 6 4" xfId="12901" xr:uid="{694EA012-FF50-465B-9B92-F22BFD1BBDD9}"/>
    <cellStyle name="Comma 10 3 6 5" xfId="16692" xr:uid="{DEE48FEE-41DB-4D7C-BEF0-1B954D9DD1F9}"/>
    <cellStyle name="Comma 10 3 7" xfId="5304" xr:uid="{3DE1A831-C8E6-47A4-BAAC-5AB5080E630C}"/>
    <cellStyle name="Comma 10 3 8" xfId="9098" xr:uid="{27CC9F90-DBC8-47EB-BC14-53E11FAC5A72}"/>
    <cellStyle name="Comma 10 3 9" xfId="12888" xr:uid="{9B6C88B5-EF55-4AD4-B3EA-98642CDF3121}"/>
    <cellStyle name="Comma 10 4" xfId="841" xr:uid="{F2A88EA4-C155-46B1-9C6D-BEA07A4098A7}"/>
    <cellStyle name="Comma 10 4 2" xfId="1524" xr:uid="{CACDF9D7-95D0-4C30-AED2-C21718DBB29E}"/>
    <cellStyle name="Comma 10 4 2 2" xfId="3317" xr:uid="{BDDF5CDA-C56F-42D3-8377-161C51E65048}"/>
    <cellStyle name="Comma 10 4 2 2 2" xfId="5320" xr:uid="{FD71C6D7-F5F3-4884-8BDE-244739D83AAA}"/>
    <cellStyle name="Comma 10 4 2 2 3" xfId="9114" xr:uid="{328B015D-B008-4265-9085-7D1AA9F1E35F}"/>
    <cellStyle name="Comma 10 4 2 2 4" xfId="12904" xr:uid="{6424D30E-FCAD-46FB-A2F7-3330B7E575A3}"/>
    <cellStyle name="Comma 10 4 2 2 5" xfId="16695" xr:uid="{CAA08D6E-EC6B-4020-A19F-F8CED67AC23E}"/>
    <cellStyle name="Comma 10 4 2 3" xfId="5319" xr:uid="{33C6696E-F3B1-45C6-B6A4-ABCF66439A4A}"/>
    <cellStyle name="Comma 10 4 2 4" xfId="9113" xr:uid="{5FB9453B-2034-402A-8EDA-50F89212A187}"/>
    <cellStyle name="Comma 10 4 2 5" xfId="12903" xr:uid="{F3C891CD-689A-4E8C-933C-194DDD46F4BD}"/>
    <cellStyle name="Comma 10 4 2 6" xfId="16694" xr:uid="{1101AF58-7440-4A13-BD22-E9F433254CFC}"/>
    <cellStyle name="Comma 10 4 3" xfId="2105" xr:uid="{69FE5EB1-26D6-450D-B740-4552333DD070}"/>
    <cellStyle name="Comma 10 4 3 2" xfId="3898" xr:uid="{C4AD1167-E24E-44FA-9BC6-6088BA4B925A}"/>
    <cellStyle name="Comma 10 4 3 2 2" xfId="5322" xr:uid="{98C0D82D-AEE3-44F9-B74C-79C1EF8AC69A}"/>
    <cellStyle name="Comma 10 4 3 2 3" xfId="9116" xr:uid="{38A679D7-76BD-41BA-90A0-25D84F20C1B4}"/>
    <cellStyle name="Comma 10 4 3 2 4" xfId="12906" xr:uid="{7BEB2B75-6021-471F-96A2-2A3993844484}"/>
    <cellStyle name="Comma 10 4 3 2 5" xfId="16697" xr:uid="{6CD1BB67-50A5-44C9-9B3E-2825FFADF218}"/>
    <cellStyle name="Comma 10 4 3 3" xfId="5321" xr:uid="{BD187D8C-981F-4E81-9039-BFF29D9A4EF3}"/>
    <cellStyle name="Comma 10 4 3 4" xfId="9115" xr:uid="{8CF41009-B3FE-496B-B471-0DC77046E7CD}"/>
    <cellStyle name="Comma 10 4 3 5" xfId="12905" xr:uid="{5F9AB7E8-6896-4700-B353-CA3CB6043BA4}"/>
    <cellStyle name="Comma 10 4 3 6" xfId="16696" xr:uid="{FBF92572-4A7B-43BA-B98C-E5D3066114A5}"/>
    <cellStyle name="Comma 10 4 4" xfId="2634" xr:uid="{FEEE2EFC-9B5C-4D05-A53F-914153F65029}"/>
    <cellStyle name="Comma 10 4 4 2" xfId="5323" xr:uid="{B3B191B1-CB9C-4FB6-BA42-A7C9DE97B630}"/>
    <cellStyle name="Comma 10 4 4 3" xfId="9117" xr:uid="{73DD66F9-DACD-4C87-A3CC-101732EA6340}"/>
    <cellStyle name="Comma 10 4 4 4" xfId="12907" xr:uid="{A7F0F847-68DC-45EA-B593-314C7478F4C5}"/>
    <cellStyle name="Comma 10 4 4 5" xfId="16698" xr:uid="{47723061-9013-4882-A0CD-B803FA6B29AC}"/>
    <cellStyle name="Comma 10 4 5" xfId="5318" xr:uid="{27A49263-3426-4B17-97E3-B2A9CBC5CDBA}"/>
    <cellStyle name="Comma 10 4 6" xfId="9112" xr:uid="{3D8CB6C0-AF42-4F2B-A5DF-52A1BDBF266A}"/>
    <cellStyle name="Comma 10 4 7" xfId="12902" xr:uid="{5B17B772-C557-42E8-B9E2-1AF922B921C5}"/>
    <cellStyle name="Comma 10 4 8" xfId="16693" xr:uid="{5DA6142B-85D4-4305-BA4B-F33AC69CEFD4}"/>
    <cellStyle name="Comma 10 5" xfId="1068" xr:uid="{BFB19257-2E5D-49DF-822E-50FA44CAB44C}"/>
    <cellStyle name="Comma 10 5 2" xfId="1751" xr:uid="{0F765517-09D2-4CAA-B3FD-41AE026C1FC3}"/>
    <cellStyle name="Comma 10 5 2 2" xfId="3544" xr:uid="{2AF07F22-5BC5-4954-97C3-A97B386B36CE}"/>
    <cellStyle name="Comma 10 5 2 2 2" xfId="5326" xr:uid="{18E5F308-755B-45A3-9C68-5C0A43FB3753}"/>
    <cellStyle name="Comma 10 5 2 2 3" xfId="9120" xr:uid="{7F614FB6-1C3E-4C5C-97E2-A2E47220361F}"/>
    <cellStyle name="Comma 10 5 2 2 4" xfId="12910" xr:uid="{CE6D80E8-91A2-4725-B5E1-C455E47408CC}"/>
    <cellStyle name="Comma 10 5 2 2 5" xfId="16701" xr:uid="{ECB65CF6-4B2A-4846-85DE-6927B1A22E7E}"/>
    <cellStyle name="Comma 10 5 2 3" xfId="5325" xr:uid="{52F292CB-BC51-4D38-9A9C-9B5FB7B6DE16}"/>
    <cellStyle name="Comma 10 5 2 4" xfId="9119" xr:uid="{44E8C32A-34F7-4789-B70F-A235524F71E5}"/>
    <cellStyle name="Comma 10 5 2 5" xfId="12909" xr:uid="{C2C1A267-AE3B-47B8-9291-668F429868E9}"/>
    <cellStyle name="Comma 10 5 2 6" xfId="16700" xr:uid="{5738CEE5-7892-493D-BCFF-C7EE753E858B}"/>
    <cellStyle name="Comma 10 5 3" xfId="2861" xr:uid="{5F50BB63-9730-4C48-84B6-62EB9BBAFD38}"/>
    <cellStyle name="Comma 10 5 3 2" xfId="5327" xr:uid="{9DD0018C-07DD-41BA-8202-3E8E84131FAC}"/>
    <cellStyle name="Comma 10 5 3 3" xfId="9121" xr:uid="{050AD457-5C1E-49F0-B8DB-285640743846}"/>
    <cellStyle name="Comma 10 5 3 4" xfId="12911" xr:uid="{CB5A8BE1-03DF-480D-94F5-1E509A14CA54}"/>
    <cellStyle name="Comma 10 5 3 5" xfId="16702" xr:uid="{2E34A722-4BDF-4225-92DD-1A3725D9B137}"/>
    <cellStyle name="Comma 10 5 4" xfId="5324" xr:uid="{96F30AC7-3819-41D4-8592-633B5B45889F}"/>
    <cellStyle name="Comma 10 5 5" xfId="9118" xr:uid="{AA257315-1DA5-4B18-B5A1-AA4EDDEB2065}"/>
    <cellStyle name="Comma 10 5 6" xfId="12908" xr:uid="{7E69E46F-9ACA-4121-AD1A-314112EF3C76}"/>
    <cellStyle name="Comma 10 5 7" xfId="16699" xr:uid="{12AF25E2-D672-46D2-AD76-C18F8C87A491}"/>
    <cellStyle name="Comma 10 6" xfId="1296" xr:uid="{B96F910C-9E13-4D76-A536-F3EEFBF7372C}"/>
    <cellStyle name="Comma 10 6 2" xfId="3089" xr:uid="{3B901FB5-65EC-4E89-83D9-2CAD144FEB66}"/>
    <cellStyle name="Comma 10 6 2 2" xfId="5329" xr:uid="{CF2CEEF4-BB81-47A7-8F36-6E006D63851D}"/>
    <cellStyle name="Comma 10 6 2 3" xfId="9123" xr:uid="{DBCD4A92-B369-4EEB-BC16-334EFAB6652E}"/>
    <cellStyle name="Comma 10 6 2 4" xfId="12913" xr:uid="{ABBCEF84-71EB-4BA6-9C29-FEDB095A2E2A}"/>
    <cellStyle name="Comma 10 6 2 5" xfId="16704" xr:uid="{EFA075C4-0AD1-4BFC-BAE2-AE7CF61A2629}"/>
    <cellStyle name="Comma 10 6 3" xfId="5328" xr:uid="{B43132BD-6EEB-433A-B9ED-C16A68FBFA27}"/>
    <cellStyle name="Comma 10 6 4" xfId="9122" xr:uid="{09BCB7B0-7D6F-4962-B7C7-ABD08C157866}"/>
    <cellStyle name="Comma 10 6 5" xfId="12912" xr:uid="{CAC14A8C-52BA-47F5-B000-E0DEA911A220}"/>
    <cellStyle name="Comma 10 6 6" xfId="16703" xr:uid="{DB452EF5-1BEF-49A8-985E-3B6FDD41D884}"/>
    <cellStyle name="Comma 10 7" xfId="600" xr:uid="{5EB417D6-BFBC-4B83-B79C-0461C23BD28D}"/>
    <cellStyle name="Comma 10 7 2" xfId="2401" xr:uid="{2C2E693F-4CE9-4B04-BA25-4D68BA867194}"/>
    <cellStyle name="Comma 10 7 2 2" xfId="5331" xr:uid="{64A01DD3-3C4D-43AD-A142-30B175956D48}"/>
    <cellStyle name="Comma 10 7 2 3" xfId="9125" xr:uid="{DEDA2B24-30D7-46F6-A7E3-AF7F865CC72A}"/>
    <cellStyle name="Comma 10 7 2 4" xfId="12915" xr:uid="{C6A6B1A5-C6A2-46AF-B96D-2BC838BE2437}"/>
    <cellStyle name="Comma 10 7 2 5" xfId="16706" xr:uid="{3481ED96-919E-48F0-9A8F-0F12888E009F}"/>
    <cellStyle name="Comma 10 7 3" xfId="5330" xr:uid="{8B133239-ABE5-4E5C-82A6-24F89DFB4DF8}"/>
    <cellStyle name="Comma 10 7 4" xfId="9124" xr:uid="{E26E2DC4-DF20-4C61-B82E-DD4B55E36BF7}"/>
    <cellStyle name="Comma 10 7 5" xfId="12914" xr:uid="{85D1ABE7-D8ED-45AB-B2D1-805359112549}"/>
    <cellStyle name="Comma 10 7 6" xfId="16705" xr:uid="{804134A3-296F-40D1-B70F-5A286A3136E1}"/>
    <cellStyle name="Comma 10 8" xfId="2303" xr:uid="{8786B1DF-42DD-490A-8714-7DF4BFA678F1}"/>
    <cellStyle name="Comma 10 8 2" xfId="5332" xr:uid="{C013F422-C7C2-4DE7-9E7E-7212B4E1E3C5}"/>
    <cellStyle name="Comma 10 8 3" xfId="9126" xr:uid="{515FEC80-E238-4E6B-BB07-8ACC47159DF0}"/>
    <cellStyle name="Comma 10 8 4" xfId="12916" xr:uid="{2AA1AE7F-6A2A-4D14-8611-5ADEA2F78CCB}"/>
    <cellStyle name="Comma 10 8 5" xfId="16707" xr:uid="{0303F5DE-03BB-4F10-AFC9-A29A9D3C60FC}"/>
    <cellStyle name="Comma 10 9" xfId="5287" xr:uid="{42C1B07B-2A2A-4FFD-8659-264CA033767A}"/>
    <cellStyle name="Comma 11" xfId="471" xr:uid="{60CAE8CF-77A2-46C7-8E36-CC91B376CDFD}"/>
    <cellStyle name="Comma 11 10" xfId="9127" xr:uid="{230A8272-A4D8-40BE-A6EB-CA53D1C3C86D}"/>
    <cellStyle name="Comma 11 11" xfId="12917" xr:uid="{8F65B04F-DD50-4345-93A4-D66069436267}"/>
    <cellStyle name="Comma 11 12" xfId="16708" xr:uid="{37E8EF2B-31E2-4044-9C10-AD1F15EAED22}"/>
    <cellStyle name="Comma 11 2" xfId="766" xr:uid="{ABD5F49F-8487-44CD-9F28-FEA850906A21}"/>
    <cellStyle name="Comma 11 2 10" xfId="16709" xr:uid="{424C1EBE-15DF-4205-8B73-DE1AEBD4E8DC}"/>
    <cellStyle name="Comma 11 2 2" xfId="993" xr:uid="{F8ABAC2B-C737-4948-902A-AB07B2C4AC85}"/>
    <cellStyle name="Comma 11 2 2 2" xfId="1676" xr:uid="{CF7FA40E-3632-496C-9159-8CE4B3B60A74}"/>
    <cellStyle name="Comma 11 2 2 2 2" xfId="3469" xr:uid="{307EE1B4-E316-42CB-A257-12D886A863C9}"/>
    <cellStyle name="Comma 11 2 2 2 2 2" xfId="5337" xr:uid="{9ADB595B-654E-41EC-85A7-9C316FE22AC2}"/>
    <cellStyle name="Comma 11 2 2 2 2 3" xfId="9131" xr:uid="{0D63F344-19DC-4CD8-B2EC-E878184E2BCD}"/>
    <cellStyle name="Comma 11 2 2 2 2 4" xfId="12921" xr:uid="{34F20056-6C9D-4B1E-8738-7AB0E0950AB6}"/>
    <cellStyle name="Comma 11 2 2 2 2 5" xfId="16712" xr:uid="{7DEFEBDF-A027-4ECD-B9B1-0C77CA01B979}"/>
    <cellStyle name="Comma 11 2 2 2 3" xfId="5336" xr:uid="{27B704A0-CC97-4BBB-BE35-7C99A6A38C07}"/>
    <cellStyle name="Comma 11 2 2 2 4" xfId="9130" xr:uid="{F5DB1F0C-3135-4762-BBE2-336DD89228F2}"/>
    <cellStyle name="Comma 11 2 2 2 5" xfId="12920" xr:uid="{C4D9FB94-34AE-4ADD-AB52-B04F09D20568}"/>
    <cellStyle name="Comma 11 2 2 2 6" xfId="16711" xr:uid="{FEE4056C-3D2D-4037-9AF5-6A4613B6783D}"/>
    <cellStyle name="Comma 11 2 2 3" xfId="2181" xr:uid="{CF1E8BFF-E66A-4BE5-A5FE-E0C71BFD674A}"/>
    <cellStyle name="Comma 11 2 2 3 2" xfId="3974" xr:uid="{3F95228B-2F58-449D-9F9C-5B6BB9ECB850}"/>
    <cellStyle name="Comma 11 2 2 3 2 2" xfId="5339" xr:uid="{25813129-1A20-437C-B0A5-434D64C8D697}"/>
    <cellStyle name="Comma 11 2 2 3 2 3" xfId="9133" xr:uid="{D7F976EC-05AD-4BCA-9850-FBD8A40592D2}"/>
    <cellStyle name="Comma 11 2 2 3 2 4" xfId="12923" xr:uid="{A1E40DCB-3C72-4BD7-BA36-5CA5F3BAC210}"/>
    <cellStyle name="Comma 11 2 2 3 2 5" xfId="16714" xr:uid="{9492D24E-C7A1-407B-92B9-6C8AEF19FEDA}"/>
    <cellStyle name="Comma 11 2 2 3 3" xfId="5338" xr:uid="{089426EB-3ED9-4B88-BFF5-7F201749B197}"/>
    <cellStyle name="Comma 11 2 2 3 4" xfId="9132" xr:uid="{6F9C3809-2410-4BE2-B4A9-8AE70EA21D90}"/>
    <cellStyle name="Comma 11 2 2 3 5" xfId="12922" xr:uid="{BEA32C51-6ABF-4EEB-8BBF-11D52949DD0F}"/>
    <cellStyle name="Comma 11 2 2 3 6" xfId="16713" xr:uid="{63D3757B-36D0-43DB-BDE9-6F91AF699AB6}"/>
    <cellStyle name="Comma 11 2 2 4" xfId="2786" xr:uid="{70FA4BAD-3A76-404B-A406-8E03324C4B24}"/>
    <cellStyle name="Comma 11 2 2 4 2" xfId="5340" xr:uid="{98124E90-F3C4-4AB0-B769-09163EC9914E}"/>
    <cellStyle name="Comma 11 2 2 4 3" xfId="9134" xr:uid="{F7EABDD5-16B3-4BDC-BB0E-A31F333E9BE4}"/>
    <cellStyle name="Comma 11 2 2 4 4" xfId="12924" xr:uid="{72154FFD-6A6C-4F69-B6B3-8B568219F06A}"/>
    <cellStyle name="Comma 11 2 2 4 5" xfId="16715" xr:uid="{EFA51DE0-2309-46BA-A989-790113D89A6C}"/>
    <cellStyle name="Comma 11 2 2 5" xfId="5335" xr:uid="{104EFDD6-6D18-42B7-81C8-095A089658E2}"/>
    <cellStyle name="Comma 11 2 2 6" xfId="9129" xr:uid="{E73118E2-4C1E-4220-980F-BB7C2CEB7E4E}"/>
    <cellStyle name="Comma 11 2 2 7" xfId="12919" xr:uid="{C965F1F4-C13B-4B64-B5A6-BED7E049E709}"/>
    <cellStyle name="Comma 11 2 2 8" xfId="16710" xr:uid="{FB6437C9-66E4-4FCF-B18A-B5FAE0058842}"/>
    <cellStyle name="Comma 11 2 3" xfId="1220" xr:uid="{D650916B-4D6C-4A27-9E92-45E1D18C7A69}"/>
    <cellStyle name="Comma 11 2 3 2" xfId="1903" xr:uid="{FF8EB820-A0EE-4CA3-865B-EB5B3C748AEA}"/>
    <cellStyle name="Comma 11 2 3 2 2" xfId="3696" xr:uid="{0C5B5300-0731-4C35-8800-1C9BE662BF66}"/>
    <cellStyle name="Comma 11 2 3 2 2 2" xfId="5343" xr:uid="{3D4C240C-F030-4B13-9A49-3D4C70680A50}"/>
    <cellStyle name="Comma 11 2 3 2 2 3" xfId="9137" xr:uid="{6DB28657-0443-42B1-A37B-D33AB0283802}"/>
    <cellStyle name="Comma 11 2 3 2 2 4" xfId="12927" xr:uid="{CBF8194E-7203-4608-A01B-AF831A1BA164}"/>
    <cellStyle name="Comma 11 2 3 2 2 5" xfId="16718" xr:uid="{7EB442C7-B549-4032-B460-5A10C3BF27BD}"/>
    <cellStyle name="Comma 11 2 3 2 3" xfId="5342" xr:uid="{49AAF176-A683-4060-B62C-337A0C336E20}"/>
    <cellStyle name="Comma 11 2 3 2 4" xfId="9136" xr:uid="{7AB8BC3C-CCCF-441E-BE7D-EB8DA978F0E4}"/>
    <cellStyle name="Comma 11 2 3 2 5" xfId="12926" xr:uid="{EA1B8BD0-73B4-4A1F-A4F1-0B13EE26DEBC}"/>
    <cellStyle name="Comma 11 2 3 2 6" xfId="16717" xr:uid="{594CC364-229D-498C-8F57-D5B0FD4B8AC7}"/>
    <cellStyle name="Comma 11 2 3 3" xfId="3013" xr:uid="{64FDDFD4-1B91-4A89-9898-828336E706C3}"/>
    <cellStyle name="Comma 11 2 3 3 2" xfId="5344" xr:uid="{7DCAE023-24B9-4DD0-8EA8-367198AE5AD7}"/>
    <cellStyle name="Comma 11 2 3 3 3" xfId="9138" xr:uid="{F6770586-E758-4939-9800-8D1D2431AF08}"/>
    <cellStyle name="Comma 11 2 3 3 4" xfId="12928" xr:uid="{E2719AC1-5B59-49CE-9443-A3563E327F0C}"/>
    <cellStyle name="Comma 11 2 3 3 5" xfId="16719" xr:uid="{5E5933F0-EF82-44FD-862E-013532C42316}"/>
    <cellStyle name="Comma 11 2 3 4" xfId="5341" xr:uid="{3E23011A-59B2-4A6B-909F-7DB7669A4951}"/>
    <cellStyle name="Comma 11 2 3 5" xfId="9135" xr:uid="{36481975-2494-408D-A23D-2B37C0FA0C65}"/>
    <cellStyle name="Comma 11 2 3 6" xfId="12925" xr:uid="{8C5ED126-1D43-422D-8A3C-69C822F3D4A1}"/>
    <cellStyle name="Comma 11 2 3 7" xfId="16716" xr:uid="{8467EC82-FF62-4116-92A0-63D8CD2551FE}"/>
    <cellStyle name="Comma 11 2 4" xfId="1448" xr:uid="{B649D0FD-0EF4-4E6C-90BC-4741E297AC5F}"/>
    <cellStyle name="Comma 11 2 4 2" xfId="3241" xr:uid="{B2A6F6CD-1CE4-47FB-B355-9753B7FF7844}"/>
    <cellStyle name="Comma 11 2 4 2 2" xfId="5346" xr:uid="{37889526-9A02-4255-A0DB-9949ACA080C0}"/>
    <cellStyle name="Comma 11 2 4 2 3" xfId="9140" xr:uid="{5CD7551A-A7B3-4394-86F7-C8752DD627DB}"/>
    <cellStyle name="Comma 11 2 4 2 4" xfId="12930" xr:uid="{A57528CA-3876-4B1F-8417-EC924B4D02B0}"/>
    <cellStyle name="Comma 11 2 4 2 5" xfId="16721" xr:uid="{2F69E189-5343-44F6-A02B-D7D5D2768841}"/>
    <cellStyle name="Comma 11 2 4 3" xfId="5345" xr:uid="{8F3D7FDC-1B45-44E5-877E-DE503C87A5ED}"/>
    <cellStyle name="Comma 11 2 4 4" xfId="9139" xr:uid="{12296662-285A-4CCF-B6B1-F2155EB225F1}"/>
    <cellStyle name="Comma 11 2 4 5" xfId="12929" xr:uid="{1F8E38E7-FD28-4852-A307-BEFC65AE3678}"/>
    <cellStyle name="Comma 11 2 4 6" xfId="16720" xr:uid="{BCFD67AF-25B0-432A-9F3E-2BD143292646}"/>
    <cellStyle name="Comma 11 2 5" xfId="2038" xr:uid="{BF5BC24E-B0F0-4090-9A35-8E32AED64C8B}"/>
    <cellStyle name="Comma 11 2 5 2" xfId="3831" xr:uid="{797A658E-7624-4D31-B804-C8AE0B9865F4}"/>
    <cellStyle name="Comma 11 2 5 2 2" xfId="5348" xr:uid="{74337429-A217-4841-9CA3-FAF2D920D5CF}"/>
    <cellStyle name="Comma 11 2 5 2 3" xfId="9142" xr:uid="{5D3E4C84-CC20-479F-B510-8A007266661A}"/>
    <cellStyle name="Comma 11 2 5 2 4" xfId="12932" xr:uid="{8E6B22A4-F7C4-4B97-B870-DDD7E002BF71}"/>
    <cellStyle name="Comma 11 2 5 2 5" xfId="16723" xr:uid="{1CA8E9E9-DC91-4DFF-8653-E5B91C31CB16}"/>
    <cellStyle name="Comma 11 2 5 3" xfId="5347" xr:uid="{A6548B1C-C8DA-45B8-AED4-E8AD0BF10755}"/>
    <cellStyle name="Comma 11 2 5 4" xfId="9141" xr:uid="{CD4CF81B-B5F5-4335-9851-5E7FEDB0E514}"/>
    <cellStyle name="Comma 11 2 5 5" xfId="12931" xr:uid="{C5BBBC9A-F732-48D8-976C-76878E600E95}"/>
    <cellStyle name="Comma 11 2 5 6" xfId="16722" xr:uid="{3211697A-8128-4D2F-8FC3-B44F91E14AAA}"/>
    <cellStyle name="Comma 11 2 6" xfId="2559" xr:uid="{A2033CA1-E9E1-4D00-AA03-477D90D4A763}"/>
    <cellStyle name="Comma 11 2 6 2" xfId="5349" xr:uid="{9122647E-8947-48FE-ADC5-C7CDB67AA552}"/>
    <cellStyle name="Comma 11 2 6 3" xfId="9143" xr:uid="{F0C11D96-8694-44B4-AADA-C83366206679}"/>
    <cellStyle name="Comma 11 2 6 4" xfId="12933" xr:uid="{9079F18B-524C-47F7-8E56-7F117CA0696A}"/>
    <cellStyle name="Comma 11 2 6 5" xfId="16724" xr:uid="{6D944F4F-1881-4E7C-AA64-2ACB43C49F45}"/>
    <cellStyle name="Comma 11 2 7" xfId="5334" xr:uid="{A0869BF8-0FAD-437E-B691-217979855ECD}"/>
    <cellStyle name="Comma 11 2 8" xfId="9128" xr:uid="{C5230A20-802E-41AB-B0E2-5EA03FC434B1}"/>
    <cellStyle name="Comma 11 2 9" xfId="12918" xr:uid="{CAC4F321-E9FB-4E7B-AE3E-B58602CA1D2B}"/>
    <cellStyle name="Comma 11 3" xfId="691" xr:uid="{6D019576-D03E-4D84-9285-DF149E021BB1}"/>
    <cellStyle name="Comma 11 3 10" xfId="16725" xr:uid="{B057E084-D6AD-4758-966A-FEA6AE8B12C0}"/>
    <cellStyle name="Comma 11 3 2" xfId="918" xr:uid="{3528FF56-6E99-4E43-A46D-5320BB0ECE87}"/>
    <cellStyle name="Comma 11 3 2 2" xfId="1601" xr:uid="{28DF30E4-AB0F-4ACF-8DAE-6D95BA18B615}"/>
    <cellStyle name="Comma 11 3 2 2 2" xfId="3394" xr:uid="{6F49413F-951D-4478-BAB1-A0930D8A4DC9}"/>
    <cellStyle name="Comma 11 3 2 2 2 2" xfId="5353" xr:uid="{CCA01905-8D39-4CB7-B0FB-79C4AE7D774C}"/>
    <cellStyle name="Comma 11 3 2 2 2 3" xfId="9147" xr:uid="{7786EE67-6E9D-47C0-A6AF-EE257C2BA438}"/>
    <cellStyle name="Comma 11 3 2 2 2 4" xfId="12937" xr:uid="{126B46D2-E126-48EA-9147-3569BA1B630B}"/>
    <cellStyle name="Comma 11 3 2 2 2 5" xfId="16728" xr:uid="{A360EA02-B581-4658-B961-5B49DF0ABA6D}"/>
    <cellStyle name="Comma 11 3 2 2 3" xfId="5352" xr:uid="{359A6E6B-5627-4722-A0EB-98C63A12781A}"/>
    <cellStyle name="Comma 11 3 2 2 4" xfId="9146" xr:uid="{B93CBD73-2B1B-4311-818A-550878C31B2C}"/>
    <cellStyle name="Comma 11 3 2 2 5" xfId="12936" xr:uid="{EC4BB3E3-D5BF-43F6-BB60-AD66F5A94CB5}"/>
    <cellStyle name="Comma 11 3 2 2 6" xfId="16727" xr:uid="{C6AB6C71-FD85-402B-AB5C-F7C0A3267221}"/>
    <cellStyle name="Comma 11 3 2 3" xfId="2711" xr:uid="{59CD4E95-E39F-4870-8A0F-7342B075EB9C}"/>
    <cellStyle name="Comma 11 3 2 3 2" xfId="5354" xr:uid="{6A225876-43B2-41A3-8431-E51601E0C877}"/>
    <cellStyle name="Comma 11 3 2 3 3" xfId="9148" xr:uid="{1B276390-75F7-47CE-85F6-A00DD7F44185}"/>
    <cellStyle name="Comma 11 3 2 3 4" xfId="12938" xr:uid="{B188591F-D50B-4FF8-8D36-1453601EE7BC}"/>
    <cellStyle name="Comma 11 3 2 3 5" xfId="16729" xr:uid="{18E861DD-18A9-4E9A-9A28-E214439C1355}"/>
    <cellStyle name="Comma 11 3 2 4" xfId="5351" xr:uid="{4ECB6C2B-3149-4812-9236-3AC233905209}"/>
    <cellStyle name="Comma 11 3 2 5" xfId="9145" xr:uid="{18FDF4ED-4F66-458D-AB8A-8399746BE987}"/>
    <cellStyle name="Comma 11 3 2 6" xfId="12935" xr:uid="{BB0FFEA8-200F-48DA-A6A6-5BA9B90DC435}"/>
    <cellStyle name="Comma 11 3 2 7" xfId="16726" xr:uid="{CF573966-E3BF-44A5-9F8E-2FCDD99E1D0A}"/>
    <cellStyle name="Comma 11 3 3" xfId="1145" xr:uid="{C56DDEBD-0C67-4351-B054-AB688B46639B}"/>
    <cellStyle name="Comma 11 3 3 2" xfId="1828" xr:uid="{5360F680-E3CD-4C67-8545-59611C8A1ACF}"/>
    <cellStyle name="Comma 11 3 3 2 2" xfId="3621" xr:uid="{6A3A0409-91A6-485C-9214-FA5A16BA5070}"/>
    <cellStyle name="Comma 11 3 3 2 2 2" xfId="5357" xr:uid="{C813C267-5867-43CE-B198-7BBA1D5F72B8}"/>
    <cellStyle name="Comma 11 3 3 2 2 3" xfId="9151" xr:uid="{E7D3F0ED-13AE-48F6-B388-6E8821A7DD46}"/>
    <cellStyle name="Comma 11 3 3 2 2 4" xfId="12941" xr:uid="{29BB4E6B-6175-499A-9642-32C004F02F2F}"/>
    <cellStyle name="Comma 11 3 3 2 2 5" xfId="16732" xr:uid="{E8435BF4-A610-4182-99E9-F7C93BB86ADB}"/>
    <cellStyle name="Comma 11 3 3 2 3" xfId="5356" xr:uid="{E4109D76-7F5B-43F5-A0F3-B17AAA122F2D}"/>
    <cellStyle name="Comma 11 3 3 2 4" xfId="9150" xr:uid="{240DB42B-2F97-4B7F-8785-F588610E2EB4}"/>
    <cellStyle name="Comma 11 3 3 2 5" xfId="12940" xr:uid="{CFE8889B-AC28-41DF-8F50-0E4E824F3610}"/>
    <cellStyle name="Comma 11 3 3 2 6" xfId="16731" xr:uid="{14C38596-51F8-4C96-A236-4407CB7E00A2}"/>
    <cellStyle name="Comma 11 3 3 3" xfId="2938" xr:uid="{726314B2-F272-4656-A150-683574451F5F}"/>
    <cellStyle name="Comma 11 3 3 3 2" xfId="5358" xr:uid="{F95F38EA-C14C-4306-9247-17B69E48D80E}"/>
    <cellStyle name="Comma 11 3 3 3 3" xfId="9152" xr:uid="{01CA350F-BC97-42E4-8A5C-6D2EE497C86F}"/>
    <cellStyle name="Comma 11 3 3 3 4" xfId="12942" xr:uid="{195E538A-C7F9-49AF-B6AF-7BB36D5F998B}"/>
    <cellStyle name="Comma 11 3 3 3 5" xfId="16733" xr:uid="{648569F2-AA26-4A0E-8EA5-67E06B73B824}"/>
    <cellStyle name="Comma 11 3 3 4" xfId="5355" xr:uid="{485B241F-24FE-41B1-BF07-4260AEB401EC}"/>
    <cellStyle name="Comma 11 3 3 5" xfId="9149" xr:uid="{12DB5D24-DCCF-484A-B38F-A889CF9A6321}"/>
    <cellStyle name="Comma 11 3 3 6" xfId="12939" xr:uid="{B5EEB169-2F1B-4281-98C3-44E37C3C356A}"/>
    <cellStyle name="Comma 11 3 3 7" xfId="16730" xr:uid="{2FCB2A75-C318-4B93-835D-FA0C18A3A82D}"/>
    <cellStyle name="Comma 11 3 4" xfId="1373" xr:uid="{3EEF2941-346F-4862-8ACD-9A68C176E1F9}"/>
    <cellStyle name="Comma 11 3 4 2" xfId="3166" xr:uid="{117BF496-7E97-4942-976F-4C65EFC4F314}"/>
    <cellStyle name="Comma 11 3 4 2 2" xfId="5360" xr:uid="{EE262A89-586A-4356-BCCB-625C5619021D}"/>
    <cellStyle name="Comma 11 3 4 2 3" xfId="9154" xr:uid="{664B6716-C6FF-4DBD-875A-E70CB0A898E2}"/>
    <cellStyle name="Comma 11 3 4 2 4" xfId="12944" xr:uid="{A9ACB8BE-3C37-4361-9EBD-543244078A3F}"/>
    <cellStyle name="Comma 11 3 4 2 5" xfId="16735" xr:uid="{3A0F1EE0-3B61-42EA-897A-52784F437FED}"/>
    <cellStyle name="Comma 11 3 4 3" xfId="5359" xr:uid="{A291A6BD-82DC-4713-A759-31BFA2598F14}"/>
    <cellStyle name="Comma 11 3 4 4" xfId="9153" xr:uid="{FC2AA0DA-9921-4895-9B31-39A72A508A9F}"/>
    <cellStyle name="Comma 11 3 4 5" xfId="12943" xr:uid="{F2A6A386-8EDA-48DA-A71A-08484E406DC4}"/>
    <cellStyle name="Comma 11 3 4 6" xfId="16734" xr:uid="{A546DBD7-8C65-4B31-B832-6488A5218EE3}"/>
    <cellStyle name="Comma 11 3 5" xfId="1977" xr:uid="{5A0F1BEC-3B61-4757-8527-2FC1FCC228E0}"/>
    <cellStyle name="Comma 11 3 5 2" xfId="3770" xr:uid="{42892763-4B41-4480-89A4-309E799FE673}"/>
    <cellStyle name="Comma 11 3 5 2 2" xfId="5362" xr:uid="{BE8C1C2F-9B3B-456D-8D65-69052D199232}"/>
    <cellStyle name="Comma 11 3 5 2 3" xfId="9156" xr:uid="{6804FBFF-0FF4-4770-80A9-038C427594DA}"/>
    <cellStyle name="Comma 11 3 5 2 4" xfId="12946" xr:uid="{56B2F94A-8676-4898-9E3B-CDB8782ABCFB}"/>
    <cellStyle name="Comma 11 3 5 2 5" xfId="16737" xr:uid="{8ACF7BD4-21E0-4625-B1ED-850F3A2D2FAA}"/>
    <cellStyle name="Comma 11 3 5 3" xfId="5361" xr:uid="{8B14AADA-10F9-4499-85B2-49AB694AFFB1}"/>
    <cellStyle name="Comma 11 3 5 4" xfId="9155" xr:uid="{9AFEC2E9-D53F-4514-A8AA-F87FBFAAFFFF}"/>
    <cellStyle name="Comma 11 3 5 5" xfId="12945" xr:uid="{C52F8840-39F4-4A6A-B526-AF25AEF1D101}"/>
    <cellStyle name="Comma 11 3 5 6" xfId="16736" xr:uid="{68CF70F4-4CD9-427C-9CE5-1FEDC0A5315B}"/>
    <cellStyle name="Comma 11 3 6" xfId="2484" xr:uid="{63F6B51C-6CB7-4B66-B86C-F80A487E7FA5}"/>
    <cellStyle name="Comma 11 3 6 2" xfId="5363" xr:uid="{42D933A2-0B13-4CBC-B9E7-2E92C2381A4B}"/>
    <cellStyle name="Comma 11 3 6 3" xfId="9157" xr:uid="{964823B3-63A2-467F-83D9-98F30C3DF5AA}"/>
    <cellStyle name="Comma 11 3 6 4" xfId="12947" xr:uid="{10E0F708-1A8E-43CF-A658-34014C06529E}"/>
    <cellStyle name="Comma 11 3 6 5" xfId="16738" xr:uid="{8D7C10DE-4830-4EBE-B29C-DD40A72415E0}"/>
    <cellStyle name="Comma 11 3 7" xfId="5350" xr:uid="{5F5BCC06-2B9F-455B-BC80-DB6376CFDE04}"/>
    <cellStyle name="Comma 11 3 8" xfId="9144" xr:uid="{8CEA5586-E1F1-4722-91D8-65AE6033D5D7}"/>
    <cellStyle name="Comma 11 3 9" xfId="12934" xr:uid="{554CBAEC-5E29-490A-ACA6-783750B888E9}"/>
    <cellStyle name="Comma 11 4" xfId="842" xr:uid="{F50B10D3-88D0-486A-BBF1-DE5ED0042CC7}"/>
    <cellStyle name="Comma 11 4 2" xfId="1525" xr:uid="{1ECE48EE-DC48-4E93-8C44-175C47948CB3}"/>
    <cellStyle name="Comma 11 4 2 2" xfId="3318" xr:uid="{D849DF2D-FB09-4470-B69E-ADEF8EB7D1B2}"/>
    <cellStyle name="Comma 11 4 2 2 2" xfId="5366" xr:uid="{C54B5E10-64A6-4318-BD72-69A5018288F6}"/>
    <cellStyle name="Comma 11 4 2 2 3" xfId="9160" xr:uid="{C5ADEE29-8409-4AA6-85FC-ECE4CE359EC2}"/>
    <cellStyle name="Comma 11 4 2 2 4" xfId="12950" xr:uid="{FBA5CEF3-E6C6-42E8-ACA0-972788BEC18A}"/>
    <cellStyle name="Comma 11 4 2 2 5" xfId="16741" xr:uid="{323255C2-0699-42E9-A4EA-D5ADEF6CF1AC}"/>
    <cellStyle name="Comma 11 4 2 3" xfId="5365" xr:uid="{ACD2997F-75C5-48D1-BD9A-35CAEFC9E9A1}"/>
    <cellStyle name="Comma 11 4 2 4" xfId="9159" xr:uid="{18AE186F-BE7A-463B-97D5-9252DF8B5D81}"/>
    <cellStyle name="Comma 11 4 2 5" xfId="12949" xr:uid="{A463DE80-AE09-4609-A330-2837078F13B9}"/>
    <cellStyle name="Comma 11 4 2 6" xfId="16740" xr:uid="{1E1A19CC-5AF0-430E-A239-A1F9E7DF46FD}"/>
    <cellStyle name="Comma 11 4 3" xfId="2106" xr:uid="{E61AF895-78F7-4B5B-97B5-7A1CE9D1E192}"/>
    <cellStyle name="Comma 11 4 3 2" xfId="3899" xr:uid="{02774058-78A6-4527-9160-9E9D2E64584D}"/>
    <cellStyle name="Comma 11 4 3 2 2" xfId="5368" xr:uid="{BD1C2C52-9372-49ED-A3EB-4548C487F9AB}"/>
    <cellStyle name="Comma 11 4 3 2 3" xfId="9162" xr:uid="{32888EAB-1B46-4841-BDA9-0E6967AD5A53}"/>
    <cellStyle name="Comma 11 4 3 2 4" xfId="12952" xr:uid="{57807C75-361D-4FCD-A476-CAFDEDD56312}"/>
    <cellStyle name="Comma 11 4 3 2 5" xfId="16743" xr:uid="{C977E7AB-CEE2-48F2-9AA4-1AB0A32052E1}"/>
    <cellStyle name="Comma 11 4 3 3" xfId="5367" xr:uid="{8ACADFEB-C6E4-4B37-A949-C71EE078910F}"/>
    <cellStyle name="Comma 11 4 3 4" xfId="9161" xr:uid="{B159A974-EAF1-4C30-B342-074FE69AB010}"/>
    <cellStyle name="Comma 11 4 3 5" xfId="12951" xr:uid="{5E72F07D-03D5-4B5A-8B7E-43B1AAA63D27}"/>
    <cellStyle name="Comma 11 4 3 6" xfId="16742" xr:uid="{B9FA36BA-1A89-4390-8558-3F980932AE52}"/>
    <cellStyle name="Comma 11 4 4" xfId="2635" xr:uid="{FE9BAB1F-6A29-47FD-B260-A62DD4399F04}"/>
    <cellStyle name="Comma 11 4 4 2" xfId="5369" xr:uid="{E667447A-CCFF-4FF9-890E-BF7F07FD1BB0}"/>
    <cellStyle name="Comma 11 4 4 3" xfId="9163" xr:uid="{7E466DFA-F21D-4057-8790-9E392784030A}"/>
    <cellStyle name="Comma 11 4 4 4" xfId="12953" xr:uid="{2E545C4B-C09C-4420-95D7-68AC669FADDF}"/>
    <cellStyle name="Comma 11 4 4 5" xfId="16744" xr:uid="{4B395B79-9B14-40C6-A747-BDDC10652B8F}"/>
    <cellStyle name="Comma 11 4 5" xfId="5364" xr:uid="{36B0F950-0FFA-4BE6-9266-EC1030A9B132}"/>
    <cellStyle name="Comma 11 4 6" xfId="9158" xr:uid="{85B44C57-FFE1-4BCD-A125-89C9D114E8F5}"/>
    <cellStyle name="Comma 11 4 7" xfId="12948" xr:uid="{7DC0AE97-F637-425D-9A3F-6297D18A43E8}"/>
    <cellStyle name="Comma 11 4 8" xfId="16739" xr:uid="{9F64E9F2-1C7E-4ACA-8F5E-F1EBEE2FC894}"/>
    <cellStyle name="Comma 11 5" xfId="1069" xr:uid="{553A8B43-D0EB-4562-AB31-09FD7FB79026}"/>
    <cellStyle name="Comma 11 5 2" xfId="1752" xr:uid="{F57EDED4-CB01-4601-B6BA-16EC7D715B02}"/>
    <cellStyle name="Comma 11 5 2 2" xfId="3545" xr:uid="{74EF3D19-C1C3-4071-BF49-0CEF52B98C7D}"/>
    <cellStyle name="Comma 11 5 2 2 2" xfId="5372" xr:uid="{407490D1-8CB2-4BBB-81E5-0C27FBA22624}"/>
    <cellStyle name="Comma 11 5 2 2 3" xfId="9166" xr:uid="{0EE69C08-CFEC-45C9-AC8C-B4C59CED097F}"/>
    <cellStyle name="Comma 11 5 2 2 4" xfId="12956" xr:uid="{234CA9F3-6C1C-4D3F-93DA-352B9B25EE40}"/>
    <cellStyle name="Comma 11 5 2 2 5" xfId="16747" xr:uid="{11487C81-34F6-4FB2-9759-29D3D4156A85}"/>
    <cellStyle name="Comma 11 5 2 3" xfId="5371" xr:uid="{F79D9346-D64F-486F-A1D0-14670C79DBDA}"/>
    <cellStyle name="Comma 11 5 2 4" xfId="9165" xr:uid="{D48542B7-37C2-45D5-B6AD-B12E7F59E469}"/>
    <cellStyle name="Comma 11 5 2 5" xfId="12955" xr:uid="{687E9F94-4D2C-4706-87D6-2176CB56670E}"/>
    <cellStyle name="Comma 11 5 2 6" xfId="16746" xr:uid="{850C3B74-5346-4CB7-A587-6F8520C096C3}"/>
    <cellStyle name="Comma 11 5 3" xfId="2862" xr:uid="{7AEE3107-323D-4ADB-B661-0B28C1EE3CAB}"/>
    <cellStyle name="Comma 11 5 3 2" xfId="5373" xr:uid="{FF31FF92-85D7-486B-9A7C-B6C05FDB2E1D}"/>
    <cellStyle name="Comma 11 5 3 3" xfId="9167" xr:uid="{660B55E4-29FC-428C-A3E0-8BD37CDCDB5D}"/>
    <cellStyle name="Comma 11 5 3 4" xfId="12957" xr:uid="{C395D768-5E0E-44D8-8E81-DF68852D9467}"/>
    <cellStyle name="Comma 11 5 3 5" xfId="16748" xr:uid="{DA2ECCA9-78BB-4AA7-967F-27113899D139}"/>
    <cellStyle name="Comma 11 5 4" xfId="5370" xr:uid="{363D416D-4513-4381-8874-4BFE28FE2E14}"/>
    <cellStyle name="Comma 11 5 5" xfId="9164" xr:uid="{4873E486-09C0-443B-97B1-FF2510E925AD}"/>
    <cellStyle name="Comma 11 5 6" xfId="12954" xr:uid="{FDC18C7D-0373-465D-834C-DF2D36D84154}"/>
    <cellStyle name="Comma 11 5 7" xfId="16745" xr:uid="{7A8BC8B0-53EF-46BB-B1BF-432212C795CD}"/>
    <cellStyle name="Comma 11 6" xfId="1297" xr:uid="{D1957442-F8CF-4F34-8D6E-27C7290EBCDD}"/>
    <cellStyle name="Comma 11 6 2" xfId="3090" xr:uid="{6B4AF2A6-267F-4BC8-BD01-62BE1C9916CD}"/>
    <cellStyle name="Comma 11 6 2 2" xfId="5375" xr:uid="{2562870F-AFE5-45FE-99E3-2C1DBBDCD8C8}"/>
    <cellStyle name="Comma 11 6 2 3" xfId="9169" xr:uid="{BC0CAE65-B2ED-4E14-89C2-8EB936DC953E}"/>
    <cellStyle name="Comma 11 6 2 4" xfId="12959" xr:uid="{928E0AE6-863C-4B02-B6D2-352F89D87CA2}"/>
    <cellStyle name="Comma 11 6 2 5" xfId="16750" xr:uid="{FD64FCB3-9ED7-4EEF-85F0-6C6C6C1E041A}"/>
    <cellStyle name="Comma 11 6 3" xfId="5374" xr:uid="{99CA1BFC-D369-481C-A571-7C050A3B6D6F}"/>
    <cellStyle name="Comma 11 6 4" xfId="9168" xr:uid="{21949E85-2ADD-4E42-A8E8-25CDF475704C}"/>
    <cellStyle name="Comma 11 6 5" xfId="12958" xr:uid="{4AA13B97-F826-4BC6-BC69-BEFD928D78AB}"/>
    <cellStyle name="Comma 11 6 6" xfId="16749" xr:uid="{925FBC70-2B49-4FDA-99A0-15DF9FD8C091}"/>
    <cellStyle name="Comma 11 7" xfId="601" xr:uid="{544B22B6-D5B6-44EC-90BA-33238BE524DC}"/>
    <cellStyle name="Comma 11 7 2" xfId="2402" xr:uid="{C5906873-2D8D-4D0E-B9D9-9C06A128F4F1}"/>
    <cellStyle name="Comma 11 7 2 2" xfId="5377" xr:uid="{B358FCF5-86B3-479D-BAA9-7C9C086EE7DE}"/>
    <cellStyle name="Comma 11 7 2 3" xfId="9171" xr:uid="{A0D47A62-5D6F-44CA-BEA8-D2AB970E1B3C}"/>
    <cellStyle name="Comma 11 7 2 4" xfId="12961" xr:uid="{50FB61B5-8B46-498A-9E5D-1B5B4CCA33CA}"/>
    <cellStyle name="Comma 11 7 2 5" xfId="16752" xr:uid="{F746206D-314A-4285-98CC-7F8D98B4A979}"/>
    <cellStyle name="Comma 11 7 3" xfId="5376" xr:uid="{25F919FC-E947-43B6-AE75-4E9D2EF4BFBF}"/>
    <cellStyle name="Comma 11 7 4" xfId="9170" xr:uid="{FC452A59-AAEA-4AAA-8E1D-E42EC328630E}"/>
    <cellStyle name="Comma 11 7 5" xfId="12960" xr:uid="{9BF8DF63-64C2-4AF5-9F76-2E68C791A5A2}"/>
    <cellStyle name="Comma 11 7 6" xfId="16751" xr:uid="{541AEA2B-3238-43A7-88DB-76455189D1AD}"/>
    <cellStyle name="Comma 11 8" xfId="2304" xr:uid="{ADAE4680-993D-4292-8E1F-6D30E8B7576A}"/>
    <cellStyle name="Comma 11 8 2" xfId="5378" xr:uid="{6504D2F5-481F-43AC-BFA4-81C98C46FFAC}"/>
    <cellStyle name="Comma 11 8 3" xfId="9172" xr:uid="{C0937E72-A09E-482E-AD10-C17708F83548}"/>
    <cellStyle name="Comma 11 8 4" xfId="12962" xr:uid="{A6F1A164-34B2-42DF-8541-3772FC20711A}"/>
    <cellStyle name="Comma 11 8 5" xfId="16753" xr:uid="{835C5772-A69A-4180-BEDE-BA0504E95DE7}"/>
    <cellStyle name="Comma 11 9" xfId="5333" xr:uid="{72B8157C-469F-418A-A5DA-09CF431B7B4F}"/>
    <cellStyle name="Comma 12" xfId="480" xr:uid="{75694B43-B73F-4DF9-828D-F73D0F66D322}"/>
    <cellStyle name="Comma 12 10" xfId="9173" xr:uid="{1292C4E5-A24E-4549-825D-28CBEF795969}"/>
    <cellStyle name="Comma 12 11" xfId="12963" xr:uid="{DC558452-4B03-440B-8093-58E36FFE9B84}"/>
    <cellStyle name="Comma 12 12" xfId="16754" xr:uid="{88D95854-376A-4585-9B9A-4B3C309812C9}"/>
    <cellStyle name="Comma 12 2" xfId="771" xr:uid="{93284B37-99E3-431C-B609-AA0B08D382C7}"/>
    <cellStyle name="Comma 12 2 10" xfId="16755" xr:uid="{728520C6-34C2-4C42-908A-47F40CFEE790}"/>
    <cellStyle name="Comma 12 2 2" xfId="998" xr:uid="{6E9C3834-3890-499B-BAF0-29D1EC2E2027}"/>
    <cellStyle name="Comma 12 2 2 2" xfId="1681" xr:uid="{4E2A7B9C-A9FB-447E-A9F9-68D9943E7B50}"/>
    <cellStyle name="Comma 12 2 2 2 2" xfId="3474" xr:uid="{A5DC442D-7F80-4BF6-A71C-A923E94CDF15}"/>
    <cellStyle name="Comma 12 2 2 2 2 2" xfId="5383" xr:uid="{DFAFFD98-B98A-411A-8B59-89A253D98C5F}"/>
    <cellStyle name="Comma 12 2 2 2 2 3" xfId="9177" xr:uid="{87782B11-4C5E-4EDA-92E4-8941B0203305}"/>
    <cellStyle name="Comma 12 2 2 2 2 4" xfId="12967" xr:uid="{ECFE09E5-61ED-423E-8AFF-214CD047AD30}"/>
    <cellStyle name="Comma 12 2 2 2 2 5" xfId="16758" xr:uid="{64E3C8F2-EB61-4176-8085-520911E8174D}"/>
    <cellStyle name="Comma 12 2 2 2 3" xfId="5382" xr:uid="{3BF9DBDA-F417-4A31-BD01-25AFA02078EF}"/>
    <cellStyle name="Comma 12 2 2 2 4" xfId="9176" xr:uid="{F6ECAFF6-5842-4BC7-A4F5-076C64FC218D}"/>
    <cellStyle name="Comma 12 2 2 2 5" xfId="12966" xr:uid="{1653A7E7-D21C-4FA9-B37A-D82EB72C1A5C}"/>
    <cellStyle name="Comma 12 2 2 2 6" xfId="16757" xr:uid="{FB676AC7-F3DD-43E8-9A1F-BC6FEFB4ACEC}"/>
    <cellStyle name="Comma 12 2 2 3" xfId="2186" xr:uid="{7D06ED1D-2634-4776-9AAA-C8AAEFCFCA70}"/>
    <cellStyle name="Comma 12 2 2 3 2" xfId="3979" xr:uid="{A584A4A9-5847-44D8-86E7-15D0B752F688}"/>
    <cellStyle name="Comma 12 2 2 3 2 2" xfId="5385" xr:uid="{CAC741A3-1E65-4801-B9CA-87918C5A5D70}"/>
    <cellStyle name="Comma 12 2 2 3 2 3" xfId="9179" xr:uid="{7063FA8C-7E63-4AE1-93C6-046F2F80FAEC}"/>
    <cellStyle name="Comma 12 2 2 3 2 4" xfId="12969" xr:uid="{2BFA3A6B-EA68-4D3E-AEEC-53F0E6F8AAA8}"/>
    <cellStyle name="Comma 12 2 2 3 2 5" xfId="16760" xr:uid="{D74C0A58-51DF-4058-AE43-CD60D0E80187}"/>
    <cellStyle name="Comma 12 2 2 3 3" xfId="5384" xr:uid="{9B1BFA0B-8E7E-40E4-BA17-EE10210DDAC3}"/>
    <cellStyle name="Comma 12 2 2 3 4" xfId="9178" xr:uid="{EBB6BD1B-CB4D-4896-B15D-D7148F1678AC}"/>
    <cellStyle name="Comma 12 2 2 3 5" xfId="12968" xr:uid="{09283CF9-4992-4034-ADE5-74FA502563EE}"/>
    <cellStyle name="Comma 12 2 2 3 6" xfId="16759" xr:uid="{AC8DCC34-B79D-4772-98C1-9062CEE13C06}"/>
    <cellStyle name="Comma 12 2 2 4" xfId="2791" xr:uid="{FA330836-0F24-4B50-B149-76A397BFA68C}"/>
    <cellStyle name="Comma 12 2 2 4 2" xfId="5386" xr:uid="{4B252F2A-5626-4837-B465-22C75E8AB0B4}"/>
    <cellStyle name="Comma 12 2 2 4 3" xfId="9180" xr:uid="{689F4B42-0644-4588-9B58-8423780C73E0}"/>
    <cellStyle name="Comma 12 2 2 4 4" xfId="12970" xr:uid="{F573E513-4C26-4862-B1C7-C60125BAD645}"/>
    <cellStyle name="Comma 12 2 2 4 5" xfId="16761" xr:uid="{E94F1C99-E16C-43E4-9FA6-98BA5061EDA2}"/>
    <cellStyle name="Comma 12 2 2 5" xfId="5381" xr:uid="{D2B2B648-0A75-4E36-872A-059B395EFF0F}"/>
    <cellStyle name="Comma 12 2 2 6" xfId="9175" xr:uid="{6519C6A3-E4AF-47EC-A7D7-C1D4419242E6}"/>
    <cellStyle name="Comma 12 2 2 7" xfId="12965" xr:uid="{BCD5F371-3B5D-45C9-92C0-249AC3D13FC6}"/>
    <cellStyle name="Comma 12 2 2 8" xfId="16756" xr:uid="{3764F3AA-D8B2-4280-93E4-71B84F2C448B}"/>
    <cellStyle name="Comma 12 2 3" xfId="1225" xr:uid="{D44B3605-B41C-4277-B468-D05816A2B95D}"/>
    <cellStyle name="Comma 12 2 3 2" xfId="1908" xr:uid="{267DE58D-3054-4E2D-87DB-C940F80DD7E1}"/>
    <cellStyle name="Comma 12 2 3 2 2" xfId="3701" xr:uid="{D684AAC1-59B0-4E72-BBE6-694F268C21C6}"/>
    <cellStyle name="Comma 12 2 3 2 2 2" xfId="5389" xr:uid="{5CF89D65-4DB6-4336-8384-F8BF8BBF0688}"/>
    <cellStyle name="Comma 12 2 3 2 2 3" xfId="9183" xr:uid="{0BC73413-6E0F-4151-8C84-58C40EF00DDF}"/>
    <cellStyle name="Comma 12 2 3 2 2 4" xfId="12973" xr:uid="{A1E8068C-B07E-40B6-B4D9-9F7D140E6001}"/>
    <cellStyle name="Comma 12 2 3 2 2 5" xfId="16764" xr:uid="{BD071FEE-9113-4C6A-9631-AE47548E9A73}"/>
    <cellStyle name="Comma 12 2 3 2 3" xfId="5388" xr:uid="{7FAE30B6-5258-4974-8A21-9A45F9E5763F}"/>
    <cellStyle name="Comma 12 2 3 2 4" xfId="9182" xr:uid="{3B5957C1-41AC-4905-9579-4B8F6239047F}"/>
    <cellStyle name="Comma 12 2 3 2 5" xfId="12972" xr:uid="{3A3AB4F7-60B7-41F1-B005-39956D7A5ACC}"/>
    <cellStyle name="Comma 12 2 3 2 6" xfId="16763" xr:uid="{C9740E3B-F820-4DA3-B773-58628AD33211}"/>
    <cellStyle name="Comma 12 2 3 3" xfId="3018" xr:uid="{985B9EAC-90D4-4BD9-B3E7-414F68588E44}"/>
    <cellStyle name="Comma 12 2 3 3 2" xfId="5390" xr:uid="{0C14468C-BB38-4D50-8ACC-4E68BC97C80A}"/>
    <cellStyle name="Comma 12 2 3 3 3" xfId="9184" xr:uid="{96707CC6-2732-4437-947F-27AEE1319333}"/>
    <cellStyle name="Comma 12 2 3 3 4" xfId="12974" xr:uid="{3D4A6A19-3629-4EAC-A961-D088633A2C25}"/>
    <cellStyle name="Comma 12 2 3 3 5" xfId="16765" xr:uid="{7542DE14-DC37-499A-ABA1-8A3D8BAB8015}"/>
    <cellStyle name="Comma 12 2 3 4" xfId="5387" xr:uid="{1C0AACA3-FEBE-4F00-90CC-47D4215953A1}"/>
    <cellStyle name="Comma 12 2 3 5" xfId="9181" xr:uid="{74D50C90-B75B-45F4-A9F5-6C48B2C6C0A3}"/>
    <cellStyle name="Comma 12 2 3 6" xfId="12971" xr:uid="{47519734-9B89-4A61-B9D8-5BD26897AC63}"/>
    <cellStyle name="Comma 12 2 3 7" xfId="16762" xr:uid="{DDC1D9E1-8643-43D1-8980-B765D11793C0}"/>
    <cellStyle name="Comma 12 2 4" xfId="1453" xr:uid="{790E9E0D-8AE2-4FC8-A14C-FED8A893668B}"/>
    <cellStyle name="Comma 12 2 4 2" xfId="3246" xr:uid="{CE3B6E42-8C2E-4F3A-A31D-DB0BD685E95A}"/>
    <cellStyle name="Comma 12 2 4 2 2" xfId="5392" xr:uid="{1FFA91C2-7EF9-476D-9FCA-EB66B790285B}"/>
    <cellStyle name="Comma 12 2 4 2 3" xfId="9186" xr:uid="{0865803B-3E6B-424A-9823-BCAEC4FA478B}"/>
    <cellStyle name="Comma 12 2 4 2 4" xfId="12976" xr:uid="{EF01CAAD-D420-4CB6-9574-E6833E21D101}"/>
    <cellStyle name="Comma 12 2 4 2 5" xfId="16767" xr:uid="{63B66C6B-4730-44DC-9D97-F6AE2904A332}"/>
    <cellStyle name="Comma 12 2 4 3" xfId="5391" xr:uid="{CAE55FB3-C113-46ED-B1CE-04BB4171C9A5}"/>
    <cellStyle name="Comma 12 2 4 4" xfId="9185" xr:uid="{AA88F179-B392-4434-AFB8-EB78FE803CC3}"/>
    <cellStyle name="Comma 12 2 4 5" xfId="12975" xr:uid="{0FA770F8-0FBC-4909-B9CB-DEFB2F6BB65D}"/>
    <cellStyle name="Comma 12 2 4 6" xfId="16766" xr:uid="{CF871BC2-DF68-4D90-92B2-867A3633B95D}"/>
    <cellStyle name="Comma 12 2 5" xfId="2043" xr:uid="{5522A33F-1EAE-4AAB-847E-E86887DF9825}"/>
    <cellStyle name="Comma 12 2 5 2" xfId="3836" xr:uid="{EBB90589-7E3E-4CB5-8D77-7E01ECEFAA15}"/>
    <cellStyle name="Comma 12 2 5 2 2" xfId="5394" xr:uid="{4B127650-9967-4BFC-BDE3-098FFE798218}"/>
    <cellStyle name="Comma 12 2 5 2 3" xfId="9188" xr:uid="{2454D8B5-84C3-4237-9D4A-09248EA68A7D}"/>
    <cellStyle name="Comma 12 2 5 2 4" xfId="12978" xr:uid="{953E2DA3-CE97-47D3-A1B8-1517B7F7A94D}"/>
    <cellStyle name="Comma 12 2 5 2 5" xfId="16769" xr:uid="{01002C98-4111-44BE-ADC8-E45F31102B71}"/>
    <cellStyle name="Comma 12 2 5 3" xfId="5393" xr:uid="{AED15B59-949B-4D50-8F69-DDD01C487AEB}"/>
    <cellStyle name="Comma 12 2 5 4" xfId="9187" xr:uid="{A35595A9-637D-4C6B-9723-D8E1FA90A185}"/>
    <cellStyle name="Comma 12 2 5 5" xfId="12977" xr:uid="{E0C543EB-AD51-42E4-B99B-99B45983734C}"/>
    <cellStyle name="Comma 12 2 5 6" xfId="16768" xr:uid="{35D7EF63-6EFE-4645-BA17-BAEF1D343CC2}"/>
    <cellStyle name="Comma 12 2 6" xfId="2564" xr:uid="{94A6FB18-CCDE-494A-BE21-9DEF0D8450EE}"/>
    <cellStyle name="Comma 12 2 6 2" xfId="5395" xr:uid="{77D8AAD3-F1F9-448B-92E4-3C0EE0DF9E9C}"/>
    <cellStyle name="Comma 12 2 6 3" xfId="9189" xr:uid="{97CB29C4-DCD9-41DD-80AD-24731DE611F1}"/>
    <cellStyle name="Comma 12 2 6 4" xfId="12979" xr:uid="{F2591C8B-3141-4088-B1FE-EDB2F6735545}"/>
    <cellStyle name="Comma 12 2 6 5" xfId="16770" xr:uid="{617315DD-CB5A-44D1-88F0-D9E0903C5AA7}"/>
    <cellStyle name="Comma 12 2 7" xfId="5380" xr:uid="{3A0095C9-2006-42A9-AD1A-62E63FAAD239}"/>
    <cellStyle name="Comma 12 2 8" xfId="9174" xr:uid="{AD6A14BD-BDA1-4FD5-870D-92721F289112}"/>
    <cellStyle name="Comma 12 2 9" xfId="12964" xr:uid="{987284EC-7E9F-42B1-964D-813AB90AEFBE}"/>
    <cellStyle name="Comma 12 3" xfId="696" xr:uid="{7C4B1D17-F111-46DC-A260-A4AAFF8D8B5C}"/>
    <cellStyle name="Comma 12 3 10" xfId="16771" xr:uid="{48D7C701-5AF1-48C1-B871-3E5F2D8E403C}"/>
    <cellStyle name="Comma 12 3 2" xfId="923" xr:uid="{6F1546F2-CEA3-4B9D-A94A-0E5A6C8B0CE9}"/>
    <cellStyle name="Comma 12 3 2 2" xfId="1606" xr:uid="{8323D774-2EC4-43D3-921D-C78BBFEB7A8C}"/>
    <cellStyle name="Comma 12 3 2 2 2" xfId="3399" xr:uid="{3F673BB1-975C-4A00-AC55-293215B23C54}"/>
    <cellStyle name="Comma 12 3 2 2 2 2" xfId="5399" xr:uid="{AB6A7152-FD16-48E0-8291-7D7B626E93DE}"/>
    <cellStyle name="Comma 12 3 2 2 2 3" xfId="9193" xr:uid="{3223D798-0D4C-4A9B-8C66-2A7C3733A5E0}"/>
    <cellStyle name="Comma 12 3 2 2 2 4" xfId="12983" xr:uid="{7B7B52EE-B6DC-448E-AACF-617C69483480}"/>
    <cellStyle name="Comma 12 3 2 2 2 5" xfId="16774" xr:uid="{E079408A-32A6-43E0-B5F1-9D1E686A96AC}"/>
    <cellStyle name="Comma 12 3 2 2 3" xfId="5398" xr:uid="{9D33BE66-8E67-45DD-B75F-A8D8A29D8331}"/>
    <cellStyle name="Comma 12 3 2 2 4" xfId="9192" xr:uid="{167DC227-0E7E-41CB-8B3F-51B6732A5C04}"/>
    <cellStyle name="Comma 12 3 2 2 5" xfId="12982" xr:uid="{F884C9E6-5048-47CE-B058-6D9EBD3D0F42}"/>
    <cellStyle name="Comma 12 3 2 2 6" xfId="16773" xr:uid="{39FE633E-F1E8-498F-9D53-8B9E51BFF050}"/>
    <cellStyle name="Comma 12 3 2 3" xfId="2716" xr:uid="{3615F349-BD9D-463F-8DC9-E2D836405C26}"/>
    <cellStyle name="Comma 12 3 2 3 2" xfId="5400" xr:uid="{0B4D8D33-F2C2-4095-A5FD-094A2EF456EB}"/>
    <cellStyle name="Comma 12 3 2 3 3" xfId="9194" xr:uid="{1981A3FD-4771-4DA7-87DD-64F13A38D7E2}"/>
    <cellStyle name="Comma 12 3 2 3 4" xfId="12984" xr:uid="{74CE91D9-8400-436E-8574-1306A78CE5A1}"/>
    <cellStyle name="Comma 12 3 2 3 5" xfId="16775" xr:uid="{703731D9-7833-49FF-9E3E-5C99E8A3010C}"/>
    <cellStyle name="Comma 12 3 2 4" xfId="5397" xr:uid="{00EDD564-58AE-4FDE-BF8D-CC97FA6FF8C7}"/>
    <cellStyle name="Comma 12 3 2 5" xfId="9191" xr:uid="{1419D15F-4A05-4618-A981-DE80301D0CA8}"/>
    <cellStyle name="Comma 12 3 2 6" xfId="12981" xr:uid="{0C0AE00A-94E9-4BCA-B1F5-28535E29FDBF}"/>
    <cellStyle name="Comma 12 3 2 7" xfId="16772" xr:uid="{2FA7CE64-27F2-4691-9C01-9E95FB8DCDAE}"/>
    <cellStyle name="Comma 12 3 3" xfId="1150" xr:uid="{7E7FE3DC-0A45-4859-87D1-64A6D6C91623}"/>
    <cellStyle name="Comma 12 3 3 2" xfId="1833" xr:uid="{63D1D57E-96B1-4CFA-A8E7-E08A1AFA5AED}"/>
    <cellStyle name="Comma 12 3 3 2 2" xfId="3626" xr:uid="{A7CA8E9F-F291-4505-A325-4C547B7E27F9}"/>
    <cellStyle name="Comma 12 3 3 2 2 2" xfId="5403" xr:uid="{6D6CD1CD-1253-4F31-BDDA-8640827C4032}"/>
    <cellStyle name="Comma 12 3 3 2 2 3" xfId="9197" xr:uid="{A6B555CF-DF99-4A14-BA2D-E713266FF343}"/>
    <cellStyle name="Comma 12 3 3 2 2 4" xfId="12987" xr:uid="{FD191F7C-2FEB-44AA-89AA-4FE2C9536E9E}"/>
    <cellStyle name="Comma 12 3 3 2 2 5" xfId="16778" xr:uid="{BB652B37-12EA-4A6A-9C69-E7E788D39A62}"/>
    <cellStyle name="Comma 12 3 3 2 3" xfId="5402" xr:uid="{0CC03F20-A078-49FB-B585-0DD9370753AC}"/>
    <cellStyle name="Comma 12 3 3 2 4" xfId="9196" xr:uid="{EC356664-BB93-4C50-A355-C4E92B445297}"/>
    <cellStyle name="Comma 12 3 3 2 5" xfId="12986" xr:uid="{8E9E6701-2005-4418-ADCD-D4F30E44A7C5}"/>
    <cellStyle name="Comma 12 3 3 2 6" xfId="16777" xr:uid="{7D44F4C4-C2BA-457D-889D-5504E7344C9E}"/>
    <cellStyle name="Comma 12 3 3 3" xfId="2943" xr:uid="{954296A8-BDF4-40D5-BD7C-83B863E70DE3}"/>
    <cellStyle name="Comma 12 3 3 3 2" xfId="5404" xr:uid="{6EE91B99-38A0-47E4-B098-7A71891E9653}"/>
    <cellStyle name="Comma 12 3 3 3 3" xfId="9198" xr:uid="{83351D2B-2279-47FD-A6C8-EFE0C602CDE0}"/>
    <cellStyle name="Comma 12 3 3 3 4" xfId="12988" xr:uid="{652BB690-DF80-466D-8096-2D4797B496CC}"/>
    <cellStyle name="Comma 12 3 3 3 5" xfId="16779" xr:uid="{D67988C5-686E-45D9-8F4B-5A411BB493F3}"/>
    <cellStyle name="Comma 12 3 3 4" xfId="5401" xr:uid="{9F8046E9-2C25-49D4-8E0E-98223A745C16}"/>
    <cellStyle name="Comma 12 3 3 5" xfId="9195" xr:uid="{69351A80-7C5A-4652-B550-6BBCB86C1A43}"/>
    <cellStyle name="Comma 12 3 3 6" xfId="12985" xr:uid="{D63253ED-D045-4571-A5EB-345E1B8C7FA5}"/>
    <cellStyle name="Comma 12 3 3 7" xfId="16776" xr:uid="{57980C0A-CD17-4F95-90D6-8CC940461CBC}"/>
    <cellStyle name="Comma 12 3 4" xfId="1378" xr:uid="{9E24C043-5263-43B2-B214-58D1B34E0C77}"/>
    <cellStyle name="Comma 12 3 4 2" xfId="3171" xr:uid="{B06614EA-9067-4CC8-B22C-0EB984018F4C}"/>
    <cellStyle name="Comma 12 3 4 2 2" xfId="5406" xr:uid="{69BCA9B4-A9F7-4C01-A186-B349079440F8}"/>
    <cellStyle name="Comma 12 3 4 2 3" xfId="9200" xr:uid="{503E3418-DB95-4F66-8040-5AC74D0F0F7A}"/>
    <cellStyle name="Comma 12 3 4 2 4" xfId="12990" xr:uid="{8A6957CB-D4B9-4858-A0C4-8BFA89AF3C31}"/>
    <cellStyle name="Comma 12 3 4 2 5" xfId="16781" xr:uid="{55725E9C-7A24-41C7-BC6E-CCD6FD4E12DB}"/>
    <cellStyle name="Comma 12 3 4 3" xfId="5405" xr:uid="{355D1CC8-561D-4B85-91AD-6EC603B9BE50}"/>
    <cellStyle name="Comma 12 3 4 4" xfId="9199" xr:uid="{AFBBBA70-1531-4274-BA62-3835288EB8CE}"/>
    <cellStyle name="Comma 12 3 4 5" xfId="12989" xr:uid="{4888D22A-8A75-4DB1-8A65-4BE3D19EF4E8}"/>
    <cellStyle name="Comma 12 3 4 6" xfId="16780" xr:uid="{DE2C053A-085B-4659-9960-57287068D627}"/>
    <cellStyle name="Comma 12 3 5" xfId="1982" xr:uid="{0766A3AE-7CF1-43B3-9F38-3F6765C5F926}"/>
    <cellStyle name="Comma 12 3 5 2" xfId="3775" xr:uid="{13BECADA-06BD-482D-9D84-64F5873EBD6D}"/>
    <cellStyle name="Comma 12 3 5 2 2" xfId="5408" xr:uid="{2E21FEDA-9338-4E36-894E-64C0EF9BF95B}"/>
    <cellStyle name="Comma 12 3 5 2 3" xfId="9202" xr:uid="{22530FF3-E8A2-485C-A521-FF78EE0F18B9}"/>
    <cellStyle name="Comma 12 3 5 2 4" xfId="12992" xr:uid="{C0DB3F38-29D3-4CD6-BED0-84A7F4E9E1FD}"/>
    <cellStyle name="Comma 12 3 5 2 5" xfId="16783" xr:uid="{0C9E9EED-C5C2-42A2-AD0C-E11221080F3C}"/>
    <cellStyle name="Comma 12 3 5 3" xfId="5407" xr:uid="{FBEB8530-1101-4655-B05E-4ADD42CBBDB3}"/>
    <cellStyle name="Comma 12 3 5 4" xfId="9201" xr:uid="{1ED98EF5-3F85-4D87-A8E3-0D362A76C531}"/>
    <cellStyle name="Comma 12 3 5 5" xfId="12991" xr:uid="{2D85F5F6-E849-4EEB-9484-C73667B1DF27}"/>
    <cellStyle name="Comma 12 3 5 6" xfId="16782" xr:uid="{D40363A9-DFE6-4A5A-A5C6-3850722E66DE}"/>
    <cellStyle name="Comma 12 3 6" xfId="2489" xr:uid="{46614D51-2B77-47C6-995B-F9F751817169}"/>
    <cellStyle name="Comma 12 3 6 2" xfId="5409" xr:uid="{204AFD88-32E0-4F2F-93EF-240485B01055}"/>
    <cellStyle name="Comma 12 3 6 3" xfId="9203" xr:uid="{299F418C-2E25-4A0A-938B-58B53259B06A}"/>
    <cellStyle name="Comma 12 3 6 4" xfId="12993" xr:uid="{5E86089F-32AA-4C98-8853-798005028BAF}"/>
    <cellStyle name="Comma 12 3 6 5" xfId="16784" xr:uid="{9440DD1E-938B-41AC-BA2E-2707CE088767}"/>
    <cellStyle name="Comma 12 3 7" xfId="5396" xr:uid="{AAB055EF-F69E-4C43-BAA5-0AA53DC4BC7D}"/>
    <cellStyle name="Comma 12 3 8" xfId="9190" xr:uid="{6262A983-9E6B-4717-9094-4DD9B64177B4}"/>
    <cellStyle name="Comma 12 3 9" xfId="12980" xr:uid="{8415FED1-16F0-455E-843B-DB9E655616A3}"/>
    <cellStyle name="Comma 12 4" xfId="847" xr:uid="{FE819731-2F26-4C9E-B840-FED4EE8F5622}"/>
    <cellStyle name="Comma 12 4 2" xfId="1530" xr:uid="{6A682F25-44DE-440D-9003-8F6BD9879CA5}"/>
    <cellStyle name="Comma 12 4 2 2" xfId="3323" xr:uid="{4BFAD65A-DEA9-4757-8053-CBE99EABDF23}"/>
    <cellStyle name="Comma 12 4 2 2 2" xfId="5412" xr:uid="{F7798123-9B25-49A6-AC4D-9710A12174F0}"/>
    <cellStyle name="Comma 12 4 2 2 3" xfId="9206" xr:uid="{89F5452F-BB70-43DB-B9E1-A96C44273A2C}"/>
    <cellStyle name="Comma 12 4 2 2 4" xfId="12996" xr:uid="{94F69DFB-2409-4812-B7DB-CCD7A3B4CA19}"/>
    <cellStyle name="Comma 12 4 2 2 5" xfId="16787" xr:uid="{7FFC0189-D81A-4941-9042-17FDBCF82A86}"/>
    <cellStyle name="Comma 12 4 2 3" xfId="5411" xr:uid="{471B29DB-06FE-48AE-AB74-D346B6475F1B}"/>
    <cellStyle name="Comma 12 4 2 4" xfId="9205" xr:uid="{6F6CBCDB-A62C-41C4-92A5-1BFF4C6CB53C}"/>
    <cellStyle name="Comma 12 4 2 5" xfId="12995" xr:uid="{55D11B42-6464-48CB-B62A-1A763DF029C0}"/>
    <cellStyle name="Comma 12 4 2 6" xfId="16786" xr:uid="{E074869D-300A-4122-89D0-47333172D760}"/>
    <cellStyle name="Comma 12 4 3" xfId="2111" xr:uid="{E4B6C07E-A440-47FC-AFA3-0EEF0EA64475}"/>
    <cellStyle name="Comma 12 4 3 2" xfId="3904" xr:uid="{B6F6894B-E1B4-4178-B8CC-F4DB58337D8F}"/>
    <cellStyle name="Comma 12 4 3 2 2" xfId="5414" xr:uid="{0238975D-959B-48E2-96F8-96B5F8C1C31A}"/>
    <cellStyle name="Comma 12 4 3 2 3" xfId="9208" xr:uid="{5B1094C3-0FA3-4FC6-BA73-832FF76E264D}"/>
    <cellStyle name="Comma 12 4 3 2 4" xfId="12998" xr:uid="{E3A877D5-F789-4483-9225-EED0D897B038}"/>
    <cellStyle name="Comma 12 4 3 2 5" xfId="16789" xr:uid="{94E16AFB-3258-459E-95C1-79D3C85350C1}"/>
    <cellStyle name="Comma 12 4 3 3" xfId="5413" xr:uid="{B338C774-5A28-4F66-9C1E-ABDE675E61B6}"/>
    <cellStyle name="Comma 12 4 3 4" xfId="9207" xr:uid="{7D096E72-6675-4C4D-B253-3935F39AA555}"/>
    <cellStyle name="Comma 12 4 3 5" xfId="12997" xr:uid="{7F270D06-EA91-432B-AEF1-8CB0F8433DAF}"/>
    <cellStyle name="Comma 12 4 3 6" xfId="16788" xr:uid="{3C81E1E7-ABCC-4B12-A901-2C0FFE8DD1D9}"/>
    <cellStyle name="Comma 12 4 4" xfId="2640" xr:uid="{8C7D34A7-8F0A-4371-9B3F-5CD49F8DD46D}"/>
    <cellStyle name="Comma 12 4 4 2" xfId="5415" xr:uid="{485A21BC-0ED7-47A2-9348-9C303EDB1F17}"/>
    <cellStyle name="Comma 12 4 4 3" xfId="9209" xr:uid="{BB379E6D-6DD9-48E6-9D0D-9E4D54D68504}"/>
    <cellStyle name="Comma 12 4 4 4" xfId="12999" xr:uid="{69A875EF-F49C-44C7-99FD-0939258DB481}"/>
    <cellStyle name="Comma 12 4 4 5" xfId="16790" xr:uid="{7E98E952-C107-46B1-B95B-1EC84971FF34}"/>
    <cellStyle name="Comma 12 4 5" xfId="5410" xr:uid="{5ED130E3-B8EE-4FB9-AD79-30242C2D23CF}"/>
    <cellStyle name="Comma 12 4 6" xfId="9204" xr:uid="{9352BB63-54F5-4727-8444-7D8C73347D99}"/>
    <cellStyle name="Comma 12 4 7" xfId="12994" xr:uid="{E9BB7BEC-58FF-43A4-B06D-4AFB607C3958}"/>
    <cellStyle name="Comma 12 4 8" xfId="16785" xr:uid="{95E8DFC0-C93F-4F10-A52F-56CA61364E6C}"/>
    <cellStyle name="Comma 12 5" xfId="1074" xr:uid="{5063D9BF-5BCF-45FD-9D95-78F9406C0FAA}"/>
    <cellStyle name="Comma 12 5 2" xfId="1757" xr:uid="{2E3BAD03-F530-41C2-B7FB-8B71E678AC32}"/>
    <cellStyle name="Comma 12 5 2 2" xfId="3550" xr:uid="{44175651-03BB-41FB-A70C-F8D18097EB64}"/>
    <cellStyle name="Comma 12 5 2 2 2" xfId="5418" xr:uid="{DBE1B484-DB6F-45AD-A56A-EE9094354E72}"/>
    <cellStyle name="Comma 12 5 2 2 3" xfId="9212" xr:uid="{F8053728-DD73-4A03-B15F-89C6C2502990}"/>
    <cellStyle name="Comma 12 5 2 2 4" xfId="13002" xr:uid="{C9AD0FE5-D2E0-4B15-AD96-9BBE8966AE73}"/>
    <cellStyle name="Comma 12 5 2 2 5" xfId="16793" xr:uid="{A2D9A57C-F124-4A9F-BB2B-94BF9BBB9137}"/>
    <cellStyle name="Comma 12 5 2 3" xfId="5417" xr:uid="{E51DABB3-A051-4791-BC9B-4AD6A894B67F}"/>
    <cellStyle name="Comma 12 5 2 4" xfId="9211" xr:uid="{879EFB5A-66AB-4476-AF91-9E3AD365B096}"/>
    <cellStyle name="Comma 12 5 2 5" xfId="13001" xr:uid="{115089D1-799B-4DE6-A5BE-D38019A667D0}"/>
    <cellStyle name="Comma 12 5 2 6" xfId="16792" xr:uid="{995D8078-4264-47E2-A8CB-BE14A57D30B5}"/>
    <cellStyle name="Comma 12 5 3" xfId="2867" xr:uid="{8FAC18F7-253A-4B53-9DF2-1E6DE16D5AB1}"/>
    <cellStyle name="Comma 12 5 3 2" xfId="5419" xr:uid="{0F4A8750-5F20-4EF3-88E3-ACDABB825056}"/>
    <cellStyle name="Comma 12 5 3 3" xfId="9213" xr:uid="{F59B9B31-FBE5-4EC9-8925-6834BA978534}"/>
    <cellStyle name="Comma 12 5 3 4" xfId="13003" xr:uid="{4F5A4DE7-65F7-498C-A9A9-7619F870E178}"/>
    <cellStyle name="Comma 12 5 3 5" xfId="16794" xr:uid="{1C77279F-2202-4B77-9BEF-CA8E74F41DAC}"/>
    <cellStyle name="Comma 12 5 4" xfId="5416" xr:uid="{0FE0B693-7D37-4EFD-9A5C-4FF93E621827}"/>
    <cellStyle name="Comma 12 5 5" xfId="9210" xr:uid="{BA9F65EF-867D-407E-85A8-E03AD7BE4EDF}"/>
    <cellStyle name="Comma 12 5 6" xfId="13000" xr:uid="{2AF0F090-92A3-4D9E-ADDF-F0A3465AD0F5}"/>
    <cellStyle name="Comma 12 5 7" xfId="16791" xr:uid="{3FAF01DF-A4C1-4200-B0BB-4D637A8F050B}"/>
    <cellStyle name="Comma 12 6" xfId="1302" xr:uid="{98CCF9A8-96FE-491C-9896-D595D5F2818F}"/>
    <cellStyle name="Comma 12 6 2" xfId="3095" xr:uid="{EFDDDE47-971A-4198-8FDC-86EE52AFC619}"/>
    <cellStyle name="Comma 12 6 2 2" xfId="5421" xr:uid="{4D836037-F5C2-4098-A1F7-A7495FD35FF8}"/>
    <cellStyle name="Comma 12 6 2 3" xfId="9215" xr:uid="{7917C2B5-DB5C-4474-8B04-71B75846DF51}"/>
    <cellStyle name="Comma 12 6 2 4" xfId="13005" xr:uid="{C0C38383-000F-4561-9336-12039650F4C1}"/>
    <cellStyle name="Comma 12 6 2 5" xfId="16796" xr:uid="{616FD8DD-803C-438C-B451-46477260FF8B}"/>
    <cellStyle name="Comma 12 6 3" xfId="5420" xr:uid="{61D64FED-D135-4827-908A-E489AD5867B6}"/>
    <cellStyle name="Comma 12 6 4" xfId="9214" xr:uid="{BF4DCE9C-5F0D-451B-A643-3201467683B2}"/>
    <cellStyle name="Comma 12 6 5" xfId="13004" xr:uid="{1D6D01B8-69C9-47BF-A579-EAA56B0763DE}"/>
    <cellStyle name="Comma 12 6 6" xfId="16795" xr:uid="{E18752D2-2769-4C4C-96A4-6AC5C534CE6C}"/>
    <cellStyle name="Comma 12 7" xfId="606" xr:uid="{9892ACB6-1F08-4AC5-868F-48897DA1F98E}"/>
    <cellStyle name="Comma 12 7 2" xfId="2407" xr:uid="{92474D6B-4662-48C0-A8C4-7A7743FFB233}"/>
    <cellStyle name="Comma 12 7 2 2" xfId="5423" xr:uid="{90FE2F28-3773-4AD4-9F03-76727C72E742}"/>
    <cellStyle name="Comma 12 7 2 3" xfId="9217" xr:uid="{4294F9C3-0600-4F27-9FCA-33CBAE0696EC}"/>
    <cellStyle name="Comma 12 7 2 4" xfId="13007" xr:uid="{B740214C-D9B1-49AF-B6A7-BD75E86F1EA5}"/>
    <cellStyle name="Comma 12 7 2 5" xfId="16798" xr:uid="{DABC3A14-82C6-457E-A5B9-C8FFA52F2EC6}"/>
    <cellStyle name="Comma 12 7 3" xfId="5422" xr:uid="{00A5C844-1F35-43A6-A2D1-82F5B9F78350}"/>
    <cellStyle name="Comma 12 7 4" xfId="9216" xr:uid="{A1C0692D-2DA4-4471-BF6D-AE295F88A2DF}"/>
    <cellStyle name="Comma 12 7 5" xfId="13006" xr:uid="{1AFC6936-63C0-4273-8C0A-5A1A7383D6B9}"/>
    <cellStyle name="Comma 12 7 6" xfId="16797" xr:uid="{76C249C7-449F-416B-A92B-500ADAFC2798}"/>
    <cellStyle name="Comma 12 8" xfId="2309" xr:uid="{CBE28051-E65E-48DE-8A95-504423C552B9}"/>
    <cellStyle name="Comma 12 8 2" xfId="5424" xr:uid="{FAB9DCDD-C68C-44CB-851D-16AD401C0023}"/>
    <cellStyle name="Comma 12 8 3" xfId="9218" xr:uid="{FC8F6EC6-6A3B-4C03-A764-D9E3B765024C}"/>
    <cellStyle name="Comma 12 8 4" xfId="13008" xr:uid="{559A07E2-89F7-481D-8732-D39E1659900D}"/>
    <cellStyle name="Comma 12 8 5" xfId="16799" xr:uid="{2FFA5803-4BA9-4141-B591-E714D35A12BC}"/>
    <cellStyle name="Comma 12 9" xfId="5379" xr:uid="{06ADD100-D502-425A-8F7A-E4B40668BC9A}"/>
    <cellStyle name="Comma 13" xfId="481" xr:uid="{AD9DA71C-A335-44EF-B7D4-0BF79358FCEB}"/>
    <cellStyle name="Comma 13 10" xfId="9219" xr:uid="{8E504F14-434E-4820-9BB6-B695729C1136}"/>
    <cellStyle name="Comma 13 11" xfId="13009" xr:uid="{472071B1-25E0-4342-BB56-B0821D11ED0B}"/>
    <cellStyle name="Comma 13 12" xfId="16800" xr:uid="{7EF0FE6E-1F31-4B1D-BCB8-39DC7A02A88C}"/>
    <cellStyle name="Comma 13 2" xfId="772" xr:uid="{D7EE5ECF-9E1A-4480-BABF-C6EB66F67FF0}"/>
    <cellStyle name="Comma 13 2 10" xfId="16801" xr:uid="{55409ACF-3449-4747-9293-98B8B98B2652}"/>
    <cellStyle name="Comma 13 2 2" xfId="999" xr:uid="{967C8A8A-BE14-4E76-9F9B-F7A9EF14F938}"/>
    <cellStyle name="Comma 13 2 2 2" xfId="1682" xr:uid="{774BD3B9-F81A-4A09-BB25-6E20CB99323A}"/>
    <cellStyle name="Comma 13 2 2 2 2" xfId="3475" xr:uid="{D2A5E70A-083B-4E77-8990-75D5B0C93C2A}"/>
    <cellStyle name="Comma 13 2 2 2 2 2" xfId="5429" xr:uid="{568259D5-3883-485D-87E7-C59F66C57FDE}"/>
    <cellStyle name="Comma 13 2 2 2 2 3" xfId="9223" xr:uid="{B9F6CE6D-21E6-4716-9DAD-6A437F5DF568}"/>
    <cellStyle name="Comma 13 2 2 2 2 4" xfId="13013" xr:uid="{DD0850DE-1ECA-42FC-BE15-190273F0C22E}"/>
    <cellStyle name="Comma 13 2 2 2 2 5" xfId="16804" xr:uid="{1653941C-AA37-44BC-835C-38E2D7229262}"/>
    <cellStyle name="Comma 13 2 2 2 3" xfId="5428" xr:uid="{2249CC2A-4D3F-4F47-848D-5E4B64747E2A}"/>
    <cellStyle name="Comma 13 2 2 2 4" xfId="9222" xr:uid="{7971D103-91C7-44EF-BC70-73CFE7F63117}"/>
    <cellStyle name="Comma 13 2 2 2 5" xfId="13012" xr:uid="{458F22E1-83D0-4C84-A8E6-7FFFB6504D9F}"/>
    <cellStyle name="Comma 13 2 2 2 6" xfId="16803" xr:uid="{44F4D844-9986-4B0E-AAD4-4F29DF5C6AC3}"/>
    <cellStyle name="Comma 13 2 2 3" xfId="2187" xr:uid="{A6CB83A7-A2F9-4CDC-976F-B1529D2EFD91}"/>
    <cellStyle name="Comma 13 2 2 3 2" xfId="3980" xr:uid="{E30B5FB5-B0E2-4B40-95A5-EECCF82D806B}"/>
    <cellStyle name="Comma 13 2 2 3 2 2" xfId="5431" xr:uid="{9715A424-DAEA-413D-A622-775E63CC5C91}"/>
    <cellStyle name="Comma 13 2 2 3 2 3" xfId="9225" xr:uid="{C93AE3A4-5B3D-42C4-A840-4B482961616E}"/>
    <cellStyle name="Comma 13 2 2 3 2 4" xfId="13015" xr:uid="{E79A56D0-39BE-43AF-A7CE-592BF8BCD154}"/>
    <cellStyle name="Comma 13 2 2 3 2 5" xfId="16806" xr:uid="{8AD79577-0075-4329-8A5F-3276A0FB1FD0}"/>
    <cellStyle name="Comma 13 2 2 3 3" xfId="5430" xr:uid="{554916B2-1D98-4614-A2E6-E21106F8D9D5}"/>
    <cellStyle name="Comma 13 2 2 3 4" xfId="9224" xr:uid="{DD0E6BAB-8C6A-4628-87C3-259C8931393C}"/>
    <cellStyle name="Comma 13 2 2 3 5" xfId="13014" xr:uid="{1F144F78-ED2C-4630-AEAB-2C14181E026E}"/>
    <cellStyle name="Comma 13 2 2 3 6" xfId="16805" xr:uid="{BE698D24-3986-4F6B-A127-01B3D135979A}"/>
    <cellStyle name="Comma 13 2 2 4" xfId="2792" xr:uid="{FDDCC452-A224-43F8-B3E5-01389E8AA226}"/>
    <cellStyle name="Comma 13 2 2 4 2" xfId="5432" xr:uid="{D06F8F29-1A6E-48A9-A522-7DC21B51DFA0}"/>
    <cellStyle name="Comma 13 2 2 4 3" xfId="9226" xr:uid="{3ED7BFDB-9218-4DBF-A67E-DBEFDCD6BC5C}"/>
    <cellStyle name="Comma 13 2 2 4 4" xfId="13016" xr:uid="{CE254A90-2D1D-4E84-B56E-52025F67EF48}"/>
    <cellStyle name="Comma 13 2 2 4 5" xfId="16807" xr:uid="{6A1D2230-61D2-416D-B218-4DCBA3466B35}"/>
    <cellStyle name="Comma 13 2 2 5" xfId="5427" xr:uid="{4DF2ACCC-E3FA-4CF5-974B-153E03D310A0}"/>
    <cellStyle name="Comma 13 2 2 6" xfId="9221" xr:uid="{031A9B6D-7486-4046-8579-DE4B7530E9E0}"/>
    <cellStyle name="Comma 13 2 2 7" xfId="13011" xr:uid="{603D78B0-EA7A-41AA-A438-A83FC9842E7E}"/>
    <cellStyle name="Comma 13 2 2 8" xfId="16802" xr:uid="{4C2D752F-C2E4-45E5-82D0-16D9FFFF6B1E}"/>
    <cellStyle name="Comma 13 2 3" xfId="1226" xr:uid="{22D559A4-5F94-4E76-AA9A-FB84E54DB5A5}"/>
    <cellStyle name="Comma 13 2 3 2" xfId="1909" xr:uid="{F505618F-60B0-4BB8-8AC1-AE1DDC3FFBDE}"/>
    <cellStyle name="Comma 13 2 3 2 2" xfId="3702" xr:uid="{FF6C44BF-53CF-4137-8CD3-521CE1DA867B}"/>
    <cellStyle name="Comma 13 2 3 2 2 2" xfId="5435" xr:uid="{73DFAAE2-BCC6-40B4-9AA9-5F1CB2DC5E53}"/>
    <cellStyle name="Comma 13 2 3 2 2 3" xfId="9229" xr:uid="{C484A492-E454-4342-A632-E5AB1820A41A}"/>
    <cellStyle name="Comma 13 2 3 2 2 4" xfId="13019" xr:uid="{3166A1FE-A6C7-4FC2-8307-F1BC09443E65}"/>
    <cellStyle name="Comma 13 2 3 2 2 5" xfId="16810" xr:uid="{59EB3B94-67AB-4DE8-A635-73651B781636}"/>
    <cellStyle name="Comma 13 2 3 2 3" xfId="5434" xr:uid="{2CB54A36-39A3-48BE-A35C-FD9DFCAE19C1}"/>
    <cellStyle name="Comma 13 2 3 2 4" xfId="9228" xr:uid="{02139646-6450-4468-9255-2D5D6B45F4C8}"/>
    <cellStyle name="Comma 13 2 3 2 5" xfId="13018" xr:uid="{9B0ABEF5-BD5D-4ED4-BA73-7EBC48AEBB19}"/>
    <cellStyle name="Comma 13 2 3 2 6" xfId="16809" xr:uid="{BD94818A-51FC-4373-A218-2F726AD5F5C3}"/>
    <cellStyle name="Comma 13 2 3 3" xfId="3019" xr:uid="{FAA8E222-82C0-4EEC-BF6F-8926CC63C609}"/>
    <cellStyle name="Comma 13 2 3 3 2" xfId="5436" xr:uid="{FC1A0CCF-1129-49D4-94CD-279CBEE89811}"/>
    <cellStyle name="Comma 13 2 3 3 3" xfId="9230" xr:uid="{6F3BAAB4-DCF8-4A70-B58F-E5F3481B0F28}"/>
    <cellStyle name="Comma 13 2 3 3 4" xfId="13020" xr:uid="{0D6E0EE1-A9C8-47FA-A01A-DDAECA5C87E7}"/>
    <cellStyle name="Comma 13 2 3 3 5" xfId="16811" xr:uid="{C11768E5-8FEF-4E42-B357-B578EE23EE02}"/>
    <cellStyle name="Comma 13 2 3 4" xfId="5433" xr:uid="{20F3F6CB-BFDA-4C5C-AE6B-862262DF4AA6}"/>
    <cellStyle name="Comma 13 2 3 5" xfId="9227" xr:uid="{6616750F-4826-43BC-BE4B-CEC70365CC5F}"/>
    <cellStyle name="Comma 13 2 3 6" xfId="13017" xr:uid="{24B32072-608A-4532-A42C-71844927C0AA}"/>
    <cellStyle name="Comma 13 2 3 7" xfId="16808" xr:uid="{7B9272E1-9B78-45DE-8F89-A8F07219A8F7}"/>
    <cellStyle name="Comma 13 2 4" xfId="1454" xr:uid="{6C2EBDB0-1C2B-476D-B550-09D8BDF40973}"/>
    <cellStyle name="Comma 13 2 4 2" xfId="3247" xr:uid="{029F6CC5-43BA-4FE0-9561-40774F0D6631}"/>
    <cellStyle name="Comma 13 2 4 2 2" xfId="5438" xr:uid="{2FF9B43E-CE62-4D21-8B1F-A428758041EE}"/>
    <cellStyle name="Comma 13 2 4 2 3" xfId="9232" xr:uid="{9C2566CB-CF8C-42C9-BC92-42CA9933AC78}"/>
    <cellStyle name="Comma 13 2 4 2 4" xfId="13022" xr:uid="{C18E320C-FF81-4515-8487-2CCB6093B790}"/>
    <cellStyle name="Comma 13 2 4 2 5" xfId="16813" xr:uid="{925E3ACA-6C75-4B6E-A08E-CAC2BB2449E7}"/>
    <cellStyle name="Comma 13 2 4 3" xfId="5437" xr:uid="{C9FA2D6A-61A7-4648-B312-2109302CCD2F}"/>
    <cellStyle name="Comma 13 2 4 4" xfId="9231" xr:uid="{AE24D03E-E80E-4938-90AF-3074DD6BAD74}"/>
    <cellStyle name="Comma 13 2 4 5" xfId="13021" xr:uid="{A711EFCA-0F63-4351-BB9D-E9D5AA9093C9}"/>
    <cellStyle name="Comma 13 2 4 6" xfId="16812" xr:uid="{FA9AD1D3-A86D-4938-8C0A-6F598BAC8008}"/>
    <cellStyle name="Comma 13 2 5" xfId="2044" xr:uid="{CAD00992-6F6A-46C6-9342-69F0AC39E984}"/>
    <cellStyle name="Comma 13 2 5 2" xfId="3837" xr:uid="{D7C39DFC-1616-4C82-9972-AC036C0B59B5}"/>
    <cellStyle name="Comma 13 2 5 2 2" xfId="5440" xr:uid="{04D4AFDB-A2C4-416D-9F43-E80FC2B50640}"/>
    <cellStyle name="Comma 13 2 5 2 3" xfId="9234" xr:uid="{266E4E59-F7D9-4F68-AEA3-5571F345C51A}"/>
    <cellStyle name="Comma 13 2 5 2 4" xfId="13024" xr:uid="{66D04E1E-4EAD-45F1-9AB8-1EC4A73CAFBE}"/>
    <cellStyle name="Comma 13 2 5 2 5" xfId="16815" xr:uid="{9D829666-2600-4EBD-B899-41BC4E37E0C1}"/>
    <cellStyle name="Comma 13 2 5 3" xfId="5439" xr:uid="{0781F84D-0A95-45C8-851F-323AED867129}"/>
    <cellStyle name="Comma 13 2 5 4" xfId="9233" xr:uid="{1C55C28A-D5F0-4A46-8981-56A078A33890}"/>
    <cellStyle name="Comma 13 2 5 5" xfId="13023" xr:uid="{B7867506-3E13-48DE-9148-DE4B81585835}"/>
    <cellStyle name="Comma 13 2 5 6" xfId="16814" xr:uid="{8250E358-4C93-40F9-B159-CF8797C2547F}"/>
    <cellStyle name="Comma 13 2 6" xfId="2565" xr:uid="{BF3344F5-1451-48B1-9D07-4A4CC0B7D777}"/>
    <cellStyle name="Comma 13 2 6 2" xfId="5441" xr:uid="{C1F6B367-4A65-46C7-8485-8C2630097CE4}"/>
    <cellStyle name="Comma 13 2 6 3" xfId="9235" xr:uid="{A70365AC-18A9-495D-822B-13D09FF8A2D4}"/>
    <cellStyle name="Comma 13 2 6 4" xfId="13025" xr:uid="{4AC32645-9AB9-456A-9C2F-05A2E954D824}"/>
    <cellStyle name="Comma 13 2 6 5" xfId="16816" xr:uid="{0F3CBA6D-6AB8-4FE7-AB58-DCF8CA6D38B5}"/>
    <cellStyle name="Comma 13 2 7" xfId="5426" xr:uid="{3EAA13F8-1ED9-403E-882C-CAE1A6A21BAB}"/>
    <cellStyle name="Comma 13 2 8" xfId="9220" xr:uid="{95AE4106-50D9-4FE5-9E58-A70223197A34}"/>
    <cellStyle name="Comma 13 2 9" xfId="13010" xr:uid="{234EFB28-F7D0-43A2-B9FD-0176DF4BD34A}"/>
    <cellStyle name="Comma 13 3" xfId="697" xr:uid="{168B85C5-8342-4C93-A6FE-39F0A79B0265}"/>
    <cellStyle name="Comma 13 3 10" xfId="16817" xr:uid="{12510F22-C690-42B0-9909-E5EFC3695E16}"/>
    <cellStyle name="Comma 13 3 2" xfId="924" xr:uid="{B11F9A21-5DCD-499F-B7A3-2F187E1963D0}"/>
    <cellStyle name="Comma 13 3 2 2" xfId="1607" xr:uid="{78EFDC6C-E8EC-499B-A2E0-7ED06F29D49F}"/>
    <cellStyle name="Comma 13 3 2 2 2" xfId="3400" xr:uid="{186824C5-AFE7-4D5F-83AC-60BB5C2BA236}"/>
    <cellStyle name="Comma 13 3 2 2 2 2" xfId="5445" xr:uid="{83E82980-9344-4237-A2E6-96B79BA5D071}"/>
    <cellStyle name="Comma 13 3 2 2 2 3" xfId="9239" xr:uid="{E77A2F8C-1243-47E0-92B5-E5EE5133E15F}"/>
    <cellStyle name="Comma 13 3 2 2 2 4" xfId="13029" xr:uid="{E38C338B-1D7F-48D8-A463-4A2F69F2DA60}"/>
    <cellStyle name="Comma 13 3 2 2 2 5" xfId="16820" xr:uid="{F84B118A-0877-4C25-8AE9-09A624DEF8E4}"/>
    <cellStyle name="Comma 13 3 2 2 3" xfId="5444" xr:uid="{A5BAD339-09C0-48F6-98C3-05C7A3CEC3D1}"/>
    <cellStyle name="Comma 13 3 2 2 4" xfId="9238" xr:uid="{FBE5395B-2920-45B5-86AE-03EAF25A54E2}"/>
    <cellStyle name="Comma 13 3 2 2 5" xfId="13028" xr:uid="{E19532AE-277D-4C2F-A3AC-E8B891C41535}"/>
    <cellStyle name="Comma 13 3 2 2 6" xfId="16819" xr:uid="{CA997720-EFB0-4867-9B85-437A3EBF5B8C}"/>
    <cellStyle name="Comma 13 3 2 3" xfId="2717" xr:uid="{4EF796CA-3E31-43C5-A608-FEC21B114A9B}"/>
    <cellStyle name="Comma 13 3 2 3 2" xfId="5446" xr:uid="{F463E2DF-0CCE-4FAF-97A6-877C5A8D7E4D}"/>
    <cellStyle name="Comma 13 3 2 3 3" xfId="9240" xr:uid="{37D5B82E-C2E0-48B8-8F99-CB2C2746B7F2}"/>
    <cellStyle name="Comma 13 3 2 3 4" xfId="13030" xr:uid="{99E343C0-CA07-421A-A20A-B37CAB803943}"/>
    <cellStyle name="Comma 13 3 2 3 5" xfId="16821" xr:uid="{C4E96DC0-AAA0-4CAC-BF00-4A844D455F72}"/>
    <cellStyle name="Comma 13 3 2 4" xfId="5443" xr:uid="{164B48CC-087F-49E9-BEC7-E84919113C38}"/>
    <cellStyle name="Comma 13 3 2 5" xfId="9237" xr:uid="{FC80BF37-FCA7-49B5-BD20-E2EA429B5749}"/>
    <cellStyle name="Comma 13 3 2 6" xfId="13027" xr:uid="{73F6C5A7-C912-46CB-BD6A-9584989578BA}"/>
    <cellStyle name="Comma 13 3 2 7" xfId="16818" xr:uid="{16BD1677-4E83-47D5-B49A-9BCC3C2D3E31}"/>
    <cellStyle name="Comma 13 3 3" xfId="1151" xr:uid="{E46CCBB9-98B3-4D2C-922E-466DE8FD82B4}"/>
    <cellStyle name="Comma 13 3 3 2" xfId="1834" xr:uid="{6FB9897C-F7CC-40D3-84F6-EEDFD400327D}"/>
    <cellStyle name="Comma 13 3 3 2 2" xfId="3627" xr:uid="{A6416074-E0B8-47EB-9E81-184BEF908598}"/>
    <cellStyle name="Comma 13 3 3 2 2 2" xfId="5449" xr:uid="{92427D36-4046-4DE3-90B3-2E3364E871A4}"/>
    <cellStyle name="Comma 13 3 3 2 2 3" xfId="9243" xr:uid="{7F4A0A4B-DCE3-4005-A883-D0BE8E4CF347}"/>
    <cellStyle name="Comma 13 3 3 2 2 4" xfId="13033" xr:uid="{1C83D50D-C487-4873-B935-7920DCB6893D}"/>
    <cellStyle name="Comma 13 3 3 2 2 5" xfId="16824" xr:uid="{B66AABD0-FAEA-4C1E-BB76-771E3A0B61BB}"/>
    <cellStyle name="Comma 13 3 3 2 3" xfId="5448" xr:uid="{29480D0B-2FD3-4808-BEF6-C46180BDE474}"/>
    <cellStyle name="Comma 13 3 3 2 4" xfId="9242" xr:uid="{9F7F7ADB-7217-40B0-9818-8EDD693233B9}"/>
    <cellStyle name="Comma 13 3 3 2 5" xfId="13032" xr:uid="{6D8FD870-F821-490B-BCC9-CA92A5C628EA}"/>
    <cellStyle name="Comma 13 3 3 2 6" xfId="16823" xr:uid="{2B5146C8-9CF4-40FA-A1CB-4B469B7F4E09}"/>
    <cellStyle name="Comma 13 3 3 3" xfId="2944" xr:uid="{636E9C98-34D4-4F26-939C-72AD5C7C49F1}"/>
    <cellStyle name="Comma 13 3 3 3 2" xfId="5450" xr:uid="{03659B6A-DDE5-439F-9D79-03E99BFE1BF0}"/>
    <cellStyle name="Comma 13 3 3 3 3" xfId="9244" xr:uid="{8EE2F547-52AF-43F1-9D2D-A1EC00A96732}"/>
    <cellStyle name="Comma 13 3 3 3 4" xfId="13034" xr:uid="{36DDFF12-2AEC-494D-AE88-DEFDB8378C0F}"/>
    <cellStyle name="Comma 13 3 3 3 5" xfId="16825" xr:uid="{CC3C8BC6-0ABC-45FC-88DE-EC5D349D7229}"/>
    <cellStyle name="Comma 13 3 3 4" xfId="5447" xr:uid="{41859A02-352B-4747-958A-2042A862053C}"/>
    <cellStyle name="Comma 13 3 3 5" xfId="9241" xr:uid="{FA952BD8-00A2-46D3-8169-6F7BA0420484}"/>
    <cellStyle name="Comma 13 3 3 6" xfId="13031" xr:uid="{60843279-8D66-4801-AB52-FBAD09A6E28B}"/>
    <cellStyle name="Comma 13 3 3 7" xfId="16822" xr:uid="{4A213A32-5AA3-4AFF-81EF-8EB2DE025168}"/>
    <cellStyle name="Comma 13 3 4" xfId="1379" xr:uid="{27D8DA25-364B-412E-BC3E-343AE1964369}"/>
    <cellStyle name="Comma 13 3 4 2" xfId="3172" xr:uid="{FBFEC226-67F4-4A06-B6E0-F56145C14FB3}"/>
    <cellStyle name="Comma 13 3 4 2 2" xfId="5452" xr:uid="{EEAD43C7-A224-4910-8EC7-C29F66DF5007}"/>
    <cellStyle name="Comma 13 3 4 2 3" xfId="9246" xr:uid="{8EF32037-FBE3-4A67-94DC-5C623589FD3C}"/>
    <cellStyle name="Comma 13 3 4 2 4" xfId="13036" xr:uid="{FB9E3D5F-61AD-4673-A888-FE73C3E23344}"/>
    <cellStyle name="Comma 13 3 4 2 5" xfId="16827" xr:uid="{66E6279D-18D2-4A45-BDAA-BF9637D72DF6}"/>
    <cellStyle name="Comma 13 3 4 3" xfId="5451" xr:uid="{57BEC9FD-B5BF-4803-A25E-599731B60E55}"/>
    <cellStyle name="Comma 13 3 4 4" xfId="9245" xr:uid="{BC2BA43A-CDE2-41A1-9E7E-4C24F803FBC7}"/>
    <cellStyle name="Comma 13 3 4 5" xfId="13035" xr:uid="{25E0523E-164C-43AD-9C67-6E14F189D3FE}"/>
    <cellStyle name="Comma 13 3 4 6" xfId="16826" xr:uid="{107321A8-5411-4639-8B6E-2B879407D864}"/>
    <cellStyle name="Comma 13 3 5" xfId="1983" xr:uid="{370DA74E-4860-49CF-849F-D7B9FBFDB07D}"/>
    <cellStyle name="Comma 13 3 5 2" xfId="3776" xr:uid="{B9FADE77-8EFE-4907-B3E8-4E13662279B1}"/>
    <cellStyle name="Comma 13 3 5 2 2" xfId="5454" xr:uid="{C7E007E3-5B04-414E-A791-16D2D70E6425}"/>
    <cellStyle name="Comma 13 3 5 2 3" xfId="9248" xr:uid="{E913CFE6-4C06-484E-81DE-03D2A893AF99}"/>
    <cellStyle name="Comma 13 3 5 2 4" xfId="13038" xr:uid="{CFFB7ABA-799C-4942-AE7D-BA7C08DCC8A8}"/>
    <cellStyle name="Comma 13 3 5 2 5" xfId="16829" xr:uid="{41658B99-2A36-4608-8441-026E6610B77F}"/>
    <cellStyle name="Comma 13 3 5 3" xfId="5453" xr:uid="{3EC83513-FECB-49FC-831F-14DC0AA5F78C}"/>
    <cellStyle name="Comma 13 3 5 4" xfId="9247" xr:uid="{2575DD7B-5670-4772-927F-82BF679ED04A}"/>
    <cellStyle name="Comma 13 3 5 5" xfId="13037" xr:uid="{5F741C1D-5ECA-485F-9E3A-D210EE0F359D}"/>
    <cellStyle name="Comma 13 3 5 6" xfId="16828" xr:uid="{D45721D0-3115-46B6-8A08-1921C6EFFD4B}"/>
    <cellStyle name="Comma 13 3 6" xfId="2490" xr:uid="{C6249206-2776-4CFA-B7EA-673350E48577}"/>
    <cellStyle name="Comma 13 3 6 2" xfId="5455" xr:uid="{6FCEBA1D-9518-4562-BA40-5B931086E25E}"/>
    <cellStyle name="Comma 13 3 6 3" xfId="9249" xr:uid="{AFDE1EEC-A5AB-431A-8B4B-1AF17125204F}"/>
    <cellStyle name="Comma 13 3 6 4" xfId="13039" xr:uid="{D55FE67F-D1F3-4B11-95A3-6C0F9ED287E2}"/>
    <cellStyle name="Comma 13 3 6 5" xfId="16830" xr:uid="{B0610AFC-C96C-48CA-951C-011903C1A329}"/>
    <cellStyle name="Comma 13 3 7" xfId="5442" xr:uid="{CFA775E8-C8DE-4D0D-ABB4-28F07A349CA7}"/>
    <cellStyle name="Comma 13 3 8" xfId="9236" xr:uid="{4A42DC84-E6BD-4447-95CE-16BDA3B3DEAB}"/>
    <cellStyle name="Comma 13 3 9" xfId="13026" xr:uid="{97BF6BBF-046B-4BF1-BBB3-FD45132AC508}"/>
    <cellStyle name="Comma 13 4" xfId="848" xr:uid="{41885256-11BB-43A9-80AA-7CDB7E730EA5}"/>
    <cellStyle name="Comma 13 4 2" xfId="1531" xr:uid="{18B057A5-364B-4A4A-93D1-B589E7434EF7}"/>
    <cellStyle name="Comma 13 4 2 2" xfId="3324" xr:uid="{7C984AA2-48E3-4566-B4E9-F8C763BAC625}"/>
    <cellStyle name="Comma 13 4 2 2 2" xfId="5458" xr:uid="{B3E42C97-71D9-4C7D-9868-5686D08EACB1}"/>
    <cellStyle name="Comma 13 4 2 2 3" xfId="9252" xr:uid="{4CF89CC5-5BB0-4860-B122-B9B6F6F378A4}"/>
    <cellStyle name="Comma 13 4 2 2 4" xfId="13042" xr:uid="{80127552-DEBE-4197-B379-D2DFB43D5FBE}"/>
    <cellStyle name="Comma 13 4 2 2 5" xfId="16833" xr:uid="{E6C370FC-6BE2-42D2-8F13-6755A8CCE04E}"/>
    <cellStyle name="Comma 13 4 2 3" xfId="5457" xr:uid="{51F2F553-8726-4A8A-9433-98BC1CBB91BF}"/>
    <cellStyle name="Comma 13 4 2 4" xfId="9251" xr:uid="{7142C51D-02D1-47FB-B7CF-F12029BB198E}"/>
    <cellStyle name="Comma 13 4 2 5" xfId="13041" xr:uid="{780EFC43-E188-4997-A0D9-A253E3FF73E9}"/>
    <cellStyle name="Comma 13 4 2 6" xfId="16832" xr:uid="{F18F87F9-87D3-4EAE-AC9B-C26DD6CFF3E7}"/>
    <cellStyle name="Comma 13 4 3" xfId="2112" xr:uid="{E17347F0-517B-4BAA-8EDD-A6B9A521FF8C}"/>
    <cellStyle name="Comma 13 4 3 2" xfId="3905" xr:uid="{A9229BA3-1C8D-41DD-B20C-7212AABEAF04}"/>
    <cellStyle name="Comma 13 4 3 2 2" xfId="5460" xr:uid="{39457D70-986B-44C1-B736-E3B34A45FDD2}"/>
    <cellStyle name="Comma 13 4 3 2 3" xfId="9254" xr:uid="{D832FBF4-F700-4C16-B36B-23B5A08337A3}"/>
    <cellStyle name="Comma 13 4 3 2 4" xfId="13044" xr:uid="{C2B9145F-4801-4CC6-9443-AA5DE417B155}"/>
    <cellStyle name="Comma 13 4 3 2 5" xfId="16835" xr:uid="{96F34BFC-1B79-4EB4-9D43-6FCEFA41B800}"/>
    <cellStyle name="Comma 13 4 3 3" xfId="5459" xr:uid="{737BA9C2-7CDF-4679-98DD-C0E47CAA3C72}"/>
    <cellStyle name="Comma 13 4 3 4" xfId="9253" xr:uid="{500E40FF-70EE-4115-B3FE-6EEB248AA74F}"/>
    <cellStyle name="Comma 13 4 3 5" xfId="13043" xr:uid="{2C6ACAA2-A93D-4E26-B381-80D09323710E}"/>
    <cellStyle name="Comma 13 4 3 6" xfId="16834" xr:uid="{BDAC5A4C-260D-481F-BF52-7D6EE490F436}"/>
    <cellStyle name="Comma 13 4 4" xfId="2641" xr:uid="{5BB8674D-0AF7-4DD5-A750-8844D393EC04}"/>
    <cellStyle name="Comma 13 4 4 2" xfId="5461" xr:uid="{A2B81203-0870-4D99-A7F6-002FD7941428}"/>
    <cellStyle name="Comma 13 4 4 3" xfId="9255" xr:uid="{8CF39701-48DF-4C64-96A6-64CF9D1EDB4E}"/>
    <cellStyle name="Comma 13 4 4 4" xfId="13045" xr:uid="{C30E6C04-A52B-4FE5-9704-44937D7E543B}"/>
    <cellStyle name="Comma 13 4 4 5" xfId="16836" xr:uid="{D299BBE0-EFA1-45A9-A32E-FB6127CA4B3D}"/>
    <cellStyle name="Comma 13 4 5" xfId="5456" xr:uid="{8FA58052-B41F-4948-8E10-49D80759E6A0}"/>
    <cellStyle name="Comma 13 4 6" xfId="9250" xr:uid="{9248BE06-FBE0-4703-B734-65FC4B3D1F3A}"/>
    <cellStyle name="Comma 13 4 7" xfId="13040" xr:uid="{C7CD40E4-1470-4192-99EC-A4FB1F1878B6}"/>
    <cellStyle name="Comma 13 4 8" xfId="16831" xr:uid="{3C69C300-5CDE-42C1-A347-896075225ABB}"/>
    <cellStyle name="Comma 13 5" xfId="1075" xr:uid="{589F48CA-0BB8-48A5-8D98-A95A73F8B56A}"/>
    <cellStyle name="Comma 13 5 2" xfId="1758" xr:uid="{AE155524-89D5-4F39-B9A8-71C5CA085E93}"/>
    <cellStyle name="Comma 13 5 2 2" xfId="3551" xr:uid="{11C8C734-5760-40BF-82C7-B5FCFF69BF29}"/>
    <cellStyle name="Comma 13 5 2 2 2" xfId="5464" xr:uid="{C5004061-DA66-4AAA-9207-D796C8294EB0}"/>
    <cellStyle name="Comma 13 5 2 2 3" xfId="9258" xr:uid="{F4F81F38-AD05-469C-9E08-23236E707E0A}"/>
    <cellStyle name="Comma 13 5 2 2 4" xfId="13048" xr:uid="{905446AC-25F0-471E-8300-C269FBAB77E5}"/>
    <cellStyle name="Comma 13 5 2 2 5" xfId="16839" xr:uid="{903C4A1D-F8C6-46A1-8092-3F7A0AF0EC55}"/>
    <cellStyle name="Comma 13 5 2 3" xfId="5463" xr:uid="{1B40F945-F0D4-401A-90DF-D1CA2001E31B}"/>
    <cellStyle name="Comma 13 5 2 4" xfId="9257" xr:uid="{1037F659-A3FA-423B-9B90-6094811A55BF}"/>
    <cellStyle name="Comma 13 5 2 5" xfId="13047" xr:uid="{47DA9EEC-0E20-4866-88C1-488F8AC35E65}"/>
    <cellStyle name="Comma 13 5 2 6" xfId="16838" xr:uid="{52733E01-6E95-4421-8B07-7FB02AC58B23}"/>
    <cellStyle name="Comma 13 5 3" xfId="2868" xr:uid="{20350042-2FAE-4B9B-9A85-D9C24B1AE3FA}"/>
    <cellStyle name="Comma 13 5 3 2" xfId="5465" xr:uid="{61F2B14E-8CC7-463A-99DE-0FDA919C21A2}"/>
    <cellStyle name="Comma 13 5 3 3" xfId="9259" xr:uid="{D209DA52-2568-45B7-88FB-716B3FBE74F1}"/>
    <cellStyle name="Comma 13 5 3 4" xfId="13049" xr:uid="{D76CB376-AB5F-49EA-AD03-09447D5FD9E4}"/>
    <cellStyle name="Comma 13 5 3 5" xfId="16840" xr:uid="{71C3FE4B-20ED-4BC4-93BD-F6C37AFA19F7}"/>
    <cellStyle name="Comma 13 5 4" xfId="5462" xr:uid="{DAA208B0-506A-4B79-9DC1-7E4D2FE96951}"/>
    <cellStyle name="Comma 13 5 5" xfId="9256" xr:uid="{4F74A2CD-BDB5-4052-AD22-F6BB8004D2DB}"/>
    <cellStyle name="Comma 13 5 6" xfId="13046" xr:uid="{736318F5-54C4-4BC9-B00C-A3BEB7B7BE78}"/>
    <cellStyle name="Comma 13 5 7" xfId="16837" xr:uid="{F2B555F3-4939-485D-A601-89A62ACA7249}"/>
    <cellStyle name="Comma 13 6" xfId="1303" xr:uid="{D67676ED-CAFC-4ED1-8474-811C64974B83}"/>
    <cellStyle name="Comma 13 6 2" xfId="3096" xr:uid="{4211D248-661F-4070-AEC3-3519568F804F}"/>
    <cellStyle name="Comma 13 6 2 2" xfId="5467" xr:uid="{35792F50-A082-461C-9EDA-DDF256396E70}"/>
    <cellStyle name="Comma 13 6 2 3" xfId="9261" xr:uid="{3F2270B7-CBD7-435A-9D54-38C2949E0F72}"/>
    <cellStyle name="Comma 13 6 2 4" xfId="13051" xr:uid="{6B6943E3-96F1-4E4E-9A54-B131E76D6FBC}"/>
    <cellStyle name="Comma 13 6 2 5" xfId="16842" xr:uid="{EA564B54-2CDE-4A2F-94DF-4262B846BC81}"/>
    <cellStyle name="Comma 13 6 3" xfId="5466" xr:uid="{AD3FD9C3-493E-4A48-8972-27434A745922}"/>
    <cellStyle name="Comma 13 6 4" xfId="9260" xr:uid="{40174424-E5DF-4BF5-9538-10B11B21F405}"/>
    <cellStyle name="Comma 13 6 5" xfId="13050" xr:uid="{FD2B04A6-7B85-4E9B-8CC1-BC076AED0F9D}"/>
    <cellStyle name="Comma 13 6 6" xfId="16841" xr:uid="{FF2ABEF3-D308-49F3-BBF3-235D366A84F1}"/>
    <cellStyle name="Comma 13 7" xfId="607" xr:uid="{3313FC3C-4644-48E5-9F3C-DB830DC707F6}"/>
    <cellStyle name="Comma 13 7 2" xfId="2408" xr:uid="{6D407EAB-AE37-48A9-A98A-8CD274423B67}"/>
    <cellStyle name="Comma 13 7 2 2" xfId="5469" xr:uid="{F50C6E27-DD1E-46B5-935F-0A72C5C1703A}"/>
    <cellStyle name="Comma 13 7 2 3" xfId="9263" xr:uid="{8C4B2259-6338-4D6F-9B4C-49D7E1F3333F}"/>
    <cellStyle name="Comma 13 7 2 4" xfId="13053" xr:uid="{C6247724-FF16-4478-A0A9-F57818A44E1C}"/>
    <cellStyle name="Comma 13 7 2 5" xfId="16844" xr:uid="{87E6CACF-8532-43C7-8EDA-8F2DA04CF2ED}"/>
    <cellStyle name="Comma 13 7 3" xfId="5468" xr:uid="{72199990-2A51-4682-9D85-1EBDDC868583}"/>
    <cellStyle name="Comma 13 7 4" xfId="9262" xr:uid="{686A1ACF-8A90-4D79-AF31-C798CCBAE4FC}"/>
    <cellStyle name="Comma 13 7 5" xfId="13052" xr:uid="{2E59535E-147B-47C3-96F7-01201C944BB4}"/>
    <cellStyle name="Comma 13 7 6" xfId="16843" xr:uid="{F07EC980-327F-45DB-B730-D1544852563F}"/>
    <cellStyle name="Comma 13 8" xfId="2310" xr:uid="{685B4D95-7B00-43D2-B4BB-4AC9E2376C43}"/>
    <cellStyle name="Comma 13 8 2" xfId="5470" xr:uid="{5AEDCBBE-43F0-44B6-87A9-E4260A5DB6C6}"/>
    <cellStyle name="Comma 13 8 3" xfId="9264" xr:uid="{34DA4FEE-B4A1-41DF-960E-601C94F521F6}"/>
    <cellStyle name="Comma 13 8 4" xfId="13054" xr:uid="{1E522B52-B268-412E-BAB2-50AE14FAB16B}"/>
    <cellStyle name="Comma 13 8 5" xfId="16845" xr:uid="{1F62C08E-EAF7-431F-A68E-FC926DD4D7B0}"/>
    <cellStyle name="Comma 13 9" xfId="5425" xr:uid="{95844B73-4C8C-44EF-8D9F-9D87FB5EBFD1}"/>
    <cellStyle name="Comma 14" xfId="490" xr:uid="{3592DDE3-1555-4397-804F-1FEF78EA0436}"/>
    <cellStyle name="Comma 14 10" xfId="9265" xr:uid="{A5762CB5-688D-45F7-A1A0-4E592686816C}"/>
    <cellStyle name="Comma 14 11" xfId="13055" xr:uid="{4D12FC48-ECE8-45FA-828D-DF2D7C2F2FC6}"/>
    <cellStyle name="Comma 14 12" xfId="16846" xr:uid="{89912583-ADD2-4C58-BC8D-B09078FEBAB9}"/>
    <cellStyle name="Comma 14 2" xfId="777" xr:uid="{CA09E70B-46DF-4C5A-93A2-FC69D6DD5B6B}"/>
    <cellStyle name="Comma 14 2 10" xfId="16847" xr:uid="{E721B04C-4D64-4AEA-B7FE-CD350016CCF8}"/>
    <cellStyle name="Comma 14 2 2" xfId="1004" xr:uid="{5BB1174A-84E7-4BE7-B155-33EB6F0E7A86}"/>
    <cellStyle name="Comma 14 2 2 2" xfId="1687" xr:uid="{9A5A034D-D8B6-4F75-9887-691D1A8A62E0}"/>
    <cellStyle name="Comma 14 2 2 2 2" xfId="3480" xr:uid="{39C122E6-1238-4905-A46E-01A433D9CCF1}"/>
    <cellStyle name="Comma 14 2 2 2 2 2" xfId="5475" xr:uid="{450C9644-D202-4B90-9182-E873D9E84B40}"/>
    <cellStyle name="Comma 14 2 2 2 2 3" xfId="9269" xr:uid="{B149869C-7FAF-48EA-B6CD-C11574B4DF5C}"/>
    <cellStyle name="Comma 14 2 2 2 2 4" xfId="13059" xr:uid="{BF73165B-002A-4B4D-B74D-B487142162D2}"/>
    <cellStyle name="Comma 14 2 2 2 2 5" xfId="16850" xr:uid="{BD9B9BE2-936C-48A8-8833-E50892118CF5}"/>
    <cellStyle name="Comma 14 2 2 2 3" xfId="5474" xr:uid="{82DDC016-FA82-48C9-BAB7-0BC1F8E01855}"/>
    <cellStyle name="Comma 14 2 2 2 4" xfId="9268" xr:uid="{0DC124AC-9A09-4F42-BD75-60661C4E3B23}"/>
    <cellStyle name="Comma 14 2 2 2 5" xfId="13058" xr:uid="{FAD30400-7F21-44E2-8A57-6DC740807904}"/>
    <cellStyle name="Comma 14 2 2 2 6" xfId="16849" xr:uid="{1726B551-1C16-47F1-BA44-7212315229E6}"/>
    <cellStyle name="Comma 14 2 2 3" xfId="2192" xr:uid="{34423A96-9A1E-45D2-9E5D-BF2414BA73AC}"/>
    <cellStyle name="Comma 14 2 2 3 2" xfId="3985" xr:uid="{7658D8E9-6BCE-41B5-B5CC-18046B6D24B6}"/>
    <cellStyle name="Comma 14 2 2 3 2 2" xfId="5477" xr:uid="{9C568AA1-51D6-4CB1-ADC2-1F743A8AA252}"/>
    <cellStyle name="Comma 14 2 2 3 2 3" xfId="9271" xr:uid="{8D86D42C-B2F6-4BC4-AF66-CD338F52F43B}"/>
    <cellStyle name="Comma 14 2 2 3 2 4" xfId="13061" xr:uid="{D41DFA3F-C8D8-4A40-BE01-3F1C9FA2AFB6}"/>
    <cellStyle name="Comma 14 2 2 3 2 5" xfId="16852" xr:uid="{4BADB6D3-CBAB-48D2-8E5D-9C5D72692BAA}"/>
    <cellStyle name="Comma 14 2 2 3 3" xfId="5476" xr:uid="{14CA6BA5-01ED-4DAC-8DF4-8ABCCAE35863}"/>
    <cellStyle name="Comma 14 2 2 3 4" xfId="9270" xr:uid="{074DADAA-CE15-4C1F-AF0D-A37F871392CD}"/>
    <cellStyle name="Comma 14 2 2 3 5" xfId="13060" xr:uid="{86956FCD-C378-4D31-93CD-114C3AD2E15E}"/>
    <cellStyle name="Comma 14 2 2 3 6" xfId="16851" xr:uid="{F0901E93-538D-43A5-AAE1-ED64BAB6F280}"/>
    <cellStyle name="Comma 14 2 2 4" xfId="2797" xr:uid="{74486FEB-BD3A-494D-B117-C5E7CA904822}"/>
    <cellStyle name="Comma 14 2 2 4 2" xfId="5478" xr:uid="{D4FAEBF6-D665-4A92-9972-C821B39FB1EF}"/>
    <cellStyle name="Comma 14 2 2 4 3" xfId="9272" xr:uid="{8AA74859-6FF3-45FF-8FC5-50C3EEB3EC71}"/>
    <cellStyle name="Comma 14 2 2 4 4" xfId="13062" xr:uid="{FD3B868B-A277-4A95-AE05-89212921D210}"/>
    <cellStyle name="Comma 14 2 2 4 5" xfId="16853" xr:uid="{59A1DF1D-6EA1-47F8-9ECF-3C5EBB6A7055}"/>
    <cellStyle name="Comma 14 2 2 5" xfId="5473" xr:uid="{A0484DB8-CB18-4DCD-B8F3-F03CE27560F7}"/>
    <cellStyle name="Comma 14 2 2 6" xfId="9267" xr:uid="{11CB1012-B251-47CA-B3D5-95FEB8D5D431}"/>
    <cellStyle name="Comma 14 2 2 7" xfId="13057" xr:uid="{CA99F97B-9054-456F-B746-B4FC40702075}"/>
    <cellStyle name="Comma 14 2 2 8" xfId="16848" xr:uid="{583470B9-3291-495F-94B4-648D782E9B6C}"/>
    <cellStyle name="Comma 14 2 3" xfId="1231" xr:uid="{8FD56B72-F182-4EF5-95AA-7D7DCD4BD6B4}"/>
    <cellStyle name="Comma 14 2 3 2" xfId="1914" xr:uid="{E266CE49-57BF-472E-99E7-27FC2F080C95}"/>
    <cellStyle name="Comma 14 2 3 2 2" xfId="3707" xr:uid="{B321EDC9-8D76-49A5-A1CB-A7A5CAE8389B}"/>
    <cellStyle name="Comma 14 2 3 2 2 2" xfId="5481" xr:uid="{56258C69-D2E7-45FC-B115-5B4BC70D159C}"/>
    <cellStyle name="Comma 14 2 3 2 2 3" xfId="9275" xr:uid="{FD3323CC-2B8B-40C8-9985-7D36A443457E}"/>
    <cellStyle name="Comma 14 2 3 2 2 4" xfId="13065" xr:uid="{1FACF1BF-E8D5-4CC3-A0F6-0D5D4FF4F8B1}"/>
    <cellStyle name="Comma 14 2 3 2 2 5" xfId="16856" xr:uid="{B9D87634-76C4-4FF4-853D-5868D61ABB85}"/>
    <cellStyle name="Comma 14 2 3 2 3" xfId="5480" xr:uid="{CBCE323E-82F4-4C09-9109-A6743934264C}"/>
    <cellStyle name="Comma 14 2 3 2 4" xfId="9274" xr:uid="{03A6B9A0-B430-47C8-8029-565F9431AA10}"/>
    <cellStyle name="Comma 14 2 3 2 5" xfId="13064" xr:uid="{3B822C45-1F49-457D-8AFD-11C0F4B39FC3}"/>
    <cellStyle name="Comma 14 2 3 2 6" xfId="16855" xr:uid="{22BC9125-DC6E-4354-A414-2A9BA669E480}"/>
    <cellStyle name="Comma 14 2 3 3" xfId="3024" xr:uid="{22CCF406-5D3D-4304-B35C-B0D551B558C3}"/>
    <cellStyle name="Comma 14 2 3 3 2" xfId="5482" xr:uid="{AC57E85A-8693-436A-804F-1ACE3E12B9C4}"/>
    <cellStyle name="Comma 14 2 3 3 3" xfId="9276" xr:uid="{21192917-9DA0-4320-8D46-121DB0244B97}"/>
    <cellStyle name="Comma 14 2 3 3 4" xfId="13066" xr:uid="{3BE94A1B-B2E8-4D6E-88E9-41E7F9A9666C}"/>
    <cellStyle name="Comma 14 2 3 3 5" xfId="16857" xr:uid="{B33D0EE8-7960-4688-8E36-BDE27CA62355}"/>
    <cellStyle name="Comma 14 2 3 4" xfId="5479" xr:uid="{C415BBE6-4DB1-41E6-A304-1ED87A168BF9}"/>
    <cellStyle name="Comma 14 2 3 5" xfId="9273" xr:uid="{28AFE423-1544-4CF1-AE7F-D61444069A8C}"/>
    <cellStyle name="Comma 14 2 3 6" xfId="13063" xr:uid="{7EE6C090-22C0-4B3E-82E3-A1E4DFCBDCD9}"/>
    <cellStyle name="Comma 14 2 3 7" xfId="16854" xr:uid="{9335D1C8-554D-439D-AFB2-47209A67478C}"/>
    <cellStyle name="Comma 14 2 4" xfId="1459" xr:uid="{FD561B48-4F9E-4042-BB06-942C864CC41B}"/>
    <cellStyle name="Comma 14 2 4 2" xfId="3252" xr:uid="{B67861FC-997D-4D24-977F-92C782173C1E}"/>
    <cellStyle name="Comma 14 2 4 2 2" xfId="5484" xr:uid="{66BF0E7B-5881-44B8-B07E-8F29D874DAAB}"/>
    <cellStyle name="Comma 14 2 4 2 3" xfId="9278" xr:uid="{E459942D-7783-4C10-B249-CA15548725C3}"/>
    <cellStyle name="Comma 14 2 4 2 4" xfId="13068" xr:uid="{9D109FE0-5972-4896-A01C-CCC11F3A3B23}"/>
    <cellStyle name="Comma 14 2 4 2 5" xfId="16859" xr:uid="{BBEC633E-FF08-49AB-B403-F597FBE4B2A5}"/>
    <cellStyle name="Comma 14 2 4 3" xfId="5483" xr:uid="{E1D8E2F0-F43F-4FAC-83D0-748A0BFEC5F1}"/>
    <cellStyle name="Comma 14 2 4 4" xfId="9277" xr:uid="{008743EE-9B58-4689-8926-AD6461F225BF}"/>
    <cellStyle name="Comma 14 2 4 5" xfId="13067" xr:uid="{D365E393-13D1-4AF3-87DF-60BE34EE5210}"/>
    <cellStyle name="Comma 14 2 4 6" xfId="16858" xr:uid="{5E4B9FA7-213F-4330-BA25-A05D1AA45C60}"/>
    <cellStyle name="Comma 14 2 5" xfId="2049" xr:uid="{4C2ED867-35CC-4E8F-9A8F-33C879300095}"/>
    <cellStyle name="Comma 14 2 5 2" xfId="3842" xr:uid="{D90444A8-4E7E-4A15-BC39-3FEDD8477D2F}"/>
    <cellStyle name="Comma 14 2 5 2 2" xfId="5486" xr:uid="{67605199-5634-4C75-ABC0-6270A2CA190F}"/>
    <cellStyle name="Comma 14 2 5 2 3" xfId="9280" xr:uid="{9BD53F76-6461-4210-8791-5C45F1FFEA66}"/>
    <cellStyle name="Comma 14 2 5 2 4" xfId="13070" xr:uid="{A6101D51-5F49-4091-8244-A2C1049679BA}"/>
    <cellStyle name="Comma 14 2 5 2 5" xfId="16861" xr:uid="{15BD889F-E4FA-4629-8622-2222CE4303E6}"/>
    <cellStyle name="Comma 14 2 5 3" xfId="5485" xr:uid="{D68AAF0A-7126-46CC-9D0E-328A1CF086BD}"/>
    <cellStyle name="Comma 14 2 5 4" xfId="9279" xr:uid="{B7DE51CE-7694-4808-9C2A-4F815C792AC3}"/>
    <cellStyle name="Comma 14 2 5 5" xfId="13069" xr:uid="{39E1BAF7-DC4D-46F2-BDAD-CF66938EDD7C}"/>
    <cellStyle name="Comma 14 2 5 6" xfId="16860" xr:uid="{A5A86A01-61FB-4FEF-93F6-05C96367EBD6}"/>
    <cellStyle name="Comma 14 2 6" xfId="2570" xr:uid="{2FA817EA-6136-4F2A-BF32-3845C973B4B7}"/>
    <cellStyle name="Comma 14 2 6 2" xfId="5487" xr:uid="{FEF76E6F-BC2D-4B64-936D-7017256B2FFC}"/>
    <cellStyle name="Comma 14 2 6 3" xfId="9281" xr:uid="{8BC6AC4B-F37D-4EC9-A1BC-BD29A3581D8D}"/>
    <cellStyle name="Comma 14 2 6 4" xfId="13071" xr:uid="{DF6C2AFC-32BE-4C66-97CF-19BC507E6CE4}"/>
    <cellStyle name="Comma 14 2 6 5" xfId="16862" xr:uid="{B1ECCA1B-368E-463A-B32F-6DF190BAF629}"/>
    <cellStyle name="Comma 14 2 7" xfId="5472" xr:uid="{44868C1B-659A-41C9-AF1A-2536EC9F830B}"/>
    <cellStyle name="Comma 14 2 8" xfId="9266" xr:uid="{74205876-CA16-4CCC-9585-F487D19FFD0B}"/>
    <cellStyle name="Comma 14 2 9" xfId="13056" xr:uid="{F13EC16B-BD5A-47B6-9D48-EE51AE945491}"/>
    <cellStyle name="Comma 14 3" xfId="702" xr:uid="{4C4CF8C7-5601-4E5D-AE84-B9B8AA9205FD}"/>
    <cellStyle name="Comma 14 3 10" xfId="16863" xr:uid="{9263056F-46EA-4E27-87B0-7F57D00CA1F8}"/>
    <cellStyle name="Comma 14 3 2" xfId="929" xr:uid="{DA0F642E-3DF6-4B1A-A35B-B082E8C0FE72}"/>
    <cellStyle name="Comma 14 3 2 2" xfId="1612" xr:uid="{8E3D81AF-39CA-45A9-9FAD-3E3489E39865}"/>
    <cellStyle name="Comma 14 3 2 2 2" xfId="3405" xr:uid="{9D99D61D-14D7-4D22-973D-72F6EAEAF7FE}"/>
    <cellStyle name="Comma 14 3 2 2 2 2" xfId="5491" xr:uid="{04F2FE49-249E-474D-A230-50C10DFD7F51}"/>
    <cellStyle name="Comma 14 3 2 2 2 3" xfId="9285" xr:uid="{A3AEBA16-AF00-4B4E-8AA5-93DF3DE7D5CB}"/>
    <cellStyle name="Comma 14 3 2 2 2 4" xfId="13075" xr:uid="{40481095-05D2-4AFA-AC15-FB8E3DB054CA}"/>
    <cellStyle name="Comma 14 3 2 2 2 5" xfId="16866" xr:uid="{FA3B3E53-FF09-45CA-A526-BAECF8A86DD9}"/>
    <cellStyle name="Comma 14 3 2 2 3" xfId="5490" xr:uid="{F6391161-5FB2-404C-A6A2-5B39CF423047}"/>
    <cellStyle name="Comma 14 3 2 2 4" xfId="9284" xr:uid="{3D5FB91B-9370-4401-9F73-D806422505A7}"/>
    <cellStyle name="Comma 14 3 2 2 5" xfId="13074" xr:uid="{E580D864-3C8F-42A4-AB72-36A81238E505}"/>
    <cellStyle name="Comma 14 3 2 2 6" xfId="16865" xr:uid="{85C65745-E32A-42A3-9877-637E7EBA45F5}"/>
    <cellStyle name="Comma 14 3 2 3" xfId="2722" xr:uid="{92E90384-3F78-45A4-9EEA-23DDA48F89C7}"/>
    <cellStyle name="Comma 14 3 2 3 2" xfId="5492" xr:uid="{A52A34D0-341A-47DC-AEEF-93C524C680C7}"/>
    <cellStyle name="Comma 14 3 2 3 3" xfId="9286" xr:uid="{7EA8B9A4-8A12-4BD0-B476-159BEFE0F4BB}"/>
    <cellStyle name="Comma 14 3 2 3 4" xfId="13076" xr:uid="{D8E385BC-5C6D-47B9-B800-B4F951E935BB}"/>
    <cellStyle name="Comma 14 3 2 3 5" xfId="16867" xr:uid="{2E1D460C-2D54-42F9-90ED-323325F00B3B}"/>
    <cellStyle name="Comma 14 3 2 4" xfId="5489" xr:uid="{B7650781-770F-431D-9F61-4C52093C8342}"/>
    <cellStyle name="Comma 14 3 2 5" xfId="9283" xr:uid="{9652D138-1EBF-4A02-9799-F2035D2911C7}"/>
    <cellStyle name="Comma 14 3 2 6" xfId="13073" xr:uid="{7A0DD7DF-2DE3-4593-9328-FDD49F17B14B}"/>
    <cellStyle name="Comma 14 3 2 7" xfId="16864" xr:uid="{677F4AD1-EF55-4262-90A3-C9ADD7D37388}"/>
    <cellStyle name="Comma 14 3 3" xfId="1156" xr:uid="{4D261CDF-3056-4875-8C19-6B0E73E62485}"/>
    <cellStyle name="Comma 14 3 3 2" xfId="1839" xr:uid="{A6429A0D-2894-4A8D-AF23-A9592C41B89A}"/>
    <cellStyle name="Comma 14 3 3 2 2" xfId="3632" xr:uid="{F5CB48F2-F343-4553-BCE7-3D1054E7CA4D}"/>
    <cellStyle name="Comma 14 3 3 2 2 2" xfId="5495" xr:uid="{03D28860-2CA9-4299-B25B-E793041CA449}"/>
    <cellStyle name="Comma 14 3 3 2 2 3" xfId="9289" xr:uid="{3FCCCC32-684C-4E41-A630-2D1436B8E603}"/>
    <cellStyle name="Comma 14 3 3 2 2 4" xfId="13079" xr:uid="{5A342B8E-EE5F-4D56-99C7-F92BF422F0B0}"/>
    <cellStyle name="Comma 14 3 3 2 2 5" xfId="16870" xr:uid="{53C521AD-5E8C-43E5-ABC9-BCA98451D261}"/>
    <cellStyle name="Comma 14 3 3 2 3" xfId="5494" xr:uid="{B44EDA11-0FC1-46E6-8C4C-8B08E7F332DA}"/>
    <cellStyle name="Comma 14 3 3 2 4" xfId="9288" xr:uid="{5C2760EC-34FA-4C75-8EF9-F38E6A1D148A}"/>
    <cellStyle name="Comma 14 3 3 2 5" xfId="13078" xr:uid="{14D44DE1-D0B3-4F1C-92D1-AAA7A368F10D}"/>
    <cellStyle name="Comma 14 3 3 2 6" xfId="16869" xr:uid="{29A2BA26-3CFC-4351-A2CD-0340126CBD2A}"/>
    <cellStyle name="Comma 14 3 3 3" xfId="2949" xr:uid="{4CE24A15-9965-48AC-84A1-90C41358654E}"/>
    <cellStyle name="Comma 14 3 3 3 2" xfId="5496" xr:uid="{309DD59A-4705-4FDB-B9C1-62B5BA74E8CD}"/>
    <cellStyle name="Comma 14 3 3 3 3" xfId="9290" xr:uid="{96DFBDD4-17A7-4291-9B38-A6E6B164F243}"/>
    <cellStyle name="Comma 14 3 3 3 4" xfId="13080" xr:uid="{9DC3C7A0-40AA-4BB7-B548-EB8948D59FFD}"/>
    <cellStyle name="Comma 14 3 3 3 5" xfId="16871" xr:uid="{3FDDB768-E001-43F7-A69D-4347865910D6}"/>
    <cellStyle name="Comma 14 3 3 4" xfId="5493" xr:uid="{A75E60F0-ACA4-47E0-9B7A-2F6DAFB23B9C}"/>
    <cellStyle name="Comma 14 3 3 5" xfId="9287" xr:uid="{554E2736-AC73-4D29-8915-AA946DA1A321}"/>
    <cellStyle name="Comma 14 3 3 6" xfId="13077" xr:uid="{C561383F-5C8F-4982-827C-D7ACFA750EA3}"/>
    <cellStyle name="Comma 14 3 3 7" xfId="16868" xr:uid="{3AC35D0E-CA46-4D5B-9E32-4B88A311CAC9}"/>
    <cellStyle name="Comma 14 3 4" xfId="1384" xr:uid="{39D09AED-8CDA-4437-AA4A-B8C5105EB45F}"/>
    <cellStyle name="Comma 14 3 4 2" xfId="3177" xr:uid="{472273F2-31D4-4999-94DD-9C7EB8391889}"/>
    <cellStyle name="Comma 14 3 4 2 2" xfId="5498" xr:uid="{C66549E0-F9D8-44C8-A6D3-3AA3D27419CC}"/>
    <cellStyle name="Comma 14 3 4 2 3" xfId="9292" xr:uid="{8C304E43-E185-4CD4-8B3B-D4258C3DF83D}"/>
    <cellStyle name="Comma 14 3 4 2 4" xfId="13082" xr:uid="{6052359E-324F-44D6-B884-BF6AF93C3518}"/>
    <cellStyle name="Comma 14 3 4 2 5" xfId="16873" xr:uid="{2C89D36D-1622-4A40-81F7-A0749B265410}"/>
    <cellStyle name="Comma 14 3 4 3" xfId="5497" xr:uid="{C7F313BC-C647-4FC6-86E8-4FD874C1ABC7}"/>
    <cellStyle name="Comma 14 3 4 4" xfId="9291" xr:uid="{70E45EEB-EA69-4C3A-8A88-B2DF605457A8}"/>
    <cellStyle name="Comma 14 3 4 5" xfId="13081" xr:uid="{0B48208F-000A-47AC-A35E-668AC87AE9FA}"/>
    <cellStyle name="Comma 14 3 4 6" xfId="16872" xr:uid="{9175EF96-269D-44F7-97E8-3183C0A69391}"/>
    <cellStyle name="Comma 14 3 5" xfId="1988" xr:uid="{7E803AD1-9508-472E-9A66-FA44A6344BFC}"/>
    <cellStyle name="Comma 14 3 5 2" xfId="3781" xr:uid="{72416B34-91F0-491E-AF7A-887412E377B5}"/>
    <cellStyle name="Comma 14 3 5 2 2" xfId="5500" xr:uid="{48A6F44B-4E7B-4856-A6CE-CF909B0CA22C}"/>
    <cellStyle name="Comma 14 3 5 2 3" xfId="9294" xr:uid="{CC9D4323-5761-4746-A964-EA3479CF4FE2}"/>
    <cellStyle name="Comma 14 3 5 2 4" xfId="13084" xr:uid="{4B7F8235-24F4-48D2-BBA5-E9EC5EEDA8B8}"/>
    <cellStyle name="Comma 14 3 5 2 5" xfId="16875" xr:uid="{AE046FE3-F601-47AA-A084-24E90EB30B16}"/>
    <cellStyle name="Comma 14 3 5 3" xfId="5499" xr:uid="{BB5179F1-C569-4266-9ED5-F18081F79B15}"/>
    <cellStyle name="Comma 14 3 5 4" xfId="9293" xr:uid="{0D8A91F9-96F6-47BE-9DF8-86F8D641C973}"/>
    <cellStyle name="Comma 14 3 5 5" xfId="13083" xr:uid="{34F22B33-469C-411D-A0E2-9BDB9E621483}"/>
    <cellStyle name="Comma 14 3 5 6" xfId="16874" xr:uid="{969F32CA-ED22-4549-9AEF-6AC980D2FE88}"/>
    <cellStyle name="Comma 14 3 6" xfId="2495" xr:uid="{91822B26-459D-41D2-944E-1997526D9331}"/>
    <cellStyle name="Comma 14 3 6 2" xfId="5501" xr:uid="{BC564F47-79DB-4CDB-8E5B-B44893956DB6}"/>
    <cellStyle name="Comma 14 3 6 3" xfId="9295" xr:uid="{C5ECC0B9-9A28-4BC9-BD50-494246488C5B}"/>
    <cellStyle name="Comma 14 3 6 4" xfId="13085" xr:uid="{9303AE73-8247-4775-BB89-E3F2379C3A48}"/>
    <cellStyle name="Comma 14 3 6 5" xfId="16876" xr:uid="{3E1152D9-8B2A-4A34-8F71-569A7B40F538}"/>
    <cellStyle name="Comma 14 3 7" xfId="5488" xr:uid="{9FC9D5E6-DC13-4E92-96EF-5A6988D86AD5}"/>
    <cellStyle name="Comma 14 3 8" xfId="9282" xr:uid="{6FE0A444-AFA2-4630-86D2-65847B7EC97B}"/>
    <cellStyle name="Comma 14 3 9" xfId="13072" xr:uid="{1173EF6B-9F1E-4961-B789-E4ACC724B36B}"/>
    <cellStyle name="Comma 14 4" xfId="853" xr:uid="{E5CC43EA-FF9C-4701-8375-125512402559}"/>
    <cellStyle name="Comma 14 4 2" xfId="1536" xr:uid="{0071D2F3-EF12-4966-A7A1-5493408A817D}"/>
    <cellStyle name="Comma 14 4 2 2" xfId="3329" xr:uid="{453A3089-74B0-49D0-85C6-E5AC13076A94}"/>
    <cellStyle name="Comma 14 4 2 2 2" xfId="5504" xr:uid="{B6D9511A-32B3-43EA-9006-646D7151B10F}"/>
    <cellStyle name="Comma 14 4 2 2 3" xfId="9298" xr:uid="{90BC6E0E-C36A-4C28-88B1-38D24C6A7890}"/>
    <cellStyle name="Comma 14 4 2 2 4" xfId="13088" xr:uid="{BDAB3935-4DB9-424A-918E-B3C2CEBF09E6}"/>
    <cellStyle name="Comma 14 4 2 2 5" xfId="16879" xr:uid="{C6E99832-239E-4006-8D83-E000132BB769}"/>
    <cellStyle name="Comma 14 4 2 3" xfId="5503" xr:uid="{3826C7D7-7115-498E-B0E8-41BFB0EB7B30}"/>
    <cellStyle name="Comma 14 4 2 4" xfId="9297" xr:uid="{3621C005-A6DC-4DA1-B2E1-9CD8E826BF03}"/>
    <cellStyle name="Comma 14 4 2 5" xfId="13087" xr:uid="{21A98D91-BBE7-4057-9BDF-CBDDA8F9E644}"/>
    <cellStyle name="Comma 14 4 2 6" xfId="16878" xr:uid="{F1093E00-E5FB-42C4-A26A-B573810DAFC7}"/>
    <cellStyle name="Comma 14 4 3" xfId="2117" xr:uid="{709C95D9-96A8-4399-AB49-C5A2F4F31B40}"/>
    <cellStyle name="Comma 14 4 3 2" xfId="3910" xr:uid="{09421151-EF77-4274-80DA-BCCE8C67ECBC}"/>
    <cellStyle name="Comma 14 4 3 2 2" xfId="5506" xr:uid="{3759E50C-19AA-4736-B6AA-9F1A9BBE7DFD}"/>
    <cellStyle name="Comma 14 4 3 2 3" xfId="9300" xr:uid="{7C9B4005-205C-44D7-984A-34C2527EF3E0}"/>
    <cellStyle name="Comma 14 4 3 2 4" xfId="13090" xr:uid="{7AB7BDA3-1E45-4095-B23A-5420B0754D4F}"/>
    <cellStyle name="Comma 14 4 3 2 5" xfId="16881" xr:uid="{2F760C41-19CE-405E-90DD-EC7FBFF715B9}"/>
    <cellStyle name="Comma 14 4 3 3" xfId="5505" xr:uid="{F2A921F4-7F2B-4FB0-8309-48EFE323198B}"/>
    <cellStyle name="Comma 14 4 3 4" xfId="9299" xr:uid="{425CC0D4-D661-4838-BFD5-5BD3683A01C6}"/>
    <cellStyle name="Comma 14 4 3 5" xfId="13089" xr:uid="{B9BE4DCA-3F0B-46F4-B656-E14B7BAE33EA}"/>
    <cellStyle name="Comma 14 4 3 6" xfId="16880" xr:uid="{7A65A3BC-34EB-4E76-B51D-7C5DD7EBD76A}"/>
    <cellStyle name="Comma 14 4 4" xfId="2646" xr:uid="{5AB363FC-B6DC-4E54-9B74-8C5A4A7A5F49}"/>
    <cellStyle name="Comma 14 4 4 2" xfId="5507" xr:uid="{D347C354-47CD-436A-AF3E-EA6368AD161D}"/>
    <cellStyle name="Comma 14 4 4 3" xfId="9301" xr:uid="{8EFE700A-7B18-4FE8-A3A2-84A8217480EE}"/>
    <cellStyle name="Comma 14 4 4 4" xfId="13091" xr:uid="{486C4399-C3D0-4B29-874C-46FD254AD072}"/>
    <cellStyle name="Comma 14 4 4 5" xfId="16882" xr:uid="{E8627939-8242-463A-8EA5-E0AB743CD111}"/>
    <cellStyle name="Comma 14 4 5" xfId="5502" xr:uid="{348247AE-1088-4093-B043-68CA4F2C0097}"/>
    <cellStyle name="Comma 14 4 6" xfId="9296" xr:uid="{B56325F2-39AB-4BE3-A8D0-7B493A66DF44}"/>
    <cellStyle name="Comma 14 4 7" xfId="13086" xr:uid="{AD3A113B-219C-48A9-AABE-8047F85DCF40}"/>
    <cellStyle name="Comma 14 4 8" xfId="16877" xr:uid="{031B0333-4284-4D1F-B84F-5962394D751F}"/>
    <cellStyle name="Comma 14 5" xfId="1080" xr:uid="{B8463487-0C1F-47BB-8433-F283B4FF06FB}"/>
    <cellStyle name="Comma 14 5 2" xfId="1763" xr:uid="{95EF23A0-997F-4C3B-BC07-18F154FB34D4}"/>
    <cellStyle name="Comma 14 5 2 2" xfId="3556" xr:uid="{51E235B1-8403-4B9B-B3E7-DB569338BE30}"/>
    <cellStyle name="Comma 14 5 2 2 2" xfId="5510" xr:uid="{13BA0FDD-2B27-4C86-A650-88E931F98DD7}"/>
    <cellStyle name="Comma 14 5 2 2 3" xfId="9304" xr:uid="{986B8D2C-1290-4AB2-884D-5BB7984ABA56}"/>
    <cellStyle name="Comma 14 5 2 2 4" xfId="13094" xr:uid="{14250EFE-FB93-4B6E-84F4-78712635D84C}"/>
    <cellStyle name="Comma 14 5 2 2 5" xfId="16885" xr:uid="{04837827-F4A0-4B2A-80E7-3CF1FC203DB4}"/>
    <cellStyle name="Comma 14 5 2 3" xfId="5509" xr:uid="{B94BDBBB-1F5D-467A-8A5E-2249A55CBBFA}"/>
    <cellStyle name="Comma 14 5 2 4" xfId="9303" xr:uid="{967653CB-BA6B-4C59-AB77-7679FAD06A35}"/>
    <cellStyle name="Comma 14 5 2 5" xfId="13093" xr:uid="{D1BB298E-03B7-4413-A839-00C226679FBB}"/>
    <cellStyle name="Comma 14 5 2 6" xfId="16884" xr:uid="{BF782850-4C2F-442C-8497-1A575C727B28}"/>
    <cellStyle name="Comma 14 5 3" xfId="2873" xr:uid="{65FFCC9E-060B-494C-9152-316D0864C1D8}"/>
    <cellStyle name="Comma 14 5 3 2" xfId="5511" xr:uid="{D2F11075-C626-402E-B58A-B35E3A745ED5}"/>
    <cellStyle name="Comma 14 5 3 3" xfId="9305" xr:uid="{5585B689-136E-4C4D-889B-4F8972AC9604}"/>
    <cellStyle name="Comma 14 5 3 4" xfId="13095" xr:uid="{EF63149D-7289-48E1-B330-89E2283002BC}"/>
    <cellStyle name="Comma 14 5 3 5" xfId="16886" xr:uid="{A098C93F-3A7C-4EFF-B3D7-9BB84E8A6CBA}"/>
    <cellStyle name="Comma 14 5 4" xfId="5508" xr:uid="{457C836A-F0FB-4EC6-BCA3-253C289F2592}"/>
    <cellStyle name="Comma 14 5 5" xfId="9302" xr:uid="{AC1E54ED-7D11-42AB-9D8D-64B034B10E7B}"/>
    <cellStyle name="Comma 14 5 6" xfId="13092" xr:uid="{85CB8C00-C910-4D40-B9CF-5C74E8D420C5}"/>
    <cellStyle name="Comma 14 5 7" xfId="16883" xr:uid="{62C44837-A02E-4B49-9D40-6ED7605DA799}"/>
    <cellStyle name="Comma 14 6" xfId="1308" xr:uid="{1BF2B29F-5EF2-43C1-B843-8D6E15E0250A}"/>
    <cellStyle name="Comma 14 6 2" xfId="3101" xr:uid="{ABFF7473-A753-4D0B-A39C-9DE4065845B0}"/>
    <cellStyle name="Comma 14 6 2 2" xfId="5513" xr:uid="{92B79FDD-5160-43D8-9EF8-62CEBDD9FFDB}"/>
    <cellStyle name="Comma 14 6 2 3" xfId="9307" xr:uid="{70EA9B38-AB34-4EC8-A379-084503CF5483}"/>
    <cellStyle name="Comma 14 6 2 4" xfId="13097" xr:uid="{45D697EC-552B-45FD-A29D-BF0D4712FA83}"/>
    <cellStyle name="Comma 14 6 2 5" xfId="16888" xr:uid="{AF6023B5-4A26-4417-8B5D-26360AF5262F}"/>
    <cellStyle name="Comma 14 6 3" xfId="5512" xr:uid="{2392408B-344B-4677-BFCE-8A56479E7532}"/>
    <cellStyle name="Comma 14 6 4" xfId="9306" xr:uid="{4AEDFB4B-6C3D-43B0-9978-2F8CF418C2C1}"/>
    <cellStyle name="Comma 14 6 5" xfId="13096" xr:uid="{439441BD-E04C-478F-AC28-AB8F122A5C5B}"/>
    <cellStyle name="Comma 14 6 6" xfId="16887" xr:uid="{EAC61407-2B88-4EDF-98E5-E76C99143FCC}"/>
    <cellStyle name="Comma 14 7" xfId="612" xr:uid="{C5FAF8BA-A288-4165-965C-6E852DE65870}"/>
    <cellStyle name="Comma 14 7 2" xfId="2413" xr:uid="{5F86935A-8FB8-4342-9CFD-DA3724394A16}"/>
    <cellStyle name="Comma 14 7 2 2" xfId="5515" xr:uid="{A7E264C6-B446-492F-BD36-463EF96318AF}"/>
    <cellStyle name="Comma 14 7 2 3" xfId="9309" xr:uid="{4E36FE4D-CB89-42DF-AAE3-EB4F465D9DFF}"/>
    <cellStyle name="Comma 14 7 2 4" xfId="13099" xr:uid="{92B82840-38D2-44D9-A1B1-95807DE145FD}"/>
    <cellStyle name="Comma 14 7 2 5" xfId="16890" xr:uid="{C50C808B-EE51-46B2-9D32-2768BB268289}"/>
    <cellStyle name="Comma 14 7 3" xfId="5514" xr:uid="{DDC99755-C81D-4B6F-A585-C31AC8FD945B}"/>
    <cellStyle name="Comma 14 7 4" xfId="9308" xr:uid="{FF7AE8F7-E869-442C-96EC-704A586816C1}"/>
    <cellStyle name="Comma 14 7 5" xfId="13098" xr:uid="{F502EF87-77AF-48FB-85C2-3A4F172E29D9}"/>
    <cellStyle name="Comma 14 7 6" xfId="16889" xr:uid="{200EF88E-69E5-4DE8-9FAD-1D82E6DED989}"/>
    <cellStyle name="Comma 14 8" xfId="2315" xr:uid="{904199C4-6CA0-4B7D-B980-E434AEC2E075}"/>
    <cellStyle name="Comma 14 8 2" xfId="5516" xr:uid="{6E27084D-CEC9-4BEB-AFF8-E402B7C3460F}"/>
    <cellStyle name="Comma 14 8 3" xfId="9310" xr:uid="{5C6336A5-8CBF-4925-8CC1-DC0FFDBA619B}"/>
    <cellStyle name="Comma 14 8 4" xfId="13100" xr:uid="{AD1FF16B-87F3-402D-8E23-C40C04E5D416}"/>
    <cellStyle name="Comma 14 8 5" xfId="16891" xr:uid="{2A814AF1-04A0-45AC-86C8-03307DBC44B0}"/>
    <cellStyle name="Comma 14 9" xfId="5471" xr:uid="{6DC93C56-BCDB-4FB8-8B37-122A6B991780}"/>
    <cellStyle name="Comma 15" xfId="491" xr:uid="{D3127419-43EF-4E42-A78C-83367D3C8FC6}"/>
    <cellStyle name="Comma 15 10" xfId="9311" xr:uid="{48826D9E-392C-4373-9953-588DE01754C8}"/>
    <cellStyle name="Comma 15 11" xfId="13101" xr:uid="{A2866290-0459-4443-AA9E-878A75068F06}"/>
    <cellStyle name="Comma 15 12" xfId="16892" xr:uid="{8E7736A8-CB3B-4111-8A7C-7DCBF2DF5698}"/>
    <cellStyle name="Comma 15 2" xfId="778" xr:uid="{69719372-567C-43B0-BF42-0B7A1EF0437C}"/>
    <cellStyle name="Comma 15 2 10" xfId="16893" xr:uid="{6E046773-0FA9-4CEC-AEB2-F7C10B981880}"/>
    <cellStyle name="Comma 15 2 2" xfId="1005" xr:uid="{16D8C1BA-B7F4-4F38-9C48-1DD44864EC26}"/>
    <cellStyle name="Comma 15 2 2 2" xfId="1688" xr:uid="{BF58FC53-3F8E-481F-9A3C-07392DD8A51E}"/>
    <cellStyle name="Comma 15 2 2 2 2" xfId="3481" xr:uid="{80CDD8D2-EFEE-432C-84C2-F84D9D73B832}"/>
    <cellStyle name="Comma 15 2 2 2 2 2" xfId="5521" xr:uid="{66B67ADE-326F-4DE1-875E-25BDBF988F70}"/>
    <cellStyle name="Comma 15 2 2 2 2 3" xfId="9315" xr:uid="{3EDFC1BC-A247-4C13-9B9F-041C5981859A}"/>
    <cellStyle name="Comma 15 2 2 2 2 4" xfId="13105" xr:uid="{013BFAC8-2B24-42DF-80F9-E459B016513B}"/>
    <cellStyle name="Comma 15 2 2 2 2 5" xfId="16896" xr:uid="{93D6B98B-AA28-474B-8258-50EF723718DE}"/>
    <cellStyle name="Comma 15 2 2 2 3" xfId="5520" xr:uid="{D221A3C4-61D1-4DE6-9B99-88967D5DA2F8}"/>
    <cellStyle name="Comma 15 2 2 2 4" xfId="9314" xr:uid="{DD9A6121-92E7-4E45-A806-7A3184635BDC}"/>
    <cellStyle name="Comma 15 2 2 2 5" xfId="13104" xr:uid="{823D887F-2DAE-495C-93C8-D24CF99EBA08}"/>
    <cellStyle name="Comma 15 2 2 2 6" xfId="16895" xr:uid="{5A143294-E71A-4860-AB65-C07CA6E60EE2}"/>
    <cellStyle name="Comma 15 2 2 3" xfId="2193" xr:uid="{D6773602-0C66-4BB8-A618-67C6A7416055}"/>
    <cellStyle name="Comma 15 2 2 3 2" xfId="3986" xr:uid="{52686BF8-72B2-4613-AE15-407E02D6726E}"/>
    <cellStyle name="Comma 15 2 2 3 2 2" xfId="5523" xr:uid="{6C5663DB-BC17-4A6F-B904-E39799B413A9}"/>
    <cellStyle name="Comma 15 2 2 3 2 3" xfId="9317" xr:uid="{BDBDC954-ABB5-491F-8E1C-4D65BAD16129}"/>
    <cellStyle name="Comma 15 2 2 3 2 4" xfId="13107" xr:uid="{D66D8A39-0791-4F7D-B286-AB47E46C9EF9}"/>
    <cellStyle name="Comma 15 2 2 3 2 5" xfId="16898" xr:uid="{60F125DB-81FF-4BEF-9966-F301C2A584F7}"/>
    <cellStyle name="Comma 15 2 2 3 3" xfId="5522" xr:uid="{7EF6DDA9-33DB-4EA6-8B73-2501380333D3}"/>
    <cellStyle name="Comma 15 2 2 3 4" xfId="9316" xr:uid="{CE3AB372-B3FF-4A17-85CD-7DA74C4A96A3}"/>
    <cellStyle name="Comma 15 2 2 3 5" xfId="13106" xr:uid="{7D11434D-28FD-4ABA-ADBA-9F6E7AE339CB}"/>
    <cellStyle name="Comma 15 2 2 3 6" xfId="16897" xr:uid="{9D53BA5D-FD76-46A0-AB3B-BB033DD47D52}"/>
    <cellStyle name="Comma 15 2 2 4" xfId="2798" xr:uid="{5FE54EE6-4850-4D57-9414-4DDCEDFC558B}"/>
    <cellStyle name="Comma 15 2 2 4 2" xfId="5524" xr:uid="{69399F90-431C-4985-B6CF-E973BA792CCC}"/>
    <cellStyle name="Comma 15 2 2 4 3" xfId="9318" xr:uid="{38CEADE8-D271-4ABE-B365-4CF8E8986745}"/>
    <cellStyle name="Comma 15 2 2 4 4" xfId="13108" xr:uid="{F540359E-AB4E-4DFA-8580-C5F149FC01BA}"/>
    <cellStyle name="Comma 15 2 2 4 5" xfId="16899" xr:uid="{B6BB5230-9F23-4183-8869-6EEADBAEA287}"/>
    <cellStyle name="Comma 15 2 2 5" xfId="5519" xr:uid="{F5D7216E-4ABA-4380-B8F1-BD73CBFC4E4E}"/>
    <cellStyle name="Comma 15 2 2 6" xfId="9313" xr:uid="{CB954EB9-6C00-4FF1-8C89-9924A0025C21}"/>
    <cellStyle name="Comma 15 2 2 7" xfId="13103" xr:uid="{EAFC2088-04A8-4356-8093-4544DFDFEEDA}"/>
    <cellStyle name="Comma 15 2 2 8" xfId="16894" xr:uid="{489A709C-831C-401D-8B21-ADBF5CD0D18E}"/>
    <cellStyle name="Comma 15 2 3" xfId="1232" xr:uid="{31D8A72C-0492-41DA-9D71-98FCED9B92A1}"/>
    <cellStyle name="Comma 15 2 3 2" xfId="1915" xr:uid="{782AB0D2-B6FD-4E8A-B785-987AB12F292E}"/>
    <cellStyle name="Comma 15 2 3 2 2" xfId="3708" xr:uid="{C09D89B5-D8D7-484C-B571-3BE762DCC62F}"/>
    <cellStyle name="Comma 15 2 3 2 2 2" xfId="5527" xr:uid="{DC98D5F9-8A99-4CFB-8091-012291F7F7C9}"/>
    <cellStyle name="Comma 15 2 3 2 2 3" xfId="9321" xr:uid="{A4620253-1C21-481D-A53B-386A9674B4C1}"/>
    <cellStyle name="Comma 15 2 3 2 2 4" xfId="13111" xr:uid="{832835D8-A812-48F8-BB56-EABD6861666E}"/>
    <cellStyle name="Comma 15 2 3 2 2 5" xfId="16902" xr:uid="{877E3004-CF79-4BC1-97B7-6EB33B135104}"/>
    <cellStyle name="Comma 15 2 3 2 3" xfId="5526" xr:uid="{8455886C-163C-400F-9A45-A7165A8895E1}"/>
    <cellStyle name="Comma 15 2 3 2 4" xfId="9320" xr:uid="{4CD90523-16E0-4B76-BAD1-BF4B87EA64B2}"/>
    <cellStyle name="Comma 15 2 3 2 5" xfId="13110" xr:uid="{F5DFE93E-2008-45E7-BD20-A3C7DE2ED60E}"/>
    <cellStyle name="Comma 15 2 3 2 6" xfId="16901" xr:uid="{6B086952-A683-4156-90D2-ADDA43ADB38F}"/>
    <cellStyle name="Comma 15 2 3 3" xfId="3025" xr:uid="{0EAD276E-46C4-4080-B65D-C3D84F848554}"/>
    <cellStyle name="Comma 15 2 3 3 2" xfId="5528" xr:uid="{0BD7F866-D50D-4A1C-A31C-E9EB35767156}"/>
    <cellStyle name="Comma 15 2 3 3 3" xfId="9322" xr:uid="{3AD94D29-EBAC-4B31-A796-A58C96F767EC}"/>
    <cellStyle name="Comma 15 2 3 3 4" xfId="13112" xr:uid="{0771ADA7-07FA-4620-98EE-35B8DE02BD49}"/>
    <cellStyle name="Comma 15 2 3 3 5" xfId="16903" xr:uid="{4383BDBE-1C01-4819-A45D-18078A5A6F5A}"/>
    <cellStyle name="Comma 15 2 3 4" xfId="5525" xr:uid="{B0DC623D-CBC1-40D3-80B9-A5DCA909534B}"/>
    <cellStyle name="Comma 15 2 3 5" xfId="9319" xr:uid="{5A299AB9-F829-4BAF-BA48-FF7D2F644270}"/>
    <cellStyle name="Comma 15 2 3 6" xfId="13109" xr:uid="{FDFA24D5-815B-466E-ACAA-0E75AAF24A31}"/>
    <cellStyle name="Comma 15 2 3 7" xfId="16900" xr:uid="{35539F03-794D-4014-A2E5-13BDC95B2039}"/>
    <cellStyle name="Comma 15 2 4" xfId="1460" xr:uid="{0752C10B-44D9-4220-BB07-30AAF2A7C485}"/>
    <cellStyle name="Comma 15 2 4 2" xfId="3253" xr:uid="{6EDFBE8C-1687-49BF-926D-98BAF3EC983C}"/>
    <cellStyle name="Comma 15 2 4 2 2" xfId="5530" xr:uid="{D91ADEF8-C7AB-449A-B96A-2F311A70FCC5}"/>
    <cellStyle name="Comma 15 2 4 2 3" xfId="9324" xr:uid="{755C7F14-2A8D-4032-8B64-DA17746F3826}"/>
    <cellStyle name="Comma 15 2 4 2 4" xfId="13114" xr:uid="{008B649D-E5E6-4E8A-9E8B-6464E7E54A02}"/>
    <cellStyle name="Comma 15 2 4 2 5" xfId="16905" xr:uid="{6A37AA6B-B4C9-4560-8707-5A81BF9B5A82}"/>
    <cellStyle name="Comma 15 2 4 3" xfId="5529" xr:uid="{585D504F-60DC-4DF1-8FE7-150DD52AF745}"/>
    <cellStyle name="Comma 15 2 4 4" xfId="9323" xr:uid="{75286420-09CC-4BC3-905F-5073B6E22489}"/>
    <cellStyle name="Comma 15 2 4 5" xfId="13113" xr:uid="{4D0D139C-63AA-4461-A76E-B5EA1A5D4AC5}"/>
    <cellStyle name="Comma 15 2 4 6" xfId="16904" xr:uid="{729FED10-2496-4A45-BF16-3C09FF7D11FE}"/>
    <cellStyle name="Comma 15 2 5" xfId="2050" xr:uid="{1716B0E3-C6BF-4A3A-8500-F13E8E4EB888}"/>
    <cellStyle name="Comma 15 2 5 2" xfId="3843" xr:uid="{509E238A-C25B-4E88-BBE3-DDB2897F9F30}"/>
    <cellStyle name="Comma 15 2 5 2 2" xfId="5532" xr:uid="{54694019-8697-474B-8C73-13D15CC6AA43}"/>
    <cellStyle name="Comma 15 2 5 2 3" xfId="9326" xr:uid="{D9E0A505-1A01-47B2-8513-B84346043F6C}"/>
    <cellStyle name="Comma 15 2 5 2 4" xfId="13116" xr:uid="{2FF59725-04F6-40F2-B811-30AE3E2CE744}"/>
    <cellStyle name="Comma 15 2 5 2 5" xfId="16907" xr:uid="{F8890ACF-1B63-4BDF-9560-1820739EC8A5}"/>
    <cellStyle name="Comma 15 2 5 3" xfId="5531" xr:uid="{C95C2851-9FE9-4636-A7CE-A4F75509E967}"/>
    <cellStyle name="Comma 15 2 5 4" xfId="9325" xr:uid="{C911DAA3-3E60-459F-A598-18994B4B5419}"/>
    <cellStyle name="Comma 15 2 5 5" xfId="13115" xr:uid="{B3F9F830-7A1C-4D26-80FB-B49BB546065F}"/>
    <cellStyle name="Comma 15 2 5 6" xfId="16906" xr:uid="{6C580F21-C5E7-4F17-9F58-78024A3E2686}"/>
    <cellStyle name="Comma 15 2 6" xfId="2571" xr:uid="{B811C014-E777-4B68-82FE-C3965415425F}"/>
    <cellStyle name="Comma 15 2 6 2" xfId="5533" xr:uid="{EDCB6803-C0C2-4791-96FF-0D1E0225BF9B}"/>
    <cellStyle name="Comma 15 2 6 3" xfId="9327" xr:uid="{494F67AF-7D27-496B-B7DF-3A1B993DF250}"/>
    <cellStyle name="Comma 15 2 6 4" xfId="13117" xr:uid="{72A85E35-498A-4A79-B755-22410FC9D1FD}"/>
    <cellStyle name="Comma 15 2 6 5" xfId="16908" xr:uid="{920E7555-B393-41D0-8BB4-2D582D183603}"/>
    <cellStyle name="Comma 15 2 7" xfId="5518" xr:uid="{6119EAB5-12B6-4B96-BAD0-0BD028667B2F}"/>
    <cellStyle name="Comma 15 2 8" xfId="9312" xr:uid="{46AE3D8B-9201-4EA8-8747-495AF1A0B256}"/>
    <cellStyle name="Comma 15 2 9" xfId="13102" xr:uid="{DEBF9E1B-B12F-4606-8298-0A4629E7087E}"/>
    <cellStyle name="Comma 15 3" xfId="703" xr:uid="{A0171DD0-6217-40F4-A726-D5773AA07DBC}"/>
    <cellStyle name="Comma 15 3 10" xfId="16909" xr:uid="{88DC811B-B07D-4A61-813D-366691E46442}"/>
    <cellStyle name="Comma 15 3 2" xfId="930" xr:uid="{24F4F853-F882-48A5-AE2B-279FE749B625}"/>
    <cellStyle name="Comma 15 3 2 2" xfId="1613" xr:uid="{1BE9F004-AB43-4A7B-8F2D-160E80F26003}"/>
    <cellStyle name="Comma 15 3 2 2 2" xfId="3406" xr:uid="{40762F5E-90F1-42C8-BDF7-92832982A37F}"/>
    <cellStyle name="Comma 15 3 2 2 2 2" xfId="5537" xr:uid="{A668C98C-C652-49BE-889D-0E221DD1DE33}"/>
    <cellStyle name="Comma 15 3 2 2 2 3" xfId="9331" xr:uid="{9ACE19CC-3C24-40C6-9BD9-07CB70BB955D}"/>
    <cellStyle name="Comma 15 3 2 2 2 4" xfId="13121" xr:uid="{164AEF05-DD9B-4212-B829-73BDAFDDBD74}"/>
    <cellStyle name="Comma 15 3 2 2 2 5" xfId="16912" xr:uid="{05B2F093-A0BB-4672-972D-71F6D57D96C1}"/>
    <cellStyle name="Comma 15 3 2 2 3" xfId="5536" xr:uid="{3DDAC1DD-EA28-43E8-A807-62D0D924C746}"/>
    <cellStyle name="Comma 15 3 2 2 4" xfId="9330" xr:uid="{1718B28F-243F-4AA5-AD31-EBD75148F409}"/>
    <cellStyle name="Comma 15 3 2 2 5" xfId="13120" xr:uid="{9943C8C5-4D0E-450F-BC83-AB2B16EB3C46}"/>
    <cellStyle name="Comma 15 3 2 2 6" xfId="16911" xr:uid="{24FA3BEA-B784-4A91-A5F3-9EE19B2DA5F6}"/>
    <cellStyle name="Comma 15 3 2 3" xfId="2723" xr:uid="{D75C9E91-3711-4879-8A0B-453D30B56A86}"/>
    <cellStyle name="Comma 15 3 2 3 2" xfId="5538" xr:uid="{A1E99D0A-F94C-499B-BA04-2AE89C339B30}"/>
    <cellStyle name="Comma 15 3 2 3 3" xfId="9332" xr:uid="{FD5CBE6E-9FBE-43F0-B6EA-13F47AEB6E6F}"/>
    <cellStyle name="Comma 15 3 2 3 4" xfId="13122" xr:uid="{249E14FE-8997-4154-AB85-F2D681601C9A}"/>
    <cellStyle name="Comma 15 3 2 3 5" xfId="16913" xr:uid="{382BC84C-98C4-4F0C-9E21-777FB651AB2C}"/>
    <cellStyle name="Comma 15 3 2 4" xfId="5535" xr:uid="{94B48058-9FB9-4890-B660-3DF0F256743A}"/>
    <cellStyle name="Comma 15 3 2 5" xfId="9329" xr:uid="{73E8A855-F1FA-48E5-8B98-4B55477CF1A7}"/>
    <cellStyle name="Comma 15 3 2 6" xfId="13119" xr:uid="{D68BB190-965A-4EE4-A0A1-3E263CC69710}"/>
    <cellStyle name="Comma 15 3 2 7" xfId="16910" xr:uid="{EF83AE76-260B-4E8A-B01B-8EB8747921A7}"/>
    <cellStyle name="Comma 15 3 3" xfId="1157" xr:uid="{73A2CAD3-FDFA-442C-9028-32860D647A29}"/>
    <cellStyle name="Comma 15 3 3 2" xfId="1840" xr:uid="{43641C05-BFF3-4EBB-8332-6E277F288E00}"/>
    <cellStyle name="Comma 15 3 3 2 2" xfId="3633" xr:uid="{C0AC17A6-3677-48DC-966D-782F81513A87}"/>
    <cellStyle name="Comma 15 3 3 2 2 2" xfId="5541" xr:uid="{B1DF4AE1-6453-4C50-88C4-3DF3825F3560}"/>
    <cellStyle name="Comma 15 3 3 2 2 3" xfId="9335" xr:uid="{50B9B06C-E3EF-4AC0-98C6-D19A56F772EC}"/>
    <cellStyle name="Comma 15 3 3 2 2 4" xfId="13125" xr:uid="{9728725C-B73E-4CAC-AA4A-A7384430A0C5}"/>
    <cellStyle name="Comma 15 3 3 2 2 5" xfId="16916" xr:uid="{85C20890-0659-4945-93D3-F5928DA2FE9B}"/>
    <cellStyle name="Comma 15 3 3 2 3" xfId="5540" xr:uid="{7EC2C266-A099-4C94-9285-5984FCBDE7DE}"/>
    <cellStyle name="Comma 15 3 3 2 4" xfId="9334" xr:uid="{68E181F7-343D-46D4-A898-AF5E6E995C49}"/>
    <cellStyle name="Comma 15 3 3 2 5" xfId="13124" xr:uid="{365FA24A-CF88-4D84-914F-3A01D11F90CC}"/>
    <cellStyle name="Comma 15 3 3 2 6" xfId="16915" xr:uid="{DBDFE249-7C5F-4776-AEE0-28E39DB325F7}"/>
    <cellStyle name="Comma 15 3 3 3" xfId="2950" xr:uid="{87B32A45-A07F-4AE7-8798-EEB6E065C362}"/>
    <cellStyle name="Comma 15 3 3 3 2" xfId="5542" xr:uid="{6B7883C1-2992-448E-8E3B-9C020C9544DB}"/>
    <cellStyle name="Comma 15 3 3 3 3" xfId="9336" xr:uid="{1DE67FE9-F689-49ED-B71D-FD788DD3EB07}"/>
    <cellStyle name="Comma 15 3 3 3 4" xfId="13126" xr:uid="{E03103F6-82D3-460A-A6A2-368F2B557696}"/>
    <cellStyle name="Comma 15 3 3 3 5" xfId="16917" xr:uid="{9FDE2F53-F130-49A7-993D-A8C786A3ED3F}"/>
    <cellStyle name="Comma 15 3 3 4" xfId="5539" xr:uid="{D57B27A2-1DED-4B7C-907D-80525827F104}"/>
    <cellStyle name="Comma 15 3 3 5" xfId="9333" xr:uid="{0EB66B19-0D16-4093-A1C8-7BD8E4CE7564}"/>
    <cellStyle name="Comma 15 3 3 6" xfId="13123" xr:uid="{050C2870-9A5C-4F5A-B214-0461D8648BA0}"/>
    <cellStyle name="Comma 15 3 3 7" xfId="16914" xr:uid="{AADBF7AF-03C1-422B-B468-1452EE5E3A3A}"/>
    <cellStyle name="Comma 15 3 4" xfId="1385" xr:uid="{3FE20360-C6BC-4C8A-A622-C4A793329D30}"/>
    <cellStyle name="Comma 15 3 4 2" xfId="3178" xr:uid="{EDDF5D8C-9545-47AD-9B82-DB8863D67EB9}"/>
    <cellStyle name="Comma 15 3 4 2 2" xfId="5544" xr:uid="{AA129056-995A-488E-83E9-AA2F04FEF748}"/>
    <cellStyle name="Comma 15 3 4 2 3" xfId="9338" xr:uid="{DFB6C695-26A8-4D6A-B9CD-D86649768FA5}"/>
    <cellStyle name="Comma 15 3 4 2 4" xfId="13128" xr:uid="{AFE87D86-C9DE-4C17-8F87-7B5BAF44F20F}"/>
    <cellStyle name="Comma 15 3 4 2 5" xfId="16919" xr:uid="{C9E9B363-2875-441B-B874-DC29639AFAD9}"/>
    <cellStyle name="Comma 15 3 4 3" xfId="5543" xr:uid="{2497D374-A6D6-47E7-BA8D-146A312F0E7D}"/>
    <cellStyle name="Comma 15 3 4 4" xfId="9337" xr:uid="{3DC7E64D-AE60-4289-A812-12D79019E61D}"/>
    <cellStyle name="Comma 15 3 4 5" xfId="13127" xr:uid="{90297E48-CEA4-4BFE-B547-A7825915F1D9}"/>
    <cellStyle name="Comma 15 3 4 6" xfId="16918" xr:uid="{8531B63F-AA44-4CD2-98BB-6BF4CCB95F97}"/>
    <cellStyle name="Comma 15 3 5" xfId="1989" xr:uid="{66C4CDC6-BC6E-4F44-8665-6BAFEAADA991}"/>
    <cellStyle name="Comma 15 3 5 2" xfId="3782" xr:uid="{2F1CAAB4-2528-403C-B483-5E61B291FD17}"/>
    <cellStyle name="Comma 15 3 5 2 2" xfId="5546" xr:uid="{DFD03616-30CC-4809-9AD6-EEC026B1E86B}"/>
    <cellStyle name="Comma 15 3 5 2 3" xfId="9340" xr:uid="{C67A280F-C30C-45E5-8756-C067739D69DF}"/>
    <cellStyle name="Comma 15 3 5 2 4" xfId="13130" xr:uid="{F7620FE2-17E6-4D14-8178-8D11801BC2B6}"/>
    <cellStyle name="Comma 15 3 5 2 5" xfId="16921" xr:uid="{C9FCEBE5-1596-4459-8C7C-9962763430A1}"/>
    <cellStyle name="Comma 15 3 5 3" xfId="5545" xr:uid="{750D11B3-8631-46FC-A986-B55BBC8EED28}"/>
    <cellStyle name="Comma 15 3 5 4" xfId="9339" xr:uid="{14226921-F480-49E0-B0E1-EB1D0B37DB2A}"/>
    <cellStyle name="Comma 15 3 5 5" xfId="13129" xr:uid="{AE00C408-633E-4D64-8458-AE81A8259D6D}"/>
    <cellStyle name="Comma 15 3 5 6" xfId="16920" xr:uid="{E2F6A2FC-9EE6-4E5A-B2D9-36AAA783FF7C}"/>
    <cellStyle name="Comma 15 3 6" xfId="2496" xr:uid="{DF360ADE-BD2A-4028-9579-978417A8FA19}"/>
    <cellStyle name="Comma 15 3 6 2" xfId="5547" xr:uid="{30FF30A9-DA16-4BC7-BF68-31A43AD65361}"/>
    <cellStyle name="Comma 15 3 6 3" xfId="9341" xr:uid="{52F1E913-5F3F-41FE-A273-9C771C5C3E83}"/>
    <cellStyle name="Comma 15 3 6 4" xfId="13131" xr:uid="{609040F9-E8B0-497D-8366-6AA38290D788}"/>
    <cellStyle name="Comma 15 3 6 5" xfId="16922" xr:uid="{5998238B-D6B9-4321-868E-C15C834CFE19}"/>
    <cellStyle name="Comma 15 3 7" xfId="5534" xr:uid="{EB3A0642-5A91-4B83-9D68-8709F46710C8}"/>
    <cellStyle name="Comma 15 3 8" xfId="9328" xr:uid="{45879896-6A65-4A31-A080-E31D1AAA6623}"/>
    <cellStyle name="Comma 15 3 9" xfId="13118" xr:uid="{D9C6A86A-65EB-4C55-91E3-CCD3B377B5A6}"/>
    <cellStyle name="Comma 15 4" xfId="854" xr:uid="{51637C49-E584-4FAF-9607-E1C91A033178}"/>
    <cellStyle name="Comma 15 4 2" xfId="1537" xr:uid="{C187D2CA-9EF7-4903-B83C-A986A464E06C}"/>
    <cellStyle name="Comma 15 4 2 2" xfId="3330" xr:uid="{6469468C-0243-4D89-95C5-8CBFB741DC79}"/>
    <cellStyle name="Comma 15 4 2 2 2" xfId="5550" xr:uid="{F4EA8DEC-2DAD-4AD9-B8C6-F012414C3D73}"/>
    <cellStyle name="Comma 15 4 2 2 3" xfId="9344" xr:uid="{6D7F1784-4891-4967-B2B4-E5480E8589FC}"/>
    <cellStyle name="Comma 15 4 2 2 4" xfId="13134" xr:uid="{F2915D17-B742-4CF8-989F-60C31684EFC0}"/>
    <cellStyle name="Comma 15 4 2 2 5" xfId="16925" xr:uid="{A67D07A7-CB39-4E4A-88BD-E7B70307063E}"/>
    <cellStyle name="Comma 15 4 2 3" xfId="5549" xr:uid="{6FC82F03-B412-48F0-AB7F-ACBE0CD650D0}"/>
    <cellStyle name="Comma 15 4 2 4" xfId="9343" xr:uid="{C3B81897-1136-4EE4-96DC-9467F60695A3}"/>
    <cellStyle name="Comma 15 4 2 5" xfId="13133" xr:uid="{77C84F52-994F-48AD-AD30-534F0631622E}"/>
    <cellStyle name="Comma 15 4 2 6" xfId="16924" xr:uid="{C6762F6D-4B30-4F33-B372-21CA34ACB955}"/>
    <cellStyle name="Comma 15 4 3" xfId="2118" xr:uid="{9492FBF6-D03B-4B47-B771-0E275CA720AC}"/>
    <cellStyle name="Comma 15 4 3 2" xfId="3911" xr:uid="{30483A68-4079-424D-BF8A-8AD54C5A7835}"/>
    <cellStyle name="Comma 15 4 3 2 2" xfId="5552" xr:uid="{3B7DFCA9-9820-49F7-B30E-C19DED7E0D06}"/>
    <cellStyle name="Comma 15 4 3 2 3" xfId="9346" xr:uid="{4E073F68-9F27-4A25-9A0B-CB16E05CDED5}"/>
    <cellStyle name="Comma 15 4 3 2 4" xfId="13136" xr:uid="{2E740F5C-0C27-41A7-AA36-22475CA51769}"/>
    <cellStyle name="Comma 15 4 3 2 5" xfId="16927" xr:uid="{081CBB03-B07D-4E52-96EC-B7A1A6B9AC13}"/>
    <cellStyle name="Comma 15 4 3 3" xfId="5551" xr:uid="{B321AC55-284C-4E4D-86D4-62CB5B97C488}"/>
    <cellStyle name="Comma 15 4 3 4" xfId="9345" xr:uid="{DE2BA15E-93D4-4DF2-A80D-224A82B5696C}"/>
    <cellStyle name="Comma 15 4 3 5" xfId="13135" xr:uid="{354EA15A-D49A-4AEB-8D41-3AA24F74BC2E}"/>
    <cellStyle name="Comma 15 4 3 6" xfId="16926" xr:uid="{C7B84A58-F6EA-43DA-8B4B-24AD97D4F849}"/>
    <cellStyle name="Comma 15 4 4" xfId="2647" xr:uid="{4D773EFE-F39B-409E-9379-0449BE898870}"/>
    <cellStyle name="Comma 15 4 4 2" xfId="5553" xr:uid="{61D280FC-22B3-44C3-829A-1ACE7D489764}"/>
    <cellStyle name="Comma 15 4 4 3" xfId="9347" xr:uid="{D9D1B5C8-70D0-4C55-B23D-A65E9279FA73}"/>
    <cellStyle name="Comma 15 4 4 4" xfId="13137" xr:uid="{E975CFBB-D087-40AA-A46A-AE9A6585B3B9}"/>
    <cellStyle name="Comma 15 4 4 5" xfId="16928" xr:uid="{B9D70ACC-6AFC-494B-97D5-D6E806758447}"/>
    <cellStyle name="Comma 15 4 5" xfId="5548" xr:uid="{947877BE-6681-44F1-B1A8-0CD5417EF678}"/>
    <cellStyle name="Comma 15 4 6" xfId="9342" xr:uid="{5CC52D2E-98F6-4C0E-8B1B-07004BA55978}"/>
    <cellStyle name="Comma 15 4 7" xfId="13132" xr:uid="{CBC067D6-1CB9-46B7-AF49-4F76294D9449}"/>
    <cellStyle name="Comma 15 4 8" xfId="16923" xr:uid="{39519494-5474-46B2-B6D7-3C6A142C2903}"/>
    <cellStyle name="Comma 15 5" xfId="1081" xr:uid="{98A826A1-FEAE-44B7-9F0B-F0F30D23D42D}"/>
    <cellStyle name="Comma 15 5 2" xfId="1764" xr:uid="{A73012F2-E498-4D0B-BC3E-E713F0180642}"/>
    <cellStyle name="Comma 15 5 2 2" xfId="3557" xr:uid="{6B6EB980-3439-4063-8741-3B1D9B4D41DA}"/>
    <cellStyle name="Comma 15 5 2 2 2" xfId="5556" xr:uid="{D45AB7BD-246F-41F1-BC3D-EF532926D80A}"/>
    <cellStyle name="Comma 15 5 2 2 3" xfId="9350" xr:uid="{5B1D9D07-ACB5-4569-B96B-85D9687C8584}"/>
    <cellStyle name="Comma 15 5 2 2 4" xfId="13140" xr:uid="{1AB74F25-C347-45F3-ADBF-BB7968EF09EA}"/>
    <cellStyle name="Comma 15 5 2 2 5" xfId="16931" xr:uid="{F9D8FED9-7AE9-4742-B2A3-0BE82B3743C4}"/>
    <cellStyle name="Comma 15 5 2 3" xfId="5555" xr:uid="{9848463D-AFA0-4EFF-A323-D5C7E5F1B7EE}"/>
    <cellStyle name="Comma 15 5 2 4" xfId="9349" xr:uid="{5D06D0A6-72DA-40E3-8712-5AB7D0C7F756}"/>
    <cellStyle name="Comma 15 5 2 5" xfId="13139" xr:uid="{A43A14CC-CF51-4EFE-8664-CF1C3D93B28A}"/>
    <cellStyle name="Comma 15 5 2 6" xfId="16930" xr:uid="{2AAB3ECA-A83A-4779-8339-663B517693E3}"/>
    <cellStyle name="Comma 15 5 3" xfId="2874" xr:uid="{3E651CFE-DC22-4645-B9CC-141EDF3C48DD}"/>
    <cellStyle name="Comma 15 5 3 2" xfId="5557" xr:uid="{4BF5AF38-2D88-4604-83A9-054C73FDA582}"/>
    <cellStyle name="Comma 15 5 3 3" xfId="9351" xr:uid="{143B882C-FB77-4A65-9172-A312BE274F89}"/>
    <cellStyle name="Comma 15 5 3 4" xfId="13141" xr:uid="{CFC62F6F-22B6-4826-A20B-442D8F4A8919}"/>
    <cellStyle name="Comma 15 5 3 5" xfId="16932" xr:uid="{25D74F13-30EC-43BC-B402-1C9FBB646F90}"/>
    <cellStyle name="Comma 15 5 4" xfId="5554" xr:uid="{B31764C0-53EA-4806-BCD0-831E45D2D961}"/>
    <cellStyle name="Comma 15 5 5" xfId="9348" xr:uid="{ABE2A6A1-4BC2-48EC-9750-A07C42EDC8AC}"/>
    <cellStyle name="Comma 15 5 6" xfId="13138" xr:uid="{DCCB9275-6B3B-488B-ACC5-610B3DA9A816}"/>
    <cellStyle name="Comma 15 5 7" xfId="16929" xr:uid="{6D87F8D6-1D9D-43FB-9758-1B475175A550}"/>
    <cellStyle name="Comma 15 6" xfId="1309" xr:uid="{DFD2317C-8022-405F-9C44-B4B2E2F4102B}"/>
    <cellStyle name="Comma 15 6 2" xfId="3102" xr:uid="{1C5D50C7-AA4B-45E2-B9A2-7C3BA284CABD}"/>
    <cellStyle name="Comma 15 6 2 2" xfId="5559" xr:uid="{45B5983A-6272-4B09-9BB2-650CA971D459}"/>
    <cellStyle name="Comma 15 6 2 3" xfId="9353" xr:uid="{61144328-4119-4D7A-80BA-6952B9F2CCB5}"/>
    <cellStyle name="Comma 15 6 2 4" xfId="13143" xr:uid="{28F95749-CB2E-4ECC-AD5A-B68D7B1AE786}"/>
    <cellStyle name="Comma 15 6 2 5" xfId="16934" xr:uid="{04B14D73-3C17-4B5F-B3F4-39A6096EF492}"/>
    <cellStyle name="Comma 15 6 3" xfId="5558" xr:uid="{8984FC55-CFCE-4612-A9C8-FA9F9365394B}"/>
    <cellStyle name="Comma 15 6 4" xfId="9352" xr:uid="{006954B6-819F-4F58-AB9C-9F1B1C574012}"/>
    <cellStyle name="Comma 15 6 5" xfId="13142" xr:uid="{06E34E07-D341-4F48-92EC-BDCD17C8D3A5}"/>
    <cellStyle name="Comma 15 6 6" xfId="16933" xr:uid="{8AC83ECB-0A56-4FD9-80AD-39DC5039D23D}"/>
    <cellStyle name="Comma 15 7" xfId="613" xr:uid="{A83F14B1-8F41-43C0-8F7B-AD0DE304395A}"/>
    <cellStyle name="Comma 15 7 2" xfId="2414" xr:uid="{37BA1B3B-F8DE-4660-93C8-20AB1B719A49}"/>
    <cellStyle name="Comma 15 7 2 2" xfId="5561" xr:uid="{7F7485F2-18E7-4B1E-B39A-582843026F64}"/>
    <cellStyle name="Comma 15 7 2 3" xfId="9355" xr:uid="{CB9B13F6-81F9-4BC9-B0C0-CE5121409F36}"/>
    <cellStyle name="Comma 15 7 2 4" xfId="13145" xr:uid="{63B6DEF6-4A2B-4FD3-B4BF-D0930F36B480}"/>
    <cellStyle name="Comma 15 7 2 5" xfId="16936" xr:uid="{167F374C-4C37-40E3-B24E-2FB0E79E632F}"/>
    <cellStyle name="Comma 15 7 3" xfId="5560" xr:uid="{07D8FEA8-6B97-4027-A6CE-46672ED2F35A}"/>
    <cellStyle name="Comma 15 7 4" xfId="9354" xr:uid="{E854F6EC-D4C3-4284-87BC-4E95D9261F89}"/>
    <cellStyle name="Comma 15 7 5" xfId="13144" xr:uid="{DF6BE11B-EFDC-4780-81F2-E7BD1C094066}"/>
    <cellStyle name="Comma 15 7 6" xfId="16935" xr:uid="{745DDBDD-235D-457D-AB9A-989164CC82F2}"/>
    <cellStyle name="Comma 15 8" xfId="2316" xr:uid="{343F6A33-115B-46A4-94DE-C1A124A1949E}"/>
    <cellStyle name="Comma 15 8 2" xfId="5562" xr:uid="{A08A25F5-E08F-411D-9B85-945C90ABC44F}"/>
    <cellStyle name="Comma 15 8 3" xfId="9356" xr:uid="{E21FDCEB-C815-477E-B76B-90C51FBB7D25}"/>
    <cellStyle name="Comma 15 8 4" xfId="13146" xr:uid="{1F2EBB4D-7FEE-49B6-848F-C79F71D1FA63}"/>
    <cellStyle name="Comma 15 8 5" xfId="16937" xr:uid="{C234A2A5-B567-4D62-AC5A-B0EF3FE2A184}"/>
    <cellStyle name="Comma 15 9" xfId="5517" xr:uid="{287DBAEC-8125-49A2-A096-65573F82518F}"/>
    <cellStyle name="Comma 16" xfId="496" xr:uid="{BFA4D06B-25CD-49EF-89B7-D550242784C7}"/>
    <cellStyle name="Comma 16 10" xfId="9357" xr:uid="{57943CF2-0ED1-461E-B379-9F3FF8231C83}"/>
    <cellStyle name="Comma 16 11" xfId="13147" xr:uid="{495B1EBA-C0A1-4581-92D8-EDBF174CD089}"/>
    <cellStyle name="Comma 16 12" xfId="16938" xr:uid="{1810BFB6-A9EE-431B-8969-1D9D85150893}"/>
    <cellStyle name="Comma 16 2" xfId="779" xr:uid="{BD5DB65D-CEE5-4401-865E-D16388CC1A89}"/>
    <cellStyle name="Comma 16 2 10" xfId="16939" xr:uid="{407FF7C8-70B5-4281-8754-9A3F9B23380F}"/>
    <cellStyle name="Comma 16 2 2" xfId="1006" xr:uid="{C73D617D-813C-471C-8863-618CD4F50396}"/>
    <cellStyle name="Comma 16 2 2 2" xfId="1689" xr:uid="{F372E2F5-FE73-4B80-AC0D-70C698057400}"/>
    <cellStyle name="Comma 16 2 2 2 2" xfId="3482" xr:uid="{49598F1F-876E-41F3-95D2-EBFA1E184CF7}"/>
    <cellStyle name="Comma 16 2 2 2 2 2" xfId="5567" xr:uid="{B7572A22-2FFE-4F9C-B3C7-B38F8138D6E1}"/>
    <cellStyle name="Comma 16 2 2 2 2 3" xfId="9361" xr:uid="{5A5A7308-90D6-406D-A94B-86EE714C735F}"/>
    <cellStyle name="Comma 16 2 2 2 2 4" xfId="13151" xr:uid="{2A38D015-A13F-44BF-8286-AB8162DD12CE}"/>
    <cellStyle name="Comma 16 2 2 2 2 5" xfId="16942" xr:uid="{A3A2EC15-7F84-42DE-995B-B7D18083E083}"/>
    <cellStyle name="Comma 16 2 2 2 3" xfId="5566" xr:uid="{90F73C9A-3E2F-427F-AAC1-968877E92BD5}"/>
    <cellStyle name="Comma 16 2 2 2 4" xfId="9360" xr:uid="{8512507B-9CC8-4F74-8513-183FEB904249}"/>
    <cellStyle name="Comma 16 2 2 2 5" xfId="13150" xr:uid="{E9A49F63-03D1-48E1-B5C4-EC10F3592704}"/>
    <cellStyle name="Comma 16 2 2 2 6" xfId="16941" xr:uid="{4AFFF418-D4E4-4F02-B8D0-CC56776FEA93}"/>
    <cellStyle name="Comma 16 2 2 3" xfId="2194" xr:uid="{DA061890-AF24-403A-B55A-CF0E8FFA863B}"/>
    <cellStyle name="Comma 16 2 2 3 2" xfId="3987" xr:uid="{D41E0BCF-AD13-46B7-AABB-3EC851337152}"/>
    <cellStyle name="Comma 16 2 2 3 2 2" xfId="5569" xr:uid="{1BFE279C-1612-4801-8E23-E1E6A22F0244}"/>
    <cellStyle name="Comma 16 2 2 3 2 3" xfId="9363" xr:uid="{FF7694D8-FAC8-4830-8E60-1219C9B1B4D7}"/>
    <cellStyle name="Comma 16 2 2 3 2 4" xfId="13153" xr:uid="{E037AFB5-6C81-4EB6-A7DB-226320DFBFDB}"/>
    <cellStyle name="Comma 16 2 2 3 2 5" xfId="16944" xr:uid="{8A6075C6-E633-4504-BAF5-AED5BEDDB2B9}"/>
    <cellStyle name="Comma 16 2 2 3 3" xfId="5568" xr:uid="{C1607489-1419-41A2-BEEC-56B5BBF5771A}"/>
    <cellStyle name="Comma 16 2 2 3 4" xfId="9362" xr:uid="{04DBCB3D-8FA3-4106-8067-CBAC4E82F6E3}"/>
    <cellStyle name="Comma 16 2 2 3 5" xfId="13152" xr:uid="{7D8D72CD-E18E-44E6-8042-E98E97CD890E}"/>
    <cellStyle name="Comma 16 2 2 3 6" xfId="16943" xr:uid="{ABE9341C-D960-4CD4-8641-3790ED07B8D0}"/>
    <cellStyle name="Comma 16 2 2 4" xfId="2799" xr:uid="{8F64F51A-35DA-4B81-A204-A6D23B8F29DD}"/>
    <cellStyle name="Comma 16 2 2 4 2" xfId="5570" xr:uid="{077B4FC2-33AD-4510-8F33-C7B9D36502B3}"/>
    <cellStyle name="Comma 16 2 2 4 3" xfId="9364" xr:uid="{3DE1DD2D-B872-4EF6-B708-CB3D0FD53BBE}"/>
    <cellStyle name="Comma 16 2 2 4 4" xfId="13154" xr:uid="{4154CC72-D071-4C53-82CF-20212032F635}"/>
    <cellStyle name="Comma 16 2 2 4 5" xfId="16945" xr:uid="{305446EC-C3CE-42F4-898A-C3881166FE85}"/>
    <cellStyle name="Comma 16 2 2 5" xfId="5565" xr:uid="{D4A74AB3-3BD7-4FB5-85CA-45664794A439}"/>
    <cellStyle name="Comma 16 2 2 6" xfId="9359" xr:uid="{59BC1D84-7665-4AF5-8F1B-544334B9EFD3}"/>
    <cellStyle name="Comma 16 2 2 7" xfId="13149" xr:uid="{108C97FF-8714-497A-B16F-E66FD3720044}"/>
    <cellStyle name="Comma 16 2 2 8" xfId="16940" xr:uid="{D5FE6880-0B8C-4604-80EF-F133D6B250FB}"/>
    <cellStyle name="Comma 16 2 3" xfId="1233" xr:uid="{523DDD51-3D09-4000-BBAD-A2E73D7DF8AD}"/>
    <cellStyle name="Comma 16 2 3 2" xfId="1916" xr:uid="{1FFDCC56-A31A-4154-A8BD-6439FB5EF446}"/>
    <cellStyle name="Comma 16 2 3 2 2" xfId="3709" xr:uid="{F352553F-C010-4C25-9A93-EE737B8F3B32}"/>
    <cellStyle name="Comma 16 2 3 2 2 2" xfId="5573" xr:uid="{DDD7A403-86F0-45A1-B2DC-A7CB8DC26F54}"/>
    <cellStyle name="Comma 16 2 3 2 2 3" xfId="9367" xr:uid="{F2B84D71-5991-414A-BE97-BFA6A04062F9}"/>
    <cellStyle name="Comma 16 2 3 2 2 4" xfId="13157" xr:uid="{5E2A9E71-87CB-41A4-BA4C-E312B408E99B}"/>
    <cellStyle name="Comma 16 2 3 2 2 5" xfId="16948" xr:uid="{2456B625-BFBA-4EED-B517-1F32BBA98B10}"/>
    <cellStyle name="Comma 16 2 3 2 3" xfId="5572" xr:uid="{A324A467-6A49-4E20-9B7E-FA3BD5CDD80A}"/>
    <cellStyle name="Comma 16 2 3 2 4" xfId="9366" xr:uid="{4A420E4E-995B-4423-A4E8-E5837669DC0D}"/>
    <cellStyle name="Comma 16 2 3 2 5" xfId="13156" xr:uid="{69329C22-577B-4C0E-B2D2-A5B69739C42C}"/>
    <cellStyle name="Comma 16 2 3 2 6" xfId="16947" xr:uid="{B445720F-E1AF-4E10-BE85-75BD4D15228A}"/>
    <cellStyle name="Comma 16 2 3 3" xfId="3026" xr:uid="{1CB77692-1BBD-4D23-BB76-8C7F69489D79}"/>
    <cellStyle name="Comma 16 2 3 3 2" xfId="5574" xr:uid="{3CA2C6ED-CF2B-4EE9-B62F-8A9008F7B4A4}"/>
    <cellStyle name="Comma 16 2 3 3 3" xfId="9368" xr:uid="{B4930F34-89FD-41EE-B921-FCFC6C2EC64A}"/>
    <cellStyle name="Comma 16 2 3 3 4" xfId="13158" xr:uid="{A4F40CFC-17F8-4D8E-A9BC-2A70361D0B3A}"/>
    <cellStyle name="Comma 16 2 3 3 5" xfId="16949" xr:uid="{116A0190-B068-4271-96CD-828032103700}"/>
    <cellStyle name="Comma 16 2 3 4" xfId="5571" xr:uid="{85A7FF28-AA15-4B25-908D-40F44F92988E}"/>
    <cellStyle name="Comma 16 2 3 5" xfId="9365" xr:uid="{9DE7017B-CF2B-403B-B70A-C006EF61F07A}"/>
    <cellStyle name="Comma 16 2 3 6" xfId="13155" xr:uid="{6F4EE02C-4BFA-4D6F-8BF7-007877D0995C}"/>
    <cellStyle name="Comma 16 2 3 7" xfId="16946" xr:uid="{44D9B67C-3DFF-4550-B82E-1AC93A9DF955}"/>
    <cellStyle name="Comma 16 2 4" xfId="1461" xr:uid="{A63FB7FC-DAEF-4710-8BAB-4AB6BB7BC0E3}"/>
    <cellStyle name="Comma 16 2 4 2" xfId="3254" xr:uid="{A1EDDC4B-4C7A-4B4C-9B39-58A9D6B32D49}"/>
    <cellStyle name="Comma 16 2 4 2 2" xfId="5576" xr:uid="{E59C356E-95FA-40AD-BEAE-F15EBFA0D9DA}"/>
    <cellStyle name="Comma 16 2 4 2 3" xfId="9370" xr:uid="{96943B58-E73C-4186-A049-B1E72016F19F}"/>
    <cellStyle name="Comma 16 2 4 2 4" xfId="13160" xr:uid="{BD5F1CF5-8B95-4494-B645-8822DE8FA590}"/>
    <cellStyle name="Comma 16 2 4 2 5" xfId="16951" xr:uid="{8072FB1F-D452-4434-8C7F-0C0DCEA32CD7}"/>
    <cellStyle name="Comma 16 2 4 3" xfId="5575" xr:uid="{D19CAD15-5B8F-49DE-95BF-4F5370D0FCAD}"/>
    <cellStyle name="Comma 16 2 4 4" xfId="9369" xr:uid="{300F5DB3-6154-4149-843D-D77BD400EC02}"/>
    <cellStyle name="Comma 16 2 4 5" xfId="13159" xr:uid="{96BEB483-23B8-41E5-A2A0-FE445E9E6E34}"/>
    <cellStyle name="Comma 16 2 4 6" xfId="16950" xr:uid="{F0C68FB4-B404-4C8B-8C3D-046C42F96EAE}"/>
    <cellStyle name="Comma 16 2 5" xfId="2051" xr:uid="{C57666DE-9FD1-49C1-A49A-CFE8D0A20E2E}"/>
    <cellStyle name="Comma 16 2 5 2" xfId="3844" xr:uid="{30BDE734-18DA-4D1C-A554-FF62E6A21844}"/>
    <cellStyle name="Comma 16 2 5 2 2" xfId="5578" xr:uid="{1618951C-F305-486E-B955-E1B152C8EEFB}"/>
    <cellStyle name="Comma 16 2 5 2 3" xfId="9372" xr:uid="{F165D02E-A88E-499B-8744-0827B30DFB5F}"/>
    <cellStyle name="Comma 16 2 5 2 4" xfId="13162" xr:uid="{32722B76-E9FA-4997-8A7F-797821FC4EB0}"/>
    <cellStyle name="Comma 16 2 5 2 5" xfId="16953" xr:uid="{185798C1-AA8D-49B5-8E60-BDEEC5CB58A2}"/>
    <cellStyle name="Comma 16 2 5 3" xfId="5577" xr:uid="{BCC58B7C-8166-4D19-A038-78C516A423AB}"/>
    <cellStyle name="Comma 16 2 5 4" xfId="9371" xr:uid="{FA23726B-F467-4357-A5E9-DBB23BE71E45}"/>
    <cellStyle name="Comma 16 2 5 5" xfId="13161" xr:uid="{991174FC-C54B-4EED-9A50-A4B2ED9DC506}"/>
    <cellStyle name="Comma 16 2 5 6" xfId="16952" xr:uid="{0B7E146B-9AAF-4980-A345-7BFCE67C2A7E}"/>
    <cellStyle name="Comma 16 2 6" xfId="2572" xr:uid="{5B8ACB2B-C76A-4E45-B878-843C4A28A1DC}"/>
    <cellStyle name="Comma 16 2 6 2" xfId="5579" xr:uid="{225F4C68-2E69-49B8-B258-FD60D7105533}"/>
    <cellStyle name="Comma 16 2 6 3" xfId="9373" xr:uid="{E42F36E5-63DA-4F71-A2E0-76F5AD0ED416}"/>
    <cellStyle name="Comma 16 2 6 4" xfId="13163" xr:uid="{D592F40F-29ED-42A3-88BB-8615A2626B2E}"/>
    <cellStyle name="Comma 16 2 6 5" xfId="16954" xr:uid="{651F2210-45EF-4968-B167-6BA67079DCE6}"/>
    <cellStyle name="Comma 16 2 7" xfId="5564" xr:uid="{6BCFFE36-E4B5-4264-A2D2-794437A3FE9E}"/>
    <cellStyle name="Comma 16 2 8" xfId="9358" xr:uid="{1FB9EFA6-88D0-4A08-8457-3D478B89848A}"/>
    <cellStyle name="Comma 16 2 9" xfId="13148" xr:uid="{EBAF3240-03E8-4883-8879-D9E877CC213F}"/>
    <cellStyle name="Comma 16 3" xfId="704" xr:uid="{96EA6CB2-E268-4B78-AC6E-65712C5DB50E}"/>
    <cellStyle name="Comma 16 3 10" xfId="16955" xr:uid="{4EDB7331-56AF-4F40-821F-5C088E7EECBB}"/>
    <cellStyle name="Comma 16 3 2" xfId="931" xr:uid="{6E3B517A-E871-4FFB-ADA3-8C67887A5CB3}"/>
    <cellStyle name="Comma 16 3 2 2" xfId="1614" xr:uid="{EC4E84C1-D481-4A07-89B1-FADA2BB76FF6}"/>
    <cellStyle name="Comma 16 3 2 2 2" xfId="3407" xr:uid="{6CFFC76D-5A75-427E-9161-8CA3178B2587}"/>
    <cellStyle name="Comma 16 3 2 2 2 2" xfId="5583" xr:uid="{F5A6F86A-8496-4B5C-9A57-B13BD7C1C0DA}"/>
    <cellStyle name="Comma 16 3 2 2 2 3" xfId="9377" xr:uid="{6C2732A0-FC3D-446B-BC84-11842686D8C2}"/>
    <cellStyle name="Comma 16 3 2 2 2 4" xfId="13167" xr:uid="{7359060C-DA7E-4501-9FE3-980EFC3A07D1}"/>
    <cellStyle name="Comma 16 3 2 2 2 5" xfId="16958" xr:uid="{D5DEFE66-4DFD-44CF-B1C2-911C89B9FC12}"/>
    <cellStyle name="Comma 16 3 2 2 3" xfId="5582" xr:uid="{DA3CC4D5-C84A-4704-9579-370E109EBB39}"/>
    <cellStyle name="Comma 16 3 2 2 4" xfId="9376" xr:uid="{F3DB42A0-4CFF-4057-958E-7F691CCC78E5}"/>
    <cellStyle name="Comma 16 3 2 2 5" xfId="13166" xr:uid="{5D0BFA44-3E0C-44C8-8996-8A135FF37496}"/>
    <cellStyle name="Comma 16 3 2 2 6" xfId="16957" xr:uid="{EDBB97B5-4C31-44EF-826D-DB5C85242AE8}"/>
    <cellStyle name="Comma 16 3 2 3" xfId="2724" xr:uid="{0D8CD9EE-1290-485F-BB17-218DA9131703}"/>
    <cellStyle name="Comma 16 3 2 3 2" xfId="5584" xr:uid="{C2155CE2-ACC5-4AA9-B272-00A4B80BCAFA}"/>
    <cellStyle name="Comma 16 3 2 3 3" xfId="9378" xr:uid="{5B317894-EA79-4513-9619-6B4B6A55905B}"/>
    <cellStyle name="Comma 16 3 2 3 4" xfId="13168" xr:uid="{F5DD9635-0108-4772-BE4D-596F610CF509}"/>
    <cellStyle name="Comma 16 3 2 3 5" xfId="16959" xr:uid="{34889BF7-150E-40CF-9016-26B55CD97C76}"/>
    <cellStyle name="Comma 16 3 2 4" xfId="5581" xr:uid="{5DF622E4-70C5-4A80-B3B3-5CF86F34D1A5}"/>
    <cellStyle name="Comma 16 3 2 5" xfId="9375" xr:uid="{5EEA827B-0DE6-416A-BCEA-D1C392EC01F9}"/>
    <cellStyle name="Comma 16 3 2 6" xfId="13165" xr:uid="{727BFD94-3BD6-47CF-BAB5-A5D66B6C0F91}"/>
    <cellStyle name="Comma 16 3 2 7" xfId="16956" xr:uid="{99FF6AE3-1DD7-4F1F-BCA3-F2C81E574D2D}"/>
    <cellStyle name="Comma 16 3 3" xfId="1158" xr:uid="{11BCDF1E-F5A2-4628-BBDE-17B7F6CFAC76}"/>
    <cellStyle name="Comma 16 3 3 2" xfId="1841" xr:uid="{5FB23F32-9DE2-4238-B2A4-C7BF6C52B4BE}"/>
    <cellStyle name="Comma 16 3 3 2 2" xfId="3634" xr:uid="{68AD5653-E5B7-461C-9EFF-C62F2BC641E5}"/>
    <cellStyle name="Comma 16 3 3 2 2 2" xfId="5587" xr:uid="{6E4D9F84-28ED-437B-BA90-669D403D3E44}"/>
    <cellStyle name="Comma 16 3 3 2 2 3" xfId="9381" xr:uid="{BB04841A-D103-436F-9594-69CDD311FDD7}"/>
    <cellStyle name="Comma 16 3 3 2 2 4" xfId="13171" xr:uid="{5954DD78-1E65-4296-81A7-886C8EC44FEA}"/>
    <cellStyle name="Comma 16 3 3 2 2 5" xfId="16962" xr:uid="{55DB8156-268D-483C-894A-FDE05060728C}"/>
    <cellStyle name="Comma 16 3 3 2 3" xfId="5586" xr:uid="{CDD494D6-6D89-4774-A19C-846AF133549F}"/>
    <cellStyle name="Comma 16 3 3 2 4" xfId="9380" xr:uid="{971AF62C-D6D6-43FA-A04B-257D05253F26}"/>
    <cellStyle name="Comma 16 3 3 2 5" xfId="13170" xr:uid="{49ACEB40-3F78-47EC-A4AB-E03E655B71A4}"/>
    <cellStyle name="Comma 16 3 3 2 6" xfId="16961" xr:uid="{15079F1B-F99A-4497-AF34-4DD89B4E2E3D}"/>
    <cellStyle name="Comma 16 3 3 3" xfId="2951" xr:uid="{7FEB625A-E647-4E31-B442-E971ED2B8594}"/>
    <cellStyle name="Comma 16 3 3 3 2" xfId="5588" xr:uid="{D6389C0F-1165-4987-82A3-02202ACF203E}"/>
    <cellStyle name="Comma 16 3 3 3 3" xfId="9382" xr:uid="{61AD3F9F-4ADD-491D-857B-F28EB1025FC8}"/>
    <cellStyle name="Comma 16 3 3 3 4" xfId="13172" xr:uid="{B2A826B2-A855-4782-A4E6-5F070B159C59}"/>
    <cellStyle name="Comma 16 3 3 3 5" xfId="16963" xr:uid="{9E216F7E-DDCD-4ECC-862D-508EC7E75EE9}"/>
    <cellStyle name="Comma 16 3 3 4" xfId="5585" xr:uid="{862263A5-743B-4C3D-890E-877B6017448A}"/>
    <cellStyle name="Comma 16 3 3 5" xfId="9379" xr:uid="{38B3F265-B051-40FD-A59E-9A6960C774D6}"/>
    <cellStyle name="Comma 16 3 3 6" xfId="13169" xr:uid="{ED7EBDA5-0835-4426-81F8-03E20F3218E9}"/>
    <cellStyle name="Comma 16 3 3 7" xfId="16960" xr:uid="{4299AF57-5902-4431-8B41-33AAE72E68A8}"/>
    <cellStyle name="Comma 16 3 4" xfId="1386" xr:uid="{72A3ADE3-C8CD-42AB-8F46-BF12476E1E2B}"/>
    <cellStyle name="Comma 16 3 4 2" xfId="3179" xr:uid="{C6D5651A-3B35-4900-8D6C-E5842F86F2B9}"/>
    <cellStyle name="Comma 16 3 4 2 2" xfId="5590" xr:uid="{28714E92-6F55-47D9-8C75-616D4433155E}"/>
    <cellStyle name="Comma 16 3 4 2 3" xfId="9384" xr:uid="{0D05FA26-3644-4FC1-ACA5-E5BDB5E3FF43}"/>
    <cellStyle name="Comma 16 3 4 2 4" xfId="13174" xr:uid="{8AB87153-3F36-4748-B918-7A649E9F8C2A}"/>
    <cellStyle name="Comma 16 3 4 2 5" xfId="16965" xr:uid="{4888B7FE-A397-4B99-9BD5-4B8B0ABA23F5}"/>
    <cellStyle name="Comma 16 3 4 3" xfId="5589" xr:uid="{A2BF3307-F470-458E-A009-FD5D23658EDF}"/>
    <cellStyle name="Comma 16 3 4 4" xfId="9383" xr:uid="{61B0A295-774A-4F0E-B488-A8BA6AAF9AF7}"/>
    <cellStyle name="Comma 16 3 4 5" xfId="13173" xr:uid="{7FD444F9-1640-4990-A4BD-C6729AEA67A1}"/>
    <cellStyle name="Comma 16 3 4 6" xfId="16964" xr:uid="{71A9E36F-3864-4520-A7B3-A30B488FBDB8}"/>
    <cellStyle name="Comma 16 3 5" xfId="1990" xr:uid="{BB3D4787-8968-4F47-AEE0-E8ABE453D81A}"/>
    <cellStyle name="Comma 16 3 5 2" xfId="3783" xr:uid="{2DE7DFF1-CEA0-41D3-8877-81FFDDBD8096}"/>
    <cellStyle name="Comma 16 3 5 2 2" xfId="5592" xr:uid="{9A2FB7B5-D679-4DD2-BF28-DEC2DFD73148}"/>
    <cellStyle name="Comma 16 3 5 2 3" xfId="9386" xr:uid="{CA3433AB-02F5-4802-BB22-707D2AF67C51}"/>
    <cellStyle name="Comma 16 3 5 2 4" xfId="13176" xr:uid="{B187FC46-3630-4C84-B82A-D36C63953A6F}"/>
    <cellStyle name="Comma 16 3 5 2 5" xfId="16967" xr:uid="{95AC4F91-141F-4002-BEA7-DE3EBBB6321C}"/>
    <cellStyle name="Comma 16 3 5 3" xfId="5591" xr:uid="{F38A66A7-EA94-4707-9E68-BAF3B02C1108}"/>
    <cellStyle name="Comma 16 3 5 4" xfId="9385" xr:uid="{35FFDDF1-6A19-415C-B471-F0B40B87458D}"/>
    <cellStyle name="Comma 16 3 5 5" xfId="13175" xr:uid="{56CAA1E8-DA4D-48AB-8725-5D1D6E05A2C1}"/>
    <cellStyle name="Comma 16 3 5 6" xfId="16966" xr:uid="{CF620A80-620B-43A4-A85D-34F98F76EDD9}"/>
    <cellStyle name="Comma 16 3 6" xfId="2497" xr:uid="{EFA6F7F0-68AD-4816-A546-482565031D00}"/>
    <cellStyle name="Comma 16 3 6 2" xfId="5593" xr:uid="{9BDB61DE-004C-45EC-821A-11A304E706AF}"/>
    <cellStyle name="Comma 16 3 6 3" xfId="9387" xr:uid="{4CDF62DD-4EB1-4961-8F91-079D4858C581}"/>
    <cellStyle name="Comma 16 3 6 4" xfId="13177" xr:uid="{EB3D4C48-ED2A-4423-B22A-0A86BC0F139D}"/>
    <cellStyle name="Comma 16 3 6 5" xfId="16968" xr:uid="{AD668086-0B11-490C-830F-EC7F8DE23F64}"/>
    <cellStyle name="Comma 16 3 7" xfId="5580" xr:uid="{1C56B1E2-232D-4E1D-9999-42B60EAB46CA}"/>
    <cellStyle name="Comma 16 3 8" xfId="9374" xr:uid="{48ABB3FE-4A62-424B-A3B1-81C61718CC5E}"/>
    <cellStyle name="Comma 16 3 9" xfId="13164" xr:uid="{C7CEEE6E-4E2E-4D36-832A-418863A8FB92}"/>
    <cellStyle name="Comma 16 4" xfId="855" xr:uid="{506FA514-8D00-40BD-B2FF-295604A6B960}"/>
    <cellStyle name="Comma 16 4 2" xfId="1538" xr:uid="{F39170A5-29A8-40D7-99CB-15532CAF3959}"/>
    <cellStyle name="Comma 16 4 2 2" xfId="3331" xr:uid="{A212C159-7263-4A8E-89B6-6E03EB17AE15}"/>
    <cellStyle name="Comma 16 4 2 2 2" xfId="5596" xr:uid="{A271EFD0-9081-4427-AED5-60BB61C79AD2}"/>
    <cellStyle name="Comma 16 4 2 2 3" xfId="9390" xr:uid="{368EA93B-4901-4053-B4EA-31E7327090A7}"/>
    <cellStyle name="Comma 16 4 2 2 4" xfId="13180" xr:uid="{805D984C-AC63-4F4F-AED0-DCF9DF9837C9}"/>
    <cellStyle name="Comma 16 4 2 2 5" xfId="16971" xr:uid="{2DF17550-BA65-4FD6-BF68-AB97DDB02888}"/>
    <cellStyle name="Comma 16 4 2 3" xfId="5595" xr:uid="{C924444A-69CC-4370-B317-A01FD01A258A}"/>
    <cellStyle name="Comma 16 4 2 4" xfId="9389" xr:uid="{2640E159-871A-4E31-B81C-407F9CD815E4}"/>
    <cellStyle name="Comma 16 4 2 5" xfId="13179" xr:uid="{0E6B89FF-BB31-4576-A4C5-0F9AF8868912}"/>
    <cellStyle name="Comma 16 4 2 6" xfId="16970" xr:uid="{1821207C-7E0B-4C8D-8151-DCFB9398A965}"/>
    <cellStyle name="Comma 16 4 3" xfId="2119" xr:uid="{B6A3B295-9654-4D1A-81A3-D968D434A016}"/>
    <cellStyle name="Comma 16 4 3 2" xfId="3912" xr:uid="{F9ADC95E-D2F1-4142-B030-5B5E17E6B24D}"/>
    <cellStyle name="Comma 16 4 3 2 2" xfId="5598" xr:uid="{1AD11AF3-C011-426C-9EF4-C4AF62B38021}"/>
    <cellStyle name="Comma 16 4 3 2 3" xfId="9392" xr:uid="{16992D61-995A-4FEA-B93F-613B651F81DF}"/>
    <cellStyle name="Comma 16 4 3 2 4" xfId="13182" xr:uid="{7E2C34C7-E97B-4027-AFC6-5B4E82088749}"/>
    <cellStyle name="Comma 16 4 3 2 5" xfId="16973" xr:uid="{7F84397E-C711-4CCD-80ED-655BCC66ED28}"/>
    <cellStyle name="Comma 16 4 3 3" xfId="5597" xr:uid="{E7038A78-163B-4E9B-8E58-CCD5D5047CB6}"/>
    <cellStyle name="Comma 16 4 3 4" xfId="9391" xr:uid="{59FE3924-4056-4C56-8F05-CCD30D7DFA3E}"/>
    <cellStyle name="Comma 16 4 3 5" xfId="13181" xr:uid="{83FAF689-1526-44B7-99F0-DA3709D87C50}"/>
    <cellStyle name="Comma 16 4 3 6" xfId="16972" xr:uid="{ED7F25FD-AE13-40CE-B995-32258FA3535D}"/>
    <cellStyle name="Comma 16 4 4" xfId="2648" xr:uid="{D89BACBD-04C2-4E7B-B69D-5CDAA29F450D}"/>
    <cellStyle name="Comma 16 4 4 2" xfId="5599" xr:uid="{BE267F25-1A2C-4211-9368-E92F1A528421}"/>
    <cellStyle name="Comma 16 4 4 3" xfId="9393" xr:uid="{F4BEA18E-4399-48A0-BF42-822C728DDDDB}"/>
    <cellStyle name="Comma 16 4 4 4" xfId="13183" xr:uid="{DD5555FC-EF7C-429F-BCA2-A740218E13FD}"/>
    <cellStyle name="Comma 16 4 4 5" xfId="16974" xr:uid="{41521162-3921-4090-BD71-A6CF9A584A13}"/>
    <cellStyle name="Comma 16 4 5" xfId="5594" xr:uid="{D9A9A92A-6BC0-40E7-AD8B-D25E9861187F}"/>
    <cellStyle name="Comma 16 4 6" xfId="9388" xr:uid="{DA7D0AAF-630B-435A-B18F-A956377E6E72}"/>
    <cellStyle name="Comma 16 4 7" xfId="13178" xr:uid="{8FD27421-D64B-4ACA-A77C-614B557E0B6F}"/>
    <cellStyle name="Comma 16 4 8" xfId="16969" xr:uid="{4A6FC46A-C237-4868-BA20-F74E0A995561}"/>
    <cellStyle name="Comma 16 5" xfId="1082" xr:uid="{70B101A6-5A28-4270-93EF-59C621F83E56}"/>
    <cellStyle name="Comma 16 5 2" xfId="1765" xr:uid="{F3CEF3DF-EFED-4753-AB1A-1A17B59B18E7}"/>
    <cellStyle name="Comma 16 5 2 2" xfId="3558" xr:uid="{8939CDB1-385E-4F82-AD6F-DE383A24E29F}"/>
    <cellStyle name="Comma 16 5 2 2 2" xfId="5602" xr:uid="{D7362CFD-E2F0-49C9-8BC3-D27529452C1F}"/>
    <cellStyle name="Comma 16 5 2 2 3" xfId="9396" xr:uid="{24E0946C-1EEA-4247-A8D0-6954908BD176}"/>
    <cellStyle name="Comma 16 5 2 2 4" xfId="13186" xr:uid="{CE10E2BB-04B5-4F96-888A-A5EB1CFFE660}"/>
    <cellStyle name="Comma 16 5 2 2 5" xfId="16977" xr:uid="{F0708203-AD3E-45F1-A40E-D203927699C1}"/>
    <cellStyle name="Comma 16 5 2 3" xfId="5601" xr:uid="{0BDB1FFA-46DA-430C-AD50-BBE1C61A60C7}"/>
    <cellStyle name="Comma 16 5 2 4" xfId="9395" xr:uid="{AE8924CC-F2EA-4081-A420-2ECDF7515B81}"/>
    <cellStyle name="Comma 16 5 2 5" xfId="13185" xr:uid="{254CECE9-77C6-40FD-8F8A-9575A70339C8}"/>
    <cellStyle name="Comma 16 5 2 6" xfId="16976" xr:uid="{35ACD86D-2A8B-4163-B9DC-BEBD4D72233C}"/>
    <cellStyle name="Comma 16 5 3" xfId="2875" xr:uid="{885D88EE-31AE-4DD4-912B-F6663BEB7604}"/>
    <cellStyle name="Comma 16 5 3 2" xfId="5603" xr:uid="{FF607C73-6F69-40E2-81BB-557AB8C7B956}"/>
    <cellStyle name="Comma 16 5 3 3" xfId="9397" xr:uid="{C6CFE8F8-0184-4026-8B76-5D15809848B0}"/>
    <cellStyle name="Comma 16 5 3 4" xfId="13187" xr:uid="{2C9EA20C-3883-4601-854A-8AF350176FE1}"/>
    <cellStyle name="Comma 16 5 3 5" xfId="16978" xr:uid="{CC0B0985-B1DF-444A-9717-905D22EB1DEE}"/>
    <cellStyle name="Comma 16 5 4" xfId="5600" xr:uid="{E87856A4-A0A7-44FA-A4B7-86EA487F7E0C}"/>
    <cellStyle name="Comma 16 5 5" xfId="9394" xr:uid="{C3A223F3-C6FA-4892-9F0F-EE31B34696E5}"/>
    <cellStyle name="Comma 16 5 6" xfId="13184" xr:uid="{84D4EB8B-6D33-4848-BC58-575FEAC558DD}"/>
    <cellStyle name="Comma 16 5 7" xfId="16975" xr:uid="{7CEA0C4C-CDCF-4249-BC8C-370D0E240138}"/>
    <cellStyle name="Comma 16 6" xfId="1310" xr:uid="{43B0A922-B136-44D8-8249-94311C66196F}"/>
    <cellStyle name="Comma 16 6 2" xfId="3103" xr:uid="{7BC1B2FC-C239-4E07-86D4-94913172E446}"/>
    <cellStyle name="Comma 16 6 2 2" xfId="5605" xr:uid="{92E4B70E-8E29-47F1-A0DC-D68A1345D12B}"/>
    <cellStyle name="Comma 16 6 2 3" xfId="9399" xr:uid="{97E7BCA3-64F6-4406-9D30-E46C9B7C3AF5}"/>
    <cellStyle name="Comma 16 6 2 4" xfId="13189" xr:uid="{F417EE5F-2DBC-4C9F-95A2-98AA009CBC13}"/>
    <cellStyle name="Comma 16 6 2 5" xfId="16980" xr:uid="{6FB9F737-A494-4DB0-A7BD-2357801D1FEC}"/>
    <cellStyle name="Comma 16 6 3" xfId="5604" xr:uid="{15935144-1FEC-43B6-A132-E92AD9C750B5}"/>
    <cellStyle name="Comma 16 6 4" xfId="9398" xr:uid="{FF28F86D-6A72-40B5-B61C-EE25DF4712B5}"/>
    <cellStyle name="Comma 16 6 5" xfId="13188" xr:uid="{BCA70968-5248-4D9B-8E50-357104B34B26}"/>
    <cellStyle name="Comma 16 6 6" xfId="16979" xr:uid="{6D78C265-819D-4BC8-BFDB-CB29A533EF9F}"/>
    <cellStyle name="Comma 16 7" xfId="614" xr:uid="{E4D7735A-DADF-4FDB-87EE-EC7E1E2B8A9D}"/>
    <cellStyle name="Comma 16 7 2" xfId="2415" xr:uid="{6186678A-D3D5-4A4F-AD92-8C9B313E2753}"/>
    <cellStyle name="Comma 16 7 2 2" xfId="5607" xr:uid="{53E02F23-EB9A-41E1-A3E3-8F22849DEDC3}"/>
    <cellStyle name="Comma 16 7 2 3" xfId="9401" xr:uid="{2B281546-5D19-48BF-A7C3-09F7A91207B0}"/>
    <cellStyle name="Comma 16 7 2 4" xfId="13191" xr:uid="{C0C62290-227B-4A3C-9CC8-86AE8065ABF3}"/>
    <cellStyle name="Comma 16 7 2 5" xfId="16982" xr:uid="{1DBFA247-5E8D-4C31-9EA6-0518810BF5E1}"/>
    <cellStyle name="Comma 16 7 3" xfId="5606" xr:uid="{54A94FF7-5B5A-44B0-9EFB-A16901FEC9E3}"/>
    <cellStyle name="Comma 16 7 4" xfId="9400" xr:uid="{0B9A85EB-CAB6-421D-A0F6-CF8C3C25D7BB}"/>
    <cellStyle name="Comma 16 7 5" xfId="13190" xr:uid="{0A82EAC8-0BFC-43BD-9BE2-135010C4E66B}"/>
    <cellStyle name="Comma 16 7 6" xfId="16981" xr:uid="{3E2B7272-17B9-4F25-B2DA-A094773D6E86}"/>
    <cellStyle name="Comma 16 8" xfId="2317" xr:uid="{1EB0A7C0-1A59-43E5-B2BB-D2DF0CB71D08}"/>
    <cellStyle name="Comma 16 8 2" xfId="5608" xr:uid="{BA955DA3-3A71-4F32-B2F2-21C09AF73B96}"/>
    <cellStyle name="Comma 16 8 3" xfId="9402" xr:uid="{3196A9E6-3832-4349-AA0E-959F312F845F}"/>
    <cellStyle name="Comma 16 8 4" xfId="13192" xr:uid="{D13D507A-7F10-48B7-AA17-B3EE87D111A5}"/>
    <cellStyle name="Comma 16 8 5" xfId="16983" xr:uid="{930401B3-047D-4B61-B968-C7B9C3BD44CB}"/>
    <cellStyle name="Comma 16 9" xfId="5563" xr:uid="{EC305815-2EA4-46B6-879B-B0A699006D1A}"/>
    <cellStyle name="Comma 17" xfId="497" xr:uid="{41A864E9-C6E6-4FC0-B667-230484D421D9}"/>
    <cellStyle name="Comma 17 10" xfId="9403" xr:uid="{EAC11989-BE24-42C0-9348-B89F7F604F9C}"/>
    <cellStyle name="Comma 17 11" xfId="13193" xr:uid="{AB961E1F-4A58-4369-BDA8-EB32A4A08D41}"/>
    <cellStyle name="Comma 17 12" xfId="16984" xr:uid="{04294392-497C-4ADC-9C4F-3AF938BE8BA2}"/>
    <cellStyle name="Comma 17 2" xfId="780" xr:uid="{188BA5A3-14F1-47B0-8886-E8077F006226}"/>
    <cellStyle name="Comma 17 2 10" xfId="16985" xr:uid="{43ED7DC2-9EC5-4598-953E-AD8E1B43DC73}"/>
    <cellStyle name="Comma 17 2 2" xfId="1007" xr:uid="{8C1440C2-33C6-43C9-8DDF-ADABC3B11ADF}"/>
    <cellStyle name="Comma 17 2 2 2" xfId="1690" xr:uid="{9B0724B1-7579-448A-BA57-B4F5632B5099}"/>
    <cellStyle name="Comma 17 2 2 2 2" xfId="3483" xr:uid="{3772150F-B223-4447-8EE5-765DEDB9CDF2}"/>
    <cellStyle name="Comma 17 2 2 2 2 2" xfId="5613" xr:uid="{487E7A6B-E822-475E-8E14-99D34A994978}"/>
    <cellStyle name="Comma 17 2 2 2 2 3" xfId="9407" xr:uid="{F6DA4D0E-4F17-497D-869E-B29654A0C0ED}"/>
    <cellStyle name="Comma 17 2 2 2 2 4" xfId="13197" xr:uid="{1B0B49C4-4867-47D0-AB00-BEBD1628F8A3}"/>
    <cellStyle name="Comma 17 2 2 2 2 5" xfId="16988" xr:uid="{D9A9E49B-3CC1-481F-8040-49B520FA3DD8}"/>
    <cellStyle name="Comma 17 2 2 2 3" xfId="5612" xr:uid="{B50B9CD0-E607-4B1A-8260-1D233A5C0C0E}"/>
    <cellStyle name="Comma 17 2 2 2 4" xfId="9406" xr:uid="{69137F83-D7AB-4545-93A2-10777F773A36}"/>
    <cellStyle name="Comma 17 2 2 2 5" xfId="13196" xr:uid="{EE07717C-FDA1-4A0C-8ABD-8098FC74EC42}"/>
    <cellStyle name="Comma 17 2 2 2 6" xfId="16987" xr:uid="{63023C15-D574-406A-8A82-D635D25ADF34}"/>
    <cellStyle name="Comma 17 2 2 3" xfId="2195" xr:uid="{6AF17DE6-6F53-4908-A04B-091F7D2C82BD}"/>
    <cellStyle name="Comma 17 2 2 3 2" xfId="3988" xr:uid="{6D2ED51B-E9B3-480E-A557-4638705706BA}"/>
    <cellStyle name="Comma 17 2 2 3 2 2" xfId="5615" xr:uid="{A1883114-2C06-40C8-9D9A-8962D406E2D2}"/>
    <cellStyle name="Comma 17 2 2 3 2 3" xfId="9409" xr:uid="{CF79F4B5-9C28-44F6-ACFA-B4B50A7214CD}"/>
    <cellStyle name="Comma 17 2 2 3 2 4" xfId="13199" xr:uid="{528070A1-3F7E-4F6B-8746-475E4D6E3C2D}"/>
    <cellStyle name="Comma 17 2 2 3 2 5" xfId="16990" xr:uid="{DF616EDB-C0A1-4136-838C-DE5554D5F967}"/>
    <cellStyle name="Comma 17 2 2 3 3" xfId="5614" xr:uid="{F0916817-9D42-4816-A498-B0263BD34C39}"/>
    <cellStyle name="Comma 17 2 2 3 4" xfId="9408" xr:uid="{DE054FEC-E42D-4771-A7A5-57FD44ADA3CC}"/>
    <cellStyle name="Comma 17 2 2 3 5" xfId="13198" xr:uid="{DDCBA964-BEE9-4D59-9D30-1590EB689545}"/>
    <cellStyle name="Comma 17 2 2 3 6" xfId="16989" xr:uid="{8088E0D8-FD9B-44D0-9027-8D941DA81DE1}"/>
    <cellStyle name="Comma 17 2 2 4" xfId="2800" xr:uid="{B7459683-B204-4B0C-89CB-1BDB4BE7B6B6}"/>
    <cellStyle name="Comma 17 2 2 4 2" xfId="5616" xr:uid="{652E52C5-FC43-4E30-B477-25224959C756}"/>
    <cellStyle name="Comma 17 2 2 4 3" xfId="9410" xr:uid="{0043FD9B-9786-4B83-8CCB-A25F5FBD7D2A}"/>
    <cellStyle name="Comma 17 2 2 4 4" xfId="13200" xr:uid="{DAD903E9-A7F3-4345-B159-11085F8DC9AE}"/>
    <cellStyle name="Comma 17 2 2 4 5" xfId="16991" xr:uid="{BA7DD59C-A725-4D74-B052-8095E30D6332}"/>
    <cellStyle name="Comma 17 2 2 5" xfId="5611" xr:uid="{C2F1DCEA-F55C-4399-B38A-2CFB92846F27}"/>
    <cellStyle name="Comma 17 2 2 6" xfId="9405" xr:uid="{C069EE45-3E42-4FA6-95EA-3B69B0C9727F}"/>
    <cellStyle name="Comma 17 2 2 7" xfId="13195" xr:uid="{44BAA11F-D914-4809-80A3-AB7705E4A4E7}"/>
    <cellStyle name="Comma 17 2 2 8" xfId="16986" xr:uid="{79FD437F-1659-4FA7-B1A0-73A61BBA986E}"/>
    <cellStyle name="Comma 17 2 3" xfId="1234" xr:uid="{BBDC289B-2BEC-4C6E-941E-E5452CB87742}"/>
    <cellStyle name="Comma 17 2 3 2" xfId="1917" xr:uid="{48715649-23B4-4F06-B874-ABC1096571BC}"/>
    <cellStyle name="Comma 17 2 3 2 2" xfId="3710" xr:uid="{3A3CB3E9-FBAB-4CF2-8846-1A863E3FFBC0}"/>
    <cellStyle name="Comma 17 2 3 2 2 2" xfId="5619" xr:uid="{35EF7D2A-2E2D-4B06-AAE9-8BFFD7B3BA17}"/>
    <cellStyle name="Comma 17 2 3 2 2 3" xfId="9413" xr:uid="{85A88F4D-1F4F-44E8-9447-FFDDD5D96023}"/>
    <cellStyle name="Comma 17 2 3 2 2 4" xfId="13203" xr:uid="{16FC2602-C1F3-42CA-931D-2461E33E6205}"/>
    <cellStyle name="Comma 17 2 3 2 2 5" xfId="16994" xr:uid="{9653239B-593D-4183-9F10-80E943D7CC7C}"/>
    <cellStyle name="Comma 17 2 3 2 3" xfId="5618" xr:uid="{C15F3758-8C0F-4E42-8124-ADE10223337D}"/>
    <cellStyle name="Comma 17 2 3 2 4" xfId="9412" xr:uid="{9D46FE28-4C3A-474D-98D1-2517D0E5111B}"/>
    <cellStyle name="Comma 17 2 3 2 5" xfId="13202" xr:uid="{83BB5583-DEBA-4024-B486-9296BBA392BE}"/>
    <cellStyle name="Comma 17 2 3 2 6" xfId="16993" xr:uid="{80E9D08D-6E81-48E6-9B3F-F71F67EC5592}"/>
    <cellStyle name="Comma 17 2 3 3" xfId="3027" xr:uid="{21C338B2-5F2D-4727-A881-9BC8A1C9905B}"/>
    <cellStyle name="Comma 17 2 3 3 2" xfId="5620" xr:uid="{A6DBACE7-ACDC-45D1-8E9E-FD0AE08FF612}"/>
    <cellStyle name="Comma 17 2 3 3 3" xfId="9414" xr:uid="{A96A251E-E2B3-47C8-A37F-B302ACBB8F3C}"/>
    <cellStyle name="Comma 17 2 3 3 4" xfId="13204" xr:uid="{18DE34B2-342F-43F5-87FC-F1C7B8719C3A}"/>
    <cellStyle name="Comma 17 2 3 3 5" xfId="16995" xr:uid="{87EE6070-D248-4B83-8947-B9C5B6FEAC87}"/>
    <cellStyle name="Comma 17 2 3 4" xfId="5617" xr:uid="{4A32704E-9D38-4C4E-B72D-4930CF1CE7BF}"/>
    <cellStyle name="Comma 17 2 3 5" xfId="9411" xr:uid="{363588C3-D328-4116-AA90-3BA7AD07C110}"/>
    <cellStyle name="Comma 17 2 3 6" xfId="13201" xr:uid="{FF62309A-7106-4B54-9BFC-B1514EADC0A9}"/>
    <cellStyle name="Comma 17 2 3 7" xfId="16992" xr:uid="{D5A779DA-D0DC-40E0-BEE5-213A1F061F8B}"/>
    <cellStyle name="Comma 17 2 4" xfId="1462" xr:uid="{C8396E9D-2232-4A92-9C79-6B9A1E74BAFB}"/>
    <cellStyle name="Comma 17 2 4 2" xfId="3255" xr:uid="{A76DFEB6-D1AC-41EF-BD7A-91172409072C}"/>
    <cellStyle name="Comma 17 2 4 2 2" xfId="5622" xr:uid="{E37BC989-37AC-4AA3-A69E-2E0F8418DBA8}"/>
    <cellStyle name="Comma 17 2 4 2 3" xfId="9416" xr:uid="{FBF1F11A-4B1A-4E6C-9558-E62F0AF7598B}"/>
    <cellStyle name="Comma 17 2 4 2 4" xfId="13206" xr:uid="{229BF7F0-EBDB-4799-92FA-C880BBBDC4F0}"/>
    <cellStyle name="Comma 17 2 4 2 5" xfId="16997" xr:uid="{628E00B8-2E4C-43DA-8BA2-22CC70249E84}"/>
    <cellStyle name="Comma 17 2 4 3" xfId="5621" xr:uid="{ABEDD9EF-7469-41E1-BE25-56E1DF3F9369}"/>
    <cellStyle name="Comma 17 2 4 4" xfId="9415" xr:uid="{88AB5837-D274-488B-AB63-5AB02F9A4D0C}"/>
    <cellStyle name="Comma 17 2 4 5" xfId="13205" xr:uid="{4B394486-43CB-408F-B950-AF061C92E9A5}"/>
    <cellStyle name="Comma 17 2 4 6" xfId="16996" xr:uid="{262CC235-6222-43E4-BFD9-7DE9FE3ADBD8}"/>
    <cellStyle name="Comma 17 2 5" xfId="2052" xr:uid="{C4152D40-35E4-4BF7-9AC2-7A709C2C4D2E}"/>
    <cellStyle name="Comma 17 2 5 2" xfId="3845" xr:uid="{206BC01E-A3E8-4CA9-AA3F-F336A6462ECA}"/>
    <cellStyle name="Comma 17 2 5 2 2" xfId="5624" xr:uid="{76C8F364-A25D-4F1D-B244-A36B0FC74296}"/>
    <cellStyle name="Comma 17 2 5 2 3" xfId="9418" xr:uid="{AB143F89-88A0-43F9-ACA4-B9757742929C}"/>
    <cellStyle name="Comma 17 2 5 2 4" xfId="13208" xr:uid="{AE19D815-529B-4919-961C-E8ED8813F1A7}"/>
    <cellStyle name="Comma 17 2 5 2 5" xfId="16999" xr:uid="{C608EF48-4EA2-4FAE-A144-5EBA63806F5F}"/>
    <cellStyle name="Comma 17 2 5 3" xfId="5623" xr:uid="{9D8800C2-68C5-4DF7-A9E6-7308F796A98A}"/>
    <cellStyle name="Comma 17 2 5 4" xfId="9417" xr:uid="{E3B478AB-5722-4C78-AD5F-2F420FA768C2}"/>
    <cellStyle name="Comma 17 2 5 5" xfId="13207" xr:uid="{4441159F-24DD-4BA3-91D0-4326B3C39706}"/>
    <cellStyle name="Comma 17 2 5 6" xfId="16998" xr:uid="{951AD5DF-3977-4156-9844-420A27DBA577}"/>
    <cellStyle name="Comma 17 2 6" xfId="2573" xr:uid="{ED462FFE-4895-49B3-8FEA-796319E79628}"/>
    <cellStyle name="Comma 17 2 6 2" xfId="5625" xr:uid="{857D54FC-E089-4914-B096-A2F57D5A0E63}"/>
    <cellStyle name="Comma 17 2 6 3" xfId="9419" xr:uid="{9517F549-BD60-4D6B-9B07-F1D528C13C32}"/>
    <cellStyle name="Comma 17 2 6 4" xfId="13209" xr:uid="{DC926C95-B2AA-4425-BE14-3FAD1688DE41}"/>
    <cellStyle name="Comma 17 2 6 5" xfId="17000" xr:uid="{DE4BB83C-7510-4D61-A1CC-E4357AE0A9B6}"/>
    <cellStyle name="Comma 17 2 7" xfId="5610" xr:uid="{3AAEE53F-3A1E-4B8E-900E-5834EFB95BC9}"/>
    <cellStyle name="Comma 17 2 8" xfId="9404" xr:uid="{A2BC4180-4CA4-4D60-9B57-608613BD2F23}"/>
    <cellStyle name="Comma 17 2 9" xfId="13194" xr:uid="{DB40AAD8-1461-4AE0-A2CD-8C27413646FF}"/>
    <cellStyle name="Comma 17 3" xfId="705" xr:uid="{8825A8C0-BF4E-4986-B173-D53A6C20F23F}"/>
    <cellStyle name="Comma 17 3 10" xfId="17001" xr:uid="{73260D4B-8A9D-43D7-B1A2-8E2B75241A6C}"/>
    <cellStyle name="Comma 17 3 2" xfId="932" xr:uid="{72C690D2-3FF6-4468-A1C1-FFE431088BA6}"/>
    <cellStyle name="Comma 17 3 2 2" xfId="1615" xr:uid="{FC8689DA-B217-4739-A33D-6EB20A27AFD7}"/>
    <cellStyle name="Comma 17 3 2 2 2" xfId="3408" xr:uid="{13E9109D-0F78-44A3-A93D-7FB8254607B8}"/>
    <cellStyle name="Comma 17 3 2 2 2 2" xfId="5629" xr:uid="{4D59960F-CD4F-452F-A55C-F22015163B1A}"/>
    <cellStyle name="Comma 17 3 2 2 2 3" xfId="9423" xr:uid="{1A7F5825-787B-401E-9733-672662DD51D8}"/>
    <cellStyle name="Comma 17 3 2 2 2 4" xfId="13213" xr:uid="{4F5CFB9E-0513-4D64-8CCB-757DBED84358}"/>
    <cellStyle name="Comma 17 3 2 2 2 5" xfId="17004" xr:uid="{787CB834-D407-49B0-9D27-50789A54C54A}"/>
    <cellStyle name="Comma 17 3 2 2 3" xfId="5628" xr:uid="{9A598A11-8A61-4875-8FB1-C87E9FEA6B52}"/>
    <cellStyle name="Comma 17 3 2 2 4" xfId="9422" xr:uid="{7A66DB7B-F1D1-41D1-B696-C91B8F6B3FD5}"/>
    <cellStyle name="Comma 17 3 2 2 5" xfId="13212" xr:uid="{03BAD9CC-B7F7-45EA-841F-3DC238FF64B1}"/>
    <cellStyle name="Comma 17 3 2 2 6" xfId="17003" xr:uid="{0A05B6D6-655D-4638-8C16-0FC333CADC56}"/>
    <cellStyle name="Comma 17 3 2 3" xfId="2725" xr:uid="{40079894-EF9D-47FA-99C5-C32E2D22BF38}"/>
    <cellStyle name="Comma 17 3 2 3 2" xfId="5630" xr:uid="{95C58F31-18C4-4921-8792-517C7ED880D5}"/>
    <cellStyle name="Comma 17 3 2 3 3" xfId="9424" xr:uid="{FA3A3E2E-37C1-476F-9AEA-F5B7A024F290}"/>
    <cellStyle name="Comma 17 3 2 3 4" xfId="13214" xr:uid="{07BEAF4F-9FD5-47D8-A88B-DCCC4649B269}"/>
    <cellStyle name="Comma 17 3 2 3 5" xfId="17005" xr:uid="{458F6B48-6AA5-4E4D-BD22-4C7552BAD7CA}"/>
    <cellStyle name="Comma 17 3 2 4" xfId="5627" xr:uid="{AF9B24E8-3118-41E0-AD02-91D9AAC07467}"/>
    <cellStyle name="Comma 17 3 2 5" xfId="9421" xr:uid="{2C666E4E-1FE2-4D20-912C-1151D31E2D4B}"/>
    <cellStyle name="Comma 17 3 2 6" xfId="13211" xr:uid="{7DEBF339-8C31-4ADF-B0DE-2149B1FC103F}"/>
    <cellStyle name="Comma 17 3 2 7" xfId="17002" xr:uid="{75FFDC99-559A-42FD-97C7-1A6B9D0737F8}"/>
    <cellStyle name="Comma 17 3 3" xfId="1159" xr:uid="{6C3A1D06-2BB2-490D-BD6C-9291933ABD82}"/>
    <cellStyle name="Comma 17 3 3 2" xfId="1842" xr:uid="{606D6341-93FB-4F1B-B230-E8FB40B8E6BC}"/>
    <cellStyle name="Comma 17 3 3 2 2" xfId="3635" xr:uid="{B14071A5-4097-4D22-81D6-A02D820A9F1F}"/>
    <cellStyle name="Comma 17 3 3 2 2 2" xfId="5633" xr:uid="{F87228BD-42FD-46F6-923D-15EE8BA827EF}"/>
    <cellStyle name="Comma 17 3 3 2 2 3" xfId="9427" xr:uid="{4483511D-5FFC-4AC1-BA7C-0CADE23677F8}"/>
    <cellStyle name="Comma 17 3 3 2 2 4" xfId="13217" xr:uid="{9E79F531-5FC3-414F-96FE-3A399A73C3CD}"/>
    <cellStyle name="Comma 17 3 3 2 2 5" xfId="17008" xr:uid="{0951A611-71CF-4894-AD64-3DC942E0AB13}"/>
    <cellStyle name="Comma 17 3 3 2 3" xfId="5632" xr:uid="{ED63205F-FAD4-4E27-A2BD-069E3BE16A61}"/>
    <cellStyle name="Comma 17 3 3 2 4" xfId="9426" xr:uid="{CF5B9518-1613-4FC9-8FAF-25781D08328F}"/>
    <cellStyle name="Comma 17 3 3 2 5" xfId="13216" xr:uid="{D478B574-88C2-4CDE-A645-A52A53F7667C}"/>
    <cellStyle name="Comma 17 3 3 2 6" xfId="17007" xr:uid="{1A30E237-B6C9-495E-915E-DA9B98289D5B}"/>
    <cellStyle name="Comma 17 3 3 3" xfId="2952" xr:uid="{F723C370-333F-4AAA-BCCE-3134F60D06E7}"/>
    <cellStyle name="Comma 17 3 3 3 2" xfId="5634" xr:uid="{F0500D19-ED37-48F1-B3E2-A6BBD0D9DBF9}"/>
    <cellStyle name="Comma 17 3 3 3 3" xfId="9428" xr:uid="{EDB2D071-D694-4468-882B-80BDF4C4A25B}"/>
    <cellStyle name="Comma 17 3 3 3 4" xfId="13218" xr:uid="{326AFB7C-7B95-4BC6-8E9D-E2D91B5D32E8}"/>
    <cellStyle name="Comma 17 3 3 3 5" xfId="17009" xr:uid="{D68CF032-638F-4352-90BC-7ECEB8C553F4}"/>
    <cellStyle name="Comma 17 3 3 4" xfId="5631" xr:uid="{F53C2B22-276B-4414-BC0C-841740E65838}"/>
    <cellStyle name="Comma 17 3 3 5" xfId="9425" xr:uid="{D41097E2-F2FF-4B90-8D21-06E89FA7EBF3}"/>
    <cellStyle name="Comma 17 3 3 6" xfId="13215" xr:uid="{19454674-6211-4E12-A510-36F2F546F946}"/>
    <cellStyle name="Comma 17 3 3 7" xfId="17006" xr:uid="{4D9D804D-C6C7-42C6-9D1D-776A0977892E}"/>
    <cellStyle name="Comma 17 3 4" xfId="1387" xr:uid="{CD7E7821-AC8C-4C13-914D-26F26F15B02D}"/>
    <cellStyle name="Comma 17 3 4 2" xfId="3180" xr:uid="{6E0DD1D5-5AB7-4561-A386-411779BA562F}"/>
    <cellStyle name="Comma 17 3 4 2 2" xfId="5636" xr:uid="{55A9DD20-E8A8-4AF4-9279-5922223D61F1}"/>
    <cellStyle name="Comma 17 3 4 2 3" xfId="9430" xr:uid="{D33DB5E0-9622-4035-8D9D-1C33C0E19048}"/>
    <cellStyle name="Comma 17 3 4 2 4" xfId="13220" xr:uid="{CD45A520-8FAF-436A-8176-CD3D6EFA354A}"/>
    <cellStyle name="Comma 17 3 4 2 5" xfId="17011" xr:uid="{86103BDB-E4DE-4C85-B0F1-E23BCF790737}"/>
    <cellStyle name="Comma 17 3 4 3" xfId="5635" xr:uid="{88D03237-2446-42BF-B698-42944C0D2171}"/>
    <cellStyle name="Comma 17 3 4 4" xfId="9429" xr:uid="{D96783B4-E760-497F-8A1C-5FECE9116310}"/>
    <cellStyle name="Comma 17 3 4 5" xfId="13219" xr:uid="{191256F9-EC01-4A6A-8004-185DEB038975}"/>
    <cellStyle name="Comma 17 3 4 6" xfId="17010" xr:uid="{5C82C6CA-DD16-42CC-871C-44C8D173C565}"/>
    <cellStyle name="Comma 17 3 5" xfId="1991" xr:uid="{0DC4C816-0CD7-4F6A-A8BB-65596A02F748}"/>
    <cellStyle name="Comma 17 3 5 2" xfId="3784" xr:uid="{9C6E7979-286B-4783-84F5-372C4A4049D4}"/>
    <cellStyle name="Comma 17 3 5 2 2" xfId="5638" xr:uid="{5C4956BC-E024-4A9C-9FC8-658A0115ACDB}"/>
    <cellStyle name="Comma 17 3 5 2 3" xfId="9432" xr:uid="{F0CD3F68-E954-44CE-A3C9-6D96AB75D22B}"/>
    <cellStyle name="Comma 17 3 5 2 4" xfId="13222" xr:uid="{1DBA8B5C-471A-4183-874C-7924E04E295F}"/>
    <cellStyle name="Comma 17 3 5 2 5" xfId="17013" xr:uid="{AA1C225E-784E-42FF-9BC2-64E73DA21C2F}"/>
    <cellStyle name="Comma 17 3 5 3" xfId="5637" xr:uid="{B92B7892-4750-4830-9CF7-0BF97DA9DC09}"/>
    <cellStyle name="Comma 17 3 5 4" xfId="9431" xr:uid="{FB9B85E0-53A6-4482-B09C-FEF0C55C36C1}"/>
    <cellStyle name="Comma 17 3 5 5" xfId="13221" xr:uid="{7E23F785-533A-47F4-8E54-92F623355D6C}"/>
    <cellStyle name="Comma 17 3 5 6" xfId="17012" xr:uid="{E4147EFB-BCE2-44D8-823C-15CE6B142F80}"/>
    <cellStyle name="Comma 17 3 6" xfId="2498" xr:uid="{A90E6913-D97E-4FD0-AA99-3A2823DCA981}"/>
    <cellStyle name="Comma 17 3 6 2" xfId="5639" xr:uid="{C1D7467F-F1E5-4B62-8D7C-9D266EB43017}"/>
    <cellStyle name="Comma 17 3 6 3" xfId="9433" xr:uid="{F02477F3-9542-452B-BF5C-F4930446A928}"/>
    <cellStyle name="Comma 17 3 6 4" xfId="13223" xr:uid="{8DAE0D49-E482-4AC9-8BAB-49BCBF3057D8}"/>
    <cellStyle name="Comma 17 3 6 5" xfId="17014" xr:uid="{547B0190-B741-4F7D-9D00-3A39D869C313}"/>
    <cellStyle name="Comma 17 3 7" xfId="5626" xr:uid="{C6599667-7119-43CF-A3CA-E34394A97875}"/>
    <cellStyle name="Comma 17 3 8" xfId="9420" xr:uid="{F264FEEA-9D1C-4994-984F-8DB5E42190AE}"/>
    <cellStyle name="Comma 17 3 9" xfId="13210" xr:uid="{91F2456C-CEA0-459A-AF2B-2C386A57351B}"/>
    <cellStyle name="Comma 17 4" xfId="856" xr:uid="{FDE5D010-F86F-4D2A-BC6C-B4F5841162C4}"/>
    <cellStyle name="Comma 17 4 2" xfId="1539" xr:uid="{578ACC0B-FCDB-4A7F-8A24-18C9E81CDCCE}"/>
    <cellStyle name="Comma 17 4 2 2" xfId="3332" xr:uid="{360D5F16-CA73-49B3-9C29-4D7943F297FB}"/>
    <cellStyle name="Comma 17 4 2 2 2" xfId="5642" xr:uid="{887547D2-E679-4849-9D3A-C321B765DAC2}"/>
    <cellStyle name="Comma 17 4 2 2 3" xfId="9436" xr:uid="{AF94BC02-F15A-4CB7-8BC1-56E09F5BE53F}"/>
    <cellStyle name="Comma 17 4 2 2 4" xfId="13226" xr:uid="{76E55AC6-1460-4A89-8C27-37C9C841285C}"/>
    <cellStyle name="Comma 17 4 2 2 5" xfId="17017" xr:uid="{BDF47CFF-AE32-4EFA-A113-25FBDB0B610A}"/>
    <cellStyle name="Comma 17 4 2 3" xfId="5641" xr:uid="{4A04A246-D3CC-4E86-9D6B-02818174A759}"/>
    <cellStyle name="Comma 17 4 2 4" xfId="9435" xr:uid="{53CC340D-C7CB-4522-9CB7-531F4D398BCE}"/>
    <cellStyle name="Comma 17 4 2 5" xfId="13225" xr:uid="{CBA55125-9B5E-4A8E-A884-73955FF48AD9}"/>
    <cellStyle name="Comma 17 4 2 6" xfId="17016" xr:uid="{0EAAB4E0-D01B-47CA-B19A-09D58639D179}"/>
    <cellStyle name="Comma 17 4 3" xfId="2120" xr:uid="{141D2FCD-B29B-4FC1-960C-277D69E2F980}"/>
    <cellStyle name="Comma 17 4 3 2" xfId="3913" xr:uid="{5B8E810E-E5E8-43C9-A3AE-632DF228C7EB}"/>
    <cellStyle name="Comma 17 4 3 2 2" xfId="5644" xr:uid="{7453CF17-5DFE-4A25-8DCE-D7DE69B3A788}"/>
    <cellStyle name="Comma 17 4 3 2 3" xfId="9438" xr:uid="{312D5670-F78A-4451-8355-97FCB2A3AF74}"/>
    <cellStyle name="Comma 17 4 3 2 4" xfId="13228" xr:uid="{EAA53478-BF0D-4158-842A-D23E6C707853}"/>
    <cellStyle name="Comma 17 4 3 2 5" xfId="17019" xr:uid="{98E20037-2969-4CE0-8281-C9208DA53838}"/>
    <cellStyle name="Comma 17 4 3 3" xfId="5643" xr:uid="{076CC51C-181B-4178-942C-2E7C41CF6A94}"/>
    <cellStyle name="Comma 17 4 3 4" xfId="9437" xr:uid="{759E5E34-DB3E-469C-8B44-A64AF4CE1300}"/>
    <cellStyle name="Comma 17 4 3 5" xfId="13227" xr:uid="{A6D5BFED-7543-438E-B1A0-26C272F0B14E}"/>
    <cellStyle name="Comma 17 4 3 6" xfId="17018" xr:uid="{8A7791B7-9758-4425-9E56-C1D30B08E814}"/>
    <cellStyle name="Comma 17 4 4" xfId="2649" xr:uid="{A216C597-F7D9-4F86-B84D-D4C48332C879}"/>
    <cellStyle name="Comma 17 4 4 2" xfId="5645" xr:uid="{95D1B74F-ECA5-4195-BAFC-7AFB6A17CFE3}"/>
    <cellStyle name="Comma 17 4 4 3" xfId="9439" xr:uid="{8C9589CE-D429-4392-8B19-3B5807D115BC}"/>
    <cellStyle name="Comma 17 4 4 4" xfId="13229" xr:uid="{AADF2C28-979B-4D53-992D-E95A30063C47}"/>
    <cellStyle name="Comma 17 4 4 5" xfId="17020" xr:uid="{6D1AA135-EDAE-4424-92FC-1B76819802CE}"/>
    <cellStyle name="Comma 17 4 5" xfId="5640" xr:uid="{A73FB43B-C6D9-48EA-90E5-9AC473F3F0FF}"/>
    <cellStyle name="Comma 17 4 6" xfId="9434" xr:uid="{029CB456-4E30-4BD8-9302-99429362D5E9}"/>
    <cellStyle name="Comma 17 4 7" xfId="13224" xr:uid="{52347BA2-520E-4EF9-91C8-BD7F8360313C}"/>
    <cellStyle name="Comma 17 4 8" xfId="17015" xr:uid="{07B64255-28EE-4D0E-A3FD-0C1EBAC3BE4F}"/>
    <cellStyle name="Comma 17 5" xfId="1083" xr:uid="{31AD2AEF-5058-4B1A-972A-D6FC29B08770}"/>
    <cellStyle name="Comma 17 5 2" xfId="1766" xr:uid="{62B9B6B4-7A53-4E22-97EF-1A18A0669EC8}"/>
    <cellStyle name="Comma 17 5 2 2" xfId="3559" xr:uid="{AC9E40E0-9D25-43CE-8DC5-195109B8E37B}"/>
    <cellStyle name="Comma 17 5 2 2 2" xfId="5648" xr:uid="{D8FD1B74-8225-4699-94BB-22CE95EABE16}"/>
    <cellStyle name="Comma 17 5 2 2 3" xfId="9442" xr:uid="{DD833260-7DB9-4B43-A191-B19EF22BEF18}"/>
    <cellStyle name="Comma 17 5 2 2 4" xfId="13232" xr:uid="{1AB11410-DBDB-40CA-9407-E925288C714E}"/>
    <cellStyle name="Comma 17 5 2 2 5" xfId="17023" xr:uid="{2B8005EB-B29D-44AE-8227-47CC3FCCEBFF}"/>
    <cellStyle name="Comma 17 5 2 3" xfId="5647" xr:uid="{4C03BADD-7012-4076-B07A-15C88B5B21C9}"/>
    <cellStyle name="Comma 17 5 2 4" xfId="9441" xr:uid="{DEB7985F-D7A3-4151-8BE5-6BEF408C0B70}"/>
    <cellStyle name="Comma 17 5 2 5" xfId="13231" xr:uid="{589AF506-ACF1-4674-87EF-F7BECC0AA171}"/>
    <cellStyle name="Comma 17 5 2 6" xfId="17022" xr:uid="{CCF5312E-5194-4351-A192-3348BB2A3B2A}"/>
    <cellStyle name="Comma 17 5 3" xfId="2876" xr:uid="{710B8085-57C7-4AE0-A093-A68FDD0C9191}"/>
    <cellStyle name="Comma 17 5 3 2" xfId="5649" xr:uid="{80F22648-51A2-4EED-9224-784DFB5AA7C0}"/>
    <cellStyle name="Comma 17 5 3 3" xfId="9443" xr:uid="{1A92144D-6B1B-4AAA-A902-966DD043E613}"/>
    <cellStyle name="Comma 17 5 3 4" xfId="13233" xr:uid="{28BF531B-0C43-42F5-8B7B-C497B8C591F6}"/>
    <cellStyle name="Comma 17 5 3 5" xfId="17024" xr:uid="{3D1289E1-9ADE-4B27-8143-38CD7C827E61}"/>
    <cellStyle name="Comma 17 5 4" xfId="5646" xr:uid="{9BC64574-27A5-494F-9F29-11A05B12CB3F}"/>
    <cellStyle name="Comma 17 5 5" xfId="9440" xr:uid="{B9FFDF28-F31C-46B1-9A70-B24085B9604F}"/>
    <cellStyle name="Comma 17 5 6" xfId="13230" xr:uid="{AAF10A2C-3DBE-4D96-AED6-E26435772D6A}"/>
    <cellStyle name="Comma 17 5 7" xfId="17021" xr:uid="{C6567730-2EE3-4F15-9A70-46B1022274D7}"/>
    <cellStyle name="Comma 17 6" xfId="1311" xr:uid="{CC048988-FDBB-493C-9D33-83E061F18E16}"/>
    <cellStyle name="Comma 17 6 2" xfId="3104" xr:uid="{6CE62977-EFD4-4B1A-B665-53D0F109F0D5}"/>
    <cellStyle name="Comma 17 6 2 2" xfId="5651" xr:uid="{C06AC42B-4D35-40AF-84DB-A2979B314BEA}"/>
    <cellStyle name="Comma 17 6 2 3" xfId="9445" xr:uid="{6CCDED85-CD3C-4320-9069-3EE02D5E632B}"/>
    <cellStyle name="Comma 17 6 2 4" xfId="13235" xr:uid="{651A7164-2481-4E38-99FA-F929E4582709}"/>
    <cellStyle name="Comma 17 6 2 5" xfId="17026" xr:uid="{C2567DD1-9DF2-4A72-8D10-AA3D711D86C2}"/>
    <cellStyle name="Comma 17 6 3" xfId="5650" xr:uid="{16DC87CE-263C-4000-958E-633C2B94279F}"/>
    <cellStyle name="Comma 17 6 4" xfId="9444" xr:uid="{73879D93-2622-4297-8B84-74FF9919966F}"/>
    <cellStyle name="Comma 17 6 5" xfId="13234" xr:uid="{CD2C492B-82B1-4D08-9D73-4159600F89BF}"/>
    <cellStyle name="Comma 17 6 6" xfId="17025" xr:uid="{4B610521-9DDA-4FFE-B7D4-02BDDC42EC3B}"/>
    <cellStyle name="Comma 17 7" xfId="615" xr:uid="{64E7CDCD-9EC7-43CF-A74C-18916335FDC6}"/>
    <cellStyle name="Comma 17 7 2" xfId="2416" xr:uid="{29011163-3514-4969-BBE1-60B647598CCD}"/>
    <cellStyle name="Comma 17 7 2 2" xfId="5653" xr:uid="{B066DC62-6C25-4FB6-9CBF-0583B2CDEFCA}"/>
    <cellStyle name="Comma 17 7 2 3" xfId="9447" xr:uid="{280FED25-AD69-4C6A-9330-030803EF72E9}"/>
    <cellStyle name="Comma 17 7 2 4" xfId="13237" xr:uid="{AAA4F4B7-3AC1-4F09-A72D-68C48139DA3B}"/>
    <cellStyle name="Comma 17 7 2 5" xfId="17028" xr:uid="{B9AE6901-DD0B-4587-9170-A7B027D0A48F}"/>
    <cellStyle name="Comma 17 7 3" xfId="5652" xr:uid="{E37336F2-725E-4A73-88CE-89EE9C5E6199}"/>
    <cellStyle name="Comma 17 7 4" xfId="9446" xr:uid="{7AFC530E-0082-4A65-A627-A16A98F1C5BE}"/>
    <cellStyle name="Comma 17 7 5" xfId="13236" xr:uid="{C9DA1B2B-1BFF-4E27-9858-FDF53094A1EA}"/>
    <cellStyle name="Comma 17 7 6" xfId="17027" xr:uid="{0A5D579A-3E0D-45D4-BABE-5C7BD62A8E39}"/>
    <cellStyle name="Comma 17 8" xfId="2318" xr:uid="{94D5BF0E-E746-46B8-9596-AA3AAF756CCF}"/>
    <cellStyle name="Comma 17 8 2" xfId="5654" xr:uid="{A13CEB53-A8CC-4654-8150-4BF919DC023C}"/>
    <cellStyle name="Comma 17 8 3" xfId="9448" xr:uid="{824EAA04-C41D-4764-9780-75D782480861}"/>
    <cellStyle name="Comma 17 8 4" xfId="13238" xr:uid="{CEA51E80-EF82-480B-88FD-6377F1288CCD}"/>
    <cellStyle name="Comma 17 8 5" xfId="17029" xr:uid="{75404D34-D729-4E6D-B515-B0DB37FA82B0}"/>
    <cellStyle name="Comma 17 9" xfId="5609" xr:uid="{EC506DE9-031C-4ABC-80C1-1234B3DC85D0}"/>
    <cellStyle name="Comma 18" xfId="530" xr:uid="{43EA2AC2-4D89-4BCD-B383-3B7276391347}"/>
    <cellStyle name="Comma 18 10" xfId="9449" xr:uid="{EBCD3873-2DC2-44D5-91CD-AE7CF3A9357B}"/>
    <cellStyle name="Comma 18 11" xfId="13239" xr:uid="{9DF531AB-0507-4115-9A8D-62CC557033EC}"/>
    <cellStyle name="Comma 18 12" xfId="17030" xr:uid="{6801ABD0-7719-4445-8A84-8F2C4DCC31BB}"/>
    <cellStyle name="Comma 18 2" xfId="800" xr:uid="{35DA2EFA-B83C-4F62-B05E-4AA921415A11}"/>
    <cellStyle name="Comma 18 2 10" xfId="17031" xr:uid="{2BDEADCD-3BD0-417A-BA6B-993D582F48AE}"/>
    <cellStyle name="Comma 18 2 2" xfId="1027" xr:uid="{E24A275D-48B6-4BC9-8D88-B90A83C4192E}"/>
    <cellStyle name="Comma 18 2 2 2" xfId="1710" xr:uid="{22488E2B-5986-44EE-A46B-6A1E164CFFC4}"/>
    <cellStyle name="Comma 18 2 2 2 2" xfId="3503" xr:uid="{6161BF7D-4D46-4CF5-8F4F-C713D682F662}"/>
    <cellStyle name="Comma 18 2 2 2 2 2" xfId="5659" xr:uid="{5A6E78DE-32F2-4FB5-B66E-1E7E57A21A64}"/>
    <cellStyle name="Comma 18 2 2 2 2 3" xfId="9453" xr:uid="{B7B10C5D-83EF-4882-A876-D3F64F6C69A7}"/>
    <cellStyle name="Comma 18 2 2 2 2 4" xfId="13243" xr:uid="{C1FCBC2B-23AF-4017-93FC-1C62F00F5B55}"/>
    <cellStyle name="Comma 18 2 2 2 2 5" xfId="17034" xr:uid="{6280D770-135C-4377-819A-EDB020B95AAB}"/>
    <cellStyle name="Comma 18 2 2 2 3" xfId="5658" xr:uid="{C626AC35-0A0D-44DB-A4A4-CE36C2D04943}"/>
    <cellStyle name="Comma 18 2 2 2 4" xfId="9452" xr:uid="{D68150D7-8567-44ED-86C4-5450044E2436}"/>
    <cellStyle name="Comma 18 2 2 2 5" xfId="13242" xr:uid="{8ED23746-3951-43F5-9BB5-D01CFCEF2FE2}"/>
    <cellStyle name="Comma 18 2 2 2 6" xfId="17033" xr:uid="{BBBDEE1C-23E3-4FD3-95E9-C773F93BD9B7}"/>
    <cellStyle name="Comma 18 2 2 3" xfId="2215" xr:uid="{52BFCFB9-2172-408B-A843-5B08E5F54DB8}"/>
    <cellStyle name="Comma 18 2 2 3 2" xfId="4008" xr:uid="{0B907075-B538-4548-8B99-C9C8F30FF74A}"/>
    <cellStyle name="Comma 18 2 2 3 2 2" xfId="5661" xr:uid="{B63248EF-66B2-4EE8-8729-365BF6EC4905}"/>
    <cellStyle name="Comma 18 2 2 3 2 3" xfId="9455" xr:uid="{E43D00F8-D529-4723-A4AA-6696E7E43E87}"/>
    <cellStyle name="Comma 18 2 2 3 2 4" xfId="13245" xr:uid="{18EE3D07-B6E6-4F77-88E3-BDF82348BD0C}"/>
    <cellStyle name="Comma 18 2 2 3 2 5" xfId="17036" xr:uid="{4BC4B581-DDBF-41F5-9850-E8244F7ABF7B}"/>
    <cellStyle name="Comma 18 2 2 3 3" xfId="5660" xr:uid="{CE9CADF1-B442-4341-9D6D-39D3F46D96E7}"/>
    <cellStyle name="Comma 18 2 2 3 4" xfId="9454" xr:uid="{B0C2E4F5-33A1-4EC0-A214-48754463617A}"/>
    <cellStyle name="Comma 18 2 2 3 5" xfId="13244" xr:uid="{2C97D874-BA54-4633-9D1E-C3A5E002E548}"/>
    <cellStyle name="Comma 18 2 2 3 6" xfId="17035" xr:uid="{202076F0-4AE6-4998-BA5D-39D2B89960FA}"/>
    <cellStyle name="Comma 18 2 2 4" xfId="2820" xr:uid="{EA43B8B3-D6A7-419D-A628-733CE43014C2}"/>
    <cellStyle name="Comma 18 2 2 4 2" xfId="5662" xr:uid="{419F3DD0-45BF-47AD-A162-C15F009B8FA3}"/>
    <cellStyle name="Comma 18 2 2 4 3" xfId="9456" xr:uid="{B0B37B51-A3AC-4598-B3C4-30ECCDE0EFFF}"/>
    <cellStyle name="Comma 18 2 2 4 4" xfId="13246" xr:uid="{461046B5-6FAA-4A7B-9BBC-D6C45844D9CA}"/>
    <cellStyle name="Comma 18 2 2 4 5" xfId="17037" xr:uid="{69757EFA-81B0-4429-93B2-2D954CFA66A3}"/>
    <cellStyle name="Comma 18 2 2 5" xfId="5657" xr:uid="{9AAEDA7B-BB3D-4B58-AF29-A1ED4E44B5FB}"/>
    <cellStyle name="Comma 18 2 2 6" xfId="9451" xr:uid="{5C96BC3B-0EFF-4A1B-ACB2-2E4E59DEFE70}"/>
    <cellStyle name="Comma 18 2 2 7" xfId="13241" xr:uid="{985D39F5-20B3-4B33-A022-4C9EA4D8BEAC}"/>
    <cellStyle name="Comma 18 2 2 8" xfId="17032" xr:uid="{5F17CDD0-B8BC-421A-A854-4D7BF9E131D9}"/>
    <cellStyle name="Comma 18 2 3" xfId="1254" xr:uid="{6EA4FCF4-C502-47EA-B811-D6DA5EB3964F}"/>
    <cellStyle name="Comma 18 2 3 2" xfId="1937" xr:uid="{46D0EEFC-CAFF-49A6-998C-12D91C53BE73}"/>
    <cellStyle name="Comma 18 2 3 2 2" xfId="3730" xr:uid="{4D4E10F4-F443-4A99-835A-DFECBD82ED4A}"/>
    <cellStyle name="Comma 18 2 3 2 2 2" xfId="5665" xr:uid="{BDD680B2-7ED5-48E6-A320-1CAD6D462B17}"/>
    <cellStyle name="Comma 18 2 3 2 2 3" xfId="9459" xr:uid="{95131CCB-4915-42C3-A1C4-35C1C95BC706}"/>
    <cellStyle name="Comma 18 2 3 2 2 4" xfId="13249" xr:uid="{F75BB962-7948-4C06-9891-EDECF78191D3}"/>
    <cellStyle name="Comma 18 2 3 2 2 5" xfId="17040" xr:uid="{F195D0E4-DEB7-4F9E-BC12-C78BE8217DA9}"/>
    <cellStyle name="Comma 18 2 3 2 3" xfId="5664" xr:uid="{E77C9825-15C1-40E7-AB32-C507ED9019B0}"/>
    <cellStyle name="Comma 18 2 3 2 4" xfId="9458" xr:uid="{9F59FC48-78F1-460B-B25F-CA1C7DA6058C}"/>
    <cellStyle name="Comma 18 2 3 2 5" xfId="13248" xr:uid="{70ED1049-81E5-4515-B8C6-77D11F3C2362}"/>
    <cellStyle name="Comma 18 2 3 2 6" xfId="17039" xr:uid="{0BDA2AD1-993F-4683-BB56-B7F0885FBDFA}"/>
    <cellStyle name="Comma 18 2 3 3" xfId="3047" xr:uid="{2A5EB7AE-A7B1-4C67-B3C8-BD3BA3941BF1}"/>
    <cellStyle name="Comma 18 2 3 3 2" xfId="5666" xr:uid="{B315E114-CC01-4BCD-8F34-42767E2CAFD0}"/>
    <cellStyle name="Comma 18 2 3 3 3" xfId="9460" xr:uid="{3C7A814A-CAB7-41B9-8CA4-DD8479BFCD61}"/>
    <cellStyle name="Comma 18 2 3 3 4" xfId="13250" xr:uid="{94D27740-017A-4C82-8FF2-64C29ADE13D4}"/>
    <cellStyle name="Comma 18 2 3 3 5" xfId="17041" xr:uid="{DAECE620-07F3-4743-BC80-91386C67DBBB}"/>
    <cellStyle name="Comma 18 2 3 4" xfId="5663" xr:uid="{8CC2682F-2415-4C4D-BF0F-966B19327A82}"/>
    <cellStyle name="Comma 18 2 3 5" xfId="9457" xr:uid="{74CFEB3C-FB5A-420F-A399-9E9D93271E19}"/>
    <cellStyle name="Comma 18 2 3 6" xfId="13247" xr:uid="{D3B2DDA7-38B4-4A1F-AC02-1AEA740C0B7E}"/>
    <cellStyle name="Comma 18 2 3 7" xfId="17038" xr:uid="{E640ECA8-DF3F-4C1E-8FC8-DB23868D5656}"/>
    <cellStyle name="Comma 18 2 4" xfId="1482" xr:uid="{81AB2BB2-2213-497F-BE19-C1FDD3345983}"/>
    <cellStyle name="Comma 18 2 4 2" xfId="3275" xr:uid="{EF56FAB1-EF54-4865-ABFF-6AAD687FD18D}"/>
    <cellStyle name="Comma 18 2 4 2 2" xfId="5668" xr:uid="{F8B738FE-1268-49E6-A4A3-ADFDACD3A7AE}"/>
    <cellStyle name="Comma 18 2 4 2 3" xfId="9462" xr:uid="{6756CE22-076D-4FF1-B531-709544BB4087}"/>
    <cellStyle name="Comma 18 2 4 2 4" xfId="13252" xr:uid="{C47F846A-9DB8-41A2-95B3-08519D2EE003}"/>
    <cellStyle name="Comma 18 2 4 2 5" xfId="17043" xr:uid="{1CF269E9-2123-4C49-801A-5DF765DD6DC8}"/>
    <cellStyle name="Comma 18 2 4 3" xfId="5667" xr:uid="{3B2DA336-19C2-44CA-A6A7-226B351783E5}"/>
    <cellStyle name="Comma 18 2 4 4" xfId="9461" xr:uid="{66B84257-DF84-4E2C-9BD1-F2F97FCC34AA}"/>
    <cellStyle name="Comma 18 2 4 5" xfId="13251" xr:uid="{B22B2D73-9ECC-4FA8-9452-FDE55BB01E6E}"/>
    <cellStyle name="Comma 18 2 4 6" xfId="17042" xr:uid="{69F39D7D-A4EE-42A0-A3DD-1C145B35D873}"/>
    <cellStyle name="Comma 18 2 5" xfId="2069" xr:uid="{0930CF65-3D8F-4744-8945-3F6E6F10F605}"/>
    <cellStyle name="Comma 18 2 5 2" xfId="3862" xr:uid="{877DC268-5C8E-48AB-BC68-57A9A1AD9A13}"/>
    <cellStyle name="Comma 18 2 5 2 2" xfId="5670" xr:uid="{FEAD8D6D-366A-421E-8F94-092591800C12}"/>
    <cellStyle name="Comma 18 2 5 2 3" xfId="9464" xr:uid="{D3C8EC23-A8F3-4C57-828B-0AE0DCD84A30}"/>
    <cellStyle name="Comma 18 2 5 2 4" xfId="13254" xr:uid="{3B6250F5-2523-4C56-B4F5-05314A2D049B}"/>
    <cellStyle name="Comma 18 2 5 2 5" xfId="17045" xr:uid="{D3A0E92F-58B9-433B-9DA6-AC4966D6FB80}"/>
    <cellStyle name="Comma 18 2 5 3" xfId="5669" xr:uid="{6F717AB7-1320-4A83-A854-095E12792B8E}"/>
    <cellStyle name="Comma 18 2 5 4" xfId="9463" xr:uid="{EEA42817-46A5-4DA6-A5E4-E968BA4168A5}"/>
    <cellStyle name="Comma 18 2 5 5" xfId="13253" xr:uid="{FD6DB483-15D1-44F3-AF6C-D925CEA4CCFC}"/>
    <cellStyle name="Comma 18 2 5 6" xfId="17044" xr:uid="{D438A3EC-D07B-4DF7-BDAE-86501ACCB230}"/>
    <cellStyle name="Comma 18 2 6" xfId="2593" xr:uid="{FF1DBEEF-53D8-4AA6-A122-98DB441470D5}"/>
    <cellStyle name="Comma 18 2 6 2" xfId="5671" xr:uid="{5D997529-0607-42C2-9E5F-D127093C06DD}"/>
    <cellStyle name="Comma 18 2 6 3" xfId="9465" xr:uid="{4BF4488A-7D8D-4A56-8B03-16D35182EEDD}"/>
    <cellStyle name="Comma 18 2 6 4" xfId="13255" xr:uid="{06E945CA-F804-4CB5-BCA5-5981877949B6}"/>
    <cellStyle name="Comma 18 2 6 5" xfId="17046" xr:uid="{D74EB777-CB9B-4B8A-80AE-C66C1DAA1D41}"/>
    <cellStyle name="Comma 18 2 7" xfId="5656" xr:uid="{56D6A683-A2D5-4B14-8CE7-D9D8881D8AA3}"/>
    <cellStyle name="Comma 18 2 8" xfId="9450" xr:uid="{B3325238-C50D-4B67-9269-5A9A0E315562}"/>
    <cellStyle name="Comma 18 2 9" xfId="13240" xr:uid="{DC039095-F1F9-4376-B29B-34281C78C7CC}"/>
    <cellStyle name="Comma 18 3" xfId="725" xr:uid="{0A178295-A602-4CA1-8F65-43AC066F4595}"/>
    <cellStyle name="Comma 18 3 10" xfId="17047" xr:uid="{2C49681A-CDBE-49C2-8FD6-50474A7EC4C1}"/>
    <cellStyle name="Comma 18 3 2" xfId="952" xr:uid="{8C49184B-8FCE-425C-99E8-FC093F95A247}"/>
    <cellStyle name="Comma 18 3 2 2" xfId="1635" xr:uid="{527A6F8E-9053-41A1-AF63-12F00A36A861}"/>
    <cellStyle name="Comma 18 3 2 2 2" xfId="3428" xr:uid="{EE30FC52-2D7F-42B9-8B28-D7B606CA6D3E}"/>
    <cellStyle name="Comma 18 3 2 2 2 2" xfId="5675" xr:uid="{0A9DB0F1-7753-4CE2-A9E6-218097652D2F}"/>
    <cellStyle name="Comma 18 3 2 2 2 3" xfId="9469" xr:uid="{01ABED87-9C79-49F8-9DEB-08F4E3347C48}"/>
    <cellStyle name="Comma 18 3 2 2 2 4" xfId="13259" xr:uid="{D4FD1BA0-DB78-49DC-BBFC-C8485F95E1A2}"/>
    <cellStyle name="Comma 18 3 2 2 2 5" xfId="17050" xr:uid="{5EB72080-BC06-4FFB-9C33-E9BD4B8B3524}"/>
    <cellStyle name="Comma 18 3 2 2 3" xfId="5674" xr:uid="{CF31776E-B1AD-4965-82EF-BD043C19B5A3}"/>
    <cellStyle name="Comma 18 3 2 2 4" xfId="9468" xr:uid="{6F77ACE0-4D07-421F-8BB7-74A2FEEFC5FE}"/>
    <cellStyle name="Comma 18 3 2 2 5" xfId="13258" xr:uid="{B97B6953-981B-4D7B-BB5F-C7B2348E5475}"/>
    <cellStyle name="Comma 18 3 2 2 6" xfId="17049" xr:uid="{010E7955-165F-47CD-8478-54375A78D6CA}"/>
    <cellStyle name="Comma 18 3 2 3" xfId="2745" xr:uid="{A23F504D-75E9-4DB0-8ECD-477B915E1271}"/>
    <cellStyle name="Comma 18 3 2 3 2" xfId="5676" xr:uid="{63DD260C-CC29-4BBC-BBEE-1757E67A0CFD}"/>
    <cellStyle name="Comma 18 3 2 3 3" xfId="9470" xr:uid="{68D16A63-B142-45CE-A45E-0CFDC45B25A2}"/>
    <cellStyle name="Comma 18 3 2 3 4" xfId="13260" xr:uid="{0C1DFD11-7D3A-404F-B2F9-00960584AC18}"/>
    <cellStyle name="Comma 18 3 2 3 5" xfId="17051" xr:uid="{290FE27B-D6EE-445C-99E6-F3FF04AC6CF2}"/>
    <cellStyle name="Comma 18 3 2 4" xfId="5673" xr:uid="{C06F56AE-E492-4E4B-8B84-0F97244D7480}"/>
    <cellStyle name="Comma 18 3 2 5" xfId="9467" xr:uid="{62F1C35F-06EE-4958-978B-FEC9DFBBDA02}"/>
    <cellStyle name="Comma 18 3 2 6" xfId="13257" xr:uid="{C7F79A7B-C227-4C2E-B29D-57CB9ABD264C}"/>
    <cellStyle name="Comma 18 3 2 7" xfId="17048" xr:uid="{CDE1A05E-F8E9-4CE2-AF11-FBAB42110343}"/>
    <cellStyle name="Comma 18 3 3" xfId="1179" xr:uid="{E9E7D2F5-0D42-4F47-A180-BCB3E662D3D4}"/>
    <cellStyle name="Comma 18 3 3 2" xfId="1862" xr:uid="{C4D4D84B-7994-4295-8074-750626203205}"/>
    <cellStyle name="Comma 18 3 3 2 2" xfId="3655" xr:uid="{8EA24038-776F-48F0-86A9-9CD018917F38}"/>
    <cellStyle name="Comma 18 3 3 2 2 2" xfId="5679" xr:uid="{108B6C0C-65A1-4F71-AF1F-F95A70CC57C2}"/>
    <cellStyle name="Comma 18 3 3 2 2 3" xfId="9473" xr:uid="{24AA9558-26E2-4819-B83E-78A218BB19CB}"/>
    <cellStyle name="Comma 18 3 3 2 2 4" xfId="13263" xr:uid="{A10279DD-0EBC-4443-AEA2-C39DB9EC694F}"/>
    <cellStyle name="Comma 18 3 3 2 2 5" xfId="17054" xr:uid="{D1CA7169-62B0-44AF-B6B5-7338D65F46F8}"/>
    <cellStyle name="Comma 18 3 3 2 3" xfId="5678" xr:uid="{068031E7-98C8-467E-B115-58F034311567}"/>
    <cellStyle name="Comma 18 3 3 2 4" xfId="9472" xr:uid="{1EBA57DA-83F5-48C8-B389-2EEA07A7297C}"/>
    <cellStyle name="Comma 18 3 3 2 5" xfId="13262" xr:uid="{6513B503-3F0F-4B64-93D0-1FA207985575}"/>
    <cellStyle name="Comma 18 3 3 2 6" xfId="17053" xr:uid="{AB077FE1-E6A0-4244-998E-48E8ADD02AC5}"/>
    <cellStyle name="Comma 18 3 3 3" xfId="2972" xr:uid="{C7393125-B9DB-4630-A91F-22B423FCC053}"/>
    <cellStyle name="Comma 18 3 3 3 2" xfId="5680" xr:uid="{B2FE203B-0AAF-4480-95F0-57373F6FAA2F}"/>
    <cellStyle name="Comma 18 3 3 3 3" xfId="9474" xr:uid="{C110487D-0437-4EAF-86AC-B4368762F9F5}"/>
    <cellStyle name="Comma 18 3 3 3 4" xfId="13264" xr:uid="{7E1BDD46-A03D-4A38-B76A-3D7CFDF6F702}"/>
    <cellStyle name="Comma 18 3 3 3 5" xfId="17055" xr:uid="{2329B3EA-8C77-4155-BA72-D6BB258B9B95}"/>
    <cellStyle name="Comma 18 3 3 4" xfId="5677" xr:uid="{8E2A98C8-DD15-460F-86F7-46890C1D61C1}"/>
    <cellStyle name="Comma 18 3 3 5" xfId="9471" xr:uid="{6A195028-513C-45C4-A798-0F72247AE1B4}"/>
    <cellStyle name="Comma 18 3 3 6" xfId="13261" xr:uid="{F34E49BD-0BF4-4D28-BF1E-76B8DABB8318}"/>
    <cellStyle name="Comma 18 3 3 7" xfId="17052" xr:uid="{DCC04983-DD59-4660-8873-E8E9C996EA69}"/>
    <cellStyle name="Comma 18 3 4" xfId="1407" xr:uid="{554DDB24-381C-4CB4-AF9A-6AB5FF50BD92}"/>
    <cellStyle name="Comma 18 3 4 2" xfId="3200" xr:uid="{6E691AFA-4B0D-4BE0-8FFE-FC6CE8E39F28}"/>
    <cellStyle name="Comma 18 3 4 2 2" xfId="5682" xr:uid="{7BFEFFA7-F61E-4B2A-B231-72A9A400450D}"/>
    <cellStyle name="Comma 18 3 4 2 3" xfId="9476" xr:uid="{317DF7F7-A00E-4C2C-80BE-FBBF805B84B5}"/>
    <cellStyle name="Comma 18 3 4 2 4" xfId="13266" xr:uid="{7FE2D73D-E689-4B4A-B755-3A88D7E73D35}"/>
    <cellStyle name="Comma 18 3 4 2 5" xfId="17057" xr:uid="{60A355D9-00DB-4184-9A26-407B2DBF83C4}"/>
    <cellStyle name="Comma 18 3 4 3" xfId="5681" xr:uid="{E7F43D89-5DE6-47E8-B539-DBEE9E351E1D}"/>
    <cellStyle name="Comma 18 3 4 4" xfId="9475" xr:uid="{6C6C7A2B-78B4-40E2-9F34-AA78062F48BF}"/>
    <cellStyle name="Comma 18 3 4 5" xfId="13265" xr:uid="{7AA6E7D9-6611-4A9D-8734-8024437684A3}"/>
    <cellStyle name="Comma 18 3 4 6" xfId="17056" xr:uid="{1C97C575-7B6B-4D6E-A279-9C9BEC19A977}"/>
    <cellStyle name="Comma 18 3 5" xfId="2011" xr:uid="{04325BBC-D078-4109-B8EA-71ABDD56A0EB}"/>
    <cellStyle name="Comma 18 3 5 2" xfId="3804" xr:uid="{CA5122F7-5397-45B9-B0BD-F6A840BCD75A}"/>
    <cellStyle name="Comma 18 3 5 2 2" xfId="5684" xr:uid="{77637ADD-DAF2-4156-B75F-2D52946F9BFC}"/>
    <cellStyle name="Comma 18 3 5 2 3" xfId="9478" xr:uid="{474894AF-2492-4DE3-8EC9-C7393FE6A79B}"/>
    <cellStyle name="Comma 18 3 5 2 4" xfId="13268" xr:uid="{CB5E949D-F7A2-48C3-83D1-470B0812B48A}"/>
    <cellStyle name="Comma 18 3 5 2 5" xfId="17059" xr:uid="{89C6A13C-7024-4E3B-8792-2084E4706D84}"/>
    <cellStyle name="Comma 18 3 5 3" xfId="5683" xr:uid="{686115E9-73A8-45BD-85FB-9D99AF11044B}"/>
    <cellStyle name="Comma 18 3 5 4" xfId="9477" xr:uid="{CDB81E92-830F-4116-92D4-0B27A860AB4C}"/>
    <cellStyle name="Comma 18 3 5 5" xfId="13267" xr:uid="{A5E389F7-631C-4CE5-AE9F-C00D240F2E6A}"/>
    <cellStyle name="Comma 18 3 5 6" xfId="17058" xr:uid="{D542CF2F-E6CB-4893-9D7D-8A7110AF256F}"/>
    <cellStyle name="Comma 18 3 6" xfId="2518" xr:uid="{67D27F11-92CE-44CD-8B0C-479C88AAC6A2}"/>
    <cellStyle name="Comma 18 3 6 2" xfId="5685" xr:uid="{CC7D1AE6-20D4-48BD-AD98-CD8B77FF056A}"/>
    <cellStyle name="Comma 18 3 6 3" xfId="9479" xr:uid="{5EDE313A-9F37-4A39-9A8D-7442D083DF66}"/>
    <cellStyle name="Comma 18 3 6 4" xfId="13269" xr:uid="{ECC99C91-3325-458A-BEAB-43299766BC16}"/>
    <cellStyle name="Comma 18 3 6 5" xfId="17060" xr:uid="{E5C09E06-5AEA-477E-9DD1-EFEF1C4974AF}"/>
    <cellStyle name="Comma 18 3 7" xfId="5672" xr:uid="{0B07CA3E-D07B-483E-9BB2-707F045667D6}"/>
    <cellStyle name="Comma 18 3 8" xfId="9466" xr:uid="{12FCA96A-7F86-4B07-AC33-0F4AE9C533EB}"/>
    <cellStyle name="Comma 18 3 9" xfId="13256" xr:uid="{5668653E-CE64-46CE-ACDB-E1B2DAEAA401}"/>
    <cellStyle name="Comma 18 4" xfId="876" xr:uid="{421722F8-EC49-42D6-9FA5-B5DB049716D8}"/>
    <cellStyle name="Comma 18 4 2" xfId="1559" xr:uid="{97A624ED-379C-4089-9FAF-E46C5B20B3DC}"/>
    <cellStyle name="Comma 18 4 2 2" xfId="3352" xr:uid="{EF9B1EB3-2566-44F1-87A5-FC6C4955E674}"/>
    <cellStyle name="Comma 18 4 2 2 2" xfId="5688" xr:uid="{01FC6CEB-1C46-465E-9258-FC914E4BAB87}"/>
    <cellStyle name="Comma 18 4 2 2 3" xfId="9482" xr:uid="{756BBF7F-3C3D-43D7-9DF2-5C9B5A15F657}"/>
    <cellStyle name="Comma 18 4 2 2 4" xfId="13272" xr:uid="{3C99BE75-B00A-4DCC-B8AD-9D9055B24FF4}"/>
    <cellStyle name="Comma 18 4 2 2 5" xfId="17063" xr:uid="{AB711FE9-855E-484D-A3E9-06DF90EC627A}"/>
    <cellStyle name="Comma 18 4 2 3" xfId="5687" xr:uid="{E457B3A1-1368-4BB6-AF1E-D995EA12F5FA}"/>
    <cellStyle name="Comma 18 4 2 4" xfId="9481" xr:uid="{5ACCEE41-2DE3-48F5-81A3-02FE13529F6E}"/>
    <cellStyle name="Comma 18 4 2 5" xfId="13271" xr:uid="{79460EF4-0D08-43FF-A902-6F6C76711992}"/>
    <cellStyle name="Comma 18 4 2 6" xfId="17062" xr:uid="{FB7BF79D-6673-49FA-9777-EAF05280C113}"/>
    <cellStyle name="Comma 18 4 3" xfId="2140" xr:uid="{5BDF7788-698E-438B-A43B-F95983400923}"/>
    <cellStyle name="Comma 18 4 3 2" xfId="3933" xr:uid="{396AE9E2-1765-4309-912A-40B27EBB541D}"/>
    <cellStyle name="Comma 18 4 3 2 2" xfId="5690" xr:uid="{20468505-0EDF-4349-AA41-A37BEFB15E02}"/>
    <cellStyle name="Comma 18 4 3 2 3" xfId="9484" xr:uid="{ADFDD752-55C1-4173-AF54-1F7D9B5F3D18}"/>
    <cellStyle name="Comma 18 4 3 2 4" xfId="13274" xr:uid="{302E53E1-F3F5-430A-B833-CA144F78115D}"/>
    <cellStyle name="Comma 18 4 3 2 5" xfId="17065" xr:uid="{17E18C5E-F647-46BE-98BD-177FD7BBB7E0}"/>
    <cellStyle name="Comma 18 4 3 3" xfId="5689" xr:uid="{AA748726-C57D-410A-BE7E-4D47567F03B8}"/>
    <cellStyle name="Comma 18 4 3 4" xfId="9483" xr:uid="{616439F6-F4D4-46CA-B468-05607C8735B0}"/>
    <cellStyle name="Comma 18 4 3 5" xfId="13273" xr:uid="{B5D9338B-D57E-4E8D-8D89-1C3724D05B47}"/>
    <cellStyle name="Comma 18 4 3 6" xfId="17064" xr:uid="{EAD096A1-7609-424F-A9DF-4250F80025E3}"/>
    <cellStyle name="Comma 18 4 4" xfId="2669" xr:uid="{45E1D2EC-35FC-410B-A983-E536952B245D}"/>
    <cellStyle name="Comma 18 4 4 2" xfId="5691" xr:uid="{A9E1A8D2-A5FF-4212-B54E-91B2463EE17C}"/>
    <cellStyle name="Comma 18 4 4 3" xfId="9485" xr:uid="{EE24BDEC-0A0B-4F7B-9233-F1A03A93A4FB}"/>
    <cellStyle name="Comma 18 4 4 4" xfId="13275" xr:uid="{7F55A81A-EF61-49CD-A0E7-F8CAB5887107}"/>
    <cellStyle name="Comma 18 4 4 5" xfId="17066" xr:uid="{F2123B7D-230F-4AEA-BA17-0864E4E9C961}"/>
    <cellStyle name="Comma 18 4 5" xfId="5686" xr:uid="{58783611-CF70-4ECA-AF96-6770F2790567}"/>
    <cellStyle name="Comma 18 4 6" xfId="9480" xr:uid="{F0A702A1-B8C6-4630-AC93-3EFC797B9F05}"/>
    <cellStyle name="Comma 18 4 7" xfId="13270" xr:uid="{CBE7E00E-E6C7-478C-B2A7-CA2AA67A4084}"/>
    <cellStyle name="Comma 18 4 8" xfId="17061" xr:uid="{A63CED98-984E-49F7-8166-8B47DC3721F2}"/>
    <cellStyle name="Comma 18 5" xfId="1103" xr:uid="{12565DF5-BE0D-4511-850E-9E9ABC377F79}"/>
    <cellStyle name="Comma 18 5 2" xfId="1786" xr:uid="{A82003C7-8264-4AB5-A812-8B8044E3706F}"/>
    <cellStyle name="Comma 18 5 2 2" xfId="3579" xr:uid="{BE0A6378-5FA8-4228-8212-497BF65385F9}"/>
    <cellStyle name="Comma 18 5 2 2 2" xfId="5694" xr:uid="{79BF59B3-98BB-453A-8F8E-B8BA878C597C}"/>
    <cellStyle name="Comma 18 5 2 2 3" xfId="9488" xr:uid="{C1383877-38AB-4AF3-8CFF-3AEE6FB6DC1C}"/>
    <cellStyle name="Comma 18 5 2 2 4" xfId="13278" xr:uid="{80BD2A24-662A-4234-8EA8-8D5BA933D032}"/>
    <cellStyle name="Comma 18 5 2 2 5" xfId="17069" xr:uid="{9CC3253C-B2EB-4B34-93E8-73F26885F67E}"/>
    <cellStyle name="Comma 18 5 2 3" xfId="5693" xr:uid="{DE962E8C-9C83-46A0-B81F-C220BA90AC3F}"/>
    <cellStyle name="Comma 18 5 2 4" xfId="9487" xr:uid="{A74E37EA-E427-4CE8-AA4C-4910B1D555FC}"/>
    <cellStyle name="Comma 18 5 2 5" xfId="13277" xr:uid="{BEBE9CFB-2BBF-4AD0-A6EF-4B62234CA9EC}"/>
    <cellStyle name="Comma 18 5 2 6" xfId="17068" xr:uid="{206219FC-CE20-46EA-8F3F-5335E9AD4F2E}"/>
    <cellStyle name="Comma 18 5 3" xfId="2896" xr:uid="{2792D975-E092-4FF5-AA6E-AD6A6263EFD0}"/>
    <cellStyle name="Comma 18 5 3 2" xfId="5695" xr:uid="{C9943704-C982-441F-8180-B12DED1AC648}"/>
    <cellStyle name="Comma 18 5 3 3" xfId="9489" xr:uid="{6147EDA4-E2B2-431E-89E8-00525788FA72}"/>
    <cellStyle name="Comma 18 5 3 4" xfId="13279" xr:uid="{5CB69ADF-240B-4267-9134-1986A1F8FBBC}"/>
    <cellStyle name="Comma 18 5 3 5" xfId="17070" xr:uid="{61305F0F-998F-4A4B-A4E4-7EC37E76DC17}"/>
    <cellStyle name="Comma 18 5 4" xfId="5692" xr:uid="{17013080-3BCA-42D4-BFEB-BA97633C52EF}"/>
    <cellStyle name="Comma 18 5 5" xfId="9486" xr:uid="{98B87A32-529D-467D-92B7-B8CC010948E2}"/>
    <cellStyle name="Comma 18 5 6" xfId="13276" xr:uid="{D99D030D-6D73-4E94-A207-46298903216F}"/>
    <cellStyle name="Comma 18 5 7" xfId="17067" xr:uid="{CFC47F4D-A13C-4612-8810-119EDC8AACDC}"/>
    <cellStyle name="Comma 18 6" xfId="1331" xr:uid="{14C46DA7-6C88-4FE1-BA33-56B061CC7865}"/>
    <cellStyle name="Comma 18 6 2" xfId="3124" xr:uid="{D935A452-1A9F-48D9-9FB4-719C7A644CFA}"/>
    <cellStyle name="Comma 18 6 2 2" xfId="5697" xr:uid="{4A494803-A971-422F-B55B-18D3F03A09FF}"/>
    <cellStyle name="Comma 18 6 2 3" xfId="9491" xr:uid="{9BD633E3-F878-432F-8964-3C20149D5BE3}"/>
    <cellStyle name="Comma 18 6 2 4" xfId="13281" xr:uid="{BD04F21F-E8CE-4D14-A504-574AA9602551}"/>
    <cellStyle name="Comma 18 6 2 5" xfId="17072" xr:uid="{86FAB3F1-969B-474B-8FB4-13F70C096FCF}"/>
    <cellStyle name="Comma 18 6 3" xfId="5696" xr:uid="{3F6C8D11-2A9F-4172-B62A-260EC3355D9B}"/>
    <cellStyle name="Comma 18 6 4" xfId="9490" xr:uid="{0DF97ACC-3182-4472-B984-0026D300C817}"/>
    <cellStyle name="Comma 18 6 5" xfId="13280" xr:uid="{C598F856-96C6-4AB5-BE48-920885E68E28}"/>
    <cellStyle name="Comma 18 6 6" xfId="17071" xr:uid="{6B9A6010-98B0-4BF4-9828-AADD12CA4167}"/>
    <cellStyle name="Comma 18 7" xfId="635" xr:uid="{897CDF99-1DA7-4D14-B9E1-F1137B9A47BD}"/>
    <cellStyle name="Comma 18 7 2" xfId="2436" xr:uid="{D6834785-A9E6-421C-AD80-F8186F2BFAA0}"/>
    <cellStyle name="Comma 18 7 2 2" xfId="5699" xr:uid="{C3D1B472-0B91-4361-9308-5EDD20E66ABA}"/>
    <cellStyle name="Comma 18 7 2 3" xfId="9493" xr:uid="{94A234B5-D9E4-4599-B3A5-3A2F693B3AFB}"/>
    <cellStyle name="Comma 18 7 2 4" xfId="13283" xr:uid="{EB88EFFB-6857-45E2-8751-BD9C6810DC19}"/>
    <cellStyle name="Comma 18 7 2 5" xfId="17074" xr:uid="{80573549-0B89-4E8C-A8FC-E453802915C5}"/>
    <cellStyle name="Comma 18 7 3" xfId="5698" xr:uid="{94A8D4BA-ECA3-424E-A8E0-609BAB85F4EF}"/>
    <cellStyle name="Comma 18 7 4" xfId="9492" xr:uid="{D8A3897A-4BDA-4CBB-AE0F-EE27A9E5D84A}"/>
    <cellStyle name="Comma 18 7 5" xfId="13282" xr:uid="{CC9DA65C-02B9-444F-BFBD-8C35C5A5331A}"/>
    <cellStyle name="Comma 18 7 6" xfId="17073" xr:uid="{0A176A57-2ED5-42B2-973F-CC397C4A1671}"/>
    <cellStyle name="Comma 18 8" xfId="2338" xr:uid="{6E87C3B5-59EA-4CB8-81F5-947D3DE675D4}"/>
    <cellStyle name="Comma 18 8 2" xfId="5700" xr:uid="{24F30569-A74C-40AA-BFB4-6BA429188B36}"/>
    <cellStyle name="Comma 18 8 3" xfId="9494" xr:uid="{4C718FE7-6AF3-4AEA-89C9-5436797059DF}"/>
    <cellStyle name="Comma 18 8 4" xfId="13284" xr:uid="{34102C45-B2B2-437D-BF1C-15E326658E81}"/>
    <cellStyle name="Comma 18 8 5" xfId="17075" xr:uid="{CB7415BE-3A07-42D8-8829-9BB68A42F819}"/>
    <cellStyle name="Comma 18 9" xfId="5655" xr:uid="{21DEF88E-51B8-470C-9DA3-676DC9B1E157}"/>
    <cellStyle name="Comma 19" xfId="531" xr:uid="{4C755659-9CF3-4228-AAAF-E64102500917}"/>
    <cellStyle name="Comma 19 10" xfId="9495" xr:uid="{8F431641-6E20-4374-848F-269B9F517335}"/>
    <cellStyle name="Comma 19 11" xfId="13285" xr:uid="{F57C2432-2CCF-46E6-A56C-CC178AD480DF}"/>
    <cellStyle name="Comma 19 12" xfId="17076" xr:uid="{A321C3A1-3C22-442F-B1E5-7E2CD1A2E43A}"/>
    <cellStyle name="Comma 19 2" xfId="801" xr:uid="{988FC2D4-B1F0-480B-8BD4-A0A21E4C63A8}"/>
    <cellStyle name="Comma 19 2 10" xfId="17077" xr:uid="{1EF6FC69-7660-44DB-B1E1-B2192B67A07B}"/>
    <cellStyle name="Comma 19 2 2" xfId="1028" xr:uid="{EC4D912C-CC2A-4335-B540-4EDFE5208B7F}"/>
    <cellStyle name="Comma 19 2 2 2" xfId="1711" xr:uid="{7D3622E9-8B46-4CF6-BCE6-4D63F508E76E}"/>
    <cellStyle name="Comma 19 2 2 2 2" xfId="3504" xr:uid="{45CB2BF9-FD35-4A2B-A521-20A1B4601E60}"/>
    <cellStyle name="Comma 19 2 2 2 2 2" xfId="5705" xr:uid="{5671D1C5-4FB2-425F-9E19-F6465C9FE5B2}"/>
    <cellStyle name="Comma 19 2 2 2 2 3" xfId="9499" xr:uid="{D0708667-D84A-42C6-8A77-A5A756194898}"/>
    <cellStyle name="Comma 19 2 2 2 2 4" xfId="13289" xr:uid="{49221B3E-0C6A-4399-93C0-ED1766453638}"/>
    <cellStyle name="Comma 19 2 2 2 2 5" xfId="17080" xr:uid="{39812897-A9EB-4EBA-9AA5-3C9DB4DC2895}"/>
    <cellStyle name="Comma 19 2 2 2 3" xfId="5704" xr:uid="{9DB30E48-D75D-44F6-B361-C10A32B39825}"/>
    <cellStyle name="Comma 19 2 2 2 4" xfId="9498" xr:uid="{75BDF3A9-3F6C-4B07-9403-0F81D88307E9}"/>
    <cellStyle name="Comma 19 2 2 2 5" xfId="13288" xr:uid="{1FF42729-07CF-483A-8325-ED7A0ACD697F}"/>
    <cellStyle name="Comma 19 2 2 2 6" xfId="17079" xr:uid="{2A38186E-16AE-4D2E-8656-1947634A5D0D}"/>
    <cellStyle name="Comma 19 2 2 3" xfId="2216" xr:uid="{3C4FAEEF-EA23-4119-8978-12433F2F26D6}"/>
    <cellStyle name="Comma 19 2 2 3 2" xfId="4009" xr:uid="{1B577C05-478C-41A1-920E-B94DBE8292FA}"/>
    <cellStyle name="Comma 19 2 2 3 2 2" xfId="5707" xr:uid="{D10F2A54-1ED4-40D1-B9DB-DCC39E93F806}"/>
    <cellStyle name="Comma 19 2 2 3 2 3" xfId="9501" xr:uid="{026648D6-DC42-4DF4-BB83-D3C1EB593FDD}"/>
    <cellStyle name="Comma 19 2 2 3 2 4" xfId="13291" xr:uid="{A9F99B1F-4D89-49CB-98B7-858B657F1A17}"/>
    <cellStyle name="Comma 19 2 2 3 2 5" xfId="17082" xr:uid="{C768DA33-3770-4277-AF94-03534BEA4588}"/>
    <cellStyle name="Comma 19 2 2 3 3" xfId="5706" xr:uid="{B2C428EB-6FC5-498B-A183-B730BEEEC87A}"/>
    <cellStyle name="Comma 19 2 2 3 4" xfId="9500" xr:uid="{128EE1B5-EC36-4A2F-B81D-356389F5DA14}"/>
    <cellStyle name="Comma 19 2 2 3 5" xfId="13290" xr:uid="{F23B13AE-7233-43E2-96B2-22CCAA13F4DF}"/>
    <cellStyle name="Comma 19 2 2 3 6" xfId="17081" xr:uid="{7C636486-4E78-4700-87AF-07056B5E6ACD}"/>
    <cellStyle name="Comma 19 2 2 4" xfId="2821" xr:uid="{6EE14766-EE63-454C-8DFF-46BB26A43D36}"/>
    <cellStyle name="Comma 19 2 2 4 2" xfId="5708" xr:uid="{DA371808-3E6C-4137-887E-9E38D39AD69B}"/>
    <cellStyle name="Comma 19 2 2 4 3" xfId="9502" xr:uid="{2A380E28-4F3A-46DD-99B9-BD22BB08C386}"/>
    <cellStyle name="Comma 19 2 2 4 4" xfId="13292" xr:uid="{638F456A-FCE6-40E8-A0F8-00F82C45717D}"/>
    <cellStyle name="Comma 19 2 2 4 5" xfId="17083" xr:uid="{305E13DB-4F34-42B3-90F7-7BA1C5C9D7DB}"/>
    <cellStyle name="Comma 19 2 2 5" xfId="5703" xr:uid="{D3DA579D-0DDC-4A6B-9F53-C1151C34FDEB}"/>
    <cellStyle name="Comma 19 2 2 6" xfId="9497" xr:uid="{E17702B9-77DC-4791-B002-0EC64DD3098F}"/>
    <cellStyle name="Comma 19 2 2 7" xfId="13287" xr:uid="{625ACBE8-9D4E-42C3-8318-BEB4DE0868FB}"/>
    <cellStyle name="Comma 19 2 2 8" xfId="17078" xr:uid="{0099639C-A8D1-45D3-BB96-EA358097146A}"/>
    <cellStyle name="Comma 19 2 3" xfId="1255" xr:uid="{953CB0E9-DB89-4963-A808-6FC83E5B9765}"/>
    <cellStyle name="Comma 19 2 3 2" xfId="1938" xr:uid="{24BDAFB3-C12D-4A18-BB46-4666719A0F7B}"/>
    <cellStyle name="Comma 19 2 3 2 2" xfId="3731" xr:uid="{CCE945B1-B3B6-4E53-ABE5-CF792859EB2E}"/>
    <cellStyle name="Comma 19 2 3 2 2 2" xfId="5711" xr:uid="{EF0CF73B-30A3-448F-8697-8B49AE2C4CCA}"/>
    <cellStyle name="Comma 19 2 3 2 2 3" xfId="9505" xr:uid="{D827FF66-FB36-49AC-8308-A7D01AD72391}"/>
    <cellStyle name="Comma 19 2 3 2 2 4" xfId="13295" xr:uid="{9A0ECB8E-0DEC-4B19-B564-9B9C7262C5AD}"/>
    <cellStyle name="Comma 19 2 3 2 2 5" xfId="17086" xr:uid="{C657537C-CBFD-46EB-BF20-BC67DF87EC5D}"/>
    <cellStyle name="Comma 19 2 3 2 3" xfId="5710" xr:uid="{3DBC2D19-14C9-4106-AB00-D7A034C50CEE}"/>
    <cellStyle name="Comma 19 2 3 2 4" xfId="9504" xr:uid="{27D67B0B-2B36-4CD9-AD0D-0E237429162F}"/>
    <cellStyle name="Comma 19 2 3 2 5" xfId="13294" xr:uid="{4D7E901A-9722-4CD3-8BCA-5E1029486D81}"/>
    <cellStyle name="Comma 19 2 3 2 6" xfId="17085" xr:uid="{A6FE616E-AA40-4FC6-A687-68DB10ADB2BE}"/>
    <cellStyle name="Comma 19 2 3 3" xfId="3048" xr:uid="{8841AE8B-2A70-4D93-90B1-90BECBF17E0A}"/>
    <cellStyle name="Comma 19 2 3 3 2" xfId="5712" xr:uid="{C45A66DF-228C-48D7-8ADC-AD6C9AE45C62}"/>
    <cellStyle name="Comma 19 2 3 3 3" xfId="9506" xr:uid="{63668E87-9CFE-4DFD-9661-2AA90B66C343}"/>
    <cellStyle name="Comma 19 2 3 3 4" xfId="13296" xr:uid="{2676AD09-5233-473B-8936-4C7111A4DE21}"/>
    <cellStyle name="Comma 19 2 3 3 5" xfId="17087" xr:uid="{B05E4688-BA31-42A4-B2B0-27B4E67E7ADE}"/>
    <cellStyle name="Comma 19 2 3 4" xfId="5709" xr:uid="{93A86E08-765D-4BD9-A8E6-842758231167}"/>
    <cellStyle name="Comma 19 2 3 5" xfId="9503" xr:uid="{975A34F5-541C-442B-9914-20A8A174C041}"/>
    <cellStyle name="Comma 19 2 3 6" xfId="13293" xr:uid="{64E5C1D9-3919-46AB-92D5-B7B184C6AD98}"/>
    <cellStyle name="Comma 19 2 3 7" xfId="17084" xr:uid="{387261F3-D553-40DE-B491-034048A39557}"/>
    <cellStyle name="Comma 19 2 4" xfId="1483" xr:uid="{3FE0B349-FA42-407F-86B6-1A1654C742E3}"/>
    <cellStyle name="Comma 19 2 4 2" xfId="3276" xr:uid="{6EA20407-D5C2-4979-985F-1BE093B4C9F0}"/>
    <cellStyle name="Comma 19 2 4 2 2" xfId="5714" xr:uid="{CD577A85-D17E-4319-90AE-D53FEFA032D3}"/>
    <cellStyle name="Comma 19 2 4 2 3" xfId="9508" xr:uid="{AB46145F-8A5A-4426-B954-3A2908859A3A}"/>
    <cellStyle name="Comma 19 2 4 2 4" xfId="13298" xr:uid="{B51BB8FE-E2C8-4855-B633-0930F2C6FC18}"/>
    <cellStyle name="Comma 19 2 4 2 5" xfId="17089" xr:uid="{2FB9E54A-604F-4359-93BC-8D07787F64ED}"/>
    <cellStyle name="Comma 19 2 4 3" xfId="5713" xr:uid="{34C4B122-9811-4440-940C-546AEC0F9D1D}"/>
    <cellStyle name="Comma 19 2 4 4" xfId="9507" xr:uid="{13CF6A4D-E306-4FFC-A447-80DEB9EC6EDB}"/>
    <cellStyle name="Comma 19 2 4 5" xfId="13297" xr:uid="{024970EF-F02A-4883-96D4-4C70A6B8969C}"/>
    <cellStyle name="Comma 19 2 4 6" xfId="17088" xr:uid="{6ACE183D-8A2F-4AFC-AD54-DD88ED485970}"/>
    <cellStyle name="Comma 19 2 5" xfId="2070" xr:uid="{D8F9E473-C476-49C1-B2AC-E0A140E0F638}"/>
    <cellStyle name="Comma 19 2 5 2" xfId="3863" xr:uid="{FF12295A-4203-4F63-9489-7D519A1A85A0}"/>
    <cellStyle name="Comma 19 2 5 2 2" xfId="5716" xr:uid="{974183A7-F619-4C0C-9DAA-DC769586C310}"/>
    <cellStyle name="Comma 19 2 5 2 3" xfId="9510" xr:uid="{B5C4A5E7-4879-4BB6-92CA-D4137FCCC495}"/>
    <cellStyle name="Comma 19 2 5 2 4" xfId="13300" xr:uid="{04C305D8-E59C-401A-97FE-08B9FDCF2002}"/>
    <cellStyle name="Comma 19 2 5 2 5" xfId="17091" xr:uid="{4D1B5160-84C2-4A48-9E19-046A6FC18364}"/>
    <cellStyle name="Comma 19 2 5 3" xfId="5715" xr:uid="{58555CC1-FCC4-4D20-9104-1B75139D3C67}"/>
    <cellStyle name="Comma 19 2 5 4" xfId="9509" xr:uid="{1223DE80-3CDC-4830-A0E7-A273E6FA6C3F}"/>
    <cellStyle name="Comma 19 2 5 5" xfId="13299" xr:uid="{9304C07B-76C4-4924-9E83-C480BE8BCAFD}"/>
    <cellStyle name="Comma 19 2 5 6" xfId="17090" xr:uid="{FB20DB62-B1DC-4790-AE13-0B319E50CAD0}"/>
    <cellStyle name="Comma 19 2 6" xfId="2594" xr:uid="{2610A759-DBFB-4625-A225-4611D71D6841}"/>
    <cellStyle name="Comma 19 2 6 2" xfId="5717" xr:uid="{EBF36A35-5FB7-466A-8353-9F23D2E21322}"/>
    <cellStyle name="Comma 19 2 6 3" xfId="9511" xr:uid="{E2334835-59F0-406E-85C7-676ED19684AA}"/>
    <cellStyle name="Comma 19 2 6 4" xfId="13301" xr:uid="{28512C86-BCF8-44EC-AB7F-75FB5D922E6B}"/>
    <cellStyle name="Comma 19 2 6 5" xfId="17092" xr:uid="{9A7EB0ED-6BE0-4D06-95EF-063C629D31F2}"/>
    <cellStyle name="Comma 19 2 7" xfId="5702" xr:uid="{5A006637-6680-48D0-B165-35D262C122E4}"/>
    <cellStyle name="Comma 19 2 8" xfId="9496" xr:uid="{532A8AA9-0EFC-4664-AC13-059C204876B3}"/>
    <cellStyle name="Comma 19 2 9" xfId="13286" xr:uid="{7C08B10B-4DBA-4184-97A7-6D9F05DF3902}"/>
    <cellStyle name="Comma 19 3" xfId="726" xr:uid="{8567DCCE-20A2-4AF9-A17A-A7D9F059FFAE}"/>
    <cellStyle name="Comma 19 3 10" xfId="17093" xr:uid="{97A117EC-2EFA-419C-BE75-F7EEDA28E3E2}"/>
    <cellStyle name="Comma 19 3 2" xfId="953" xr:uid="{896FAC23-A23D-4264-86D4-8808055365F5}"/>
    <cellStyle name="Comma 19 3 2 2" xfId="1636" xr:uid="{1352EA98-0A96-4701-8832-861A22FB3EFE}"/>
    <cellStyle name="Comma 19 3 2 2 2" xfId="3429" xr:uid="{DC4D51B7-050D-45A7-8F16-9CF461E7A1E1}"/>
    <cellStyle name="Comma 19 3 2 2 2 2" xfId="5721" xr:uid="{874A3BBA-1047-489A-BEB1-DDC8DA5A4F81}"/>
    <cellStyle name="Comma 19 3 2 2 2 3" xfId="9515" xr:uid="{3E8B7B33-6129-488C-A43C-D7136E47EE2B}"/>
    <cellStyle name="Comma 19 3 2 2 2 4" xfId="13305" xr:uid="{DA4E483E-02AE-4DD3-8B19-025BA76B7F03}"/>
    <cellStyle name="Comma 19 3 2 2 2 5" xfId="17096" xr:uid="{39843A5D-C3C9-40AA-8FEC-F1EA9D4BB06D}"/>
    <cellStyle name="Comma 19 3 2 2 3" xfId="5720" xr:uid="{2565A584-4BAF-460A-94DF-1D0B8CFF1601}"/>
    <cellStyle name="Comma 19 3 2 2 4" xfId="9514" xr:uid="{116339C5-CC71-4E95-8E38-ECA9C989FDA0}"/>
    <cellStyle name="Comma 19 3 2 2 5" xfId="13304" xr:uid="{F6CE4DC5-07DD-4D63-95C2-7C2A9114A9B1}"/>
    <cellStyle name="Comma 19 3 2 2 6" xfId="17095" xr:uid="{20EEEFCA-C228-4451-A522-637DC9FBC02A}"/>
    <cellStyle name="Comma 19 3 2 3" xfId="2746" xr:uid="{5B53CC64-FBC0-4A83-984A-13E26F994709}"/>
    <cellStyle name="Comma 19 3 2 3 2" xfId="5722" xr:uid="{3188DFD3-A2DF-473B-8056-1A530BC8B6AB}"/>
    <cellStyle name="Comma 19 3 2 3 3" xfId="9516" xr:uid="{DEF5A715-7069-40C2-837C-D57DECA24690}"/>
    <cellStyle name="Comma 19 3 2 3 4" xfId="13306" xr:uid="{08DB374F-EFA5-4EE3-81A7-702009E50052}"/>
    <cellStyle name="Comma 19 3 2 3 5" xfId="17097" xr:uid="{DDA6AEB3-B05C-4643-8AD6-86A6663E352F}"/>
    <cellStyle name="Comma 19 3 2 4" xfId="5719" xr:uid="{6631EE86-F6AB-41FF-AF56-C807769C63E5}"/>
    <cellStyle name="Comma 19 3 2 5" xfId="9513" xr:uid="{DDDC4F25-0679-45B1-80A9-F72BE60C03A9}"/>
    <cellStyle name="Comma 19 3 2 6" xfId="13303" xr:uid="{48219B7F-CFB5-49C8-97BA-FB3D8B9D11D7}"/>
    <cellStyle name="Comma 19 3 2 7" xfId="17094" xr:uid="{8659BCCF-5085-4955-93D1-0AC6FDB7463F}"/>
    <cellStyle name="Comma 19 3 3" xfId="1180" xr:uid="{AB212838-0926-4CB1-AA05-04FDF84EB247}"/>
    <cellStyle name="Comma 19 3 3 2" xfId="1863" xr:uid="{A1501B85-CB8D-445F-B51E-0ADFBFF82976}"/>
    <cellStyle name="Comma 19 3 3 2 2" xfId="3656" xr:uid="{EA311B01-5A57-4508-AFA2-3EA22FDAAC78}"/>
    <cellStyle name="Comma 19 3 3 2 2 2" xfId="5725" xr:uid="{D9D861FD-EAE2-4099-A1FC-E9530036CA1E}"/>
    <cellStyle name="Comma 19 3 3 2 2 3" xfId="9519" xr:uid="{F89C5938-890E-4BAE-A724-266D73524C62}"/>
    <cellStyle name="Comma 19 3 3 2 2 4" xfId="13309" xr:uid="{0DC6564F-22D8-4EF9-8C3D-F9786CC0051E}"/>
    <cellStyle name="Comma 19 3 3 2 2 5" xfId="17100" xr:uid="{4CF33868-393E-4025-8E36-28FC1CCF2C8B}"/>
    <cellStyle name="Comma 19 3 3 2 3" xfId="5724" xr:uid="{C40987B3-8D9B-48F4-BE97-5BC298AE568B}"/>
    <cellStyle name="Comma 19 3 3 2 4" xfId="9518" xr:uid="{5B7EDEFF-CFA2-4B00-8C61-8A939BF1179C}"/>
    <cellStyle name="Comma 19 3 3 2 5" xfId="13308" xr:uid="{785C5022-243C-4411-B842-060BFF24007F}"/>
    <cellStyle name="Comma 19 3 3 2 6" xfId="17099" xr:uid="{93D91F06-CD94-455E-AA58-0291A5F29D55}"/>
    <cellStyle name="Comma 19 3 3 3" xfId="2973" xr:uid="{58E76372-8146-4B85-9FB5-6177AC235806}"/>
    <cellStyle name="Comma 19 3 3 3 2" xfId="5726" xr:uid="{B9C0BFB7-8197-41BA-ADFB-6701C04644CA}"/>
    <cellStyle name="Comma 19 3 3 3 3" xfId="9520" xr:uid="{497E97AD-DF92-42B7-B5FC-F135408D3F53}"/>
    <cellStyle name="Comma 19 3 3 3 4" xfId="13310" xr:uid="{812B6F5C-0759-4250-8950-AD704F521D60}"/>
    <cellStyle name="Comma 19 3 3 3 5" xfId="17101" xr:uid="{9DF7F6D5-4AB4-4970-883E-D4161DA4BF8E}"/>
    <cellStyle name="Comma 19 3 3 4" xfId="5723" xr:uid="{23807C26-1031-46A0-9D3B-A781568256C6}"/>
    <cellStyle name="Comma 19 3 3 5" xfId="9517" xr:uid="{2E836B8E-4555-4C46-A9DE-36865FCBF03A}"/>
    <cellStyle name="Comma 19 3 3 6" xfId="13307" xr:uid="{52D96FF3-DE06-40D5-BA25-4983A2E33FD4}"/>
    <cellStyle name="Comma 19 3 3 7" xfId="17098" xr:uid="{B31900AB-BE86-49ED-A687-6467B85D07EA}"/>
    <cellStyle name="Comma 19 3 4" xfId="1408" xr:uid="{7A9C61CE-1843-4FED-AC35-4C61EC7D1AF2}"/>
    <cellStyle name="Comma 19 3 4 2" xfId="3201" xr:uid="{03F496B9-7F77-4A87-9603-8402BCE9E4EF}"/>
    <cellStyle name="Comma 19 3 4 2 2" xfId="5728" xr:uid="{02F95CA5-2144-48C2-B4DB-F63995965E38}"/>
    <cellStyle name="Comma 19 3 4 2 3" xfId="9522" xr:uid="{935BADEC-2242-4EBC-91BF-89C13F265746}"/>
    <cellStyle name="Comma 19 3 4 2 4" xfId="13312" xr:uid="{B5F49B5A-D861-433E-A401-47211BA77EC9}"/>
    <cellStyle name="Comma 19 3 4 2 5" xfId="17103" xr:uid="{EDF14DB4-17EF-47BA-9137-CCD8FEE3554E}"/>
    <cellStyle name="Comma 19 3 4 3" xfId="5727" xr:uid="{3418A94E-BAE7-48F0-BD2B-34DF6FD1119A}"/>
    <cellStyle name="Comma 19 3 4 4" xfId="9521" xr:uid="{A29C27BB-C48A-47C8-B115-B8CD3F1B3296}"/>
    <cellStyle name="Comma 19 3 4 5" xfId="13311" xr:uid="{227DAA6D-8A51-4D37-8609-71F093F646F0}"/>
    <cellStyle name="Comma 19 3 4 6" xfId="17102" xr:uid="{CC88ECF6-13D7-4B7B-A4C3-90CB8FBAE256}"/>
    <cellStyle name="Comma 19 3 5" xfId="2012" xr:uid="{5DA77D76-1AAB-43A1-B5D4-D3A4049B0CA5}"/>
    <cellStyle name="Comma 19 3 5 2" xfId="3805" xr:uid="{F7CE2B05-6802-4434-9226-C2AE3F5F1843}"/>
    <cellStyle name="Comma 19 3 5 2 2" xfId="5730" xr:uid="{21A3E280-6384-4649-9F1D-417F26926066}"/>
    <cellStyle name="Comma 19 3 5 2 3" xfId="9524" xr:uid="{29FE8116-34C2-4E59-AFA9-DC54EF74664A}"/>
    <cellStyle name="Comma 19 3 5 2 4" xfId="13314" xr:uid="{8A8F0EAB-7CB1-4D78-90FD-2BB1177CE75C}"/>
    <cellStyle name="Comma 19 3 5 2 5" xfId="17105" xr:uid="{95C298FE-6155-4005-80E6-6F05761E9266}"/>
    <cellStyle name="Comma 19 3 5 3" xfId="5729" xr:uid="{07FFFE40-1D2A-4171-A087-7188E590679A}"/>
    <cellStyle name="Comma 19 3 5 4" xfId="9523" xr:uid="{2F711F07-074A-467C-A3A7-11375F4426E3}"/>
    <cellStyle name="Comma 19 3 5 5" xfId="13313" xr:uid="{0250EFB5-32FB-40E9-B0E7-71BDE65CA7BF}"/>
    <cellStyle name="Comma 19 3 5 6" xfId="17104" xr:uid="{4A9F5A59-EFBE-4C60-8001-8EA7BA50230F}"/>
    <cellStyle name="Comma 19 3 6" xfId="2519" xr:uid="{56768995-644B-48EE-8A30-53A3B7A7E6A4}"/>
    <cellStyle name="Comma 19 3 6 2" xfId="5731" xr:uid="{BAAF9253-ACEA-4D5E-A4EB-08E7F5BE7867}"/>
    <cellStyle name="Comma 19 3 6 3" xfId="9525" xr:uid="{9D9B7D16-09E3-44BC-9B6F-4F618B142892}"/>
    <cellStyle name="Comma 19 3 6 4" xfId="13315" xr:uid="{37993EB5-EDD6-4860-91BF-FEE8087A94C8}"/>
    <cellStyle name="Comma 19 3 6 5" xfId="17106" xr:uid="{67A32EC4-E4D1-4CD5-8293-051C45725338}"/>
    <cellStyle name="Comma 19 3 7" xfId="5718" xr:uid="{D3D0058F-94FF-4211-A00A-0802D31FFC8E}"/>
    <cellStyle name="Comma 19 3 8" xfId="9512" xr:uid="{91D1B0F6-9988-4F04-9D0F-537145A7A496}"/>
    <cellStyle name="Comma 19 3 9" xfId="13302" xr:uid="{A2059636-D9C0-448D-8829-237D9E53F406}"/>
    <cellStyle name="Comma 19 4" xfId="877" xr:uid="{386C3393-D99D-4260-A7C4-863DA3420F07}"/>
    <cellStyle name="Comma 19 4 2" xfId="1560" xr:uid="{A6741AC9-E790-498C-80C8-DF1E3CD27823}"/>
    <cellStyle name="Comma 19 4 2 2" xfId="3353" xr:uid="{8BA0016A-8CF7-420D-9BAC-F09584CD4107}"/>
    <cellStyle name="Comma 19 4 2 2 2" xfId="5734" xr:uid="{5928B6EC-A7A0-4675-B3CF-157E60732808}"/>
    <cellStyle name="Comma 19 4 2 2 3" xfId="9528" xr:uid="{BC273B06-7FCE-46FD-A910-C0D7F9859260}"/>
    <cellStyle name="Comma 19 4 2 2 4" xfId="13318" xr:uid="{6E56BFAE-174A-4244-B66A-4F1D3A9079FE}"/>
    <cellStyle name="Comma 19 4 2 2 5" xfId="17109" xr:uid="{E1D19D18-1A56-4F48-B4BD-E7F98ED41B2E}"/>
    <cellStyle name="Comma 19 4 2 3" xfId="5733" xr:uid="{CD2EC7E2-B0D1-44B8-A3D0-74E531F43B0A}"/>
    <cellStyle name="Comma 19 4 2 4" xfId="9527" xr:uid="{F5154839-7700-479C-AC46-25541B672F7E}"/>
    <cellStyle name="Comma 19 4 2 5" xfId="13317" xr:uid="{156C94D9-C880-4245-9AD8-CB66AD15D95F}"/>
    <cellStyle name="Comma 19 4 2 6" xfId="17108" xr:uid="{C3870F57-3708-4437-89A2-FAF948955C02}"/>
    <cellStyle name="Comma 19 4 3" xfId="2141" xr:uid="{1258B27A-C83A-438D-B3DD-5D2071722EEB}"/>
    <cellStyle name="Comma 19 4 3 2" xfId="3934" xr:uid="{21F08280-CA62-4FDF-AD4D-40CEAB6634F9}"/>
    <cellStyle name="Comma 19 4 3 2 2" xfId="5736" xr:uid="{3357366E-ABC1-49C8-B7E2-87B1468E260F}"/>
    <cellStyle name="Comma 19 4 3 2 3" xfId="9530" xr:uid="{CECE51E4-6D91-43CA-BA1F-1F5EBE34C17B}"/>
    <cellStyle name="Comma 19 4 3 2 4" xfId="13320" xr:uid="{489F3C37-6A80-4706-A5CC-616DA50EE27B}"/>
    <cellStyle name="Comma 19 4 3 2 5" xfId="17111" xr:uid="{35BC9A00-8FEF-45D3-951F-4090649912E6}"/>
    <cellStyle name="Comma 19 4 3 3" xfId="5735" xr:uid="{A53E6B1D-A6A8-475C-9346-F1E5116BF169}"/>
    <cellStyle name="Comma 19 4 3 4" xfId="9529" xr:uid="{1527360F-CFF8-4A01-9DCE-4C72A46D9759}"/>
    <cellStyle name="Comma 19 4 3 5" xfId="13319" xr:uid="{F4B68B87-E878-423B-BDB7-0CA883BD504F}"/>
    <cellStyle name="Comma 19 4 3 6" xfId="17110" xr:uid="{8181C675-BCF3-41A7-AD74-CA592197ACAE}"/>
    <cellStyle name="Comma 19 4 4" xfId="2670" xr:uid="{DE49541F-9E45-47F8-BB9C-7F6B8AF1747B}"/>
    <cellStyle name="Comma 19 4 4 2" xfId="5737" xr:uid="{A0CE9D4E-32B1-49CD-8C68-149352FB25B4}"/>
    <cellStyle name="Comma 19 4 4 3" xfId="9531" xr:uid="{09418FD5-C03A-4545-A492-159C0B7FF514}"/>
    <cellStyle name="Comma 19 4 4 4" xfId="13321" xr:uid="{99763051-6812-4BA6-A5A3-3EA7EEF60D59}"/>
    <cellStyle name="Comma 19 4 4 5" xfId="17112" xr:uid="{52FF8D14-2383-45BF-A0C6-0954F3D5C92B}"/>
    <cellStyle name="Comma 19 4 5" xfId="5732" xr:uid="{BC3A0575-638B-4D87-9406-4014EA9D7080}"/>
    <cellStyle name="Comma 19 4 6" xfId="9526" xr:uid="{073BE25C-4DC4-43B4-A1F2-7F71E8464D7C}"/>
    <cellStyle name="Comma 19 4 7" xfId="13316" xr:uid="{D7B19BD4-874C-4088-AE41-D83EB3A0506F}"/>
    <cellStyle name="Comma 19 4 8" xfId="17107" xr:uid="{D38665C1-F2E3-449A-BF0C-D73A25927CEC}"/>
    <cellStyle name="Comma 19 5" xfId="1104" xr:uid="{DC72DBDB-B02F-43DE-818D-3EED281ADBBB}"/>
    <cellStyle name="Comma 19 5 2" xfId="1787" xr:uid="{D7395C3C-38FE-4FFF-9F15-2282236CDA3E}"/>
    <cellStyle name="Comma 19 5 2 2" xfId="3580" xr:uid="{8AD3A200-D8CC-4001-B0A0-D29AF54F9DEB}"/>
    <cellStyle name="Comma 19 5 2 2 2" xfId="5740" xr:uid="{0830B7C7-00E9-460A-84E1-F6E199766869}"/>
    <cellStyle name="Comma 19 5 2 2 3" xfId="9534" xr:uid="{1CC83081-7326-40E9-9473-D78BB002ABC8}"/>
    <cellStyle name="Comma 19 5 2 2 4" xfId="13324" xr:uid="{7182DA01-049F-4BE1-8A53-3950A0F0ADD9}"/>
    <cellStyle name="Comma 19 5 2 2 5" xfId="17115" xr:uid="{A21C8CEA-4FA3-407E-A9C6-A065D30CEE70}"/>
    <cellStyle name="Comma 19 5 2 3" xfId="5739" xr:uid="{DF344CEC-8662-42F2-9D3F-C883EE454D0A}"/>
    <cellStyle name="Comma 19 5 2 4" xfId="9533" xr:uid="{64C8FE7D-456E-4BCE-9135-A8AB0651670E}"/>
    <cellStyle name="Comma 19 5 2 5" xfId="13323" xr:uid="{D74C2F47-93FF-44E4-AE86-818D71AB9212}"/>
    <cellStyle name="Comma 19 5 2 6" xfId="17114" xr:uid="{4A668788-ABC1-419A-87F9-B60378C92536}"/>
    <cellStyle name="Comma 19 5 3" xfId="2897" xr:uid="{92A9E3A0-10DA-4542-8ABC-77A152579077}"/>
    <cellStyle name="Comma 19 5 3 2" xfId="5741" xr:uid="{7BC28FE3-3CFA-48D4-B405-239630F5576A}"/>
    <cellStyle name="Comma 19 5 3 3" xfId="9535" xr:uid="{6792D312-A5ED-4BDE-A889-DB2E3855CF30}"/>
    <cellStyle name="Comma 19 5 3 4" xfId="13325" xr:uid="{CD896474-A18A-47CF-A457-E168FC407473}"/>
    <cellStyle name="Comma 19 5 3 5" xfId="17116" xr:uid="{FFE17F7C-9406-4804-A08D-E84AB739DC54}"/>
    <cellStyle name="Comma 19 5 4" xfId="5738" xr:uid="{31FE8D2A-0769-4809-A1CE-88FAD05F0574}"/>
    <cellStyle name="Comma 19 5 5" xfId="9532" xr:uid="{EE7E1C87-85EF-40C9-A8C4-61D4ADB1CBA8}"/>
    <cellStyle name="Comma 19 5 6" xfId="13322" xr:uid="{E244D0F1-7345-4974-9EFD-5D8AD9ADD942}"/>
    <cellStyle name="Comma 19 5 7" xfId="17113" xr:uid="{6BD01A8B-3A2F-45F5-ABBE-77FC7CBEA0E8}"/>
    <cellStyle name="Comma 19 6" xfId="1332" xr:uid="{8444481E-CBA7-4590-BDD6-D6B8876ADBF1}"/>
    <cellStyle name="Comma 19 6 2" xfId="3125" xr:uid="{236E594D-8D78-4B59-88AE-339D023BBE7D}"/>
    <cellStyle name="Comma 19 6 2 2" xfId="5743" xr:uid="{E73FCCD1-F4C2-4595-9C58-4C0F40A78CC7}"/>
    <cellStyle name="Comma 19 6 2 3" xfId="9537" xr:uid="{B91ECDD2-8B76-4F76-920D-AA8D9DAEE4F9}"/>
    <cellStyle name="Comma 19 6 2 4" xfId="13327" xr:uid="{7B446A6C-D7E3-41EA-AB30-DF57D4193B85}"/>
    <cellStyle name="Comma 19 6 2 5" xfId="17118" xr:uid="{1DE280CE-CEB0-4C34-8668-F6DA62275AD1}"/>
    <cellStyle name="Comma 19 6 3" xfId="5742" xr:uid="{81E1C388-668E-4ED0-BC4E-6665B4157E8F}"/>
    <cellStyle name="Comma 19 6 4" xfId="9536" xr:uid="{5CF4BCD5-29D5-4F8D-8B6D-E5061E6B16FF}"/>
    <cellStyle name="Comma 19 6 5" xfId="13326" xr:uid="{4DB1E6C0-D839-4289-9480-160EBD9320BB}"/>
    <cellStyle name="Comma 19 6 6" xfId="17117" xr:uid="{E08B74C0-53E6-4D07-9CD2-31ADAD893BC7}"/>
    <cellStyle name="Comma 19 7" xfId="636" xr:uid="{025933A2-51D4-4038-9A8A-785AD97A902B}"/>
    <cellStyle name="Comma 19 7 2" xfId="2437" xr:uid="{2E3264CB-FD05-412D-9652-E4D5B649D154}"/>
    <cellStyle name="Comma 19 7 2 2" xfId="5745" xr:uid="{E94FFFA0-AD61-4F12-AE66-60DF3F7FE96F}"/>
    <cellStyle name="Comma 19 7 2 3" xfId="9539" xr:uid="{18634DDF-7FE7-4104-9CD2-4439901A95FD}"/>
    <cellStyle name="Comma 19 7 2 4" xfId="13329" xr:uid="{35A871AF-FBC4-4E5B-A4E8-3DBAF8F55E48}"/>
    <cellStyle name="Comma 19 7 2 5" xfId="17120" xr:uid="{B7259110-DF6F-41B7-8BFB-2AA46F50B609}"/>
    <cellStyle name="Comma 19 7 3" xfId="5744" xr:uid="{B4E140D5-7E84-4E10-8B02-F4ED25231ED4}"/>
    <cellStyle name="Comma 19 7 4" xfId="9538" xr:uid="{88E272E1-40DD-4FEA-AE46-728062F80E1E}"/>
    <cellStyle name="Comma 19 7 5" xfId="13328" xr:uid="{F2B973F8-9003-4D29-B576-C503429CE436}"/>
    <cellStyle name="Comma 19 7 6" xfId="17119" xr:uid="{EFBF72B4-32EB-4428-BF03-2862FDABBB81}"/>
    <cellStyle name="Comma 19 8" xfId="2339" xr:uid="{0D6C5965-A753-40B5-8E3D-946C2053369C}"/>
    <cellStyle name="Comma 19 8 2" xfId="5746" xr:uid="{AAFD8240-EDA4-4AD5-9B9F-2995BCF09E27}"/>
    <cellStyle name="Comma 19 8 3" xfId="9540" xr:uid="{19C47A2C-CF67-47B8-95E4-272122933E34}"/>
    <cellStyle name="Comma 19 8 4" xfId="13330" xr:uid="{FAFE2A08-B29A-441D-8214-541751B989D8}"/>
    <cellStyle name="Comma 19 8 5" xfId="17121" xr:uid="{5DD7DB9B-346C-4823-8AED-D3E0B552282C}"/>
    <cellStyle name="Comma 19 9" xfId="5701" xr:uid="{1DF0D260-5DC5-4404-B891-D0379CEDCDAF}"/>
    <cellStyle name="Comma 2" xfId="442" xr:uid="{7DFC396F-9AFF-402B-8DCA-3AEEEFE1EB6D}"/>
    <cellStyle name="Comma 2 10" xfId="9541" xr:uid="{9F8A27CD-713E-45F8-8FB7-6F2D21F7BC34}"/>
    <cellStyle name="Comma 2 11" xfId="13331" xr:uid="{BED50BAD-DDB6-4DCE-96DF-E9C98F441D6D}"/>
    <cellStyle name="Comma 2 12" xfId="17122" xr:uid="{5E244315-1F26-461E-99CF-B8764A2401D2}"/>
    <cellStyle name="Comma 2 2" xfId="753" xr:uid="{59286EFB-001E-4113-90EA-DAB1FC6D9E2C}"/>
    <cellStyle name="Comma 2 2 10" xfId="17123" xr:uid="{461C9652-F8D9-4102-83CC-183BC6AFA128}"/>
    <cellStyle name="Comma 2 2 2" xfId="980" xr:uid="{C72C0F10-469E-4AE1-AB7F-6EB7A5C47492}"/>
    <cellStyle name="Comma 2 2 2 2" xfId="1663" xr:uid="{1C872C68-41C2-47B9-A367-119E6D0E2284}"/>
    <cellStyle name="Comma 2 2 2 2 2" xfId="3456" xr:uid="{6184186F-A583-4783-850C-0C297F64DB93}"/>
    <cellStyle name="Comma 2 2 2 2 2 2" xfId="5751" xr:uid="{7B36A155-89EA-4F62-91EA-CE56DFC1D1FB}"/>
    <cellStyle name="Comma 2 2 2 2 2 3" xfId="9545" xr:uid="{6599FA20-7690-4227-B474-D46CA4409BBE}"/>
    <cellStyle name="Comma 2 2 2 2 2 4" xfId="13335" xr:uid="{36B04C3B-F02B-4033-9D53-B2872F73D503}"/>
    <cellStyle name="Comma 2 2 2 2 2 5" xfId="17126" xr:uid="{FD1818EA-BAA8-4BEC-9FBC-19B448EBD8F9}"/>
    <cellStyle name="Comma 2 2 2 2 3" xfId="5750" xr:uid="{2521CFED-A666-44D0-AC95-202C421F82CF}"/>
    <cellStyle name="Comma 2 2 2 2 4" xfId="9544" xr:uid="{C83C5EB4-EF73-4C5F-93A2-610778374BD7}"/>
    <cellStyle name="Comma 2 2 2 2 5" xfId="13334" xr:uid="{05566FD1-461E-4E73-8BCC-08AD8CFE47E9}"/>
    <cellStyle name="Comma 2 2 2 2 6" xfId="17125" xr:uid="{51CEF00A-9218-492A-AA6E-55FECA6DEB4D}"/>
    <cellStyle name="Comma 2 2 2 3" xfId="2168" xr:uid="{43933B5E-D023-4234-9B93-6C2D2713C567}"/>
    <cellStyle name="Comma 2 2 2 3 2" xfId="3961" xr:uid="{1A747E0B-0290-4C82-9E61-06EB454D9C70}"/>
    <cellStyle name="Comma 2 2 2 3 2 2" xfId="5753" xr:uid="{651FA5ED-CB77-4431-BF7D-8F196AEAF8B8}"/>
    <cellStyle name="Comma 2 2 2 3 2 3" xfId="9547" xr:uid="{8E43354F-9E28-40FA-A469-99A94EB9B727}"/>
    <cellStyle name="Comma 2 2 2 3 2 4" xfId="13337" xr:uid="{837AFBD8-E9D9-46DF-BAE0-CE719C4C81AA}"/>
    <cellStyle name="Comma 2 2 2 3 2 5" xfId="17128" xr:uid="{D6C9805B-8AD4-4F5A-9400-9DAD5A254CBA}"/>
    <cellStyle name="Comma 2 2 2 3 3" xfId="5752" xr:uid="{D364B1E4-4D7C-4A42-AED8-0302420F3F2D}"/>
    <cellStyle name="Comma 2 2 2 3 4" xfId="9546" xr:uid="{2BD12E42-03F3-4C93-9E06-98B9C9F9221A}"/>
    <cellStyle name="Comma 2 2 2 3 5" xfId="13336" xr:uid="{9B423209-156D-4B76-826C-D0B7E46C7F79}"/>
    <cellStyle name="Comma 2 2 2 3 6" xfId="17127" xr:uid="{1DDBB015-D0A7-40E4-A4FC-91EBD39864B2}"/>
    <cellStyle name="Comma 2 2 2 4" xfId="2773" xr:uid="{8C7F74B2-252C-43BD-81BE-6F5B6E50326E}"/>
    <cellStyle name="Comma 2 2 2 4 2" xfId="5754" xr:uid="{304193C2-5F35-406F-91A7-A23A10603853}"/>
    <cellStyle name="Comma 2 2 2 4 3" xfId="9548" xr:uid="{59F6A6D7-E566-48E9-AB64-F7F7A790B154}"/>
    <cellStyle name="Comma 2 2 2 4 4" xfId="13338" xr:uid="{BBA58F75-4D70-4108-8DDA-73E5003AA7F5}"/>
    <cellStyle name="Comma 2 2 2 4 5" xfId="17129" xr:uid="{334D7A06-D0CC-40D0-BE97-8F06CF493688}"/>
    <cellStyle name="Comma 2 2 2 5" xfId="5749" xr:uid="{D179C0B9-1548-43B0-BA9E-B98B393DA7B9}"/>
    <cellStyle name="Comma 2 2 2 6" xfId="9543" xr:uid="{2E2DD6D4-1322-4506-94C1-0E2EC5BEADE8}"/>
    <cellStyle name="Comma 2 2 2 7" xfId="13333" xr:uid="{53BD54B1-7B72-45E2-84AF-D0FA379F58A9}"/>
    <cellStyle name="Comma 2 2 2 8" xfId="17124" xr:uid="{1257D23C-D9E1-437B-87D4-15982E9578DA}"/>
    <cellStyle name="Comma 2 2 3" xfId="1207" xr:uid="{008D763E-7C86-4C17-83F7-728DAEFC9BC0}"/>
    <cellStyle name="Comma 2 2 3 2" xfId="1890" xr:uid="{834317A3-B8DD-443D-B04A-AE33AD6658F9}"/>
    <cellStyle name="Comma 2 2 3 2 2" xfId="3683" xr:uid="{90219A5A-AD08-49D8-AC3C-C1919309320C}"/>
    <cellStyle name="Comma 2 2 3 2 2 2" xfId="5757" xr:uid="{0A0B75C2-AA7F-499F-B3DD-E820AB1A7E44}"/>
    <cellStyle name="Comma 2 2 3 2 2 3" xfId="9551" xr:uid="{0DE3261B-444D-4146-9594-FACFC08A8AC2}"/>
    <cellStyle name="Comma 2 2 3 2 2 4" xfId="13341" xr:uid="{03ACF0BE-624C-4A5F-B162-0B364A843001}"/>
    <cellStyle name="Comma 2 2 3 2 2 5" xfId="17132" xr:uid="{E139AB84-5648-460F-BB9B-9120578BF6CE}"/>
    <cellStyle name="Comma 2 2 3 2 3" xfId="5756" xr:uid="{53F29573-9639-4640-8889-FE3E111B86C2}"/>
    <cellStyle name="Comma 2 2 3 2 4" xfId="9550" xr:uid="{F7E30B19-124C-4FD1-931A-999368D847D5}"/>
    <cellStyle name="Comma 2 2 3 2 5" xfId="13340" xr:uid="{4DF73912-E533-4A28-807D-4F0367C2154D}"/>
    <cellStyle name="Comma 2 2 3 2 6" xfId="17131" xr:uid="{5C97EE7E-AE68-4903-BD5E-5613F211385F}"/>
    <cellStyle name="Comma 2 2 3 3" xfId="3000" xr:uid="{3F2989FA-A6C8-4633-B9E4-03EE41E53171}"/>
    <cellStyle name="Comma 2 2 3 3 2" xfId="5758" xr:uid="{9D6EF0C6-DEEA-4A8D-B12E-73F54AA7055F}"/>
    <cellStyle name="Comma 2 2 3 3 3" xfId="9552" xr:uid="{E1A4D90F-7735-48EF-A7C0-EEA58B0BF58B}"/>
    <cellStyle name="Comma 2 2 3 3 4" xfId="13342" xr:uid="{0C744B0C-62A3-41B4-87AF-F00E12683937}"/>
    <cellStyle name="Comma 2 2 3 3 5" xfId="17133" xr:uid="{87B0D8E7-7D1B-4FC2-B064-9019D089344A}"/>
    <cellStyle name="Comma 2 2 3 4" xfId="5755" xr:uid="{3E6FB1F1-955F-4E78-952C-CDE112843F10}"/>
    <cellStyle name="Comma 2 2 3 5" xfId="9549" xr:uid="{0D7DD33F-4ABD-4757-B4B1-01FAA198D5A2}"/>
    <cellStyle name="Comma 2 2 3 6" xfId="13339" xr:uid="{137B9EED-0271-4D26-9AB8-63A09FBA734C}"/>
    <cellStyle name="Comma 2 2 3 7" xfId="17130" xr:uid="{B7F2A82E-18D1-4B95-8664-C017A0DBF6EF}"/>
    <cellStyle name="Comma 2 2 4" xfId="1435" xr:uid="{50D8FFF3-6721-4C6A-97F1-D98C15FD6CEA}"/>
    <cellStyle name="Comma 2 2 4 2" xfId="3228" xr:uid="{A0E9D0BC-A1D0-42E4-A123-1CA3E3E8803C}"/>
    <cellStyle name="Comma 2 2 4 2 2" xfId="5760" xr:uid="{7580137F-F5ED-4E8F-AFE9-8B3C1A6CD18E}"/>
    <cellStyle name="Comma 2 2 4 2 3" xfId="9554" xr:uid="{916456F6-D41D-4DF0-8827-893490A46D97}"/>
    <cellStyle name="Comma 2 2 4 2 4" xfId="13344" xr:uid="{3022FFA2-17E3-4A9D-840B-193C556D8267}"/>
    <cellStyle name="Comma 2 2 4 2 5" xfId="17135" xr:uid="{A6BDE0AB-3F76-41CA-9F32-E05919DD28DA}"/>
    <cellStyle name="Comma 2 2 4 3" xfId="5759" xr:uid="{22417806-40BB-4F13-8EBC-DC393B4CFF69}"/>
    <cellStyle name="Comma 2 2 4 4" xfId="9553" xr:uid="{FF8AA6BA-D8AD-4B9B-95E0-C137CECEED3D}"/>
    <cellStyle name="Comma 2 2 4 5" xfId="13343" xr:uid="{B0115464-5FCD-4B20-91A5-C9E994219E5F}"/>
    <cellStyle name="Comma 2 2 4 6" xfId="17134" xr:uid="{C5DF8B89-EB1C-4D62-830D-93F5F0F4CABB}"/>
    <cellStyle name="Comma 2 2 5" xfId="2028" xr:uid="{526E500F-DE8B-4E1B-8747-F257D42383D2}"/>
    <cellStyle name="Comma 2 2 5 2" xfId="3821" xr:uid="{9D0B2401-F5B6-4438-9D99-252740733DB9}"/>
    <cellStyle name="Comma 2 2 5 2 2" xfId="5762" xr:uid="{C8B91E22-A338-47FD-A55D-B2EF8F08C380}"/>
    <cellStyle name="Comma 2 2 5 2 3" xfId="9556" xr:uid="{C77FE5D5-09FA-48AB-96B9-E6B468F53025}"/>
    <cellStyle name="Comma 2 2 5 2 4" xfId="13346" xr:uid="{9C099DFF-80EB-4040-A5AB-02AD6C934EE3}"/>
    <cellStyle name="Comma 2 2 5 2 5" xfId="17137" xr:uid="{92F7E992-5094-4D32-910F-FCA84E1A1A8E}"/>
    <cellStyle name="Comma 2 2 5 3" xfId="5761" xr:uid="{C305EDEF-38D8-4219-9FC3-423DE4C9741C}"/>
    <cellStyle name="Comma 2 2 5 4" xfId="9555" xr:uid="{AA0E5CAA-42D2-4B23-A0FC-6C112936DE3A}"/>
    <cellStyle name="Comma 2 2 5 5" xfId="13345" xr:uid="{DA8927AA-8180-4B36-86AA-694CCE5752A8}"/>
    <cellStyle name="Comma 2 2 5 6" xfId="17136" xr:uid="{004721B7-4FEA-4FD1-811B-1F96453275A3}"/>
    <cellStyle name="Comma 2 2 6" xfId="2546" xr:uid="{CFED5A1E-E47C-4A83-81DE-310BF24C2589}"/>
    <cellStyle name="Comma 2 2 6 2" xfId="5763" xr:uid="{7B4A4ED2-19DB-4D2F-8AD0-755B995A2388}"/>
    <cellStyle name="Comma 2 2 6 3" xfId="9557" xr:uid="{B9D5949E-1C5A-4272-ADD1-B33DFB56EEFF}"/>
    <cellStyle name="Comma 2 2 6 4" xfId="13347" xr:uid="{B6C81DBA-92F6-43F4-ABEF-FC4A9AB74334}"/>
    <cellStyle name="Comma 2 2 6 5" xfId="17138" xr:uid="{CFA6B5DC-7C0A-4143-8E86-AD169D48FD51}"/>
    <cellStyle name="Comma 2 2 7" xfId="5748" xr:uid="{130DB727-D857-43AA-A6F6-DD8DD4D4BFF7}"/>
    <cellStyle name="Comma 2 2 8" xfId="9542" xr:uid="{E1AF4804-806C-4B08-8A0D-0345A9028A8B}"/>
    <cellStyle name="Comma 2 2 9" xfId="13332" xr:uid="{FFE21061-8425-4228-B952-109710CFE565}"/>
    <cellStyle name="Comma 2 3" xfId="678" xr:uid="{EEDB97E5-CC41-4C12-807C-40F8603B2530}"/>
    <cellStyle name="Comma 2 3 10" xfId="17139" xr:uid="{B5AC7D31-CAC0-456C-B187-066371F0E541}"/>
    <cellStyle name="Comma 2 3 2" xfId="905" xr:uid="{722D30D5-0778-4987-AA79-203AA0D45185}"/>
    <cellStyle name="Comma 2 3 2 2" xfId="1588" xr:uid="{7524A863-7476-49A9-8ADE-7E133930CB1B}"/>
    <cellStyle name="Comma 2 3 2 2 2" xfId="3381" xr:uid="{E578E732-E803-4736-A54C-B26B5266FB35}"/>
    <cellStyle name="Comma 2 3 2 2 2 2" xfId="5767" xr:uid="{812B0918-9E3E-4638-9DEF-B6D6C0DFE983}"/>
    <cellStyle name="Comma 2 3 2 2 2 3" xfId="9561" xr:uid="{DC8E9886-06ED-4290-9420-AC5F320352AC}"/>
    <cellStyle name="Comma 2 3 2 2 2 4" xfId="13351" xr:uid="{BE81B8C8-1C35-4E35-8BF2-81DB7B80CE27}"/>
    <cellStyle name="Comma 2 3 2 2 2 5" xfId="17142" xr:uid="{F14071AA-EE10-45B4-896D-74B6F045A3C1}"/>
    <cellStyle name="Comma 2 3 2 2 3" xfId="5766" xr:uid="{0553EC3C-511F-4377-9D5A-31C0A8A21994}"/>
    <cellStyle name="Comma 2 3 2 2 4" xfId="9560" xr:uid="{24EC658F-7E7F-46D3-B822-237B216C068F}"/>
    <cellStyle name="Comma 2 3 2 2 5" xfId="13350" xr:uid="{2A091015-2198-4BFC-8988-4B33A6F6511E}"/>
    <cellStyle name="Comma 2 3 2 2 6" xfId="17141" xr:uid="{D5187392-2823-4DB4-81A2-577C140E9E15}"/>
    <cellStyle name="Comma 2 3 2 3" xfId="2698" xr:uid="{DD6C820C-E78D-4871-905A-54740DC3D2B7}"/>
    <cellStyle name="Comma 2 3 2 3 2" xfId="5768" xr:uid="{0BF3C67C-4ECF-4152-B274-504C6D4B29E0}"/>
    <cellStyle name="Comma 2 3 2 3 3" xfId="9562" xr:uid="{C9DC66B3-9E2C-4A88-8D84-BCAC6C26B4EC}"/>
    <cellStyle name="Comma 2 3 2 3 4" xfId="13352" xr:uid="{5657D64D-5025-4370-B997-16092F202046}"/>
    <cellStyle name="Comma 2 3 2 3 5" xfId="17143" xr:uid="{044292C7-AC48-457D-A4B5-BA82E84DA4FE}"/>
    <cellStyle name="Comma 2 3 2 4" xfId="5765" xr:uid="{002D2DE3-B1C9-44C8-A331-8531C01E890C}"/>
    <cellStyle name="Comma 2 3 2 5" xfId="9559" xr:uid="{F780929E-56BB-4E6F-B78E-6E9845FCCC3C}"/>
    <cellStyle name="Comma 2 3 2 6" xfId="13349" xr:uid="{D60E4536-DA49-43FA-B427-CEB6E9BB3910}"/>
    <cellStyle name="Comma 2 3 2 7" xfId="17140" xr:uid="{6B3043E4-74BF-481A-8824-E15A5932F1E3}"/>
    <cellStyle name="Comma 2 3 3" xfId="1132" xr:uid="{6D8EBF9F-607E-468E-9878-347955C3466F}"/>
    <cellStyle name="Comma 2 3 3 2" xfId="1815" xr:uid="{7307E5A3-0223-4DFB-90D8-474DD1852FF9}"/>
    <cellStyle name="Comma 2 3 3 2 2" xfId="3608" xr:uid="{7F101F13-6BDC-4867-9242-F9C429B3994F}"/>
    <cellStyle name="Comma 2 3 3 2 2 2" xfId="5771" xr:uid="{778E5CE3-FE8D-4099-883F-7E66F3B9A5F7}"/>
    <cellStyle name="Comma 2 3 3 2 2 3" xfId="9565" xr:uid="{070B9D71-C2AA-42EC-AB8D-03294282D256}"/>
    <cellStyle name="Comma 2 3 3 2 2 4" xfId="13355" xr:uid="{D96CA80F-66FD-48B2-A662-7A79ADD5D570}"/>
    <cellStyle name="Comma 2 3 3 2 2 5" xfId="17146" xr:uid="{0AD28683-C8FA-4EE7-8249-D74DE0263595}"/>
    <cellStyle name="Comma 2 3 3 2 3" xfId="5770" xr:uid="{D66CCF34-1579-4F69-B966-B9D9EA7DEA8F}"/>
    <cellStyle name="Comma 2 3 3 2 4" xfId="9564" xr:uid="{44097D70-D464-451E-A6E3-E8F34780AB16}"/>
    <cellStyle name="Comma 2 3 3 2 5" xfId="13354" xr:uid="{6D0D2A75-4A65-422D-B107-7300B680A7D5}"/>
    <cellStyle name="Comma 2 3 3 2 6" xfId="17145" xr:uid="{D5C08D13-5F15-4829-8E67-1B0AEBD4511B}"/>
    <cellStyle name="Comma 2 3 3 3" xfId="2925" xr:uid="{FE72B9DB-1FE1-4CDA-8B75-859DCD4AF16A}"/>
    <cellStyle name="Comma 2 3 3 3 2" xfId="5772" xr:uid="{D6B00C65-A11F-4ABE-A23C-AAC404215443}"/>
    <cellStyle name="Comma 2 3 3 3 3" xfId="9566" xr:uid="{8D15DF1A-5D08-4333-88DC-4D52C0E539AE}"/>
    <cellStyle name="Comma 2 3 3 3 4" xfId="13356" xr:uid="{4E600B04-53D1-4EA8-80E4-6C1118E5B6F6}"/>
    <cellStyle name="Comma 2 3 3 3 5" xfId="17147" xr:uid="{74B861C3-3345-4E70-B557-4B1F3B6EE727}"/>
    <cellStyle name="Comma 2 3 3 4" xfId="5769" xr:uid="{90FA532C-D937-41BC-BE79-5DBA7F055AD0}"/>
    <cellStyle name="Comma 2 3 3 5" xfId="9563" xr:uid="{9641A833-0982-4136-915C-26965979D57F}"/>
    <cellStyle name="Comma 2 3 3 6" xfId="13353" xr:uid="{2BE65821-D464-412F-B1FC-949C1538ACEE}"/>
    <cellStyle name="Comma 2 3 3 7" xfId="17144" xr:uid="{4DD6B399-C756-4583-A888-7CECE938A596}"/>
    <cellStyle name="Comma 2 3 4" xfId="1360" xr:uid="{A4960DF5-C585-4FFD-AB9D-414E688CD357}"/>
    <cellStyle name="Comma 2 3 4 2" xfId="3153" xr:uid="{0D55B642-46B2-4BAA-9EB6-04BAD88B5722}"/>
    <cellStyle name="Comma 2 3 4 2 2" xfId="5774" xr:uid="{BA2E50E0-CF92-418F-89B1-7B43D1526616}"/>
    <cellStyle name="Comma 2 3 4 2 3" xfId="9568" xr:uid="{941858C1-328E-4BE6-8F64-490095086C84}"/>
    <cellStyle name="Comma 2 3 4 2 4" xfId="13358" xr:uid="{C7F7CC34-C59B-4145-B4C3-7E3F688CCD4B}"/>
    <cellStyle name="Comma 2 3 4 2 5" xfId="17149" xr:uid="{645BE1F0-11E5-49F2-A4E2-37866CC488F4}"/>
    <cellStyle name="Comma 2 3 4 3" xfId="5773" xr:uid="{FD59C590-8173-405F-9F7B-7BE0347F5E54}"/>
    <cellStyle name="Comma 2 3 4 4" xfId="9567" xr:uid="{DDD0005F-64A1-41BE-A8CC-BF1CBCE7C98B}"/>
    <cellStyle name="Comma 2 3 4 5" xfId="13357" xr:uid="{92E735AC-43B3-4676-A20D-69737BF14FB4}"/>
    <cellStyle name="Comma 2 3 4 6" xfId="17148" xr:uid="{5C3D6B6C-85D7-4C37-910C-66108C728467}"/>
    <cellStyle name="Comma 2 3 5" xfId="1964" xr:uid="{D18E62A9-7881-47C2-BA4D-BF2612EF4DCA}"/>
    <cellStyle name="Comma 2 3 5 2" xfId="3757" xr:uid="{1E1C3F77-32A2-4041-B3FD-C45DBA33771A}"/>
    <cellStyle name="Comma 2 3 5 2 2" xfId="5776" xr:uid="{7EB906FA-13A2-49F5-88C4-2370B58AEC96}"/>
    <cellStyle name="Comma 2 3 5 2 3" xfId="9570" xr:uid="{C39656F7-25E0-4820-B3E7-9459EA6C992F}"/>
    <cellStyle name="Comma 2 3 5 2 4" xfId="13360" xr:uid="{FA50C6BA-B05E-447B-9037-97677B304C3A}"/>
    <cellStyle name="Comma 2 3 5 2 5" xfId="17151" xr:uid="{21AD8F8E-F629-45F4-9299-37284DDBF23C}"/>
    <cellStyle name="Comma 2 3 5 3" xfId="5775" xr:uid="{91E01E66-5691-4DC1-8604-FEB8E8F40011}"/>
    <cellStyle name="Comma 2 3 5 4" xfId="9569" xr:uid="{E3E317B4-77F1-4670-9F24-A283977E4F8B}"/>
    <cellStyle name="Comma 2 3 5 5" xfId="13359" xr:uid="{D0912D6A-9934-44A7-ACE1-0AB385DF0D4B}"/>
    <cellStyle name="Comma 2 3 5 6" xfId="17150" xr:uid="{04FDECC6-A82C-4A5B-9D2A-FCA42837C217}"/>
    <cellStyle name="Comma 2 3 6" xfId="2471" xr:uid="{48D4D526-80E5-47CB-8FF1-56E7D75ECB84}"/>
    <cellStyle name="Comma 2 3 6 2" xfId="5777" xr:uid="{E314F6E0-1273-4C66-A6AD-760EE539585E}"/>
    <cellStyle name="Comma 2 3 6 3" xfId="9571" xr:uid="{96B20CF9-8ADC-4C59-8E47-DD86EAF89028}"/>
    <cellStyle name="Comma 2 3 6 4" xfId="13361" xr:uid="{461D7353-DEBB-4C47-AA13-66A56932857A}"/>
    <cellStyle name="Comma 2 3 6 5" xfId="17152" xr:uid="{E0699F9B-B07C-4FAE-B7B6-21E1A444DB1D}"/>
    <cellStyle name="Comma 2 3 7" xfId="5764" xr:uid="{78DF9342-480D-4993-9F90-36EDA6945601}"/>
    <cellStyle name="Comma 2 3 8" xfId="9558" xr:uid="{EF9C92AA-DEB7-454C-A195-991C3AF6B2D3}"/>
    <cellStyle name="Comma 2 3 9" xfId="13348" xr:uid="{80D57E61-5084-4457-8886-E2252097F649}"/>
    <cellStyle name="Comma 2 4" xfId="829" xr:uid="{789543C8-13C1-45D4-90E5-C6BFFCDE1920}"/>
    <cellStyle name="Comma 2 4 2" xfId="1512" xr:uid="{008008A5-5B5A-4D4D-AD91-FDA96163BF30}"/>
    <cellStyle name="Comma 2 4 2 2" xfId="3305" xr:uid="{DBA88501-1A87-4296-AD21-2C8791CA6506}"/>
    <cellStyle name="Comma 2 4 2 2 2" xfId="5780" xr:uid="{589911BC-00D0-437B-992D-6AB2301BBD89}"/>
    <cellStyle name="Comma 2 4 2 2 3" xfId="9574" xr:uid="{1250F5A6-9204-446F-BAC8-6882C2F76863}"/>
    <cellStyle name="Comma 2 4 2 2 4" xfId="13364" xr:uid="{FF8E611D-5D46-4718-9166-A76D760B6B57}"/>
    <cellStyle name="Comma 2 4 2 2 5" xfId="17155" xr:uid="{2BFE767B-E729-4D00-9C55-01DDFD6A208D}"/>
    <cellStyle name="Comma 2 4 2 3" xfId="5779" xr:uid="{066BE2A8-AB95-4F06-94B4-76B6CFBC5B0B}"/>
    <cellStyle name="Comma 2 4 2 4" xfId="9573" xr:uid="{4E7C0245-BA27-4C82-ABED-9B625B403C9B}"/>
    <cellStyle name="Comma 2 4 2 5" xfId="13363" xr:uid="{46A6619B-94AA-4F21-990E-441B9B9DBFC0}"/>
    <cellStyle name="Comma 2 4 2 6" xfId="17154" xr:uid="{280AEBC9-BB11-4162-A2EE-546004012059}"/>
    <cellStyle name="Comma 2 4 3" xfId="2093" xr:uid="{DB56161E-7EEE-4592-8C3E-0C9EE3C3C029}"/>
    <cellStyle name="Comma 2 4 3 2" xfId="3886" xr:uid="{A44FA6D5-0F47-43D2-AE63-F6A66C6366C0}"/>
    <cellStyle name="Comma 2 4 3 2 2" xfId="5782" xr:uid="{E9631B93-C558-43DA-8729-7226CEF0C94F}"/>
    <cellStyle name="Comma 2 4 3 2 3" xfId="9576" xr:uid="{6EA468DF-2965-4416-ADA6-0DF83E23C50F}"/>
    <cellStyle name="Comma 2 4 3 2 4" xfId="13366" xr:uid="{D9B538AA-5719-4C64-B5CF-BB9C27A152E0}"/>
    <cellStyle name="Comma 2 4 3 2 5" xfId="17157" xr:uid="{1F14ECF0-8EB4-4039-8128-4B81A9B19A4A}"/>
    <cellStyle name="Comma 2 4 3 3" xfId="5781" xr:uid="{B2079B1E-D119-4668-9C0E-DF58173E62B3}"/>
    <cellStyle name="Comma 2 4 3 4" xfId="9575" xr:uid="{703F0DA1-38D3-4C9B-B648-D040869E0358}"/>
    <cellStyle name="Comma 2 4 3 5" xfId="13365" xr:uid="{CD30A964-B196-45C7-B7C9-9DC3E50C71F5}"/>
    <cellStyle name="Comma 2 4 3 6" xfId="17156" xr:uid="{C28C29F5-C96E-4C70-9CA3-5E837FA4B985}"/>
    <cellStyle name="Comma 2 4 4" xfId="2622" xr:uid="{789A830B-0B3E-4E06-A7CC-DB603F76AF04}"/>
    <cellStyle name="Comma 2 4 4 2" xfId="5783" xr:uid="{F916E4A8-1818-4BE1-B21F-FCEF0B4A32F9}"/>
    <cellStyle name="Comma 2 4 4 3" xfId="9577" xr:uid="{1693FD48-4431-44D8-AF70-81A74D7C3079}"/>
    <cellStyle name="Comma 2 4 4 4" xfId="13367" xr:uid="{1A816AAB-4E3F-41C1-A15E-E54C9DFF0DFA}"/>
    <cellStyle name="Comma 2 4 4 5" xfId="17158" xr:uid="{1E795E26-8EAF-4CC4-A076-93DF7F85F596}"/>
    <cellStyle name="Comma 2 4 5" xfId="5778" xr:uid="{78CD64F0-9D74-4CE5-B31C-304D90D07EFB}"/>
    <cellStyle name="Comma 2 4 6" xfId="9572" xr:uid="{0770F0E1-B62D-4B26-95CA-5F07EF3F5D1E}"/>
    <cellStyle name="Comma 2 4 7" xfId="13362" xr:uid="{23E7B714-78B7-4CDD-8AE8-F8315320AAB9}"/>
    <cellStyle name="Comma 2 4 8" xfId="17153" xr:uid="{36E10865-EDD6-403A-B162-A7DF20B690FD}"/>
    <cellStyle name="Comma 2 5" xfId="1056" xr:uid="{222723BB-A588-4E5E-BAC9-AFC1E3C9B07E}"/>
    <cellStyle name="Comma 2 5 2" xfId="1739" xr:uid="{307989B9-1514-4A2D-856F-E857BB677619}"/>
    <cellStyle name="Comma 2 5 2 2" xfId="3532" xr:uid="{40E89BC9-310B-40C0-99AA-9AA8C4BD7C3C}"/>
    <cellStyle name="Comma 2 5 2 2 2" xfId="5786" xr:uid="{996610C2-911F-45DE-8FF7-63B7AD224EBD}"/>
    <cellStyle name="Comma 2 5 2 2 3" xfId="9580" xr:uid="{20508523-07B7-4FB7-B988-1A2EA7C93610}"/>
    <cellStyle name="Comma 2 5 2 2 4" xfId="13370" xr:uid="{4E24A5D0-E2A3-4128-A4B0-9607854B30E9}"/>
    <cellStyle name="Comma 2 5 2 2 5" xfId="17161" xr:uid="{EC6FD0D3-255B-4EB9-9092-E42E4BE39E50}"/>
    <cellStyle name="Comma 2 5 2 3" xfId="5785" xr:uid="{82F26607-9052-4E00-BC1A-8E563E7429CC}"/>
    <cellStyle name="Comma 2 5 2 4" xfId="9579" xr:uid="{224C2B61-D54B-4C2E-9C2F-5AD833B888C6}"/>
    <cellStyle name="Comma 2 5 2 5" xfId="13369" xr:uid="{BD6ED8DE-1F90-443A-89F0-14DDBF19972E}"/>
    <cellStyle name="Comma 2 5 2 6" xfId="17160" xr:uid="{BC828065-9E03-4887-A705-04E034E1153B}"/>
    <cellStyle name="Comma 2 5 3" xfId="2849" xr:uid="{745AE8B6-71BF-410A-8223-4DE80DB5823B}"/>
    <cellStyle name="Comma 2 5 3 2" xfId="5787" xr:uid="{6E5FA229-AB4F-44A4-9245-17212FC775FA}"/>
    <cellStyle name="Comma 2 5 3 3" xfId="9581" xr:uid="{2EDDD47E-88E8-45E0-8C1D-BACB2E733F42}"/>
    <cellStyle name="Comma 2 5 3 4" xfId="13371" xr:uid="{76C72412-2A85-4D71-965B-EDF257B5208D}"/>
    <cellStyle name="Comma 2 5 3 5" xfId="17162" xr:uid="{3DFDEA1C-3ACC-4EE4-BCF9-DE1D35051D2E}"/>
    <cellStyle name="Comma 2 5 4" xfId="5784" xr:uid="{5EA12EF9-BB99-42E3-AB9E-D910FAB2D7F2}"/>
    <cellStyle name="Comma 2 5 5" xfId="9578" xr:uid="{3E855623-2972-45FE-A696-E6A950B43248}"/>
    <cellStyle name="Comma 2 5 6" xfId="13368" xr:uid="{9225A53C-9477-4DA2-8836-476CDEF8A680}"/>
    <cellStyle name="Comma 2 5 7" xfId="17159" xr:uid="{A59B7060-0C15-4997-9941-31CCC5C16D51}"/>
    <cellStyle name="Comma 2 6" xfId="1284" xr:uid="{F2F46C37-403B-4424-A96E-3E5C727A96C8}"/>
    <cellStyle name="Comma 2 6 2" xfId="3077" xr:uid="{0B7D4668-36A8-4B7C-90CC-8392FADF5F11}"/>
    <cellStyle name="Comma 2 6 2 2" xfId="5789" xr:uid="{A3DABD59-035A-4656-87D2-568A91214A32}"/>
    <cellStyle name="Comma 2 6 2 3" xfId="9583" xr:uid="{2885C6B8-7CCD-4EDC-AFE1-7A1AF70C84BF}"/>
    <cellStyle name="Comma 2 6 2 4" xfId="13373" xr:uid="{5D8F09AD-8B28-4811-97DD-97F816C844A9}"/>
    <cellStyle name="Comma 2 6 2 5" xfId="17164" xr:uid="{EE670CFA-C46A-488F-B449-99F828CDB0C2}"/>
    <cellStyle name="Comma 2 6 3" xfId="5788" xr:uid="{EC1261C2-21B8-4CCB-810C-36419CF28656}"/>
    <cellStyle name="Comma 2 6 4" xfId="9582" xr:uid="{2EC88D3C-4455-4C56-9608-03010CA7D0DA}"/>
    <cellStyle name="Comma 2 6 5" xfId="13372" xr:uid="{5E6D8EEF-84DA-497A-AF2E-978A46105BBD}"/>
    <cellStyle name="Comma 2 6 6" xfId="17163" xr:uid="{BA6090BC-9B54-4F6F-9526-82244791496A}"/>
    <cellStyle name="Comma 2 7" xfId="588" xr:uid="{4DAA6AC9-AD82-49C9-BFC1-FAC897E74995}"/>
    <cellStyle name="Comma 2 7 2" xfId="2389" xr:uid="{DD148239-F24C-40DF-A5EA-07A7BF67F9FB}"/>
    <cellStyle name="Comma 2 7 2 2" xfId="5791" xr:uid="{A5197A9A-9CD9-4B3E-947A-9AE4B46AC6D0}"/>
    <cellStyle name="Comma 2 7 2 3" xfId="9585" xr:uid="{919EB6CB-4E98-428D-B5CF-674D74A0B20B}"/>
    <cellStyle name="Comma 2 7 2 4" xfId="13375" xr:uid="{73EB353D-32CD-43A7-87DA-857BCED4C52E}"/>
    <cellStyle name="Comma 2 7 2 5" xfId="17166" xr:uid="{A95C6A3B-B841-4207-9A25-687BA9DCABBF}"/>
    <cellStyle name="Comma 2 7 3" xfId="5790" xr:uid="{FC4FF4DE-A3A2-4A38-8EE7-B2C74B8ABE41}"/>
    <cellStyle name="Comma 2 7 4" xfId="9584" xr:uid="{06570FB7-6AC5-4353-9F8B-C452144C3BB6}"/>
    <cellStyle name="Comma 2 7 5" xfId="13374" xr:uid="{58A111FE-DFBC-4978-A303-DA52FFE2BBC4}"/>
    <cellStyle name="Comma 2 7 6" xfId="17165" xr:uid="{E872AC79-A046-41F4-A19A-86B6623BF310}"/>
    <cellStyle name="Comma 2 8" xfId="2291" xr:uid="{C0BCA988-D58E-448D-AA9D-133AE1E98B9E}"/>
    <cellStyle name="Comma 2 8 2" xfId="5792" xr:uid="{384DCE3F-9521-4BC2-B0AE-71AF143B4FEF}"/>
    <cellStyle name="Comma 2 8 3" xfId="9586" xr:uid="{2A9718B6-4134-4DF6-8276-AE57A046F095}"/>
    <cellStyle name="Comma 2 8 4" xfId="13376" xr:uid="{8D549BE3-BDA8-4535-BB2D-B9F1D2004153}"/>
    <cellStyle name="Comma 2 8 5" xfId="17167" xr:uid="{D7A6C307-FC1D-4E70-A936-AAA3AAE281BF}"/>
    <cellStyle name="Comma 2 9" xfId="5747" xr:uid="{CB93F02C-3D54-4A2B-84E3-C5F6F335D65F}"/>
    <cellStyle name="Comma 20" xfId="536" xr:uid="{731F9CCD-E866-4FE5-9D47-0237AB655CD2}"/>
    <cellStyle name="Comma 20 10" xfId="9587" xr:uid="{11B1C9D2-60B9-41D0-A2D3-0F879EB06C01}"/>
    <cellStyle name="Comma 20 11" xfId="13377" xr:uid="{4CA0D004-5D6F-44E1-9EAC-B323150CD24A}"/>
    <cellStyle name="Comma 20 12" xfId="17168" xr:uid="{7BA42D63-54DA-49CD-9282-CB147C8D919F}"/>
    <cellStyle name="Comma 20 2" xfId="802" xr:uid="{84B29D20-0538-4E07-B4B6-BAD52CF731B8}"/>
    <cellStyle name="Comma 20 2 10" xfId="17169" xr:uid="{1C3DE0E8-EBD0-45A6-A0B4-9BE638D1D4DC}"/>
    <cellStyle name="Comma 20 2 2" xfId="1029" xr:uid="{02A0FB26-EA92-4AFB-93D5-444FFB7B917C}"/>
    <cellStyle name="Comma 20 2 2 2" xfId="1712" xr:uid="{4A67277D-6DB9-4EAE-991F-7A35AA5BA548}"/>
    <cellStyle name="Comma 20 2 2 2 2" xfId="3505" xr:uid="{B5C142AC-F46F-4ADF-B0C3-4C99A1423523}"/>
    <cellStyle name="Comma 20 2 2 2 2 2" xfId="5797" xr:uid="{33B70D41-321C-47C7-B2EB-54C440067F78}"/>
    <cellStyle name="Comma 20 2 2 2 2 3" xfId="9591" xr:uid="{DED0A6EB-A195-48DE-ABEF-D0C82BCD0E4C}"/>
    <cellStyle name="Comma 20 2 2 2 2 4" xfId="13381" xr:uid="{39B22C22-8D7C-4709-8CA2-3E6FBF77BA8A}"/>
    <cellStyle name="Comma 20 2 2 2 2 5" xfId="17172" xr:uid="{9092EC6E-43D2-42D9-8B9D-DAF571C79A9C}"/>
    <cellStyle name="Comma 20 2 2 2 3" xfId="5796" xr:uid="{4BD18A21-68BE-480C-9626-CB5789B51EA5}"/>
    <cellStyle name="Comma 20 2 2 2 4" xfId="9590" xr:uid="{AB7DE715-80B2-43FF-84AF-47D93998F49A}"/>
    <cellStyle name="Comma 20 2 2 2 5" xfId="13380" xr:uid="{6129935B-31BA-4F65-B65A-9996AAE98A0F}"/>
    <cellStyle name="Comma 20 2 2 2 6" xfId="17171" xr:uid="{41AC11DE-581E-4FFE-B374-5CB3E03CB172}"/>
    <cellStyle name="Comma 20 2 2 3" xfId="2217" xr:uid="{C2840D1D-2F8C-4890-B5F8-3E45672D2C52}"/>
    <cellStyle name="Comma 20 2 2 3 2" xfId="4010" xr:uid="{2A959A62-C199-4DAE-A04F-FFD0CB796F83}"/>
    <cellStyle name="Comma 20 2 2 3 2 2" xfId="5799" xr:uid="{3B4CA94B-C7D2-471F-A2EA-0347E43422F9}"/>
    <cellStyle name="Comma 20 2 2 3 2 3" xfId="9593" xr:uid="{0CD17A7B-7C95-447E-9EB3-244A8563D22C}"/>
    <cellStyle name="Comma 20 2 2 3 2 4" xfId="13383" xr:uid="{DA0EF518-DA46-427E-B7DF-B71EF802D930}"/>
    <cellStyle name="Comma 20 2 2 3 2 5" xfId="17174" xr:uid="{30345FD5-2506-4A2E-9926-E3E9472A7C6B}"/>
    <cellStyle name="Comma 20 2 2 3 3" xfId="5798" xr:uid="{A49BB732-915C-49A8-82A3-E11330AA3654}"/>
    <cellStyle name="Comma 20 2 2 3 4" xfId="9592" xr:uid="{CB22CD33-7203-4A53-B85C-5DC3793E7576}"/>
    <cellStyle name="Comma 20 2 2 3 5" xfId="13382" xr:uid="{2AE46EEF-C274-44EA-80A8-5350DB06FD41}"/>
    <cellStyle name="Comma 20 2 2 3 6" xfId="17173" xr:uid="{F815BA7D-61F5-482A-88DA-145C2DB29903}"/>
    <cellStyle name="Comma 20 2 2 4" xfId="2822" xr:uid="{B6C6DAED-3637-4920-8CD4-ECAD1B09D0FC}"/>
    <cellStyle name="Comma 20 2 2 4 2" xfId="5800" xr:uid="{500769B6-763C-4519-BFD1-2A6492B05F18}"/>
    <cellStyle name="Comma 20 2 2 4 3" xfId="9594" xr:uid="{CBF749BE-2A12-4724-8DC7-AC0053D6FE57}"/>
    <cellStyle name="Comma 20 2 2 4 4" xfId="13384" xr:uid="{A3FF6DF8-918E-4344-833A-32EEDA798575}"/>
    <cellStyle name="Comma 20 2 2 4 5" xfId="17175" xr:uid="{B1D83186-7E77-49C0-AAD7-9376DB69BE04}"/>
    <cellStyle name="Comma 20 2 2 5" xfId="5795" xr:uid="{82CDFCB1-B4A2-452E-A422-B7B3C97CC260}"/>
    <cellStyle name="Comma 20 2 2 6" xfId="9589" xr:uid="{2FB98D0F-EC09-4941-8DF3-E1A8B472F5F3}"/>
    <cellStyle name="Comma 20 2 2 7" xfId="13379" xr:uid="{83D1CE84-B034-4109-8FBE-0A1CE7F9A5B6}"/>
    <cellStyle name="Comma 20 2 2 8" xfId="17170" xr:uid="{70B8DB08-9E64-464F-B0EC-0A35FE28DC6C}"/>
    <cellStyle name="Comma 20 2 3" xfId="1256" xr:uid="{9877CC5B-2F0C-41A7-B7EE-7A1646974406}"/>
    <cellStyle name="Comma 20 2 3 2" xfId="1939" xr:uid="{339AB628-BA75-4A16-914E-48A99268344D}"/>
    <cellStyle name="Comma 20 2 3 2 2" xfId="3732" xr:uid="{D3DED9CA-C1C8-4DAF-9058-B17753E3C679}"/>
    <cellStyle name="Comma 20 2 3 2 2 2" xfId="5803" xr:uid="{AA5B5377-F0F1-425F-B690-E9144FBD7839}"/>
    <cellStyle name="Comma 20 2 3 2 2 3" xfId="9597" xr:uid="{1EC79EC0-DC76-4771-8CBE-3CDAD911BCEE}"/>
    <cellStyle name="Comma 20 2 3 2 2 4" xfId="13387" xr:uid="{205FE5DA-3857-47EA-A9C8-CE26639B310C}"/>
    <cellStyle name="Comma 20 2 3 2 2 5" xfId="17178" xr:uid="{AB8D19D0-8FCD-4FD7-85B1-9B8B241674A6}"/>
    <cellStyle name="Comma 20 2 3 2 3" xfId="5802" xr:uid="{33716460-F2E2-4C01-91EA-BE6D1B4902AA}"/>
    <cellStyle name="Comma 20 2 3 2 4" xfId="9596" xr:uid="{C1E27B8C-984F-48A7-9503-E9A6DBAB3F99}"/>
    <cellStyle name="Comma 20 2 3 2 5" xfId="13386" xr:uid="{5C4C890D-F778-4088-AC23-1ECD494650F4}"/>
    <cellStyle name="Comma 20 2 3 2 6" xfId="17177" xr:uid="{9E5ACBF5-340C-437A-A60B-E199E28183E3}"/>
    <cellStyle name="Comma 20 2 3 3" xfId="3049" xr:uid="{B04ED605-8A7D-4393-B49D-E513FE4C2165}"/>
    <cellStyle name="Comma 20 2 3 3 2" xfId="5804" xr:uid="{0E1D73E1-3410-4519-942C-E8DE6AEC35A3}"/>
    <cellStyle name="Comma 20 2 3 3 3" xfId="9598" xr:uid="{3F139845-40A8-44DE-9E99-3D035C9FCB3A}"/>
    <cellStyle name="Comma 20 2 3 3 4" xfId="13388" xr:uid="{5C406FC2-F4E0-49DB-BD29-4C45C08ED46C}"/>
    <cellStyle name="Comma 20 2 3 3 5" xfId="17179" xr:uid="{3C578343-41F1-498E-A5D6-C193230FDEB4}"/>
    <cellStyle name="Comma 20 2 3 4" xfId="5801" xr:uid="{30074407-7FDF-446F-B11C-F9A7CD43C70E}"/>
    <cellStyle name="Comma 20 2 3 5" xfId="9595" xr:uid="{5F4240DD-377D-48B6-A5F9-2445160C5C89}"/>
    <cellStyle name="Comma 20 2 3 6" xfId="13385" xr:uid="{CDFE86DC-67EF-4312-8E1C-9B3D6F13557B}"/>
    <cellStyle name="Comma 20 2 3 7" xfId="17176" xr:uid="{901BAA2E-85FE-4B2D-8628-B548FBF211B2}"/>
    <cellStyle name="Comma 20 2 4" xfId="1484" xr:uid="{FCABD772-B9E9-4C09-A223-953C2CFBC79E}"/>
    <cellStyle name="Comma 20 2 4 2" xfId="3277" xr:uid="{E189D859-A30F-4749-AA20-9FA08F3E4851}"/>
    <cellStyle name="Comma 20 2 4 2 2" xfId="5806" xr:uid="{2F3C3357-90BA-47B1-9654-5F87A38C434A}"/>
    <cellStyle name="Comma 20 2 4 2 3" xfId="9600" xr:uid="{59E0A9B1-9706-47F0-83D1-63E418E42C54}"/>
    <cellStyle name="Comma 20 2 4 2 4" xfId="13390" xr:uid="{CC6FA722-5DC8-43DF-9D85-C2D23CD3CDEB}"/>
    <cellStyle name="Comma 20 2 4 2 5" xfId="17181" xr:uid="{5165C7B9-13BF-427B-A7F8-BA76850363F4}"/>
    <cellStyle name="Comma 20 2 4 3" xfId="5805" xr:uid="{A920680B-6FF2-4067-8FBA-A0BE63E8E0DA}"/>
    <cellStyle name="Comma 20 2 4 4" xfId="9599" xr:uid="{ED9327C8-D548-4AC4-A806-B150A73176CE}"/>
    <cellStyle name="Comma 20 2 4 5" xfId="13389" xr:uid="{448D4A66-E2CF-49EA-816A-CE5BF818A5EA}"/>
    <cellStyle name="Comma 20 2 4 6" xfId="17180" xr:uid="{39653857-B3C9-4969-91C7-DE0BDEC17216}"/>
    <cellStyle name="Comma 20 2 5" xfId="2071" xr:uid="{FA9BE64F-D4D9-4290-B718-AD7C6460642D}"/>
    <cellStyle name="Comma 20 2 5 2" xfId="3864" xr:uid="{3693BAB2-651C-442F-BC5A-BF362FEE1709}"/>
    <cellStyle name="Comma 20 2 5 2 2" xfId="5808" xr:uid="{87821B55-47E2-430F-AC43-BFD38D31C8A8}"/>
    <cellStyle name="Comma 20 2 5 2 3" xfId="9602" xr:uid="{E2785073-01E1-48A7-A43D-85116C02A8C5}"/>
    <cellStyle name="Comma 20 2 5 2 4" xfId="13392" xr:uid="{93330548-5EBA-40FF-BF78-E37159BB9DA1}"/>
    <cellStyle name="Comma 20 2 5 2 5" xfId="17183" xr:uid="{368D86A8-4C19-4F47-9CEB-9535BB279B2A}"/>
    <cellStyle name="Comma 20 2 5 3" xfId="5807" xr:uid="{C2531BB2-7506-4A76-99C0-3E662F64DAD9}"/>
    <cellStyle name="Comma 20 2 5 4" xfId="9601" xr:uid="{6F081E59-F888-4018-888C-20DD801A8FA2}"/>
    <cellStyle name="Comma 20 2 5 5" xfId="13391" xr:uid="{55805338-4DCE-4FEA-A1CC-D9E09E621202}"/>
    <cellStyle name="Comma 20 2 5 6" xfId="17182" xr:uid="{3C5926A4-5E0F-40BA-853E-F45E2AC0B7C4}"/>
    <cellStyle name="Comma 20 2 6" xfId="2595" xr:uid="{44367FE7-0301-41E1-B252-D42F3E3E00BE}"/>
    <cellStyle name="Comma 20 2 6 2" xfId="5809" xr:uid="{0C8A621A-B843-4590-B704-CD10454C0680}"/>
    <cellStyle name="Comma 20 2 6 3" xfId="9603" xr:uid="{4011026B-71FF-4C2F-A9F2-A2C33204C023}"/>
    <cellStyle name="Comma 20 2 6 4" xfId="13393" xr:uid="{9ED69518-D97D-45F2-9800-97B7C7DDB758}"/>
    <cellStyle name="Comma 20 2 6 5" xfId="17184" xr:uid="{4B956942-2283-430A-9268-C2B676404BA4}"/>
    <cellStyle name="Comma 20 2 7" xfId="5794" xr:uid="{B7833D41-33DD-4CDE-9E87-BB2229EAE423}"/>
    <cellStyle name="Comma 20 2 8" xfId="9588" xr:uid="{D0622E56-B75B-40D0-862C-0AD00EDEC820}"/>
    <cellStyle name="Comma 20 2 9" xfId="13378" xr:uid="{A96ADE6E-920F-4A4A-9930-0EC4A8C2166D}"/>
    <cellStyle name="Comma 20 3" xfId="727" xr:uid="{F262D06B-C018-4DCF-A3AE-3561DA429440}"/>
    <cellStyle name="Comma 20 3 10" xfId="17185" xr:uid="{A1C45C51-0B4A-4CCC-909A-71F047B83B52}"/>
    <cellStyle name="Comma 20 3 2" xfId="954" xr:uid="{97CD055F-FCE1-4BFF-A9E8-6E8A7F27BA40}"/>
    <cellStyle name="Comma 20 3 2 2" xfId="1637" xr:uid="{391AD1AF-DAA6-4D33-8668-299099881DC9}"/>
    <cellStyle name="Comma 20 3 2 2 2" xfId="3430" xr:uid="{A4DAF3DD-344E-4297-95CF-64028A8C0AEB}"/>
    <cellStyle name="Comma 20 3 2 2 2 2" xfId="5813" xr:uid="{593C3DC5-36BD-423E-A90A-E0735CE83822}"/>
    <cellStyle name="Comma 20 3 2 2 2 3" xfId="9607" xr:uid="{E52A085B-3004-4187-8D8B-F808A61DBF9B}"/>
    <cellStyle name="Comma 20 3 2 2 2 4" xfId="13397" xr:uid="{4DC63CB4-3029-49C0-9F61-65A5CC0D8842}"/>
    <cellStyle name="Comma 20 3 2 2 2 5" xfId="17188" xr:uid="{A9B78603-DC87-48D9-8CC4-364D7773ADAC}"/>
    <cellStyle name="Comma 20 3 2 2 3" xfId="5812" xr:uid="{2CE31EAD-38EF-4D4A-8ABD-CFF7B2E713A7}"/>
    <cellStyle name="Comma 20 3 2 2 4" xfId="9606" xr:uid="{D5CCDB31-44EF-4082-B31B-2BD3E47D6926}"/>
    <cellStyle name="Comma 20 3 2 2 5" xfId="13396" xr:uid="{9BD9D973-47B5-49B0-9460-50AD5D855071}"/>
    <cellStyle name="Comma 20 3 2 2 6" xfId="17187" xr:uid="{F8990880-2DF5-4288-AE07-39D97CD9CDD3}"/>
    <cellStyle name="Comma 20 3 2 3" xfId="2747" xr:uid="{D64E9708-8C27-4D2D-87EC-D6F2D295634C}"/>
    <cellStyle name="Comma 20 3 2 3 2" xfId="5814" xr:uid="{FD611CDC-DF2C-41B0-A7C3-12FB89D94986}"/>
    <cellStyle name="Comma 20 3 2 3 3" xfId="9608" xr:uid="{90675641-CD2D-42E9-B975-E3A8F0795CC2}"/>
    <cellStyle name="Comma 20 3 2 3 4" xfId="13398" xr:uid="{FED186D4-A47A-4623-A621-11DC226FC7E1}"/>
    <cellStyle name="Comma 20 3 2 3 5" xfId="17189" xr:uid="{2DE85719-DFD1-4E7C-928C-FBDF7326FDE5}"/>
    <cellStyle name="Comma 20 3 2 4" xfId="5811" xr:uid="{B31F7E94-1174-49CB-8B56-41BC8ACA3089}"/>
    <cellStyle name="Comma 20 3 2 5" xfId="9605" xr:uid="{B1BBE888-A474-402C-A582-09534D2C3344}"/>
    <cellStyle name="Comma 20 3 2 6" xfId="13395" xr:uid="{A0BE2775-3A4F-4D1A-A265-8C9BC1F577D0}"/>
    <cellStyle name="Comma 20 3 2 7" xfId="17186" xr:uid="{4ED008D1-8C80-443C-A643-4CB31B97D594}"/>
    <cellStyle name="Comma 20 3 3" xfId="1181" xr:uid="{78EEE776-9DC4-427B-A6C8-1ABECB616361}"/>
    <cellStyle name="Comma 20 3 3 2" xfId="1864" xr:uid="{4A6D74EC-4907-4E4B-8C5C-ACDA62A8D682}"/>
    <cellStyle name="Comma 20 3 3 2 2" xfId="3657" xr:uid="{BB4C8DE7-7BDF-49C7-B194-280A5759BBFD}"/>
    <cellStyle name="Comma 20 3 3 2 2 2" xfId="5817" xr:uid="{DAF81C99-6C9C-4528-8BEC-64386244CF32}"/>
    <cellStyle name="Comma 20 3 3 2 2 3" xfId="9611" xr:uid="{271C41E1-DDD8-456D-A91E-59BDED4C3071}"/>
    <cellStyle name="Comma 20 3 3 2 2 4" xfId="13401" xr:uid="{8E4CB1BD-23AB-48A5-B638-2FF27DE8E105}"/>
    <cellStyle name="Comma 20 3 3 2 2 5" xfId="17192" xr:uid="{B6CE5948-E43F-493E-A626-499EC0C0CCA4}"/>
    <cellStyle name="Comma 20 3 3 2 3" xfId="5816" xr:uid="{0BCEA39F-B3D5-404F-96EE-5CD54CC65B8E}"/>
    <cellStyle name="Comma 20 3 3 2 4" xfId="9610" xr:uid="{71727164-B4FF-489A-8904-4265C76BE292}"/>
    <cellStyle name="Comma 20 3 3 2 5" xfId="13400" xr:uid="{C9BA7F2F-482A-42AB-88BA-92A6998785C0}"/>
    <cellStyle name="Comma 20 3 3 2 6" xfId="17191" xr:uid="{C25387CF-0608-44B5-9966-4D394CFFA7A4}"/>
    <cellStyle name="Comma 20 3 3 3" xfId="2974" xr:uid="{0D1CE4B9-848F-47AE-8043-7B58EA8B52A8}"/>
    <cellStyle name="Comma 20 3 3 3 2" xfId="5818" xr:uid="{42F07F76-7092-41FD-A7BF-01C54B2D9EB4}"/>
    <cellStyle name="Comma 20 3 3 3 3" xfId="9612" xr:uid="{BB9BA08D-CCE6-403D-9930-B7DA8AC269F9}"/>
    <cellStyle name="Comma 20 3 3 3 4" xfId="13402" xr:uid="{4E3FF0B2-9C73-4E16-BBA6-B7A073667DF8}"/>
    <cellStyle name="Comma 20 3 3 3 5" xfId="17193" xr:uid="{89D175C4-A491-473C-BD8C-559AE5592003}"/>
    <cellStyle name="Comma 20 3 3 4" xfId="5815" xr:uid="{9DB417A9-22A3-4AAF-ADA1-B0E07CFBEBA2}"/>
    <cellStyle name="Comma 20 3 3 5" xfId="9609" xr:uid="{7A746143-AB3D-47D7-A327-2B8DC56E3EBB}"/>
    <cellStyle name="Comma 20 3 3 6" xfId="13399" xr:uid="{F462331C-5AEE-4E76-8C63-6ABBA2FD7766}"/>
    <cellStyle name="Comma 20 3 3 7" xfId="17190" xr:uid="{D86C6594-D7EC-4D57-8DD8-4657641CD9BC}"/>
    <cellStyle name="Comma 20 3 4" xfId="1409" xr:uid="{0C7B6030-2D34-4B8A-8F81-F5372F7CBFB0}"/>
    <cellStyle name="Comma 20 3 4 2" xfId="3202" xr:uid="{6B5804A7-431C-46E7-8EE7-EC54C2DCD3A9}"/>
    <cellStyle name="Comma 20 3 4 2 2" xfId="5820" xr:uid="{52B4D423-806D-4C4E-B1FA-2E8478BB1AF5}"/>
    <cellStyle name="Comma 20 3 4 2 3" xfId="9614" xr:uid="{23D64576-376D-4F7C-90B4-5D21A8AF6019}"/>
    <cellStyle name="Comma 20 3 4 2 4" xfId="13404" xr:uid="{3C26BA3F-2A8F-4DF1-BB63-5ADF6BD9D908}"/>
    <cellStyle name="Comma 20 3 4 2 5" xfId="17195" xr:uid="{C6EB0FDA-ED66-4690-825D-765F4CF902C0}"/>
    <cellStyle name="Comma 20 3 4 3" xfId="5819" xr:uid="{B5E83752-B71D-4F90-B421-12BE09D14605}"/>
    <cellStyle name="Comma 20 3 4 4" xfId="9613" xr:uid="{999E72CC-F4D0-4A7B-AED9-87841232FF90}"/>
    <cellStyle name="Comma 20 3 4 5" xfId="13403" xr:uid="{7FD47F00-5C23-45FD-8A45-603FEB1F072A}"/>
    <cellStyle name="Comma 20 3 4 6" xfId="17194" xr:uid="{DAEFFB6D-32DD-44FC-A5EF-4FE9E48050F0}"/>
    <cellStyle name="Comma 20 3 5" xfId="2013" xr:uid="{43E1CA81-B239-4A3D-95B7-FD65E996FB15}"/>
    <cellStyle name="Comma 20 3 5 2" xfId="3806" xr:uid="{18746964-776C-4029-BDAB-E75A8F5E4878}"/>
    <cellStyle name="Comma 20 3 5 2 2" xfId="5822" xr:uid="{0699E125-60FA-4676-9C00-BE925D85FEF7}"/>
    <cellStyle name="Comma 20 3 5 2 3" xfId="9616" xr:uid="{C79E47B0-A7BF-45D7-B3E8-14A44A37C3BC}"/>
    <cellStyle name="Comma 20 3 5 2 4" xfId="13406" xr:uid="{C42DCFE8-273F-4BF7-AD6C-6A58DBA7002E}"/>
    <cellStyle name="Comma 20 3 5 2 5" xfId="17197" xr:uid="{26FE6252-7C18-43B0-9BD4-637743BF2E8B}"/>
    <cellStyle name="Comma 20 3 5 3" xfId="5821" xr:uid="{F7495546-6454-4B5C-9ECE-DE871842B3C8}"/>
    <cellStyle name="Comma 20 3 5 4" xfId="9615" xr:uid="{DDDDB346-27CB-4775-B905-77FFF86969C0}"/>
    <cellStyle name="Comma 20 3 5 5" xfId="13405" xr:uid="{C042C79A-7483-40DC-8096-89A30EAD7738}"/>
    <cellStyle name="Comma 20 3 5 6" xfId="17196" xr:uid="{F99B7D95-3FB0-412F-82E0-F9A11EC054E6}"/>
    <cellStyle name="Comma 20 3 6" xfId="2520" xr:uid="{D0615142-4E3A-4312-A09E-1E1453BBF94C}"/>
    <cellStyle name="Comma 20 3 6 2" xfId="5823" xr:uid="{C1C0BF34-80FF-46A9-9EBF-96993B7A1A44}"/>
    <cellStyle name="Comma 20 3 6 3" xfId="9617" xr:uid="{344E9798-6F95-4276-96AE-68B96265042E}"/>
    <cellStyle name="Comma 20 3 6 4" xfId="13407" xr:uid="{5EA996ED-F93A-43A3-B681-6567C1BBCF33}"/>
    <cellStyle name="Comma 20 3 6 5" xfId="17198" xr:uid="{9B61CBFC-C1AB-4B73-B6B7-64A42751AF18}"/>
    <cellStyle name="Comma 20 3 7" xfId="5810" xr:uid="{A04637DA-4A33-4261-BBEC-FF9E14DB6CCB}"/>
    <cellStyle name="Comma 20 3 8" xfId="9604" xr:uid="{EA879CC8-2C46-46D2-8309-0F4744255436}"/>
    <cellStyle name="Comma 20 3 9" xfId="13394" xr:uid="{C7C9BB01-01DC-4317-9961-50A5F10D27D6}"/>
    <cellStyle name="Comma 20 4" xfId="878" xr:uid="{0EC8FA5B-B0AC-4589-8CA1-D76A9E0622F9}"/>
    <cellStyle name="Comma 20 4 2" xfId="1561" xr:uid="{0AD21A71-1EB0-4FC8-B013-0D286F808477}"/>
    <cellStyle name="Comma 20 4 2 2" xfId="3354" xr:uid="{4243EB15-7BBE-4D49-9621-CBC5B468BBEA}"/>
    <cellStyle name="Comma 20 4 2 2 2" xfId="5826" xr:uid="{FFB1CAE7-E235-4A8E-B42E-B09FFAD1538E}"/>
    <cellStyle name="Comma 20 4 2 2 3" xfId="9620" xr:uid="{D09DCE40-7895-4903-8495-18BB2B68BF02}"/>
    <cellStyle name="Comma 20 4 2 2 4" xfId="13410" xr:uid="{C717A45E-D78B-46AE-AD43-1A09CD91B6EE}"/>
    <cellStyle name="Comma 20 4 2 2 5" xfId="17201" xr:uid="{692051E9-177F-43F0-8EE4-A48CB0057B6E}"/>
    <cellStyle name="Comma 20 4 2 3" xfId="5825" xr:uid="{79096E94-8532-4778-80D2-85BD5FF35EDF}"/>
    <cellStyle name="Comma 20 4 2 4" xfId="9619" xr:uid="{C0F5BFAA-8F58-44CE-B4A0-93B593D059A8}"/>
    <cellStyle name="Comma 20 4 2 5" xfId="13409" xr:uid="{49ED6B57-39DE-483D-8042-E0104CACED32}"/>
    <cellStyle name="Comma 20 4 2 6" xfId="17200" xr:uid="{61E1121C-E443-4D5C-8C81-CBDF24759768}"/>
    <cellStyle name="Comma 20 4 3" xfId="2142" xr:uid="{EFFD0269-133C-4E02-A191-20F962A272D8}"/>
    <cellStyle name="Comma 20 4 3 2" xfId="3935" xr:uid="{DBACE7D6-83BC-4FFA-94DB-4633A4BD3212}"/>
    <cellStyle name="Comma 20 4 3 2 2" xfId="5828" xr:uid="{8916DFD5-0BD6-42E6-91C5-B813F096DD0D}"/>
    <cellStyle name="Comma 20 4 3 2 3" xfId="9622" xr:uid="{0F73B840-C810-4AD8-87CE-DC2A74728685}"/>
    <cellStyle name="Comma 20 4 3 2 4" xfId="13412" xr:uid="{72F3CD59-6058-4FB4-B576-2BB586E79DEE}"/>
    <cellStyle name="Comma 20 4 3 2 5" xfId="17203" xr:uid="{0C913754-11E6-4C3C-A79F-7A3B8C7C3408}"/>
    <cellStyle name="Comma 20 4 3 3" xfId="5827" xr:uid="{7F3EF7C8-1927-4996-B8C4-F2E6DBB03370}"/>
    <cellStyle name="Comma 20 4 3 4" xfId="9621" xr:uid="{1206DD2D-C421-4A49-B591-1979B03399F8}"/>
    <cellStyle name="Comma 20 4 3 5" xfId="13411" xr:uid="{48491122-23B3-440B-8493-3BA54D3E3786}"/>
    <cellStyle name="Comma 20 4 3 6" xfId="17202" xr:uid="{B7206039-618C-484F-99CA-27D9C5342692}"/>
    <cellStyle name="Comma 20 4 4" xfId="2671" xr:uid="{E9EF3020-66EB-4C48-A600-D279DA9F60D3}"/>
    <cellStyle name="Comma 20 4 4 2" xfId="5829" xr:uid="{DC20FAA5-DB33-497C-824B-B31BD5AA400F}"/>
    <cellStyle name="Comma 20 4 4 3" xfId="9623" xr:uid="{7C2A6747-DB05-4861-AFAD-D3B0939CEFE5}"/>
    <cellStyle name="Comma 20 4 4 4" xfId="13413" xr:uid="{F25780C4-46CC-4E51-920F-EA69C7AFA388}"/>
    <cellStyle name="Comma 20 4 4 5" xfId="17204" xr:uid="{41D0C796-6314-48DE-9E1D-455F31F3E1BC}"/>
    <cellStyle name="Comma 20 4 5" xfId="5824" xr:uid="{3EAA5F90-9AF0-46BF-9929-EC22952E94FD}"/>
    <cellStyle name="Comma 20 4 6" xfId="9618" xr:uid="{9514A98E-72E8-48AE-A4AF-3B2EB5B96653}"/>
    <cellStyle name="Comma 20 4 7" xfId="13408" xr:uid="{AA125EBC-1F33-4CA8-9567-651B7366E44B}"/>
    <cellStyle name="Comma 20 4 8" xfId="17199" xr:uid="{38BA017D-D209-4C93-83DE-72511665305D}"/>
    <cellStyle name="Comma 20 5" xfId="1105" xr:uid="{8155CA36-6BF2-4089-957F-3A7461BF5B9A}"/>
    <cellStyle name="Comma 20 5 2" xfId="1788" xr:uid="{FC40DF6D-13F7-403F-BEAC-5CAACDE53595}"/>
    <cellStyle name="Comma 20 5 2 2" xfId="3581" xr:uid="{7876628C-08F0-4A14-BED8-0F1BE906CC40}"/>
    <cellStyle name="Comma 20 5 2 2 2" xfId="5832" xr:uid="{4703CACD-8E27-4C16-BFFF-87E10CDBEFA3}"/>
    <cellStyle name="Comma 20 5 2 2 3" xfId="9626" xr:uid="{C0D3C5A2-FBC0-4F64-A28F-789076526A6F}"/>
    <cellStyle name="Comma 20 5 2 2 4" xfId="13416" xr:uid="{5B27B1E0-B31E-489F-8151-862D78A6371F}"/>
    <cellStyle name="Comma 20 5 2 2 5" xfId="17207" xr:uid="{3A8A8194-7D20-4862-B5D3-E0C62E2981B8}"/>
    <cellStyle name="Comma 20 5 2 3" xfId="5831" xr:uid="{01ED2CE1-9D78-4A91-BD9C-3453187FC06D}"/>
    <cellStyle name="Comma 20 5 2 4" xfId="9625" xr:uid="{874657F6-AB13-454E-AB4E-532220B8D6BF}"/>
    <cellStyle name="Comma 20 5 2 5" xfId="13415" xr:uid="{5847D0F5-A04C-4CE8-8730-A12E7C6DAA5E}"/>
    <cellStyle name="Comma 20 5 2 6" xfId="17206" xr:uid="{A708CD4E-836F-40EC-A687-C05A9C0F00FE}"/>
    <cellStyle name="Comma 20 5 3" xfId="2898" xr:uid="{5E58E0D5-3D71-4257-A664-75EAB6BD79C8}"/>
    <cellStyle name="Comma 20 5 3 2" xfId="5833" xr:uid="{070D634A-8007-4449-B082-BBB05DD88817}"/>
    <cellStyle name="Comma 20 5 3 3" xfId="9627" xr:uid="{697733F1-34AC-4E28-BADD-254627B4E1FD}"/>
    <cellStyle name="Comma 20 5 3 4" xfId="13417" xr:uid="{D190803B-CA59-499B-8665-0ECC36F3AEE3}"/>
    <cellStyle name="Comma 20 5 3 5" xfId="17208" xr:uid="{90719CFE-DDDA-4E66-A626-4BA34B4A6550}"/>
    <cellStyle name="Comma 20 5 4" xfId="5830" xr:uid="{E300B576-922E-4BC4-8ACC-583AE1F57112}"/>
    <cellStyle name="Comma 20 5 5" xfId="9624" xr:uid="{37B4D802-2D33-4F72-933F-D03DD2C2FEA0}"/>
    <cellStyle name="Comma 20 5 6" xfId="13414" xr:uid="{C50F3CA0-078A-42AB-8A7F-533B51DC176D}"/>
    <cellStyle name="Comma 20 5 7" xfId="17205" xr:uid="{41CDEB59-E903-4A0C-B362-2098F2FDC710}"/>
    <cellStyle name="Comma 20 6" xfId="1333" xr:uid="{432B99FE-A02D-4369-AD1B-D2DE6F7DDAC2}"/>
    <cellStyle name="Comma 20 6 2" xfId="3126" xr:uid="{8E4549C8-C61B-4C1D-B90D-85BAA4B53471}"/>
    <cellStyle name="Comma 20 6 2 2" xfId="5835" xr:uid="{097F2E95-6206-46E3-824E-6306DECCFFA4}"/>
    <cellStyle name="Comma 20 6 2 3" xfId="9629" xr:uid="{D7FD94E4-C7E5-4715-83C9-019776A2233E}"/>
    <cellStyle name="Comma 20 6 2 4" xfId="13419" xr:uid="{FD0C6E60-E5E4-47AA-8951-C83CF57063D3}"/>
    <cellStyle name="Comma 20 6 2 5" xfId="17210" xr:uid="{1B159110-5E15-4AEB-A1DF-6FADFA4199B0}"/>
    <cellStyle name="Comma 20 6 3" xfId="5834" xr:uid="{1899AA4B-A3BA-4873-8566-B136BAFACD52}"/>
    <cellStyle name="Comma 20 6 4" xfId="9628" xr:uid="{6AC51986-1419-4FB7-BE3C-7B22C799EC0D}"/>
    <cellStyle name="Comma 20 6 5" xfId="13418" xr:uid="{544DB921-F296-4753-9B34-BC5E070CC23F}"/>
    <cellStyle name="Comma 20 6 6" xfId="17209" xr:uid="{9D4D9066-0BC7-4304-80A9-FEB00EF17569}"/>
    <cellStyle name="Comma 20 7" xfId="637" xr:uid="{345F132E-ED51-4228-8B74-51AE0330C9DA}"/>
    <cellStyle name="Comma 20 7 2" xfId="2438" xr:uid="{795C11D2-A3F2-41F2-97D5-3D84F4689D0A}"/>
    <cellStyle name="Comma 20 7 2 2" xfId="5837" xr:uid="{746F18DC-7527-4EF2-8612-9CB999DD602B}"/>
    <cellStyle name="Comma 20 7 2 3" xfId="9631" xr:uid="{0E5F231C-3AAD-4F7F-A797-8D1351DBFD59}"/>
    <cellStyle name="Comma 20 7 2 4" xfId="13421" xr:uid="{16A7BB22-D180-4831-809F-DD597320B1B5}"/>
    <cellStyle name="Comma 20 7 2 5" xfId="17212" xr:uid="{DF0FE0E1-3A53-43AF-A09E-8773F47CBC28}"/>
    <cellStyle name="Comma 20 7 3" xfId="5836" xr:uid="{56E86957-6EE8-41E3-A272-490FB5F7FBBE}"/>
    <cellStyle name="Comma 20 7 4" xfId="9630" xr:uid="{90506601-3A2E-433D-8211-ED51A6B676EE}"/>
    <cellStyle name="Comma 20 7 5" xfId="13420" xr:uid="{98D969DA-91ED-41B6-93D7-806C9E7BAA65}"/>
    <cellStyle name="Comma 20 7 6" xfId="17211" xr:uid="{3B341DB1-9D18-428B-A821-28AC26BE2A2F}"/>
    <cellStyle name="Comma 20 8" xfId="2340" xr:uid="{EC91A14B-9599-412B-9557-83C458FF3E43}"/>
    <cellStyle name="Comma 20 8 2" xfId="5838" xr:uid="{FC2A09C9-C631-4B85-9151-305C7D7847C0}"/>
    <cellStyle name="Comma 20 8 3" xfId="9632" xr:uid="{D053309F-A652-4DAE-BF2D-BD3D04E5E2CF}"/>
    <cellStyle name="Comma 20 8 4" xfId="13422" xr:uid="{721915BC-D6F9-44F9-831F-FAF91C167297}"/>
    <cellStyle name="Comma 20 8 5" xfId="17213" xr:uid="{C126EE8D-38D1-4F84-A173-D788CD02BC9D}"/>
    <cellStyle name="Comma 20 9" xfId="5793" xr:uid="{BCBBB0F9-F9C4-4D17-BCFC-2822CD344E4E}"/>
    <cellStyle name="Comma 21" xfId="537" xr:uid="{7C362A0E-DE75-4FDA-839C-B360D503F089}"/>
    <cellStyle name="Comma 21 10" xfId="9633" xr:uid="{18B25F91-C680-4D9C-A1AB-72336F422978}"/>
    <cellStyle name="Comma 21 11" xfId="13423" xr:uid="{C70BB9C8-4E1C-4509-96A6-3F3F4D276349}"/>
    <cellStyle name="Comma 21 12" xfId="17214" xr:uid="{A11E60FF-5CD7-4F1D-A562-ECA14A7860D3}"/>
    <cellStyle name="Comma 21 2" xfId="803" xr:uid="{8794D9B9-FD40-457B-A751-F46E0F1EE8F3}"/>
    <cellStyle name="Comma 21 2 10" xfId="17215" xr:uid="{D20A5E14-7236-491B-B211-15ECD59586C9}"/>
    <cellStyle name="Comma 21 2 2" xfId="1030" xr:uid="{81F1DE5A-65C5-4983-A001-17A093E4BE34}"/>
    <cellStyle name="Comma 21 2 2 2" xfId="1713" xr:uid="{B273057F-8D61-4A11-A263-E2C963385822}"/>
    <cellStyle name="Comma 21 2 2 2 2" xfId="3506" xr:uid="{D8B15C7C-BCCF-4C91-A334-0FF89850F199}"/>
    <cellStyle name="Comma 21 2 2 2 2 2" xfId="5843" xr:uid="{308BC9ED-2732-4568-AC01-A4307CD272BD}"/>
    <cellStyle name="Comma 21 2 2 2 2 3" xfId="9637" xr:uid="{C2CD0426-E121-4E87-8C14-B13CAC81F3C9}"/>
    <cellStyle name="Comma 21 2 2 2 2 4" xfId="13427" xr:uid="{6AF7BD0B-A794-4104-92EF-C909257B011A}"/>
    <cellStyle name="Comma 21 2 2 2 2 5" xfId="17218" xr:uid="{8812339B-BF61-45CE-B269-F04AF0DDEE1D}"/>
    <cellStyle name="Comma 21 2 2 2 3" xfId="5842" xr:uid="{AE1DE5BB-03D2-4B25-844A-6CFA73B0506A}"/>
    <cellStyle name="Comma 21 2 2 2 4" xfId="9636" xr:uid="{2D06E745-E4D3-45B7-B83A-AA648D205036}"/>
    <cellStyle name="Comma 21 2 2 2 5" xfId="13426" xr:uid="{9CB00E6D-9B2B-44B8-984D-DC67BA04EF00}"/>
    <cellStyle name="Comma 21 2 2 2 6" xfId="17217" xr:uid="{0FFA2ACD-D06C-4B90-9600-8DE7ECAB6975}"/>
    <cellStyle name="Comma 21 2 2 3" xfId="2218" xr:uid="{6CEFEEAF-CC4A-49EC-B8B8-62C73A369E1B}"/>
    <cellStyle name="Comma 21 2 2 3 2" xfId="4011" xr:uid="{1F651345-89D5-4E2B-9B2B-788003A8E5E1}"/>
    <cellStyle name="Comma 21 2 2 3 2 2" xfId="5845" xr:uid="{0E1AE006-F737-41DE-B17E-292DEB3BC3F3}"/>
    <cellStyle name="Comma 21 2 2 3 2 3" xfId="9639" xr:uid="{888DB46D-B01B-40C3-93BA-67E9E30056C6}"/>
    <cellStyle name="Comma 21 2 2 3 2 4" xfId="13429" xr:uid="{B0F89B30-08FB-4B26-9E79-2DDDCEFA8EE0}"/>
    <cellStyle name="Comma 21 2 2 3 2 5" xfId="17220" xr:uid="{10E9A90E-36BF-49C5-B448-CED486597CE1}"/>
    <cellStyle name="Comma 21 2 2 3 3" xfId="5844" xr:uid="{59D9467B-E97F-434E-978E-5CC4DF07A1B9}"/>
    <cellStyle name="Comma 21 2 2 3 4" xfId="9638" xr:uid="{F6311126-53D7-4839-8EED-71D67C64205B}"/>
    <cellStyle name="Comma 21 2 2 3 5" xfId="13428" xr:uid="{A70488DB-AB0C-4F0E-AD93-C3D9A324F57B}"/>
    <cellStyle name="Comma 21 2 2 3 6" xfId="17219" xr:uid="{593252BA-B7CC-4F80-B7E7-D953FA2FC66A}"/>
    <cellStyle name="Comma 21 2 2 4" xfId="2823" xr:uid="{7AFB0348-9E73-49EC-BE14-DF1D39893B25}"/>
    <cellStyle name="Comma 21 2 2 4 2" xfId="5846" xr:uid="{194D9C0B-9A8E-480F-AD0E-817E86616C73}"/>
    <cellStyle name="Comma 21 2 2 4 3" xfId="9640" xr:uid="{70D8B342-2600-4DBB-944C-B0DEF53098EC}"/>
    <cellStyle name="Comma 21 2 2 4 4" xfId="13430" xr:uid="{F0C7824A-706A-4248-8BAF-71060CC7C702}"/>
    <cellStyle name="Comma 21 2 2 4 5" xfId="17221" xr:uid="{DA395026-EA83-4A10-9186-2714238CD929}"/>
    <cellStyle name="Comma 21 2 2 5" xfId="5841" xr:uid="{A92E197E-2F13-4118-B4B1-B03CCE51B4E0}"/>
    <cellStyle name="Comma 21 2 2 6" xfId="9635" xr:uid="{7E5F3C35-1916-43D7-A74B-FA5DCAE9AC3D}"/>
    <cellStyle name="Comma 21 2 2 7" xfId="13425" xr:uid="{726F632A-3967-4D1C-ADD5-1D67BC20FD51}"/>
    <cellStyle name="Comma 21 2 2 8" xfId="17216" xr:uid="{B9495247-111B-4AD5-8B2E-4C8CA80A8D3F}"/>
    <cellStyle name="Comma 21 2 3" xfId="1257" xr:uid="{BE743178-D590-45E8-A530-85D0DE1864D8}"/>
    <cellStyle name="Comma 21 2 3 2" xfId="1940" xr:uid="{48222549-4AEC-475F-9357-A811B7710F0C}"/>
    <cellStyle name="Comma 21 2 3 2 2" xfId="3733" xr:uid="{C26EB3D6-B241-4C21-A06D-335CC2781453}"/>
    <cellStyle name="Comma 21 2 3 2 2 2" xfId="5849" xr:uid="{33298CF1-BB1C-48A9-B9EC-424F72407E6E}"/>
    <cellStyle name="Comma 21 2 3 2 2 3" xfId="9643" xr:uid="{ACE190F9-13AD-4BFF-96B5-6022451D7C13}"/>
    <cellStyle name="Comma 21 2 3 2 2 4" xfId="13433" xr:uid="{205DF592-287F-4885-823C-9AF0D8724677}"/>
    <cellStyle name="Comma 21 2 3 2 2 5" xfId="17224" xr:uid="{6D444E27-8740-4DFD-A25E-CE3BCA47A613}"/>
    <cellStyle name="Comma 21 2 3 2 3" xfId="5848" xr:uid="{0C1481AC-BEF2-4D68-8443-F48FD98F6305}"/>
    <cellStyle name="Comma 21 2 3 2 4" xfId="9642" xr:uid="{E057971D-74DC-477B-9259-C770B7ADB394}"/>
    <cellStyle name="Comma 21 2 3 2 5" xfId="13432" xr:uid="{0D5A49EB-6E61-49C4-AC0D-1605D3C2FD8A}"/>
    <cellStyle name="Comma 21 2 3 2 6" xfId="17223" xr:uid="{443A2C8F-8765-4B0A-8DF0-F2EF37E48EFA}"/>
    <cellStyle name="Comma 21 2 3 3" xfId="3050" xr:uid="{31A68B01-A50B-4F82-A5C0-6D6C2CF7709B}"/>
    <cellStyle name="Comma 21 2 3 3 2" xfId="5850" xr:uid="{0F5B7D27-53B4-47C5-B38C-9A088C218638}"/>
    <cellStyle name="Comma 21 2 3 3 3" xfId="9644" xr:uid="{2E7E8607-66C1-410C-BBC8-A77CCC0568FF}"/>
    <cellStyle name="Comma 21 2 3 3 4" xfId="13434" xr:uid="{32B929F7-641C-4887-9A96-9A928D944A0E}"/>
    <cellStyle name="Comma 21 2 3 3 5" xfId="17225" xr:uid="{3A1FFC67-430D-418C-ACEE-D93376AB7332}"/>
    <cellStyle name="Comma 21 2 3 4" xfId="5847" xr:uid="{D20B0828-EAFD-427B-A397-B3F34FCAF2D3}"/>
    <cellStyle name="Comma 21 2 3 5" xfId="9641" xr:uid="{A607D079-D3E1-4943-B084-70A350B07751}"/>
    <cellStyle name="Comma 21 2 3 6" xfId="13431" xr:uid="{D0E609D4-595A-4D04-84F9-861C66082721}"/>
    <cellStyle name="Comma 21 2 3 7" xfId="17222" xr:uid="{7AE54FE0-EB05-4015-8B1B-0079113AEBC5}"/>
    <cellStyle name="Comma 21 2 4" xfId="1485" xr:uid="{ED25CFE8-D6AD-4B59-B2AA-504D151ED16B}"/>
    <cellStyle name="Comma 21 2 4 2" xfId="3278" xr:uid="{D3CEC959-4265-461E-8ED4-C33C82AF4F34}"/>
    <cellStyle name="Comma 21 2 4 2 2" xfId="5852" xr:uid="{2EDF0BDC-F6AB-4F97-A59C-2CDDFE172C21}"/>
    <cellStyle name="Comma 21 2 4 2 3" xfId="9646" xr:uid="{5A34579B-DD99-4244-9A40-EAAB3141D264}"/>
    <cellStyle name="Comma 21 2 4 2 4" xfId="13436" xr:uid="{119EBBD6-534B-44B6-8F17-FA71888D8B85}"/>
    <cellStyle name="Comma 21 2 4 2 5" xfId="17227" xr:uid="{656A3367-8A03-4C26-8881-6F48284725A0}"/>
    <cellStyle name="Comma 21 2 4 3" xfId="5851" xr:uid="{FFC56956-6A79-41DD-A29D-1195EB613EC8}"/>
    <cellStyle name="Comma 21 2 4 4" xfId="9645" xr:uid="{856575CA-20AA-4BB2-A3E7-779FB84EED01}"/>
    <cellStyle name="Comma 21 2 4 5" xfId="13435" xr:uid="{8E97FF12-7256-4E0C-9D02-5119C06A5886}"/>
    <cellStyle name="Comma 21 2 4 6" xfId="17226" xr:uid="{67A4BCEC-8D94-42D6-93A6-1F88059085EC}"/>
    <cellStyle name="Comma 21 2 5" xfId="2072" xr:uid="{AFB6F30E-C503-4063-8D75-EBFF5EA23B53}"/>
    <cellStyle name="Comma 21 2 5 2" xfId="3865" xr:uid="{F2EFD350-DE26-4DB2-8BCB-37B324DC6E63}"/>
    <cellStyle name="Comma 21 2 5 2 2" xfId="5854" xr:uid="{384E6609-F65A-42EA-BA57-9151E9E7330A}"/>
    <cellStyle name="Comma 21 2 5 2 3" xfId="9648" xr:uid="{62A57C09-55B1-4B85-BFE4-8762FFEB1047}"/>
    <cellStyle name="Comma 21 2 5 2 4" xfId="13438" xr:uid="{05490101-9AC7-49C3-AF01-FD04D45ECD2D}"/>
    <cellStyle name="Comma 21 2 5 2 5" xfId="17229" xr:uid="{E0310584-A1F0-4847-A547-A7B04E95443B}"/>
    <cellStyle name="Comma 21 2 5 3" xfId="5853" xr:uid="{8724D135-CB44-4D76-AC74-CF4C10E0500E}"/>
    <cellStyle name="Comma 21 2 5 4" xfId="9647" xr:uid="{84F8DB56-882A-45E8-95CA-EB8F8065DF1A}"/>
    <cellStyle name="Comma 21 2 5 5" xfId="13437" xr:uid="{0C512BEF-B013-4398-8492-A45D9BD1A694}"/>
    <cellStyle name="Comma 21 2 5 6" xfId="17228" xr:uid="{D513B4FF-4136-414B-9171-DA068A4BED90}"/>
    <cellStyle name="Comma 21 2 6" xfId="2596" xr:uid="{F5A45288-E021-473C-AC89-2B930D28AE8E}"/>
    <cellStyle name="Comma 21 2 6 2" xfId="5855" xr:uid="{38F1DB8F-995D-4BA5-B2A2-79241B7CCF05}"/>
    <cellStyle name="Comma 21 2 6 3" xfId="9649" xr:uid="{FFAF50C1-4516-45EA-9C8E-D826CF105E31}"/>
    <cellStyle name="Comma 21 2 6 4" xfId="13439" xr:uid="{A8130D35-8DBD-43A7-8DCC-888E742EBBDF}"/>
    <cellStyle name="Comma 21 2 6 5" xfId="17230" xr:uid="{E9704330-15AB-4559-9FC7-F47FE06F805C}"/>
    <cellStyle name="Comma 21 2 7" xfId="5840" xr:uid="{505DE200-1570-4C91-95E1-077FEFBD3D4B}"/>
    <cellStyle name="Comma 21 2 8" xfId="9634" xr:uid="{A4DD3B30-19E3-4CF7-9BF7-F76DC3327C83}"/>
    <cellStyle name="Comma 21 2 9" xfId="13424" xr:uid="{6FDF87EA-A8CF-4240-8400-0B54A6E4B77E}"/>
    <cellStyle name="Comma 21 3" xfId="728" xr:uid="{7C623D65-61F1-4E14-A33F-523648DAB88B}"/>
    <cellStyle name="Comma 21 3 10" xfId="17231" xr:uid="{F5218AFA-BA96-436E-8D87-29AFEDB6E215}"/>
    <cellStyle name="Comma 21 3 2" xfId="955" xr:uid="{A2C65795-482F-4145-8310-B1FA5A186372}"/>
    <cellStyle name="Comma 21 3 2 2" xfId="1638" xr:uid="{1B5B3141-B394-47AC-97AF-008BF6404E19}"/>
    <cellStyle name="Comma 21 3 2 2 2" xfId="3431" xr:uid="{546EAA81-02FF-4F62-825E-F529C210D191}"/>
    <cellStyle name="Comma 21 3 2 2 2 2" xfId="5859" xr:uid="{30AE10C7-7C80-41F5-AF58-A0991FEF8939}"/>
    <cellStyle name="Comma 21 3 2 2 2 3" xfId="9653" xr:uid="{5005C0D6-141D-4C74-B67E-1E4FFC1BE13D}"/>
    <cellStyle name="Comma 21 3 2 2 2 4" xfId="13443" xr:uid="{FF1934DF-256C-4999-99A2-1F1D84FEA21C}"/>
    <cellStyle name="Comma 21 3 2 2 2 5" xfId="17234" xr:uid="{9ABC1D20-8334-42C0-8E92-7200E8D36B2D}"/>
    <cellStyle name="Comma 21 3 2 2 3" xfId="5858" xr:uid="{00FA15A3-F8AE-467F-A90A-C326F1491FE6}"/>
    <cellStyle name="Comma 21 3 2 2 4" xfId="9652" xr:uid="{8CA6A615-5495-4CDD-B0E1-82D85262B136}"/>
    <cellStyle name="Comma 21 3 2 2 5" xfId="13442" xr:uid="{8D3D34A5-166F-4A19-B951-D96864A5039C}"/>
    <cellStyle name="Comma 21 3 2 2 6" xfId="17233" xr:uid="{7CA692FA-CBFF-4730-93D6-9AC07EED23C9}"/>
    <cellStyle name="Comma 21 3 2 3" xfId="2748" xr:uid="{40BA5FBD-69BC-48AD-87CE-E9F949A9DEEB}"/>
    <cellStyle name="Comma 21 3 2 3 2" xfId="5860" xr:uid="{A281D73C-4F46-4562-AACF-F662C91D07CA}"/>
    <cellStyle name="Comma 21 3 2 3 3" xfId="9654" xr:uid="{B047D558-85A0-45C4-ABA5-14F757041D0C}"/>
    <cellStyle name="Comma 21 3 2 3 4" xfId="13444" xr:uid="{AF9E8776-3502-4557-916F-2D567400B646}"/>
    <cellStyle name="Comma 21 3 2 3 5" xfId="17235" xr:uid="{90DA72B2-2533-42A7-B797-9F90E22B2D44}"/>
    <cellStyle name="Comma 21 3 2 4" xfId="5857" xr:uid="{0BF57552-64EE-45FB-8F25-56A81767038C}"/>
    <cellStyle name="Comma 21 3 2 5" xfId="9651" xr:uid="{422E80A4-9786-434E-AC6D-A4AB059270FB}"/>
    <cellStyle name="Comma 21 3 2 6" xfId="13441" xr:uid="{80D7B8AF-D9EA-49BA-ACE8-0AD87CB1D8B7}"/>
    <cellStyle name="Comma 21 3 2 7" xfId="17232" xr:uid="{E2E063F2-7026-418E-88BD-0B5E4A0BE575}"/>
    <cellStyle name="Comma 21 3 3" xfId="1182" xr:uid="{3AC62D77-772E-4093-979A-072C9FED5E57}"/>
    <cellStyle name="Comma 21 3 3 2" xfId="1865" xr:uid="{62AF118A-7D98-43D7-871B-B672B6C735D1}"/>
    <cellStyle name="Comma 21 3 3 2 2" xfId="3658" xr:uid="{A2E73880-407F-46AA-A365-F7BB1F74F803}"/>
    <cellStyle name="Comma 21 3 3 2 2 2" xfId="5863" xr:uid="{AF804A87-4139-417A-A093-6477A052FBB8}"/>
    <cellStyle name="Comma 21 3 3 2 2 3" xfId="9657" xr:uid="{402BDEC6-503A-4F36-8574-0C6699DBCD98}"/>
    <cellStyle name="Comma 21 3 3 2 2 4" xfId="13447" xr:uid="{87E9F412-8ECE-47E5-A60D-9BDC3E028A36}"/>
    <cellStyle name="Comma 21 3 3 2 2 5" xfId="17238" xr:uid="{34D4472D-4BAC-492B-BE21-39B5261B787C}"/>
    <cellStyle name="Comma 21 3 3 2 3" xfId="5862" xr:uid="{328957A8-93B9-4AE6-98B2-8B1112211ACD}"/>
    <cellStyle name="Comma 21 3 3 2 4" xfId="9656" xr:uid="{2E9B76CA-AC9C-42D4-90EE-9FC75FBAFE32}"/>
    <cellStyle name="Comma 21 3 3 2 5" xfId="13446" xr:uid="{ABAB632B-2895-4B78-8AD5-4C1BA04AD7BD}"/>
    <cellStyle name="Comma 21 3 3 2 6" xfId="17237" xr:uid="{2B04F758-138C-451A-B5CA-2663D5B02902}"/>
    <cellStyle name="Comma 21 3 3 3" xfId="2975" xr:uid="{D1FCE742-E4DD-45BF-ABE9-F1C5CA1938CD}"/>
    <cellStyle name="Comma 21 3 3 3 2" xfId="5864" xr:uid="{F246BD00-CF41-4B28-A894-BBD6C28C1FA0}"/>
    <cellStyle name="Comma 21 3 3 3 3" xfId="9658" xr:uid="{1326AFD1-A442-4F6E-BCAC-5374C51CBE88}"/>
    <cellStyle name="Comma 21 3 3 3 4" xfId="13448" xr:uid="{76DE9E15-A17B-4074-B525-09BDF6604E0F}"/>
    <cellStyle name="Comma 21 3 3 3 5" xfId="17239" xr:uid="{A72B00A0-20D7-44C2-B9B0-A6CE5D763A14}"/>
    <cellStyle name="Comma 21 3 3 4" xfId="5861" xr:uid="{AA8F8B0C-99AD-436D-BB95-5538C003390A}"/>
    <cellStyle name="Comma 21 3 3 5" xfId="9655" xr:uid="{6A8EAED0-5460-48CC-A455-42A4A25FFF64}"/>
    <cellStyle name="Comma 21 3 3 6" xfId="13445" xr:uid="{13BD878B-A2DA-4473-8682-FCE54008DAC0}"/>
    <cellStyle name="Comma 21 3 3 7" xfId="17236" xr:uid="{3FAD469A-525F-4591-879C-B0C7DD6197F8}"/>
    <cellStyle name="Comma 21 3 4" xfId="1410" xr:uid="{3F26423B-9CC5-47A9-B11F-E043A39E1EBB}"/>
    <cellStyle name="Comma 21 3 4 2" xfId="3203" xr:uid="{1CD05370-C123-4197-B33E-3315F86A1C47}"/>
    <cellStyle name="Comma 21 3 4 2 2" xfId="5866" xr:uid="{DDE14AA1-B634-46FE-A84A-35EB6FE49C4D}"/>
    <cellStyle name="Comma 21 3 4 2 3" xfId="9660" xr:uid="{58FFC0F8-AB84-4E3B-B8D3-F0C0932F068C}"/>
    <cellStyle name="Comma 21 3 4 2 4" xfId="13450" xr:uid="{CCC9E448-F790-48F7-94EB-3C3C32275B07}"/>
    <cellStyle name="Comma 21 3 4 2 5" xfId="17241" xr:uid="{FAB9AE3B-A495-4252-8AA6-CCAF3CBE8041}"/>
    <cellStyle name="Comma 21 3 4 3" xfId="5865" xr:uid="{0CE18CE9-C6E8-4B78-A385-14B815233933}"/>
    <cellStyle name="Comma 21 3 4 4" xfId="9659" xr:uid="{92681C97-B41C-443D-85AC-D0D50C26F592}"/>
    <cellStyle name="Comma 21 3 4 5" xfId="13449" xr:uid="{C41F8E12-AE2B-4313-8524-CCC88EBCDC07}"/>
    <cellStyle name="Comma 21 3 4 6" xfId="17240" xr:uid="{EA0BE339-BAB6-4A8B-84AC-45D9DA01C9F3}"/>
    <cellStyle name="Comma 21 3 5" xfId="2014" xr:uid="{6D4578B3-1A16-4602-9DC6-6D2B26FCC374}"/>
    <cellStyle name="Comma 21 3 5 2" xfId="3807" xr:uid="{C71A5DAC-FD71-4DE3-8407-B531EE5DC44C}"/>
    <cellStyle name="Comma 21 3 5 2 2" xfId="5868" xr:uid="{1C2D5A13-3AE7-4375-8585-0F220C5D6326}"/>
    <cellStyle name="Comma 21 3 5 2 3" xfId="9662" xr:uid="{22E74498-5DD1-4C15-99A5-E5FC4643B4F8}"/>
    <cellStyle name="Comma 21 3 5 2 4" xfId="13452" xr:uid="{FCF37144-D5AC-4DC2-8B75-AE53BDBF988D}"/>
    <cellStyle name="Comma 21 3 5 2 5" xfId="17243" xr:uid="{A963125E-D4D7-44C6-80AA-59CF54981794}"/>
    <cellStyle name="Comma 21 3 5 3" xfId="5867" xr:uid="{0BB910E9-0C2C-4A2D-A953-FA5CEA35B1AA}"/>
    <cellStyle name="Comma 21 3 5 4" xfId="9661" xr:uid="{DF69BE35-523F-4AAC-9229-D9710B1A713D}"/>
    <cellStyle name="Comma 21 3 5 5" xfId="13451" xr:uid="{9FDD9B97-83EF-4C5F-9D9A-22151BD45F9A}"/>
    <cellStyle name="Comma 21 3 5 6" xfId="17242" xr:uid="{267042DA-2757-49D7-80FF-1CBDD7FD1422}"/>
    <cellStyle name="Comma 21 3 6" xfId="2521" xr:uid="{D6DB0E48-2BBF-4804-B597-52CC95A4549B}"/>
    <cellStyle name="Comma 21 3 6 2" xfId="5869" xr:uid="{288FFDC5-7F0F-495D-A59C-BE491390AE6F}"/>
    <cellStyle name="Comma 21 3 6 3" xfId="9663" xr:uid="{9618C7CD-A6B1-44DC-8206-08203D7C32BD}"/>
    <cellStyle name="Comma 21 3 6 4" xfId="13453" xr:uid="{7AEC2C18-7E20-42C5-8E0E-60CCD92F2A03}"/>
    <cellStyle name="Comma 21 3 6 5" xfId="17244" xr:uid="{52925098-6243-4D7D-82E7-491AB1F98234}"/>
    <cellStyle name="Comma 21 3 7" xfId="5856" xr:uid="{38E7199E-921A-4730-A0E1-58E75F2A619C}"/>
    <cellStyle name="Comma 21 3 8" xfId="9650" xr:uid="{D4F4C901-493B-4852-9191-4E4F00CC39FA}"/>
    <cellStyle name="Comma 21 3 9" xfId="13440" xr:uid="{B5BE50AE-A14E-4765-9AFC-872C2111F7AD}"/>
    <cellStyle name="Comma 21 4" xfId="879" xr:uid="{D6AF8323-AE9A-49E1-8327-648F3906D243}"/>
    <cellStyle name="Comma 21 4 2" xfId="1562" xr:uid="{17D2FC05-801C-49FA-A459-4D3EE9B8BB13}"/>
    <cellStyle name="Comma 21 4 2 2" xfId="3355" xr:uid="{778DA677-8EA1-4205-8277-EC87FB9933F1}"/>
    <cellStyle name="Comma 21 4 2 2 2" xfId="5872" xr:uid="{7489328B-E4A1-4E7F-BC88-9E7706DAB3E1}"/>
    <cellStyle name="Comma 21 4 2 2 3" xfId="9666" xr:uid="{26AB43C9-8C22-4A48-81E2-67026256B1C9}"/>
    <cellStyle name="Comma 21 4 2 2 4" xfId="13456" xr:uid="{E238D44D-B610-421B-8576-67E51FB28B35}"/>
    <cellStyle name="Comma 21 4 2 2 5" xfId="17247" xr:uid="{809118B7-E466-433B-8DFC-5593F3D768B7}"/>
    <cellStyle name="Comma 21 4 2 3" xfId="5871" xr:uid="{21F020C0-869F-4215-9515-E9D8C738BA79}"/>
    <cellStyle name="Comma 21 4 2 4" xfId="9665" xr:uid="{018FC3B8-527C-41F4-A678-F04B33AD9454}"/>
    <cellStyle name="Comma 21 4 2 5" xfId="13455" xr:uid="{6B3E0591-36E2-4A26-A47D-446D1640E8A9}"/>
    <cellStyle name="Comma 21 4 2 6" xfId="17246" xr:uid="{498F12CF-C3AE-4359-B49D-2BEDE974223B}"/>
    <cellStyle name="Comma 21 4 3" xfId="2143" xr:uid="{2A9766C8-1A3F-4330-BBF0-44797CDA36DB}"/>
    <cellStyle name="Comma 21 4 3 2" xfId="3936" xr:uid="{65B87AE3-FB05-4870-A87D-2EE19578D2EF}"/>
    <cellStyle name="Comma 21 4 3 2 2" xfId="5874" xr:uid="{A47BB8A6-0C6B-47DA-947D-6486A3135C0C}"/>
    <cellStyle name="Comma 21 4 3 2 3" xfId="9668" xr:uid="{E9A11479-8AFA-48BE-9A02-0B58946D5F15}"/>
    <cellStyle name="Comma 21 4 3 2 4" xfId="13458" xr:uid="{24F34BB6-4882-4D76-9A39-FD19BA384C4D}"/>
    <cellStyle name="Comma 21 4 3 2 5" xfId="17249" xr:uid="{88F4A4E2-D845-4682-B3DD-98003E6D199C}"/>
    <cellStyle name="Comma 21 4 3 3" xfId="5873" xr:uid="{C047DEF6-3FBC-4517-BC60-9D3C3613B215}"/>
    <cellStyle name="Comma 21 4 3 4" xfId="9667" xr:uid="{559E16B2-75D4-4BEB-8707-F9AF05C8A1B7}"/>
    <cellStyle name="Comma 21 4 3 5" xfId="13457" xr:uid="{7AB98C04-A293-420A-8D6B-33535A8E929B}"/>
    <cellStyle name="Comma 21 4 3 6" xfId="17248" xr:uid="{00030CFD-B7C9-4D84-9683-3B235B585D58}"/>
    <cellStyle name="Comma 21 4 4" xfId="2672" xr:uid="{E9687E51-5EA9-40A1-982C-4963B10DC60B}"/>
    <cellStyle name="Comma 21 4 4 2" xfId="5875" xr:uid="{EDB8DF74-BD16-496F-B7E7-00632A42D925}"/>
    <cellStyle name="Comma 21 4 4 3" xfId="9669" xr:uid="{472E7762-0373-45DC-A06D-B3082A56C2F5}"/>
    <cellStyle name="Comma 21 4 4 4" xfId="13459" xr:uid="{8CEB79F3-DFB9-4103-88C0-F5E4D1ED6D5A}"/>
    <cellStyle name="Comma 21 4 4 5" xfId="17250" xr:uid="{0591CD24-F840-468F-97D8-BB13B9130570}"/>
    <cellStyle name="Comma 21 4 5" xfId="5870" xr:uid="{50CBD2C4-25A1-4252-887B-7D9522AB0934}"/>
    <cellStyle name="Comma 21 4 6" xfId="9664" xr:uid="{5247C72B-AB90-46BF-B08B-3865A9AC0403}"/>
    <cellStyle name="Comma 21 4 7" xfId="13454" xr:uid="{F73A7029-E290-4775-905A-3A0A0E62B658}"/>
    <cellStyle name="Comma 21 4 8" xfId="17245" xr:uid="{F03E1DA5-F654-4FD8-843C-8EC931629273}"/>
    <cellStyle name="Comma 21 5" xfId="1106" xr:uid="{1D94AA38-073E-499E-AC34-6CA7150B258B}"/>
    <cellStyle name="Comma 21 5 2" xfId="1789" xr:uid="{0896DE76-D7A0-4F0C-AEEB-62E7D9CEDF83}"/>
    <cellStyle name="Comma 21 5 2 2" xfId="3582" xr:uid="{569FAA7F-CC7D-454D-A199-A1BC39918AD8}"/>
    <cellStyle name="Comma 21 5 2 2 2" xfId="5878" xr:uid="{DAEC16ED-4DC3-43DF-859C-9B2123F02CC4}"/>
    <cellStyle name="Comma 21 5 2 2 3" xfId="9672" xr:uid="{D315F9F4-61DC-42CC-913E-07C1180D937D}"/>
    <cellStyle name="Comma 21 5 2 2 4" xfId="13462" xr:uid="{48E6D1C6-8BB4-4C7E-B4F5-625EF348F2E9}"/>
    <cellStyle name="Comma 21 5 2 2 5" xfId="17253" xr:uid="{25D99C1F-FE0F-4A07-9050-C9DCDAC12869}"/>
    <cellStyle name="Comma 21 5 2 3" xfId="5877" xr:uid="{03F3D724-D5AC-4201-90C5-39770C913D0E}"/>
    <cellStyle name="Comma 21 5 2 4" xfId="9671" xr:uid="{68EEA677-0B10-48B5-AA6E-812FE2C69482}"/>
    <cellStyle name="Comma 21 5 2 5" xfId="13461" xr:uid="{3B897039-02C2-40B5-8A4C-1B0718AC5B92}"/>
    <cellStyle name="Comma 21 5 2 6" xfId="17252" xr:uid="{D4921937-5FEF-4F6B-A871-DEC4C7CBCAEB}"/>
    <cellStyle name="Comma 21 5 3" xfId="2899" xr:uid="{219C30C3-0430-4C39-AF9E-F856F72615EC}"/>
    <cellStyle name="Comma 21 5 3 2" xfId="5879" xr:uid="{D354DA43-43E3-4C99-A2A5-17D28CFBC943}"/>
    <cellStyle name="Comma 21 5 3 3" xfId="9673" xr:uid="{01D6131E-02A8-4627-9D6A-39A2CB156536}"/>
    <cellStyle name="Comma 21 5 3 4" xfId="13463" xr:uid="{DB292AAA-4986-46BB-AB96-66BD8F6CCED6}"/>
    <cellStyle name="Comma 21 5 3 5" xfId="17254" xr:uid="{029861CF-7C45-441A-9313-5009AF8AD6A1}"/>
    <cellStyle name="Comma 21 5 4" xfId="5876" xr:uid="{217E4879-3B84-4C42-8718-E413E09F79FF}"/>
    <cellStyle name="Comma 21 5 5" xfId="9670" xr:uid="{9CD6230E-562F-4B07-9EF2-E519AAB81AC3}"/>
    <cellStyle name="Comma 21 5 6" xfId="13460" xr:uid="{67A1DD40-0F44-472E-B314-92E7D5638F6D}"/>
    <cellStyle name="Comma 21 5 7" xfId="17251" xr:uid="{B7058A4F-A17D-4DB2-8A63-D7445669B1F0}"/>
    <cellStyle name="Comma 21 6" xfId="1334" xr:uid="{BE5B195F-D079-45B9-A976-152A61782222}"/>
    <cellStyle name="Comma 21 6 2" xfId="3127" xr:uid="{6AAB1184-21C9-4936-AD0F-5D314551EEC3}"/>
    <cellStyle name="Comma 21 6 2 2" xfId="5881" xr:uid="{CB7FB4AD-1E46-4FB8-9405-C08CEDD802D1}"/>
    <cellStyle name="Comma 21 6 2 3" xfId="9675" xr:uid="{9F142002-1257-45C2-890C-6D6B5E0B08DA}"/>
    <cellStyle name="Comma 21 6 2 4" xfId="13465" xr:uid="{FCAF850C-41FD-477E-945B-F656940E6988}"/>
    <cellStyle name="Comma 21 6 2 5" xfId="17256" xr:uid="{2EE8719B-1935-4FA2-886F-842014B6F374}"/>
    <cellStyle name="Comma 21 6 3" xfId="5880" xr:uid="{2265E779-55DA-4A2B-AD2F-2A579C3C92C3}"/>
    <cellStyle name="Comma 21 6 4" xfId="9674" xr:uid="{1447ED02-95FF-4C30-AEC8-F571444528B7}"/>
    <cellStyle name="Comma 21 6 5" xfId="13464" xr:uid="{E497FA63-A88D-4754-8F68-8ABD1D1B15BD}"/>
    <cellStyle name="Comma 21 6 6" xfId="17255" xr:uid="{B5A78337-C6D6-400F-A072-4C8B37C031F5}"/>
    <cellStyle name="Comma 21 7" xfId="638" xr:uid="{2C2EB648-720E-4976-8D76-41A7E8F0BCA0}"/>
    <cellStyle name="Comma 21 7 2" xfId="2439" xr:uid="{53170F08-ECE5-4CA6-92A7-3F343B12AF50}"/>
    <cellStyle name="Comma 21 7 2 2" xfId="5883" xr:uid="{49FD22D2-3EDC-4D65-A431-A94FDA6A964D}"/>
    <cellStyle name="Comma 21 7 2 3" xfId="9677" xr:uid="{F8A1B49E-F15A-4FD1-81E0-ECC850F50BBD}"/>
    <cellStyle name="Comma 21 7 2 4" xfId="13467" xr:uid="{17125825-9BD7-4281-9063-CAFA654A5247}"/>
    <cellStyle name="Comma 21 7 2 5" xfId="17258" xr:uid="{1939B640-50BA-4AC9-AA3E-705369CB038A}"/>
    <cellStyle name="Comma 21 7 3" xfId="5882" xr:uid="{6A837302-16BF-49A2-91AA-262E840E780C}"/>
    <cellStyle name="Comma 21 7 4" xfId="9676" xr:uid="{ECCF63A5-1CF3-42C2-83D8-A893BB7F72C4}"/>
    <cellStyle name="Comma 21 7 5" xfId="13466" xr:uid="{E06C4897-5AE2-4FC9-B1C2-5BD53AA7573A}"/>
    <cellStyle name="Comma 21 7 6" xfId="17257" xr:uid="{95B6D635-4DC8-489E-BF41-7C90B2FCE806}"/>
    <cellStyle name="Comma 21 8" xfId="2341" xr:uid="{1ECE4FBA-8DDC-407A-8B62-8ABDB6CC71B9}"/>
    <cellStyle name="Comma 21 8 2" xfId="5884" xr:uid="{57C9D46E-80D3-4D16-881E-141266516388}"/>
    <cellStyle name="Comma 21 8 3" xfId="9678" xr:uid="{291EF183-D981-4EEF-9FA4-0C56CB1F0C51}"/>
    <cellStyle name="Comma 21 8 4" xfId="13468" xr:uid="{C7AE3F34-0805-4A5F-A17E-8DA8D8004EAD}"/>
    <cellStyle name="Comma 21 8 5" xfId="17259" xr:uid="{4342C287-6A2E-48D3-92AE-7C3DEA23FFFB}"/>
    <cellStyle name="Comma 21 9" xfId="5839" xr:uid="{9043639D-2FF1-45CA-B575-02AAA53A85A7}"/>
    <cellStyle name="Comma 3" xfId="443" xr:uid="{E57B9875-3B4C-4E93-A7C6-3F839A778CFC}"/>
    <cellStyle name="Comma 3 10" xfId="9679" xr:uid="{F47BC1D2-DEFF-41B8-BB18-DC7561EF813B}"/>
    <cellStyle name="Comma 3 11" xfId="13469" xr:uid="{FB062A40-DBDE-47CB-A552-E2C694210135}"/>
    <cellStyle name="Comma 3 12" xfId="17260" xr:uid="{13E6FA80-99B1-4326-898C-D681A0A42618}"/>
    <cellStyle name="Comma 3 2" xfId="754" xr:uid="{A6EC5774-E67C-4107-973D-6506CB5BB9B6}"/>
    <cellStyle name="Comma 3 2 10" xfId="17261" xr:uid="{1BF0AE16-EFD0-4F1E-80DE-321D12CDF9A4}"/>
    <cellStyle name="Comma 3 2 2" xfId="981" xr:uid="{A78477D7-67FF-4561-8E23-3925398322FE}"/>
    <cellStyle name="Comma 3 2 2 2" xfId="1664" xr:uid="{3B79DD35-A4CF-45B2-B964-5ABED3BE5A05}"/>
    <cellStyle name="Comma 3 2 2 2 2" xfId="3457" xr:uid="{FD8B8C26-9344-4F00-80D3-D47C4E4A194C}"/>
    <cellStyle name="Comma 3 2 2 2 2 2" xfId="5889" xr:uid="{EAFCFE1A-9F2A-4DE0-8256-A57D556A2266}"/>
    <cellStyle name="Comma 3 2 2 2 2 3" xfId="9683" xr:uid="{E40338FD-9AE8-456D-B326-307264229F7E}"/>
    <cellStyle name="Comma 3 2 2 2 2 4" xfId="13473" xr:uid="{8DF9D815-4AB0-4CD9-84AE-DB8FDAC75ED8}"/>
    <cellStyle name="Comma 3 2 2 2 2 5" xfId="17264" xr:uid="{06DB97D1-FD4F-4940-A03B-5585F1FC467B}"/>
    <cellStyle name="Comma 3 2 2 2 3" xfId="5888" xr:uid="{FAD2380D-FD97-45A4-869F-3322159530B9}"/>
    <cellStyle name="Comma 3 2 2 2 4" xfId="9682" xr:uid="{D79B23D3-9B3D-4D20-9B75-71CF62DCC930}"/>
    <cellStyle name="Comma 3 2 2 2 5" xfId="13472" xr:uid="{481BB5ED-F891-489F-9612-A4301CBDF697}"/>
    <cellStyle name="Comma 3 2 2 2 6" xfId="17263" xr:uid="{114D2690-1677-4A54-A606-D4DD08DE5B64}"/>
    <cellStyle name="Comma 3 2 2 3" xfId="2169" xr:uid="{2A584966-B222-4111-B85C-C556F8C0FBDF}"/>
    <cellStyle name="Comma 3 2 2 3 2" xfId="3962" xr:uid="{1A72EBFA-63B9-4EAC-8782-11F55D3F6EEB}"/>
    <cellStyle name="Comma 3 2 2 3 2 2" xfId="5891" xr:uid="{29AE4B38-AFB8-4419-AC2F-C647E0B8CADE}"/>
    <cellStyle name="Comma 3 2 2 3 2 3" xfId="9685" xr:uid="{DF83E425-59EE-4A29-9770-3B9163DA8D4C}"/>
    <cellStyle name="Comma 3 2 2 3 2 4" xfId="13475" xr:uid="{B08527E7-E97E-4E1B-A12D-8D67AB77737B}"/>
    <cellStyle name="Comma 3 2 2 3 2 5" xfId="17266" xr:uid="{57AC5B5E-AD3E-4E42-85E8-E52E7D7D662E}"/>
    <cellStyle name="Comma 3 2 2 3 3" xfId="5890" xr:uid="{C6E7F5A2-464A-466F-8DE4-2D70EBE52CFB}"/>
    <cellStyle name="Comma 3 2 2 3 4" xfId="9684" xr:uid="{B90F0894-3B57-4FEC-9FD8-2CC73E0E53CA}"/>
    <cellStyle name="Comma 3 2 2 3 5" xfId="13474" xr:uid="{4E1A9B70-A523-48CE-9CDD-BD6A321E6C33}"/>
    <cellStyle name="Comma 3 2 2 3 6" xfId="17265" xr:uid="{A189F827-EF76-4FBD-B5F7-E36CAF80F730}"/>
    <cellStyle name="Comma 3 2 2 4" xfId="2774" xr:uid="{EEB8C96F-C81C-4998-873A-439C7104C10C}"/>
    <cellStyle name="Comma 3 2 2 4 2" xfId="5892" xr:uid="{AB488E3F-6C54-4100-8D4D-B71C60094CCA}"/>
    <cellStyle name="Comma 3 2 2 4 3" xfId="9686" xr:uid="{1B917FF5-C3AA-45CC-8CCC-15411FC8E2EF}"/>
    <cellStyle name="Comma 3 2 2 4 4" xfId="13476" xr:uid="{EAF05316-5DCD-4B70-BF0A-34A8D293B2FA}"/>
    <cellStyle name="Comma 3 2 2 4 5" xfId="17267" xr:uid="{81AAB9AC-FF61-49CD-82EA-4612E6E96622}"/>
    <cellStyle name="Comma 3 2 2 5" xfId="5887" xr:uid="{DFBDBEE8-5F46-45C7-AE7F-38B4165D66A2}"/>
    <cellStyle name="Comma 3 2 2 6" xfId="9681" xr:uid="{FB5A0485-C2ED-4998-8662-03B00A799594}"/>
    <cellStyle name="Comma 3 2 2 7" xfId="13471" xr:uid="{2EE48190-6D46-4B81-ADC4-77B5CA7A2374}"/>
    <cellStyle name="Comma 3 2 2 8" xfId="17262" xr:uid="{E7DEABB7-9E58-40B1-98A3-65626D9745B6}"/>
    <cellStyle name="Comma 3 2 3" xfId="1208" xr:uid="{5FC340B9-B895-47D8-AAB6-028C5B595F62}"/>
    <cellStyle name="Comma 3 2 3 2" xfId="1891" xr:uid="{3502D6C0-F8C8-484F-8B50-62D32D01FC55}"/>
    <cellStyle name="Comma 3 2 3 2 2" xfId="3684" xr:uid="{2B0B6166-5700-4A85-8209-C50C5E1035A0}"/>
    <cellStyle name="Comma 3 2 3 2 2 2" xfId="5895" xr:uid="{23C8AAC7-E34C-4FC2-A3EE-F8C3B252FE46}"/>
    <cellStyle name="Comma 3 2 3 2 2 3" xfId="9689" xr:uid="{DD050FE4-A19A-4A96-8021-8F804267FEFD}"/>
    <cellStyle name="Comma 3 2 3 2 2 4" xfId="13479" xr:uid="{F4289F21-B93A-40AD-8C4C-8FCE7910375E}"/>
    <cellStyle name="Comma 3 2 3 2 2 5" xfId="17270" xr:uid="{88CEC598-DF86-480E-B6EA-0FBF6BD8975A}"/>
    <cellStyle name="Comma 3 2 3 2 3" xfId="5894" xr:uid="{5FEBAAE3-91CA-4745-8E15-202CF2B22D98}"/>
    <cellStyle name="Comma 3 2 3 2 4" xfId="9688" xr:uid="{3EBB3F19-06EE-4040-8BBE-DFB12183B3B5}"/>
    <cellStyle name="Comma 3 2 3 2 5" xfId="13478" xr:uid="{303E4CE7-8B24-4B31-AB86-AD0F89C2C732}"/>
    <cellStyle name="Comma 3 2 3 2 6" xfId="17269" xr:uid="{F075F767-6C15-427C-8811-FE3E0F139831}"/>
    <cellStyle name="Comma 3 2 3 3" xfId="3001" xr:uid="{3A6A3D9B-C001-47BC-BD2E-B0003C244496}"/>
    <cellStyle name="Comma 3 2 3 3 2" xfId="5896" xr:uid="{CCBF2ACD-7E2E-4D71-8FEA-7707237BA210}"/>
    <cellStyle name="Comma 3 2 3 3 3" xfId="9690" xr:uid="{8974C7C7-C85E-47AB-9D60-F233061F7FDA}"/>
    <cellStyle name="Comma 3 2 3 3 4" xfId="13480" xr:uid="{09003BB4-368E-47F2-A135-B3A6AE78C583}"/>
    <cellStyle name="Comma 3 2 3 3 5" xfId="17271" xr:uid="{07B30848-E3FC-4DD4-8342-5C71F3942539}"/>
    <cellStyle name="Comma 3 2 3 4" xfId="5893" xr:uid="{333CF4F9-FACC-4305-9955-6B596039049E}"/>
    <cellStyle name="Comma 3 2 3 5" xfId="9687" xr:uid="{DA88B20F-90C0-4BB4-8A97-B80D6BB7728F}"/>
    <cellStyle name="Comma 3 2 3 6" xfId="13477" xr:uid="{20866F04-5D8F-4DA6-B0B9-79A0CFB7E8C7}"/>
    <cellStyle name="Comma 3 2 3 7" xfId="17268" xr:uid="{BF971F8C-1AC8-4999-A3ED-C4437B2B1915}"/>
    <cellStyle name="Comma 3 2 4" xfId="1436" xr:uid="{E437345F-FCB1-402E-9EAE-C88C4694D339}"/>
    <cellStyle name="Comma 3 2 4 2" xfId="3229" xr:uid="{2542C83E-1EA5-466A-A617-3F4CFF1E6922}"/>
    <cellStyle name="Comma 3 2 4 2 2" xfId="5898" xr:uid="{AFBAFA7F-9CD3-4CCF-8C4F-09BE870D4B6F}"/>
    <cellStyle name="Comma 3 2 4 2 3" xfId="9692" xr:uid="{BADB7035-9B0C-429C-AA64-8CA9C73DC56C}"/>
    <cellStyle name="Comma 3 2 4 2 4" xfId="13482" xr:uid="{3416589D-CF1C-4DDD-AE74-5BE5EE260448}"/>
    <cellStyle name="Comma 3 2 4 2 5" xfId="17273" xr:uid="{5631DB15-AAA0-421E-8E89-434439D59A26}"/>
    <cellStyle name="Comma 3 2 4 3" xfId="5897" xr:uid="{92D407AC-4622-46E2-8A54-819F061D1C14}"/>
    <cellStyle name="Comma 3 2 4 4" xfId="9691" xr:uid="{044D8088-3210-46F5-A492-43DE81D3E720}"/>
    <cellStyle name="Comma 3 2 4 5" xfId="13481" xr:uid="{D73C3EA6-9B77-4A46-AD71-8567F6BFFAE2}"/>
    <cellStyle name="Comma 3 2 4 6" xfId="17272" xr:uid="{200EF585-A2DD-4E82-A33F-99C2816EE084}"/>
    <cellStyle name="Comma 3 2 5" xfId="2029" xr:uid="{84BB4AFA-3722-4B94-93B8-38B87451B7A4}"/>
    <cellStyle name="Comma 3 2 5 2" xfId="3822" xr:uid="{E59A286E-5300-49BC-9DFF-67577B1E56B0}"/>
    <cellStyle name="Comma 3 2 5 2 2" xfId="5900" xr:uid="{D2701C94-693C-444F-BEF6-617F1ABE67AB}"/>
    <cellStyle name="Comma 3 2 5 2 3" xfId="9694" xr:uid="{DB244020-94FA-40F2-8028-CDE8CB92C9FB}"/>
    <cellStyle name="Comma 3 2 5 2 4" xfId="13484" xr:uid="{9EE922C0-C040-430D-893A-EC7912CE9A4A}"/>
    <cellStyle name="Comma 3 2 5 2 5" xfId="17275" xr:uid="{13B8B602-BCEC-429A-BA61-F6FB94D828C4}"/>
    <cellStyle name="Comma 3 2 5 3" xfId="5899" xr:uid="{D2B0BF20-29AE-45B9-98A9-1B11478B6552}"/>
    <cellStyle name="Comma 3 2 5 4" xfId="9693" xr:uid="{F82FCDC0-FB88-4444-935F-CBBEA5E3E661}"/>
    <cellStyle name="Comma 3 2 5 5" xfId="13483" xr:uid="{B24CA896-96C9-4381-BA7F-BFCEE71D252F}"/>
    <cellStyle name="Comma 3 2 5 6" xfId="17274" xr:uid="{D9B16E05-966F-4589-90B9-9C6B2690BE3D}"/>
    <cellStyle name="Comma 3 2 6" xfId="2547" xr:uid="{D3EF064A-49FA-4D64-AA05-C2FEC0EBE76B}"/>
    <cellStyle name="Comma 3 2 6 2" xfId="5901" xr:uid="{99675BCA-455A-4C47-96E9-32118DA7859C}"/>
    <cellStyle name="Comma 3 2 6 3" xfId="9695" xr:uid="{DEAE0971-77E9-450B-84FB-660FD9FF3569}"/>
    <cellStyle name="Comma 3 2 6 4" xfId="13485" xr:uid="{F6882C4A-2EA4-4C60-898D-DF25F6289E43}"/>
    <cellStyle name="Comma 3 2 6 5" xfId="17276" xr:uid="{1386448F-F8D9-41F4-AB24-D8A6DB6A8BB7}"/>
    <cellStyle name="Comma 3 2 7" xfId="5886" xr:uid="{BCD9DE41-5B5D-45F8-A91A-8CE68A0CD9DF}"/>
    <cellStyle name="Comma 3 2 8" xfId="9680" xr:uid="{A8B0237A-EAED-41FD-967E-7F17611BC29F}"/>
    <cellStyle name="Comma 3 2 9" xfId="13470" xr:uid="{AEEBBAFC-6023-4DBA-AD99-788292757E81}"/>
    <cellStyle name="Comma 3 3" xfId="679" xr:uid="{404BF6BA-8489-4E67-9116-2F40302441D0}"/>
    <cellStyle name="Comma 3 3 10" xfId="17277" xr:uid="{EBBDEDE6-D1AA-42E2-82D2-CB2C35810EF9}"/>
    <cellStyle name="Comma 3 3 2" xfId="906" xr:uid="{847DC248-B209-4AE5-973A-248D6580D158}"/>
    <cellStyle name="Comma 3 3 2 2" xfId="1589" xr:uid="{70A2A19B-AFE0-4974-BE41-E56CFD01E356}"/>
    <cellStyle name="Comma 3 3 2 2 2" xfId="3382" xr:uid="{D67DDD89-9D79-4916-953F-93D49033EA83}"/>
    <cellStyle name="Comma 3 3 2 2 2 2" xfId="5905" xr:uid="{535E5863-D2C9-442E-B232-717089EC8604}"/>
    <cellStyle name="Comma 3 3 2 2 2 3" xfId="9699" xr:uid="{3D907DB2-D52A-461E-A4E7-8C0D39B47C38}"/>
    <cellStyle name="Comma 3 3 2 2 2 4" xfId="13489" xr:uid="{F2AB0A2C-BEA6-41D3-9DBD-58D904F1D66D}"/>
    <cellStyle name="Comma 3 3 2 2 2 5" xfId="17280" xr:uid="{57CF3AB6-7FC3-466B-A685-C8424EC7DAA4}"/>
    <cellStyle name="Comma 3 3 2 2 3" xfId="5904" xr:uid="{6A6819C6-E6E1-4B25-9772-DD56FCEDCD5B}"/>
    <cellStyle name="Comma 3 3 2 2 4" xfId="9698" xr:uid="{F9304006-48BE-4C5C-B251-3FA1F81B170E}"/>
    <cellStyle name="Comma 3 3 2 2 5" xfId="13488" xr:uid="{044CB580-9FDE-422D-9234-2EC7466C0132}"/>
    <cellStyle name="Comma 3 3 2 2 6" xfId="17279" xr:uid="{6B1FD81A-FFC7-42B9-9482-C8D1440CDA3C}"/>
    <cellStyle name="Comma 3 3 2 3" xfId="2699" xr:uid="{F4BCBFA8-6334-45C6-9FB0-4EECE94E887B}"/>
    <cellStyle name="Comma 3 3 2 3 2" xfId="5906" xr:uid="{0795D154-2A97-4D39-AE81-3121FF58FC53}"/>
    <cellStyle name="Comma 3 3 2 3 3" xfId="9700" xr:uid="{2D1AF87E-FC7C-4787-B60B-C16040376E4F}"/>
    <cellStyle name="Comma 3 3 2 3 4" xfId="13490" xr:uid="{24B57158-4378-40A0-B9DE-B8F69EA17DDC}"/>
    <cellStyle name="Comma 3 3 2 3 5" xfId="17281" xr:uid="{64D3EFC0-03B0-4C7F-ACD1-F228205AB138}"/>
    <cellStyle name="Comma 3 3 2 4" xfId="5903" xr:uid="{B60C1407-B480-4FC2-885D-440C977B487C}"/>
    <cellStyle name="Comma 3 3 2 5" xfId="9697" xr:uid="{99C8CBC3-A2E1-4C7D-9F35-86950EA0C71D}"/>
    <cellStyle name="Comma 3 3 2 6" xfId="13487" xr:uid="{6445B3FD-DFA6-4528-85CE-4030CA316161}"/>
    <cellStyle name="Comma 3 3 2 7" xfId="17278" xr:uid="{ED72C784-4E01-4FC3-9E8F-A103F9080265}"/>
    <cellStyle name="Comma 3 3 3" xfId="1133" xr:uid="{AA9D7DA8-87E7-4ADF-A5CC-39777EEF20A9}"/>
    <cellStyle name="Comma 3 3 3 2" xfId="1816" xr:uid="{635DFA23-7AEA-4FA2-91D2-66B13A867BF9}"/>
    <cellStyle name="Comma 3 3 3 2 2" xfId="3609" xr:uid="{BD8EE0FD-CACC-4114-BEDA-B15129E02CBB}"/>
    <cellStyle name="Comma 3 3 3 2 2 2" xfId="5909" xr:uid="{821B9C46-E918-4650-AAD5-CE2578DCA091}"/>
    <cellStyle name="Comma 3 3 3 2 2 3" xfId="9703" xr:uid="{161175A6-81CF-4074-8847-CF4D3AE53A0B}"/>
    <cellStyle name="Comma 3 3 3 2 2 4" xfId="13493" xr:uid="{B1213B0C-66A7-4FE5-A847-45677BF9A6E3}"/>
    <cellStyle name="Comma 3 3 3 2 2 5" xfId="17284" xr:uid="{30A5EDD2-5CE2-4F0B-B010-ECE6ED9085EE}"/>
    <cellStyle name="Comma 3 3 3 2 3" xfId="5908" xr:uid="{46EBDACF-3453-4D27-88CB-EC3C4E3733E8}"/>
    <cellStyle name="Comma 3 3 3 2 4" xfId="9702" xr:uid="{AD85D5D6-C871-45A4-A33B-B0504819A104}"/>
    <cellStyle name="Comma 3 3 3 2 5" xfId="13492" xr:uid="{D4BFC2E0-33F3-40CD-939C-8C702F6D923A}"/>
    <cellStyle name="Comma 3 3 3 2 6" xfId="17283" xr:uid="{BAA08A52-D30B-47B1-B9E0-7B1396A2AD74}"/>
    <cellStyle name="Comma 3 3 3 3" xfId="2926" xr:uid="{C8E488D7-24C7-4CF4-84E2-1931A82807D4}"/>
    <cellStyle name="Comma 3 3 3 3 2" xfId="5910" xr:uid="{9484BD47-3602-4D2A-B807-D362FFB8B447}"/>
    <cellStyle name="Comma 3 3 3 3 3" xfId="9704" xr:uid="{F0801D95-9574-4D17-B703-86D2B08F166F}"/>
    <cellStyle name="Comma 3 3 3 3 4" xfId="13494" xr:uid="{33139EDB-A6CD-496B-9755-2506712B1329}"/>
    <cellStyle name="Comma 3 3 3 3 5" xfId="17285" xr:uid="{F54B923E-8D6A-43ED-9EB1-39D2EB5CE33D}"/>
    <cellStyle name="Comma 3 3 3 4" xfId="5907" xr:uid="{FDBB8D7C-15A7-480A-99B9-41ACCD66DEC1}"/>
    <cellStyle name="Comma 3 3 3 5" xfId="9701" xr:uid="{8F9F45D5-630B-425B-A33E-5E9A8907F206}"/>
    <cellStyle name="Comma 3 3 3 6" xfId="13491" xr:uid="{33CDC253-CBED-4A01-A3C3-4A41A4E5D249}"/>
    <cellStyle name="Comma 3 3 3 7" xfId="17282" xr:uid="{4511C025-6589-4F51-A3F1-9CE5C4FBA8CA}"/>
    <cellStyle name="Comma 3 3 4" xfId="1361" xr:uid="{1C266404-8F4F-4768-803F-BE17C7BD0F2E}"/>
    <cellStyle name="Comma 3 3 4 2" xfId="3154" xr:uid="{564FB0BC-ACB6-40C0-9BDF-6086EA67E55B}"/>
    <cellStyle name="Comma 3 3 4 2 2" xfId="5912" xr:uid="{91245DF4-094C-4305-B91E-4646CFF84848}"/>
    <cellStyle name="Comma 3 3 4 2 3" xfId="9706" xr:uid="{DCA2B46B-5F1F-4D43-8051-DF44093C4161}"/>
    <cellStyle name="Comma 3 3 4 2 4" xfId="13496" xr:uid="{976EDC00-1C9C-44DC-9C71-48C5B1D9C877}"/>
    <cellStyle name="Comma 3 3 4 2 5" xfId="17287" xr:uid="{8D53559E-0AF7-4284-B979-0B16A34EEA69}"/>
    <cellStyle name="Comma 3 3 4 3" xfId="5911" xr:uid="{1FEA09CA-4945-462A-8A5B-946FE22BF726}"/>
    <cellStyle name="Comma 3 3 4 4" xfId="9705" xr:uid="{7B0D0072-FAC3-494C-816C-3901748239D0}"/>
    <cellStyle name="Comma 3 3 4 5" xfId="13495" xr:uid="{813079A2-A8E9-4DC3-9A95-4E051EA717DA}"/>
    <cellStyle name="Comma 3 3 4 6" xfId="17286" xr:uid="{02F521CC-1371-4E74-B3FB-AA48666D7540}"/>
    <cellStyle name="Comma 3 3 5" xfId="1965" xr:uid="{ECD3D7C2-F22D-4BD7-916D-B94765C295C1}"/>
    <cellStyle name="Comma 3 3 5 2" xfId="3758" xr:uid="{0BC00AD1-3D17-485A-8106-C581BEC810A2}"/>
    <cellStyle name="Comma 3 3 5 2 2" xfId="5914" xr:uid="{83E1F81A-75E7-4415-9D06-6E9825B3CEC6}"/>
    <cellStyle name="Comma 3 3 5 2 3" xfId="9708" xr:uid="{605D44A1-862B-4654-BCDC-770C9C32E170}"/>
    <cellStyle name="Comma 3 3 5 2 4" xfId="13498" xr:uid="{9DDE9CEF-DBD2-4318-97DE-A16DBF3E962A}"/>
    <cellStyle name="Comma 3 3 5 2 5" xfId="17289" xr:uid="{7ADABE47-7EB5-4296-80AD-1169BD90B56E}"/>
    <cellStyle name="Comma 3 3 5 3" xfId="5913" xr:uid="{ECF535FE-FCA4-4744-A226-50D6DCD262B7}"/>
    <cellStyle name="Comma 3 3 5 4" xfId="9707" xr:uid="{8D3F7C8B-B28C-42AC-85A3-4DD25924F17F}"/>
    <cellStyle name="Comma 3 3 5 5" xfId="13497" xr:uid="{7FB92E91-4989-42BC-9E61-BDF325CACA53}"/>
    <cellStyle name="Comma 3 3 5 6" xfId="17288" xr:uid="{45BE4FA6-5C9E-4231-A0F2-38660DC31600}"/>
    <cellStyle name="Comma 3 3 6" xfId="2472" xr:uid="{34AD2C27-0B3F-47E9-A93B-5459D2C4603E}"/>
    <cellStyle name="Comma 3 3 6 2" xfId="5915" xr:uid="{BAF61E3A-CD71-4AD5-9E9A-0F2856B9E7EE}"/>
    <cellStyle name="Comma 3 3 6 3" xfId="9709" xr:uid="{C5462BCA-5F48-4066-817A-371281587C5D}"/>
    <cellStyle name="Comma 3 3 6 4" xfId="13499" xr:uid="{B73F02B5-1B2D-42F1-A78D-480837862A61}"/>
    <cellStyle name="Comma 3 3 6 5" xfId="17290" xr:uid="{71E92AB7-E61E-4074-B1DA-314F16A95200}"/>
    <cellStyle name="Comma 3 3 7" xfId="5902" xr:uid="{20317803-3144-4875-9FC6-08E52BE82B9F}"/>
    <cellStyle name="Comma 3 3 8" xfId="9696" xr:uid="{54E18346-285D-4FDF-9234-5AB7B0626948}"/>
    <cellStyle name="Comma 3 3 9" xfId="13486" xr:uid="{037AB367-D7FB-4C34-98A7-13A495DB7D57}"/>
    <cellStyle name="Comma 3 4" xfId="830" xr:uid="{9EB3CC1C-8FEB-4857-89D4-C6B98D67E6C8}"/>
    <cellStyle name="Comma 3 4 2" xfId="1513" xr:uid="{D950C2B1-5542-4EAA-9241-A69A3794889C}"/>
    <cellStyle name="Comma 3 4 2 2" xfId="3306" xr:uid="{509CA284-9D3A-4DA9-8569-A1E9188A2CA7}"/>
    <cellStyle name="Comma 3 4 2 2 2" xfId="5918" xr:uid="{6F07FD01-3F76-4062-962C-8DF64482D0ED}"/>
    <cellStyle name="Comma 3 4 2 2 3" xfId="9712" xr:uid="{92F5B0F5-C17B-4307-87AA-A964E261BC40}"/>
    <cellStyle name="Comma 3 4 2 2 4" xfId="13502" xr:uid="{9BF9652D-864A-4E84-A67F-A76A70881CE9}"/>
    <cellStyle name="Comma 3 4 2 2 5" xfId="17293" xr:uid="{BBAFC025-5172-4D38-834A-67D2B0F2FDED}"/>
    <cellStyle name="Comma 3 4 2 3" xfId="5917" xr:uid="{DDCBE490-1717-4DFE-B783-4FB149AF1D87}"/>
    <cellStyle name="Comma 3 4 2 4" xfId="9711" xr:uid="{5AB992B3-F79F-444A-BF05-8112E89D931D}"/>
    <cellStyle name="Comma 3 4 2 5" xfId="13501" xr:uid="{28AB02B2-4E6B-465E-9CAF-ABBA65FD411A}"/>
    <cellStyle name="Comma 3 4 2 6" xfId="17292" xr:uid="{6DC4372D-AB1C-452E-BD03-2E8A5F500AB4}"/>
    <cellStyle name="Comma 3 4 3" xfId="2094" xr:uid="{43A1A3FC-123A-4569-9AA2-9A5642D74F10}"/>
    <cellStyle name="Comma 3 4 3 2" xfId="3887" xr:uid="{31AA2B3D-D8AF-4E86-B50F-8412D2542CE7}"/>
    <cellStyle name="Comma 3 4 3 2 2" xfId="5920" xr:uid="{FEC64C9B-BD02-4334-B9D6-9706C0D56564}"/>
    <cellStyle name="Comma 3 4 3 2 3" xfId="9714" xr:uid="{D0D6F44E-8BE5-4D4B-979D-A47A5613914F}"/>
    <cellStyle name="Comma 3 4 3 2 4" xfId="13504" xr:uid="{0037550A-BB3F-400F-93E6-3A87D018A2D4}"/>
    <cellStyle name="Comma 3 4 3 2 5" xfId="17295" xr:uid="{5B77A7AD-FF19-4624-95E4-CA0B52E43194}"/>
    <cellStyle name="Comma 3 4 3 3" xfId="5919" xr:uid="{7DEA4BFF-065B-4E59-8926-8D52DE961924}"/>
    <cellStyle name="Comma 3 4 3 4" xfId="9713" xr:uid="{3F08DA6C-5F48-4505-A89A-FF917BAE7BA1}"/>
    <cellStyle name="Comma 3 4 3 5" xfId="13503" xr:uid="{9C90867A-9B8E-4CD9-8929-74E22365244E}"/>
    <cellStyle name="Comma 3 4 3 6" xfId="17294" xr:uid="{751E341D-8269-4374-BCF6-DC1044304844}"/>
    <cellStyle name="Comma 3 4 4" xfId="2623" xr:uid="{6F3831D7-F0F2-4AF3-9316-7B611BAC2DA0}"/>
    <cellStyle name="Comma 3 4 4 2" xfId="5921" xr:uid="{EB67DBFD-37A9-4C02-8CDA-CF93526E7386}"/>
    <cellStyle name="Comma 3 4 4 3" xfId="9715" xr:uid="{8678CBAE-8975-4B13-82A1-5104CF8DBB43}"/>
    <cellStyle name="Comma 3 4 4 4" xfId="13505" xr:uid="{82C64211-EF3A-4816-B23C-5D151E388AF5}"/>
    <cellStyle name="Comma 3 4 4 5" xfId="17296" xr:uid="{74080C73-FF2F-4D82-8B4C-4C1A0B73190B}"/>
    <cellStyle name="Comma 3 4 5" xfId="5916" xr:uid="{4C60E4B4-4580-4090-8C5A-B0F50A39687B}"/>
    <cellStyle name="Comma 3 4 6" xfId="9710" xr:uid="{3D81F8AF-4B9D-4DE4-AC05-896D72974431}"/>
    <cellStyle name="Comma 3 4 7" xfId="13500" xr:uid="{D5CA5ADB-7AB3-4EE3-AA07-CAD2857F150A}"/>
    <cellStyle name="Comma 3 4 8" xfId="17291" xr:uid="{1F8AC2DB-D0A8-4272-9E3A-84297A14D8B2}"/>
    <cellStyle name="Comma 3 5" xfId="1057" xr:uid="{522D22FE-0369-4CA3-8D01-5B10B8CE0ED0}"/>
    <cellStyle name="Comma 3 5 2" xfId="1740" xr:uid="{F2988615-9EE5-4E90-936C-78ECFB25BFD8}"/>
    <cellStyle name="Comma 3 5 2 2" xfId="3533" xr:uid="{6C0EFA30-BDC7-428F-B3FB-E3414BC05D41}"/>
    <cellStyle name="Comma 3 5 2 2 2" xfId="5924" xr:uid="{DCE2B010-EA03-42D7-9CAA-E19C7E5FFC58}"/>
    <cellStyle name="Comma 3 5 2 2 3" xfId="9718" xr:uid="{EE378722-4AD2-4912-A7B7-157461E4A72A}"/>
    <cellStyle name="Comma 3 5 2 2 4" xfId="13508" xr:uid="{24CC0783-50D9-449D-BBD2-8006FF8C4E10}"/>
    <cellStyle name="Comma 3 5 2 2 5" xfId="17299" xr:uid="{BA7E4536-3B29-4646-99E5-7A567D25F800}"/>
    <cellStyle name="Comma 3 5 2 3" xfId="5923" xr:uid="{9293A490-C7C0-4943-808D-0926CF2201A7}"/>
    <cellStyle name="Comma 3 5 2 4" xfId="9717" xr:uid="{7794E536-8229-4038-9C9B-5119CC4A1630}"/>
    <cellStyle name="Comma 3 5 2 5" xfId="13507" xr:uid="{D2199BEC-C346-4BEA-92CE-13EB683CD069}"/>
    <cellStyle name="Comma 3 5 2 6" xfId="17298" xr:uid="{09DD1AAE-0EDF-4CEB-AA4A-0531945711C0}"/>
    <cellStyle name="Comma 3 5 3" xfId="2850" xr:uid="{2A315B2A-A8B7-4320-8C2D-2625A04C26AF}"/>
    <cellStyle name="Comma 3 5 3 2" xfId="5925" xr:uid="{2E60092A-BDF8-4BA2-83E5-075655250C94}"/>
    <cellStyle name="Comma 3 5 3 3" xfId="9719" xr:uid="{FC0D259A-8F0D-489E-84EF-B0113747C94E}"/>
    <cellStyle name="Comma 3 5 3 4" xfId="13509" xr:uid="{0E3F5699-5007-41AE-B132-5A950429C049}"/>
    <cellStyle name="Comma 3 5 3 5" xfId="17300" xr:uid="{8CBAE5B7-8EED-426F-80F7-7DAFC41BE560}"/>
    <cellStyle name="Comma 3 5 4" xfId="5922" xr:uid="{2EAA6F76-FE2C-4293-9C8F-8C06BEA1ACAF}"/>
    <cellStyle name="Comma 3 5 5" xfId="9716" xr:uid="{15BD077B-2832-453F-B548-014376CB1EF1}"/>
    <cellStyle name="Comma 3 5 6" xfId="13506" xr:uid="{0811581E-DD7A-4285-AC5F-EA4674865DFD}"/>
    <cellStyle name="Comma 3 5 7" xfId="17297" xr:uid="{40EF7E94-A85C-4D05-97DD-4C311E43470A}"/>
    <cellStyle name="Comma 3 6" xfId="1285" xr:uid="{A2CE4FF8-6C5F-4BB2-8005-73DE2B4B34F0}"/>
    <cellStyle name="Comma 3 6 2" xfId="3078" xr:uid="{21063533-39C7-489B-8892-BB6E1511E27B}"/>
    <cellStyle name="Comma 3 6 2 2" xfId="5927" xr:uid="{12D9E705-3417-4A1D-AA64-17BEDA532447}"/>
    <cellStyle name="Comma 3 6 2 3" xfId="9721" xr:uid="{B3CB3787-700C-41F7-A0A2-AA3E1D3C9788}"/>
    <cellStyle name="Comma 3 6 2 4" xfId="13511" xr:uid="{03B2DD17-74B1-4DCD-A10B-6F3230A4F150}"/>
    <cellStyle name="Comma 3 6 2 5" xfId="17302" xr:uid="{87F35ECB-F417-4112-A28C-048747DC0C8A}"/>
    <cellStyle name="Comma 3 6 3" xfId="5926" xr:uid="{A9CFD4B7-3C52-48F5-9FD8-D7533437554D}"/>
    <cellStyle name="Comma 3 6 4" xfId="9720" xr:uid="{161F6004-8C81-4D96-AD82-E0D564E4918F}"/>
    <cellStyle name="Comma 3 6 5" xfId="13510" xr:uid="{76FD57EB-6FD5-4591-9BF6-AF1399E874E2}"/>
    <cellStyle name="Comma 3 6 6" xfId="17301" xr:uid="{2F3DD669-2542-47F1-B783-A9DEBAF93D59}"/>
    <cellStyle name="Comma 3 7" xfId="589" xr:uid="{ED4415A5-3F34-494D-9501-399EA53E155C}"/>
    <cellStyle name="Comma 3 7 2" xfId="2390" xr:uid="{2007556A-D466-44B0-A38B-5CC425E27768}"/>
    <cellStyle name="Comma 3 7 2 2" xfId="5929" xr:uid="{A19A74C6-DF78-4245-B825-5C8F42FA4B16}"/>
    <cellStyle name="Comma 3 7 2 3" xfId="9723" xr:uid="{017E5B93-BEBE-4CF4-88FA-B31B9F5A0A69}"/>
    <cellStyle name="Comma 3 7 2 4" xfId="13513" xr:uid="{427FE6B7-6CC9-4AEB-A56E-615149F1FA9E}"/>
    <cellStyle name="Comma 3 7 2 5" xfId="17304" xr:uid="{E025E0EE-7202-41F0-B032-1563438E219D}"/>
    <cellStyle name="Comma 3 7 3" xfId="5928" xr:uid="{A88664BD-935B-41A5-975F-84B744F8A076}"/>
    <cellStyle name="Comma 3 7 4" xfId="9722" xr:uid="{82CDA8BD-0532-4EF9-B475-70B10EF3686D}"/>
    <cellStyle name="Comma 3 7 5" xfId="13512" xr:uid="{396B9F6E-D00D-44DF-A6FE-1C09534A0EF0}"/>
    <cellStyle name="Comma 3 7 6" xfId="17303" xr:uid="{DF513006-EDF1-44F9-AC14-0408CFCA456A}"/>
    <cellStyle name="Comma 3 8" xfId="2292" xr:uid="{633F6B8B-E228-480E-9796-42A54E673186}"/>
    <cellStyle name="Comma 3 8 2" xfId="5930" xr:uid="{775B1F2F-6170-418D-B5DF-FBCCDC1E831A}"/>
    <cellStyle name="Comma 3 8 3" xfId="9724" xr:uid="{5820DE25-D86E-458C-9224-F75C817A76A7}"/>
    <cellStyle name="Comma 3 8 4" xfId="13514" xr:uid="{11D12D5D-82CF-4A52-AF58-7C59A8325BFE}"/>
    <cellStyle name="Comma 3 8 5" xfId="17305" xr:uid="{91EAE3F3-6261-4FAA-9FDE-AB3C18A2DE67}"/>
    <cellStyle name="Comma 3 9" xfId="5885" xr:uid="{458517F3-A971-4410-963A-54CC12A17CE2}"/>
    <cellStyle name="Comma 4" xfId="448" xr:uid="{3FA72A51-D893-40B9-B857-ACD1F3D4369A}"/>
    <cellStyle name="Comma 4 10" xfId="9725" xr:uid="{86555357-18DF-4702-BF22-8C990A6A6DA1}"/>
    <cellStyle name="Comma 4 11" xfId="13515" xr:uid="{A2A00AB7-09DE-4FEB-A6ED-ACA0FAE76665}"/>
    <cellStyle name="Comma 4 12" xfId="17306" xr:uid="{D32E3BB3-3E3D-41D2-91FA-AAFED7B4FED8}"/>
    <cellStyle name="Comma 4 2" xfId="755" xr:uid="{DCD36B8C-A3B9-4110-97F5-3D57078D9FEF}"/>
    <cellStyle name="Comma 4 2 10" xfId="17307" xr:uid="{E566AD6A-FBCF-4BE4-8758-A5FA474E8DA1}"/>
    <cellStyle name="Comma 4 2 2" xfId="982" xr:uid="{CD50D51B-9CE2-4A66-9804-93DA3EA14986}"/>
    <cellStyle name="Comma 4 2 2 2" xfId="1665" xr:uid="{EAF619EA-C7F0-4DE7-8DA9-D58C2249E892}"/>
    <cellStyle name="Comma 4 2 2 2 2" xfId="3458" xr:uid="{CB4BD700-77BF-4EBF-B744-F99B26FD41A2}"/>
    <cellStyle name="Comma 4 2 2 2 2 2" xfId="5935" xr:uid="{C596F9B3-A76D-4AF6-831F-3D6EABF102F9}"/>
    <cellStyle name="Comma 4 2 2 2 2 3" xfId="9729" xr:uid="{ADBABAEB-D0AD-4826-A7E1-5440D597CE4D}"/>
    <cellStyle name="Comma 4 2 2 2 2 4" xfId="13519" xr:uid="{19AD6475-ECD8-4E79-90AC-39F2A6D93D4F}"/>
    <cellStyle name="Comma 4 2 2 2 2 5" xfId="17310" xr:uid="{39FC8146-F040-4F62-BA38-28D79CFF0505}"/>
    <cellStyle name="Comma 4 2 2 2 3" xfId="5934" xr:uid="{AF3F4524-E5EF-4F6D-80C2-671AC9DCBC59}"/>
    <cellStyle name="Comma 4 2 2 2 4" xfId="9728" xr:uid="{DD28D003-6357-4BD9-A1FD-A516FDA17C93}"/>
    <cellStyle name="Comma 4 2 2 2 5" xfId="13518" xr:uid="{56927925-A2E2-4F09-830F-66F4A4880A53}"/>
    <cellStyle name="Comma 4 2 2 2 6" xfId="17309" xr:uid="{2A5DD804-A878-4BD1-AF31-EC1C1421222E}"/>
    <cellStyle name="Comma 4 2 2 3" xfId="2170" xr:uid="{7BF890E6-6899-4206-AE55-E9B6FFE4AA14}"/>
    <cellStyle name="Comma 4 2 2 3 2" xfId="3963" xr:uid="{F313BCBA-3433-4D5E-BC45-C971BFDB62A6}"/>
    <cellStyle name="Comma 4 2 2 3 2 2" xfId="5937" xr:uid="{EDC04CE2-00AA-43DF-9B9B-31F550A3ADFA}"/>
    <cellStyle name="Comma 4 2 2 3 2 3" xfId="9731" xr:uid="{52289B34-603D-4732-BB7F-F5B4E27364F2}"/>
    <cellStyle name="Comma 4 2 2 3 2 4" xfId="13521" xr:uid="{76F3BE68-2EAB-4261-910C-9C3BE37F7F58}"/>
    <cellStyle name="Comma 4 2 2 3 2 5" xfId="17312" xr:uid="{5D63EAA1-1221-492C-9691-69556F938215}"/>
    <cellStyle name="Comma 4 2 2 3 3" xfId="5936" xr:uid="{47B37D09-5EC4-4BC7-BAF5-BF69BA6ABB96}"/>
    <cellStyle name="Comma 4 2 2 3 4" xfId="9730" xr:uid="{3BD472E5-B9E9-43FA-BD9A-29C9072CCB66}"/>
    <cellStyle name="Comma 4 2 2 3 5" xfId="13520" xr:uid="{46C96B95-956B-43FB-BCFF-EAF7A6260411}"/>
    <cellStyle name="Comma 4 2 2 3 6" xfId="17311" xr:uid="{29621D05-D845-4BA4-A507-088F5D3839B7}"/>
    <cellStyle name="Comma 4 2 2 4" xfId="2775" xr:uid="{8171F3BA-53B6-4134-82EE-5E8BF0822B85}"/>
    <cellStyle name="Comma 4 2 2 4 2" xfId="5938" xr:uid="{02ACBA8A-4040-4D0D-AB59-1551FDB1873E}"/>
    <cellStyle name="Comma 4 2 2 4 3" xfId="9732" xr:uid="{74A68F0C-968B-416D-9078-09DF40C27D80}"/>
    <cellStyle name="Comma 4 2 2 4 4" xfId="13522" xr:uid="{42E1E4C7-8BF4-4CAE-AEFF-9A044C1196F7}"/>
    <cellStyle name="Comma 4 2 2 4 5" xfId="17313" xr:uid="{9C966DAD-1FA0-46C0-B7D6-5C193C54F250}"/>
    <cellStyle name="Comma 4 2 2 5" xfId="5933" xr:uid="{5D191A5E-7DA0-4BD5-BC88-DF540D960D81}"/>
    <cellStyle name="Comma 4 2 2 6" xfId="9727" xr:uid="{C97A256A-4409-4552-9163-90C815EC06FD}"/>
    <cellStyle name="Comma 4 2 2 7" xfId="13517" xr:uid="{6810E645-0CEF-4C78-827D-D273F3409D1A}"/>
    <cellStyle name="Comma 4 2 2 8" xfId="17308" xr:uid="{9632BFD9-0755-494A-ADA1-31132A4AB79C}"/>
    <cellStyle name="Comma 4 2 3" xfId="1209" xr:uid="{04724D75-74E8-4926-B8C7-35AB4E53BD02}"/>
    <cellStyle name="Comma 4 2 3 2" xfId="1892" xr:uid="{AC543974-25DF-4ADE-BF59-6E05029024C2}"/>
    <cellStyle name="Comma 4 2 3 2 2" xfId="3685" xr:uid="{0D2EEF98-519F-486C-8769-8273B3F4A8AF}"/>
    <cellStyle name="Comma 4 2 3 2 2 2" xfId="5941" xr:uid="{6CAD7EE1-749E-4718-B74E-9B0CE6833D70}"/>
    <cellStyle name="Comma 4 2 3 2 2 3" xfId="9735" xr:uid="{DE9C6BB8-3E61-4C2B-9A57-292153C978EF}"/>
    <cellStyle name="Comma 4 2 3 2 2 4" xfId="13525" xr:uid="{377DAC46-602D-4DFD-B3AD-7EABDA35B018}"/>
    <cellStyle name="Comma 4 2 3 2 2 5" xfId="17316" xr:uid="{190843A4-7AE8-4C9E-8CCA-FEE892E842A4}"/>
    <cellStyle name="Comma 4 2 3 2 3" xfId="5940" xr:uid="{51E820D0-042F-4845-89FC-5C2579121392}"/>
    <cellStyle name="Comma 4 2 3 2 4" xfId="9734" xr:uid="{7785C5A5-F4AA-41C3-98DD-534A0118AAE2}"/>
    <cellStyle name="Comma 4 2 3 2 5" xfId="13524" xr:uid="{448DB9C7-9E6C-4D04-A109-456CF322D4EF}"/>
    <cellStyle name="Comma 4 2 3 2 6" xfId="17315" xr:uid="{FD820253-BC47-43D1-B0B4-A8CF38ED8F40}"/>
    <cellStyle name="Comma 4 2 3 3" xfId="3002" xr:uid="{72BA57FB-34F9-4EDB-8758-B03982902122}"/>
    <cellStyle name="Comma 4 2 3 3 2" xfId="5942" xr:uid="{55809E63-E36E-4C95-91DE-C357950741CA}"/>
    <cellStyle name="Comma 4 2 3 3 3" xfId="9736" xr:uid="{AD593395-77EF-4F98-988B-D5A4D2EEEBAF}"/>
    <cellStyle name="Comma 4 2 3 3 4" xfId="13526" xr:uid="{7DDCAE1D-82D6-40B1-A5BE-0A10CCD4576F}"/>
    <cellStyle name="Comma 4 2 3 3 5" xfId="17317" xr:uid="{C10EFA0F-F346-4CF2-B765-CCEE7C2E02DC}"/>
    <cellStyle name="Comma 4 2 3 4" xfId="5939" xr:uid="{29160D5C-A77C-41FC-93ED-595E3AE36C64}"/>
    <cellStyle name="Comma 4 2 3 5" xfId="9733" xr:uid="{E8E346A7-8FFC-4110-BA39-7B1F5BF12783}"/>
    <cellStyle name="Comma 4 2 3 6" xfId="13523" xr:uid="{2C3050C0-9890-4F27-B55E-4DF3F1B8923F}"/>
    <cellStyle name="Comma 4 2 3 7" xfId="17314" xr:uid="{A5060E59-A81B-459D-8AA9-C6F665BE8AEE}"/>
    <cellStyle name="Comma 4 2 4" xfId="1437" xr:uid="{E7DB3539-0456-449D-9AEF-0372A60C3EDF}"/>
    <cellStyle name="Comma 4 2 4 2" xfId="3230" xr:uid="{2B876EF9-6EFB-4827-ADD6-F9CA7EFD40CE}"/>
    <cellStyle name="Comma 4 2 4 2 2" xfId="5944" xr:uid="{43E1B37B-DF93-4830-AED7-67B0DB2A1515}"/>
    <cellStyle name="Comma 4 2 4 2 3" xfId="9738" xr:uid="{A4C47990-ACE2-4D92-8185-3A4D51F39E9A}"/>
    <cellStyle name="Comma 4 2 4 2 4" xfId="13528" xr:uid="{5E5B8239-2B24-4705-8247-4B0ACDC8231F}"/>
    <cellStyle name="Comma 4 2 4 2 5" xfId="17319" xr:uid="{375F35B2-D852-4032-A224-C4F3D1D620A7}"/>
    <cellStyle name="Comma 4 2 4 3" xfId="5943" xr:uid="{0985D022-A06A-4CE9-82E7-010C268AB50E}"/>
    <cellStyle name="Comma 4 2 4 4" xfId="9737" xr:uid="{B040EB6E-9CB3-4C89-B1D0-A994AED93C4A}"/>
    <cellStyle name="Comma 4 2 4 5" xfId="13527" xr:uid="{75AB80D4-D8FD-40BB-A11C-175194A3DA51}"/>
    <cellStyle name="Comma 4 2 4 6" xfId="17318" xr:uid="{0998A419-6009-44A1-9A6A-1EB1FB0012D3}"/>
    <cellStyle name="Comma 4 2 5" xfId="2030" xr:uid="{61866728-EE76-4FE0-9F20-6C00D932FED9}"/>
    <cellStyle name="Comma 4 2 5 2" xfId="3823" xr:uid="{6F48B979-60BE-4D23-B41C-143418789FE9}"/>
    <cellStyle name="Comma 4 2 5 2 2" xfId="5946" xr:uid="{AFA96F5D-21A7-473A-A6FF-B5F55CBBB5AF}"/>
    <cellStyle name="Comma 4 2 5 2 3" xfId="9740" xr:uid="{B8819BD0-13F6-41B9-9E57-16E79BB552F1}"/>
    <cellStyle name="Comma 4 2 5 2 4" xfId="13530" xr:uid="{7EA9E55C-206B-4FC1-BB0B-61095404BF9D}"/>
    <cellStyle name="Comma 4 2 5 2 5" xfId="17321" xr:uid="{11C40F0B-5930-4AA1-885B-D9BC29B8FD06}"/>
    <cellStyle name="Comma 4 2 5 3" xfId="5945" xr:uid="{7D9498E3-9334-49B7-A0FB-D3DEA2F06127}"/>
    <cellStyle name="Comma 4 2 5 4" xfId="9739" xr:uid="{5925AB5B-4B51-4D73-8A45-6CCE675D6164}"/>
    <cellStyle name="Comma 4 2 5 5" xfId="13529" xr:uid="{1BC5D7D6-B950-4165-AED3-0D1F7C4803DC}"/>
    <cellStyle name="Comma 4 2 5 6" xfId="17320" xr:uid="{0C4975E1-3312-489C-8456-7ACD0E3CF8B4}"/>
    <cellStyle name="Comma 4 2 6" xfId="2548" xr:uid="{8A248167-DA37-4094-90EC-05D09AD8CC44}"/>
    <cellStyle name="Comma 4 2 6 2" xfId="5947" xr:uid="{BAFAB019-FD43-4FE6-BCBF-5D39A4F0259E}"/>
    <cellStyle name="Comma 4 2 6 3" xfId="9741" xr:uid="{C1B37101-5AEF-4460-A523-811AB3867696}"/>
    <cellStyle name="Comma 4 2 6 4" xfId="13531" xr:uid="{1A97679B-AEE6-46C8-A17D-722DD80D0690}"/>
    <cellStyle name="Comma 4 2 6 5" xfId="17322" xr:uid="{DBF6B544-538E-4B45-A0A9-700D76BDF845}"/>
    <cellStyle name="Comma 4 2 7" xfId="5932" xr:uid="{E3552544-A833-4274-B3D7-B8240198A0D8}"/>
    <cellStyle name="Comma 4 2 8" xfId="9726" xr:uid="{B263AE4B-469B-4598-829D-67CC3CBD2DDD}"/>
    <cellStyle name="Comma 4 2 9" xfId="13516" xr:uid="{CED92783-2E30-4240-A60D-21A9CE868EF7}"/>
    <cellStyle name="Comma 4 3" xfId="680" xr:uid="{19296E3F-9721-4E0E-A2A7-3904A9754C4D}"/>
    <cellStyle name="Comma 4 3 10" xfId="17323" xr:uid="{A030C613-B11C-40E5-8F4B-35E5A5431A35}"/>
    <cellStyle name="Comma 4 3 2" xfId="907" xr:uid="{38FFA1F5-5C55-4932-A29D-9C76CCBB2507}"/>
    <cellStyle name="Comma 4 3 2 2" xfId="1590" xr:uid="{19B7A5C6-290F-45BD-9E16-C6F733630D42}"/>
    <cellStyle name="Comma 4 3 2 2 2" xfId="3383" xr:uid="{8C787F67-5976-44F7-AF8A-DE87495395CE}"/>
    <cellStyle name="Comma 4 3 2 2 2 2" xfId="5951" xr:uid="{707FFA34-9AB8-438F-8EA8-47B8D04748C4}"/>
    <cellStyle name="Comma 4 3 2 2 2 3" xfId="9745" xr:uid="{B9B44203-8B9A-41E3-89E6-ADEEB463EB23}"/>
    <cellStyle name="Comma 4 3 2 2 2 4" xfId="13535" xr:uid="{DF23950C-E61F-4DE0-A7B1-FA844B33D5B1}"/>
    <cellStyle name="Comma 4 3 2 2 2 5" xfId="17326" xr:uid="{1791F839-AB64-4B2D-9FE5-D23E31002BD2}"/>
    <cellStyle name="Comma 4 3 2 2 3" xfId="5950" xr:uid="{FA2CBF6A-7CE8-44A8-B821-BDC3E2480E41}"/>
    <cellStyle name="Comma 4 3 2 2 4" xfId="9744" xr:uid="{EE7C97E0-5810-4812-B808-7D45A3C00337}"/>
    <cellStyle name="Comma 4 3 2 2 5" xfId="13534" xr:uid="{2C14990C-7F30-41B3-BF94-988CF8B22872}"/>
    <cellStyle name="Comma 4 3 2 2 6" xfId="17325" xr:uid="{630A6EB9-C3D6-400F-ACFB-3D6F188EC6F4}"/>
    <cellStyle name="Comma 4 3 2 3" xfId="2700" xr:uid="{07CDE4E5-0B0B-46D8-8C17-4D6439331413}"/>
    <cellStyle name="Comma 4 3 2 3 2" xfId="5952" xr:uid="{329CC909-4004-4E47-AF50-EB76DD3744F2}"/>
    <cellStyle name="Comma 4 3 2 3 3" xfId="9746" xr:uid="{0AE4C794-54E5-4257-B2E3-D04773C9C049}"/>
    <cellStyle name="Comma 4 3 2 3 4" xfId="13536" xr:uid="{E684BD0F-24E3-4424-B08F-C773C1DB9F22}"/>
    <cellStyle name="Comma 4 3 2 3 5" xfId="17327" xr:uid="{6D655F36-0FBD-4756-BBA0-C6A1131DFD46}"/>
    <cellStyle name="Comma 4 3 2 4" xfId="5949" xr:uid="{3E0B321F-BAC8-4A17-A13E-9E3D4FCB1E5C}"/>
    <cellStyle name="Comma 4 3 2 5" xfId="9743" xr:uid="{76140D08-55D1-4002-AC37-F2B4772DFA94}"/>
    <cellStyle name="Comma 4 3 2 6" xfId="13533" xr:uid="{A06F6389-B917-4CAB-A3FB-F8A3FE632150}"/>
    <cellStyle name="Comma 4 3 2 7" xfId="17324" xr:uid="{70645B45-F66E-484A-883C-0C515AC0DCB2}"/>
    <cellStyle name="Comma 4 3 3" xfId="1134" xr:uid="{466D2EBE-461E-4B1F-BA1F-DE2D7C0FD6BA}"/>
    <cellStyle name="Comma 4 3 3 2" xfId="1817" xr:uid="{2214ACAC-3E28-44C9-8FB0-0FB727B2CDB3}"/>
    <cellStyle name="Comma 4 3 3 2 2" xfId="3610" xr:uid="{76FAE4CA-62DF-4B07-9A2C-C3D5E5C53298}"/>
    <cellStyle name="Comma 4 3 3 2 2 2" xfId="5955" xr:uid="{2B7A0041-253A-4ABD-976F-C075B2BD8BBD}"/>
    <cellStyle name="Comma 4 3 3 2 2 3" xfId="9749" xr:uid="{630AB198-4F4F-4A48-BB96-E09061167393}"/>
    <cellStyle name="Comma 4 3 3 2 2 4" xfId="13539" xr:uid="{A32DA8CB-C353-4583-8100-60047EC1CC60}"/>
    <cellStyle name="Comma 4 3 3 2 2 5" xfId="17330" xr:uid="{E9174FFF-CE2A-4E0C-A115-2CE608CB400C}"/>
    <cellStyle name="Comma 4 3 3 2 3" xfId="5954" xr:uid="{23B47838-1EBD-4661-8C97-77C7F66E7B19}"/>
    <cellStyle name="Comma 4 3 3 2 4" xfId="9748" xr:uid="{4F7B2270-B7D0-41B1-9030-F402EBB0D716}"/>
    <cellStyle name="Comma 4 3 3 2 5" xfId="13538" xr:uid="{DA043A14-1622-4282-8320-63F34D8E43A1}"/>
    <cellStyle name="Comma 4 3 3 2 6" xfId="17329" xr:uid="{1B624E34-8F59-4095-B3A6-69A9B04B7F62}"/>
    <cellStyle name="Comma 4 3 3 3" xfId="2927" xr:uid="{FB28DE86-48AE-426A-B9D5-95687D360507}"/>
    <cellStyle name="Comma 4 3 3 3 2" xfId="5956" xr:uid="{617389BA-41BE-48BA-859C-604EA7A6B3B7}"/>
    <cellStyle name="Comma 4 3 3 3 3" xfId="9750" xr:uid="{67BD1C85-8B91-4FA2-96F1-D5BEC4F5BECC}"/>
    <cellStyle name="Comma 4 3 3 3 4" xfId="13540" xr:uid="{76C9B5B2-7CFC-412F-B0E0-2FBEFA278D7C}"/>
    <cellStyle name="Comma 4 3 3 3 5" xfId="17331" xr:uid="{C2545A7D-4A9B-4385-9475-35B3CAB5C297}"/>
    <cellStyle name="Comma 4 3 3 4" xfId="5953" xr:uid="{04376AF3-5504-4318-93A4-74D65119CEEE}"/>
    <cellStyle name="Comma 4 3 3 5" xfId="9747" xr:uid="{87B1D7BB-C1F8-4D04-8269-11FEADC64366}"/>
    <cellStyle name="Comma 4 3 3 6" xfId="13537" xr:uid="{611B245E-5A8D-4575-893D-555277BB242E}"/>
    <cellStyle name="Comma 4 3 3 7" xfId="17328" xr:uid="{4316DE03-0771-4617-9DA8-F653152CEC6A}"/>
    <cellStyle name="Comma 4 3 4" xfId="1362" xr:uid="{F0AA2446-901E-4721-B667-D1C73025ECA0}"/>
    <cellStyle name="Comma 4 3 4 2" xfId="3155" xr:uid="{D187BEED-DE50-422B-BD54-942ED09758D3}"/>
    <cellStyle name="Comma 4 3 4 2 2" xfId="5958" xr:uid="{33C53DAB-0441-43BE-8F0F-E3EDBC06DBB2}"/>
    <cellStyle name="Comma 4 3 4 2 3" xfId="9752" xr:uid="{E8AA3A65-178D-482F-848A-67313AD32FF7}"/>
    <cellStyle name="Comma 4 3 4 2 4" xfId="13542" xr:uid="{BA35A5F1-5300-4DDE-9F9C-657627C3BB8C}"/>
    <cellStyle name="Comma 4 3 4 2 5" xfId="17333" xr:uid="{A8901C95-E464-4107-AB3B-34219CBE948D}"/>
    <cellStyle name="Comma 4 3 4 3" xfId="5957" xr:uid="{B1AB272F-DD5A-4DCC-A333-D0AF7293BCE7}"/>
    <cellStyle name="Comma 4 3 4 4" xfId="9751" xr:uid="{C0D0A6E7-A567-479C-A282-311C8329B16C}"/>
    <cellStyle name="Comma 4 3 4 5" xfId="13541" xr:uid="{8937AD31-B083-4683-8041-A98B9D5FF70A}"/>
    <cellStyle name="Comma 4 3 4 6" xfId="17332" xr:uid="{2FE1B87F-E1DD-4C97-851A-BCF224EB9876}"/>
    <cellStyle name="Comma 4 3 5" xfId="1966" xr:uid="{49596A66-C308-4E2E-9D3F-38B95F04C235}"/>
    <cellStyle name="Comma 4 3 5 2" xfId="3759" xr:uid="{84D3503B-3D13-40E2-A552-FB33D014AF3C}"/>
    <cellStyle name="Comma 4 3 5 2 2" xfId="5960" xr:uid="{616DD698-2EBA-4E31-BC8E-AC3734DAF4AB}"/>
    <cellStyle name="Comma 4 3 5 2 3" xfId="9754" xr:uid="{CF60F6BB-A2CA-494E-94D8-08513514C5E5}"/>
    <cellStyle name="Comma 4 3 5 2 4" xfId="13544" xr:uid="{A56E4697-4589-401E-BC12-53FA67D6D966}"/>
    <cellStyle name="Comma 4 3 5 2 5" xfId="17335" xr:uid="{44CC532E-C966-4655-B6A0-97697DE2FF55}"/>
    <cellStyle name="Comma 4 3 5 3" xfId="5959" xr:uid="{496F678A-5574-4A81-88A1-FD315D15345B}"/>
    <cellStyle name="Comma 4 3 5 4" xfId="9753" xr:uid="{3519EF64-585D-40D4-88E6-17A65F990BAA}"/>
    <cellStyle name="Comma 4 3 5 5" xfId="13543" xr:uid="{98DCD760-AED9-4900-8836-6BD26E6DBC08}"/>
    <cellStyle name="Comma 4 3 5 6" xfId="17334" xr:uid="{57034B14-3D04-47BE-B01F-21FFBD47FDB2}"/>
    <cellStyle name="Comma 4 3 6" xfId="2473" xr:uid="{B6B3D40B-EBD3-427D-B2AE-AE873AB392CE}"/>
    <cellStyle name="Comma 4 3 6 2" xfId="5961" xr:uid="{106B96A7-F013-4577-9C13-22485ABF0B1C}"/>
    <cellStyle name="Comma 4 3 6 3" xfId="9755" xr:uid="{066054BC-88E5-4DEC-90F8-F207DAB952FE}"/>
    <cellStyle name="Comma 4 3 6 4" xfId="13545" xr:uid="{F3A00C92-E707-4A44-810C-30DF0E796E60}"/>
    <cellStyle name="Comma 4 3 6 5" xfId="17336" xr:uid="{F1B41C7B-C147-49AE-93AD-B9A3A13BFDD1}"/>
    <cellStyle name="Comma 4 3 7" xfId="5948" xr:uid="{7BE564CC-2505-4B61-B5A6-E83E539B7980}"/>
    <cellStyle name="Comma 4 3 8" xfId="9742" xr:uid="{91B265BB-6198-4FF4-B633-70435EBB3721}"/>
    <cellStyle name="Comma 4 3 9" xfId="13532" xr:uid="{744FB0F2-3D5C-457B-BCEB-2668952CFDD6}"/>
    <cellStyle name="Comma 4 4" xfId="831" xr:uid="{AFE7FD15-6F7E-4537-AA22-4CA8DDCB20AE}"/>
    <cellStyle name="Comma 4 4 2" xfId="1514" xr:uid="{D206AE18-7927-4C38-A396-A40824C2AEA6}"/>
    <cellStyle name="Comma 4 4 2 2" xfId="3307" xr:uid="{0B531BD4-A804-49C3-A0B4-77A623A0022C}"/>
    <cellStyle name="Comma 4 4 2 2 2" xfId="5964" xr:uid="{DBB51B9F-349D-44F5-9998-A4D47CFD742F}"/>
    <cellStyle name="Comma 4 4 2 2 3" xfId="9758" xr:uid="{C6914156-2164-4DEC-ABDE-4C78C1ED5C50}"/>
    <cellStyle name="Comma 4 4 2 2 4" xfId="13548" xr:uid="{383F73C1-95EA-4680-B021-566E1A8D226D}"/>
    <cellStyle name="Comma 4 4 2 2 5" xfId="17339" xr:uid="{55077365-D934-42DB-8B7C-9082E6C98FFD}"/>
    <cellStyle name="Comma 4 4 2 3" xfId="5963" xr:uid="{799E3364-56A9-4C06-9A07-244FD57203A2}"/>
    <cellStyle name="Comma 4 4 2 4" xfId="9757" xr:uid="{553146EE-76FB-480E-88EE-7133E168DA8D}"/>
    <cellStyle name="Comma 4 4 2 5" xfId="13547" xr:uid="{D50ED3AB-E25C-4005-844E-58582FBDB2AE}"/>
    <cellStyle name="Comma 4 4 2 6" xfId="17338" xr:uid="{05F1F206-598F-43C8-A9FC-E884A69C490F}"/>
    <cellStyle name="Comma 4 4 3" xfId="2095" xr:uid="{0F6EA9A1-B977-40FF-AE9A-BAD9E16BC40E}"/>
    <cellStyle name="Comma 4 4 3 2" xfId="3888" xr:uid="{DF670CEE-E29A-49F1-9D36-2BF4B674E927}"/>
    <cellStyle name="Comma 4 4 3 2 2" xfId="5966" xr:uid="{77A5A08C-5B13-43F3-BF82-B67422218131}"/>
    <cellStyle name="Comma 4 4 3 2 3" xfId="9760" xr:uid="{A2CA5971-9CE0-40D2-B640-E3CAD57D5B77}"/>
    <cellStyle name="Comma 4 4 3 2 4" xfId="13550" xr:uid="{F4CD194F-33C8-49C0-BD2F-56BF5F52C406}"/>
    <cellStyle name="Comma 4 4 3 2 5" xfId="17341" xr:uid="{877B23E1-4EDB-4A79-AE3F-288CBE7DBA9C}"/>
    <cellStyle name="Comma 4 4 3 3" xfId="5965" xr:uid="{3E1F0A36-1C0A-48B5-80D8-B5C09B780604}"/>
    <cellStyle name="Comma 4 4 3 4" xfId="9759" xr:uid="{109D2C54-7C9E-4C9B-A8FE-149A80DC5ECB}"/>
    <cellStyle name="Comma 4 4 3 5" xfId="13549" xr:uid="{776EC91C-9587-4A1D-B502-93F388DBAEA4}"/>
    <cellStyle name="Comma 4 4 3 6" xfId="17340" xr:uid="{AB780D5B-F283-4DEB-A913-01B9D29DF5C7}"/>
    <cellStyle name="Comma 4 4 4" xfId="2624" xr:uid="{FFEE7180-AEF5-44A9-8FC8-D1944B9B568B}"/>
    <cellStyle name="Comma 4 4 4 2" xfId="5967" xr:uid="{9C16D636-FF15-4A95-B101-11309F3C19D7}"/>
    <cellStyle name="Comma 4 4 4 3" xfId="9761" xr:uid="{BF32F3B0-0D10-4B78-9940-4A37B3AA9F25}"/>
    <cellStyle name="Comma 4 4 4 4" xfId="13551" xr:uid="{DA288D87-A93D-41B4-87D6-3D8FEAFA0169}"/>
    <cellStyle name="Comma 4 4 4 5" xfId="17342" xr:uid="{E9F2D51A-548E-44CE-A4EF-8F47798FB65E}"/>
    <cellStyle name="Comma 4 4 5" xfId="5962" xr:uid="{1C22E32B-1B20-42B7-8D53-418FE91C12BC}"/>
    <cellStyle name="Comma 4 4 6" xfId="9756" xr:uid="{3B63967B-90D3-412E-AE32-E0FE78F4C959}"/>
    <cellStyle name="Comma 4 4 7" xfId="13546" xr:uid="{B06E1BB6-614E-42DE-B1AE-16D948301A39}"/>
    <cellStyle name="Comma 4 4 8" xfId="17337" xr:uid="{25446506-FB57-4F44-B9E3-888753B89EE9}"/>
    <cellStyle name="Comma 4 5" xfId="1058" xr:uid="{554FDF5B-DCE2-4E55-9780-A228FAE5A32D}"/>
    <cellStyle name="Comma 4 5 2" xfId="1741" xr:uid="{806CB31C-5C01-4F57-814B-BCC813E4B5DB}"/>
    <cellStyle name="Comma 4 5 2 2" xfId="3534" xr:uid="{81244AAD-5D31-4756-9088-DE9CD95A7CDE}"/>
    <cellStyle name="Comma 4 5 2 2 2" xfId="5970" xr:uid="{0254CFF9-5F78-4A54-9BA9-AF2B403874B8}"/>
    <cellStyle name="Comma 4 5 2 2 3" xfId="9764" xr:uid="{EF010E82-4FEF-4B65-AB5C-32313E01E565}"/>
    <cellStyle name="Comma 4 5 2 2 4" xfId="13554" xr:uid="{C6B8CE9C-0601-4B95-AADC-9ED3188F7E31}"/>
    <cellStyle name="Comma 4 5 2 2 5" xfId="17345" xr:uid="{0D5348BB-F14F-4B0E-AC60-26A30BBA3D5A}"/>
    <cellStyle name="Comma 4 5 2 3" xfId="5969" xr:uid="{E27CA729-5B5C-47FC-A052-9FF221CCB252}"/>
    <cellStyle name="Comma 4 5 2 4" xfId="9763" xr:uid="{84677D2C-2DBA-4853-AE33-89FB382FA84C}"/>
    <cellStyle name="Comma 4 5 2 5" xfId="13553" xr:uid="{88B3BA53-B549-495E-8354-29AACFC4D3ED}"/>
    <cellStyle name="Comma 4 5 2 6" xfId="17344" xr:uid="{E5C5C233-A6C5-4413-9230-9BC4B3F5DD41}"/>
    <cellStyle name="Comma 4 5 3" xfId="2851" xr:uid="{29F35660-7B70-4353-9E0D-4738BFF75039}"/>
    <cellStyle name="Comma 4 5 3 2" xfId="5971" xr:uid="{6941EDCF-BB63-472C-BB57-BDDF204848B3}"/>
    <cellStyle name="Comma 4 5 3 3" xfId="9765" xr:uid="{F92B5001-3E51-4FB2-BDEA-28F7D5FE18F3}"/>
    <cellStyle name="Comma 4 5 3 4" xfId="13555" xr:uid="{38C94628-DB94-48A4-9AB5-42C7DA83D28F}"/>
    <cellStyle name="Comma 4 5 3 5" xfId="17346" xr:uid="{1EC8FB64-F22C-4F61-8409-68241CFD1B2E}"/>
    <cellStyle name="Comma 4 5 4" xfId="5968" xr:uid="{D44E6395-AC47-4F7F-9781-57CF16941814}"/>
    <cellStyle name="Comma 4 5 5" xfId="9762" xr:uid="{75F4853F-B263-4C96-98D0-8735B9FC22E4}"/>
    <cellStyle name="Comma 4 5 6" xfId="13552" xr:uid="{DA32F5C3-8500-448B-A7E5-DA4DFF341A39}"/>
    <cellStyle name="Comma 4 5 7" xfId="17343" xr:uid="{AB385BF6-05A2-4148-BA6B-C20E79213AEA}"/>
    <cellStyle name="Comma 4 6" xfId="1286" xr:uid="{6CD40F5F-B42B-446F-94B1-8827C8E01FA2}"/>
    <cellStyle name="Comma 4 6 2" xfId="3079" xr:uid="{491693EB-1887-4549-8EDB-B425226B0363}"/>
    <cellStyle name="Comma 4 6 2 2" xfId="5973" xr:uid="{09018845-611E-4959-89C5-4F37878AACB2}"/>
    <cellStyle name="Comma 4 6 2 3" xfId="9767" xr:uid="{D8FE2E23-23F2-4A76-B1AE-8408DC3B39A4}"/>
    <cellStyle name="Comma 4 6 2 4" xfId="13557" xr:uid="{79B20225-7DDD-4073-807A-08A7BAE94D1A}"/>
    <cellStyle name="Comma 4 6 2 5" xfId="17348" xr:uid="{83C9BA4C-D700-4E27-BFB3-CB1DC6B90206}"/>
    <cellStyle name="Comma 4 6 3" xfId="5972" xr:uid="{0E772709-9387-4880-B208-4AF1C294D76D}"/>
    <cellStyle name="Comma 4 6 4" xfId="9766" xr:uid="{29BDC661-F354-483A-B6B5-C1215E07C871}"/>
    <cellStyle name="Comma 4 6 5" xfId="13556" xr:uid="{40B2197D-8AB4-453E-8EAA-F670C79895A3}"/>
    <cellStyle name="Comma 4 6 6" xfId="17347" xr:uid="{49EC715C-A5DB-42BB-9602-3BBA3CD06E2D}"/>
    <cellStyle name="Comma 4 7" xfId="590" xr:uid="{82F0F26F-3FB5-4F97-B226-6FD410825EC5}"/>
    <cellStyle name="Comma 4 7 2" xfId="2391" xr:uid="{342F64BD-CEE2-4AC0-8022-F15C8639D52B}"/>
    <cellStyle name="Comma 4 7 2 2" xfId="5975" xr:uid="{4FD7DFB3-5D11-4F63-920E-321A16E6B9E8}"/>
    <cellStyle name="Comma 4 7 2 3" xfId="9769" xr:uid="{CA659CA6-02B6-47B9-9907-C9E8A7943B3F}"/>
    <cellStyle name="Comma 4 7 2 4" xfId="13559" xr:uid="{B51A294E-43DB-463D-9705-2311BAF34FB3}"/>
    <cellStyle name="Comma 4 7 2 5" xfId="17350" xr:uid="{B07B4B78-B0FA-4AC5-948E-6416FBE55637}"/>
    <cellStyle name="Comma 4 7 3" xfId="5974" xr:uid="{9941DDA7-CDE3-4D29-AB6D-A65F992B1E11}"/>
    <cellStyle name="Comma 4 7 4" xfId="9768" xr:uid="{F5E89A4F-7D66-49D9-AB0F-EF73B56EBD13}"/>
    <cellStyle name="Comma 4 7 5" xfId="13558" xr:uid="{626F4752-DA9E-4FFB-A3B9-BBF1EA6BC985}"/>
    <cellStyle name="Comma 4 7 6" xfId="17349" xr:uid="{E31CBA2F-5DB0-4695-A4B4-F1676FE43A1E}"/>
    <cellStyle name="Comma 4 8" xfId="2293" xr:uid="{E3C9B5A7-89C7-41C3-813E-07511674BFCB}"/>
    <cellStyle name="Comma 4 8 2" xfId="5976" xr:uid="{22F67C44-B30F-48F7-9362-74F3FA990F7A}"/>
    <cellStyle name="Comma 4 8 3" xfId="9770" xr:uid="{08ED9298-BA99-4B77-A70C-5B3E8C40401D}"/>
    <cellStyle name="Comma 4 8 4" xfId="13560" xr:uid="{16247D9E-0A04-4D7D-8038-564D6ECFCFF2}"/>
    <cellStyle name="Comma 4 8 5" xfId="17351" xr:uid="{A9716B48-5DA0-4258-B398-DE036E860C1F}"/>
    <cellStyle name="Comma 4 9" xfId="5931" xr:uid="{32CE7976-2C28-4956-84EA-F212510EB97D}"/>
    <cellStyle name="Comma 5" xfId="449" xr:uid="{F38B325C-C614-46A5-8465-F2AC442C3213}"/>
    <cellStyle name="Comma 5 10" xfId="9771" xr:uid="{53F114C1-759A-4D86-9EE4-FFD9E45B775B}"/>
    <cellStyle name="Comma 5 11" xfId="13561" xr:uid="{EFBA7548-C713-47A0-9F3F-9D2C23CBD2D9}"/>
    <cellStyle name="Comma 5 12" xfId="17352" xr:uid="{D42D88F7-0093-4522-B1A4-C50100D7EF72}"/>
    <cellStyle name="Comma 5 2" xfId="756" xr:uid="{AF10B5CF-04F9-4C0D-8BEC-2942291BCEBE}"/>
    <cellStyle name="Comma 5 2 10" xfId="17353" xr:uid="{9B0A575B-5FAB-4053-97A7-DA147BAD2FCB}"/>
    <cellStyle name="Comma 5 2 2" xfId="983" xr:uid="{277F08EF-DAE0-4724-BB77-1348D6A09286}"/>
    <cellStyle name="Comma 5 2 2 2" xfId="1666" xr:uid="{11B49A8B-C1E2-4115-86D7-9BAEAE5B9AA0}"/>
    <cellStyle name="Comma 5 2 2 2 2" xfId="3459" xr:uid="{109E740E-35D9-4F3E-A414-D9F87FAE9C7B}"/>
    <cellStyle name="Comma 5 2 2 2 2 2" xfId="5981" xr:uid="{99CA2D6A-A68D-4E2D-BF1A-1FE6254B7A0B}"/>
    <cellStyle name="Comma 5 2 2 2 2 3" xfId="9775" xr:uid="{F696FAAE-019E-4926-9060-92F9B87CDBA3}"/>
    <cellStyle name="Comma 5 2 2 2 2 4" xfId="13565" xr:uid="{78C1B27E-1D07-42EC-A6E3-ECC7F8531E41}"/>
    <cellStyle name="Comma 5 2 2 2 2 5" xfId="17356" xr:uid="{A052954E-FA1F-46A7-8CDA-F1EC53CF4B33}"/>
    <cellStyle name="Comma 5 2 2 2 3" xfId="5980" xr:uid="{BC02953D-C143-4F49-963E-BE446A9C37ED}"/>
    <cellStyle name="Comma 5 2 2 2 4" xfId="9774" xr:uid="{839B445F-B7C1-42F3-89E5-D117380E77E7}"/>
    <cellStyle name="Comma 5 2 2 2 5" xfId="13564" xr:uid="{AC6FFDC7-4882-43BA-8A8B-DC1B7C4141DA}"/>
    <cellStyle name="Comma 5 2 2 2 6" xfId="17355" xr:uid="{E846E98E-62FA-45AA-8332-886451C3723C}"/>
    <cellStyle name="Comma 5 2 2 3" xfId="2171" xr:uid="{7FD3680F-8FC4-4ED9-8E2C-A66F9C91A161}"/>
    <cellStyle name="Comma 5 2 2 3 2" xfId="3964" xr:uid="{2DD75624-9EED-4804-888A-32223042BB7B}"/>
    <cellStyle name="Comma 5 2 2 3 2 2" xfId="5983" xr:uid="{63D51A5B-8E15-4C9E-A138-233473B83D88}"/>
    <cellStyle name="Comma 5 2 2 3 2 3" xfId="9777" xr:uid="{B014834F-0E59-456B-9573-353875C3B8C3}"/>
    <cellStyle name="Comma 5 2 2 3 2 4" xfId="13567" xr:uid="{E8469DA7-C46B-4DCF-B265-D91BA4D0BEC5}"/>
    <cellStyle name="Comma 5 2 2 3 2 5" xfId="17358" xr:uid="{9FF075A9-69DD-4526-953D-82DB517A1A86}"/>
    <cellStyle name="Comma 5 2 2 3 3" xfId="5982" xr:uid="{DEA8AF83-7642-4685-B1B9-EE7C112583E4}"/>
    <cellStyle name="Comma 5 2 2 3 4" xfId="9776" xr:uid="{E6EAB29C-B721-494A-A5F4-3E1594EB52AC}"/>
    <cellStyle name="Comma 5 2 2 3 5" xfId="13566" xr:uid="{40F8946C-8C94-4AB0-B7FB-5781165A9A7C}"/>
    <cellStyle name="Comma 5 2 2 3 6" xfId="17357" xr:uid="{4632A01A-2AE9-4F9B-B722-0722E08758AD}"/>
    <cellStyle name="Comma 5 2 2 4" xfId="2776" xr:uid="{1CAB8272-2C2E-47A8-8F90-9305FE3F5940}"/>
    <cellStyle name="Comma 5 2 2 4 2" xfId="5984" xr:uid="{A60B53A8-BF6E-428F-889A-1E63182C1C6E}"/>
    <cellStyle name="Comma 5 2 2 4 3" xfId="9778" xr:uid="{330D187E-D1AB-4662-83A0-CFEBE5164540}"/>
    <cellStyle name="Comma 5 2 2 4 4" xfId="13568" xr:uid="{5DDACDF5-15A8-42A3-88A1-5B5E87BE4CB8}"/>
    <cellStyle name="Comma 5 2 2 4 5" xfId="17359" xr:uid="{22C7AA10-3243-4712-B687-16C029583EA0}"/>
    <cellStyle name="Comma 5 2 2 5" xfId="5979" xr:uid="{8602829F-4AB3-4811-A238-8F8D3B43A98C}"/>
    <cellStyle name="Comma 5 2 2 6" xfId="9773" xr:uid="{F92C6112-B2B6-479E-85A0-14411FEEBB22}"/>
    <cellStyle name="Comma 5 2 2 7" xfId="13563" xr:uid="{E332E173-6E71-4E09-856D-C3F08E65E4FE}"/>
    <cellStyle name="Comma 5 2 2 8" xfId="17354" xr:uid="{C7F024C9-D6FA-473D-A15F-C33A0F8B38F7}"/>
    <cellStyle name="Comma 5 2 3" xfId="1210" xr:uid="{E56F3681-AF96-45C2-819A-ACDD80A4130F}"/>
    <cellStyle name="Comma 5 2 3 2" xfId="1893" xr:uid="{A2FAF380-E17F-451E-AC0D-BFA11610822F}"/>
    <cellStyle name="Comma 5 2 3 2 2" xfId="3686" xr:uid="{73659512-33BB-4476-89EE-E826B2A8C4DF}"/>
    <cellStyle name="Comma 5 2 3 2 2 2" xfId="5987" xr:uid="{48A002A7-7575-4498-B8C4-8D794DE50DF1}"/>
    <cellStyle name="Comma 5 2 3 2 2 3" xfId="9781" xr:uid="{48214DB8-78D7-4179-99DC-7C466A241DBB}"/>
    <cellStyle name="Comma 5 2 3 2 2 4" xfId="13571" xr:uid="{84C6292A-81D8-4984-B398-ADD3E896FDC1}"/>
    <cellStyle name="Comma 5 2 3 2 2 5" xfId="17362" xr:uid="{4452C8BC-B0DF-45FA-A088-262598757B42}"/>
    <cellStyle name="Comma 5 2 3 2 3" xfId="5986" xr:uid="{2B446859-DFCC-4D5A-9111-EA98964B3541}"/>
    <cellStyle name="Comma 5 2 3 2 4" xfId="9780" xr:uid="{6492F317-4B8B-43B6-BEDA-E755C7F5C5A8}"/>
    <cellStyle name="Comma 5 2 3 2 5" xfId="13570" xr:uid="{699298CE-93E0-4404-963F-4FDEFDE6FD32}"/>
    <cellStyle name="Comma 5 2 3 2 6" xfId="17361" xr:uid="{1193A3D5-EF1C-4584-82F4-873F29C4AD47}"/>
    <cellStyle name="Comma 5 2 3 3" xfId="3003" xr:uid="{9FE77180-4507-4764-8663-8CAB5A175401}"/>
    <cellStyle name="Comma 5 2 3 3 2" xfId="5988" xr:uid="{F4C066B2-C41F-4D71-8F26-09DCC0C709FD}"/>
    <cellStyle name="Comma 5 2 3 3 3" xfId="9782" xr:uid="{5CD62A60-50C8-461D-BACF-4C793DDE53D1}"/>
    <cellStyle name="Comma 5 2 3 3 4" xfId="13572" xr:uid="{C6249D11-79F4-40EF-A2CC-F8923F39C6D1}"/>
    <cellStyle name="Comma 5 2 3 3 5" xfId="17363" xr:uid="{01C20C4E-5161-44D6-89DA-5A6641A4AB1B}"/>
    <cellStyle name="Comma 5 2 3 4" xfId="5985" xr:uid="{1E52DD9E-E3F5-4B19-99C7-3B356F3CCAC2}"/>
    <cellStyle name="Comma 5 2 3 5" xfId="9779" xr:uid="{5E7A9559-7A7C-43C3-9393-2F74F70E5717}"/>
    <cellStyle name="Comma 5 2 3 6" xfId="13569" xr:uid="{73CF062A-76E6-432F-A729-4AB492DAF9EE}"/>
    <cellStyle name="Comma 5 2 3 7" xfId="17360" xr:uid="{60EA2CBE-C470-4092-ADE5-0653EA9A9F0A}"/>
    <cellStyle name="Comma 5 2 4" xfId="1438" xr:uid="{4A14DF33-C837-4249-BC5A-274444A69FA2}"/>
    <cellStyle name="Comma 5 2 4 2" xfId="3231" xr:uid="{C27348EA-5646-4808-A20C-782738CC0C40}"/>
    <cellStyle name="Comma 5 2 4 2 2" xfId="5990" xr:uid="{74AAB701-CBEF-429E-8D4A-8544AA2797ED}"/>
    <cellStyle name="Comma 5 2 4 2 3" xfId="9784" xr:uid="{EF1596A1-71F5-471E-A313-773A0D166D86}"/>
    <cellStyle name="Comma 5 2 4 2 4" xfId="13574" xr:uid="{100463F5-7C9E-491E-BC55-ED539F0F2F5F}"/>
    <cellStyle name="Comma 5 2 4 2 5" xfId="17365" xr:uid="{D55D391B-67B9-4FAC-9895-0767683EDCB6}"/>
    <cellStyle name="Comma 5 2 4 3" xfId="5989" xr:uid="{328AC227-E3BA-4CCD-90D6-57B6E338BB78}"/>
    <cellStyle name="Comma 5 2 4 4" xfId="9783" xr:uid="{6C533BDC-EA1C-487A-9296-2E01EBBB028B}"/>
    <cellStyle name="Comma 5 2 4 5" xfId="13573" xr:uid="{D1DA12B7-1578-4183-90FC-5973777AEC0F}"/>
    <cellStyle name="Comma 5 2 4 6" xfId="17364" xr:uid="{E1C718C7-0A05-4D5B-AAA4-4764AC02F808}"/>
    <cellStyle name="Comma 5 2 5" xfId="2031" xr:uid="{80CFB7CF-664F-43CB-BF1D-AF07E95E3D8B}"/>
    <cellStyle name="Comma 5 2 5 2" xfId="3824" xr:uid="{A8E457A1-9E91-479A-B68F-E51A42B12E12}"/>
    <cellStyle name="Comma 5 2 5 2 2" xfId="5992" xr:uid="{2149B9ED-207F-4533-981E-5C60BCAEAE48}"/>
    <cellStyle name="Comma 5 2 5 2 3" xfId="9786" xr:uid="{119CB6E8-EDEC-408E-B74B-29E0001461F6}"/>
    <cellStyle name="Comma 5 2 5 2 4" xfId="13576" xr:uid="{4CB076B0-6DF3-45DA-8A13-6C91E7008941}"/>
    <cellStyle name="Comma 5 2 5 2 5" xfId="17367" xr:uid="{6F999BFA-3FAC-42F7-BE1C-22848D859ECD}"/>
    <cellStyle name="Comma 5 2 5 3" xfId="5991" xr:uid="{2CDB8057-CB1C-4DE9-8C67-163097EABB4D}"/>
    <cellStyle name="Comma 5 2 5 4" xfId="9785" xr:uid="{8D63AA59-A643-41C0-A5DC-BAD9C72224C5}"/>
    <cellStyle name="Comma 5 2 5 5" xfId="13575" xr:uid="{E047D728-8A39-4FA5-8E61-5A4C3A828F1C}"/>
    <cellStyle name="Comma 5 2 5 6" xfId="17366" xr:uid="{0AB8B9BC-AEA5-4CC9-B1B9-553C6991D8A8}"/>
    <cellStyle name="Comma 5 2 6" xfId="2549" xr:uid="{A4C4F032-5DE3-4C5A-9875-437D6E912C49}"/>
    <cellStyle name="Comma 5 2 6 2" xfId="5993" xr:uid="{B59427AB-2160-4D35-8209-5FD0A25B0E12}"/>
    <cellStyle name="Comma 5 2 6 3" xfId="9787" xr:uid="{C2696A5D-C050-4E62-A7E8-AF581DC7D05A}"/>
    <cellStyle name="Comma 5 2 6 4" xfId="13577" xr:uid="{A44E2858-9A93-4AE5-9EC5-59CBD076A92B}"/>
    <cellStyle name="Comma 5 2 6 5" xfId="17368" xr:uid="{4294F9B7-4BC0-42C6-9608-56BEB550B86B}"/>
    <cellStyle name="Comma 5 2 7" xfId="5978" xr:uid="{9FD76C49-3E4F-47E4-88B1-188F6356E9B1}"/>
    <cellStyle name="Comma 5 2 8" xfId="9772" xr:uid="{C703836A-94AB-48B6-AB3F-C79BCC9C24F1}"/>
    <cellStyle name="Comma 5 2 9" xfId="13562" xr:uid="{FA2B78F3-D9B5-4306-AC3A-5BECC089ED4C}"/>
    <cellStyle name="Comma 5 3" xfId="681" xr:uid="{4763BEFB-1C11-4B6E-9E57-6F40DC1B0693}"/>
    <cellStyle name="Comma 5 3 10" xfId="17369" xr:uid="{E9CE87F0-CC0A-4BED-8616-EFC8EA0F2045}"/>
    <cellStyle name="Comma 5 3 2" xfId="908" xr:uid="{CD12AEA3-364A-441E-9EB2-63B7AB973230}"/>
    <cellStyle name="Comma 5 3 2 2" xfId="1591" xr:uid="{3991A300-9CCD-4DF2-B435-03F6D675EA9D}"/>
    <cellStyle name="Comma 5 3 2 2 2" xfId="3384" xr:uid="{DDFCA466-83A6-4DD8-8C51-6FA0F5AC247E}"/>
    <cellStyle name="Comma 5 3 2 2 2 2" xfId="5997" xr:uid="{C860E542-6EA6-4E4E-A9BB-BEAF176C1356}"/>
    <cellStyle name="Comma 5 3 2 2 2 3" xfId="9791" xr:uid="{951131E9-9CCA-4EAD-B235-39C0CC2CC812}"/>
    <cellStyle name="Comma 5 3 2 2 2 4" xfId="13581" xr:uid="{62011018-DFC3-4417-BFAE-CB601DB0BAE9}"/>
    <cellStyle name="Comma 5 3 2 2 2 5" xfId="17372" xr:uid="{84E6E1F7-A17E-4661-BE38-ABC5A6E9B146}"/>
    <cellStyle name="Comma 5 3 2 2 3" xfId="5996" xr:uid="{42E58CF2-8439-49CD-BDC3-3CC0C3804025}"/>
    <cellStyle name="Comma 5 3 2 2 4" xfId="9790" xr:uid="{B098EEBD-586B-4CA2-BD34-7F844A3B3103}"/>
    <cellStyle name="Comma 5 3 2 2 5" xfId="13580" xr:uid="{62903ED1-6111-4A94-B56F-4744B563B2AF}"/>
    <cellStyle name="Comma 5 3 2 2 6" xfId="17371" xr:uid="{C816C176-7732-4A31-B113-A66661B7766D}"/>
    <cellStyle name="Comma 5 3 2 3" xfId="2701" xr:uid="{1B25DFB2-6D65-4A5D-AA73-E6B04DC8B070}"/>
    <cellStyle name="Comma 5 3 2 3 2" xfId="5998" xr:uid="{29247FB5-68B8-4E46-8E39-AECF40DE60F0}"/>
    <cellStyle name="Comma 5 3 2 3 3" xfId="9792" xr:uid="{60585A8A-BC47-434B-8D73-A087C2A84A45}"/>
    <cellStyle name="Comma 5 3 2 3 4" xfId="13582" xr:uid="{82C27CC1-79A0-472B-977C-50EA5547959E}"/>
    <cellStyle name="Comma 5 3 2 3 5" xfId="17373" xr:uid="{D40495CE-A6E9-4651-B501-51BA63358668}"/>
    <cellStyle name="Comma 5 3 2 4" xfId="5995" xr:uid="{6ECE11DE-A4FE-456C-89D5-192E8D54435C}"/>
    <cellStyle name="Comma 5 3 2 5" xfId="9789" xr:uid="{8BE34F50-804D-478B-8015-46A53253A23C}"/>
    <cellStyle name="Comma 5 3 2 6" xfId="13579" xr:uid="{8272887B-0CB2-4D36-AE03-FD563521C959}"/>
    <cellStyle name="Comma 5 3 2 7" xfId="17370" xr:uid="{5DFE0B55-6F14-459C-8534-BFFB310F9AE4}"/>
    <cellStyle name="Comma 5 3 3" xfId="1135" xr:uid="{FB114D0C-C7D2-406B-8E19-296948EF9648}"/>
    <cellStyle name="Comma 5 3 3 2" xfId="1818" xr:uid="{393B172A-AC01-4C71-8C2F-DA445E46C05F}"/>
    <cellStyle name="Comma 5 3 3 2 2" xfId="3611" xr:uid="{8C03FC44-70F6-45CF-992C-46A7C7DDB7F4}"/>
    <cellStyle name="Comma 5 3 3 2 2 2" xfId="6001" xr:uid="{0856FF0E-3728-4092-B163-571711F5987C}"/>
    <cellStyle name="Comma 5 3 3 2 2 3" xfId="9795" xr:uid="{561C8EF0-2C48-4277-A789-779265069EAF}"/>
    <cellStyle name="Comma 5 3 3 2 2 4" xfId="13585" xr:uid="{943EF3AC-62E4-4A7C-AF78-03AAE5304D9C}"/>
    <cellStyle name="Comma 5 3 3 2 2 5" xfId="17376" xr:uid="{AAA8CA62-89E4-46BE-BC3D-BEE1E5DCF01A}"/>
    <cellStyle name="Comma 5 3 3 2 3" xfId="6000" xr:uid="{60B2A8C9-5C0C-40C2-ADD4-FA561F9D6853}"/>
    <cellStyle name="Comma 5 3 3 2 4" xfId="9794" xr:uid="{8157057E-1647-48FB-9C4B-BCB584F2C274}"/>
    <cellStyle name="Comma 5 3 3 2 5" xfId="13584" xr:uid="{B90651FC-E32F-412C-B872-E029AFFDB4D9}"/>
    <cellStyle name="Comma 5 3 3 2 6" xfId="17375" xr:uid="{F67CE070-53A7-4A62-B7AF-FF204DD067BC}"/>
    <cellStyle name="Comma 5 3 3 3" xfId="2928" xr:uid="{EC876CE5-1975-4D58-8D2F-6CF0E79B33E4}"/>
    <cellStyle name="Comma 5 3 3 3 2" xfId="6002" xr:uid="{115A35FA-53C5-41AD-B5F0-0383DBC6B20F}"/>
    <cellStyle name="Comma 5 3 3 3 3" xfId="9796" xr:uid="{CE144BE6-F95A-44C1-A2E7-9CFB6C9A8B44}"/>
    <cellStyle name="Comma 5 3 3 3 4" xfId="13586" xr:uid="{46E630DD-BBBE-4B82-908A-0D45D3BE77F9}"/>
    <cellStyle name="Comma 5 3 3 3 5" xfId="17377" xr:uid="{55B1BB8F-9AEA-4B31-80C2-9E29D106D72A}"/>
    <cellStyle name="Comma 5 3 3 4" xfId="5999" xr:uid="{BD016551-3884-43F8-B541-D4D3C5E5F4D8}"/>
    <cellStyle name="Comma 5 3 3 5" xfId="9793" xr:uid="{68EDAC58-6470-4FB8-B7AF-D522D5B56B84}"/>
    <cellStyle name="Comma 5 3 3 6" xfId="13583" xr:uid="{DCD00EAB-2708-4C67-A780-79706180B25D}"/>
    <cellStyle name="Comma 5 3 3 7" xfId="17374" xr:uid="{96454189-A831-499C-84A9-A5A1BA970528}"/>
    <cellStyle name="Comma 5 3 4" xfId="1363" xr:uid="{6548F7F7-CDC2-4613-9AE7-B32F8989EC08}"/>
    <cellStyle name="Comma 5 3 4 2" xfId="3156" xr:uid="{D3D9F46F-99FD-42AB-A40A-C4D56A1E99F0}"/>
    <cellStyle name="Comma 5 3 4 2 2" xfId="6004" xr:uid="{00A5EF0C-9BE7-4765-8442-E05AF81237B5}"/>
    <cellStyle name="Comma 5 3 4 2 3" xfId="9798" xr:uid="{E4E5663E-785B-4F56-9C76-48BFE9A810EE}"/>
    <cellStyle name="Comma 5 3 4 2 4" xfId="13588" xr:uid="{1009A4B2-5B26-4A0C-A04A-E94F473B226B}"/>
    <cellStyle name="Comma 5 3 4 2 5" xfId="17379" xr:uid="{41A6C8EE-4E2A-4418-B238-401B01CDC29C}"/>
    <cellStyle name="Comma 5 3 4 3" xfId="6003" xr:uid="{8BF5966A-7C86-4BDF-8552-70976D60B68C}"/>
    <cellStyle name="Comma 5 3 4 4" xfId="9797" xr:uid="{1AF13385-635C-48A2-87A2-0ADF194931EF}"/>
    <cellStyle name="Comma 5 3 4 5" xfId="13587" xr:uid="{B49C14D4-E0BA-415C-ACCC-FD107CE2907B}"/>
    <cellStyle name="Comma 5 3 4 6" xfId="17378" xr:uid="{EC4699A4-50F8-44DC-B021-8B6B1BF8F967}"/>
    <cellStyle name="Comma 5 3 5" xfId="1967" xr:uid="{47758762-9462-4641-BBA1-A01E9AD9A939}"/>
    <cellStyle name="Comma 5 3 5 2" xfId="3760" xr:uid="{83A06014-95D9-41C1-913C-214B038378A3}"/>
    <cellStyle name="Comma 5 3 5 2 2" xfId="6006" xr:uid="{BE2CAEB5-501F-4A51-BCB9-C4CC50A279C0}"/>
    <cellStyle name="Comma 5 3 5 2 3" xfId="9800" xr:uid="{3D74DB60-0BC1-4B01-845E-9F89934B52FC}"/>
    <cellStyle name="Comma 5 3 5 2 4" xfId="13590" xr:uid="{408AC4D5-2FAB-417A-82E1-A1949ED58A6E}"/>
    <cellStyle name="Comma 5 3 5 2 5" xfId="17381" xr:uid="{309D304C-172F-4DA6-8D6C-C4149DCAFF98}"/>
    <cellStyle name="Comma 5 3 5 3" xfId="6005" xr:uid="{E0264F16-3B00-41A0-BFDE-22105DE758D0}"/>
    <cellStyle name="Comma 5 3 5 4" xfId="9799" xr:uid="{257A6E47-C0BB-4B00-8967-6CC8C210BE01}"/>
    <cellStyle name="Comma 5 3 5 5" xfId="13589" xr:uid="{BF09F463-7F0A-42AB-B99A-6EE3580CE6A3}"/>
    <cellStyle name="Comma 5 3 5 6" xfId="17380" xr:uid="{133F61F7-619D-42FC-9DE5-5CEF6B7385BE}"/>
    <cellStyle name="Comma 5 3 6" xfId="2474" xr:uid="{F81F3DDF-3647-4891-9BD9-AFDAA2C88EE6}"/>
    <cellStyle name="Comma 5 3 6 2" xfId="6007" xr:uid="{15B1B34F-16F3-47F6-B9E1-4E16C784B0FF}"/>
    <cellStyle name="Comma 5 3 6 3" xfId="9801" xr:uid="{05B227BE-D06D-49A3-BABA-4EA4A5AC1477}"/>
    <cellStyle name="Comma 5 3 6 4" xfId="13591" xr:uid="{F28BC4B9-B45B-4563-97E9-DBB0332D5510}"/>
    <cellStyle name="Comma 5 3 6 5" xfId="17382" xr:uid="{E4590CF0-B7D4-4498-A1F2-4450E88D2990}"/>
    <cellStyle name="Comma 5 3 7" xfId="5994" xr:uid="{E3337303-0974-4D40-97F7-5DA925C07FE0}"/>
    <cellStyle name="Comma 5 3 8" xfId="9788" xr:uid="{BBA88B0D-4C2B-4063-AD94-B76960C3EAF1}"/>
    <cellStyle name="Comma 5 3 9" xfId="13578" xr:uid="{B79D8F23-A80F-4180-B9AF-3D5933037BA4}"/>
    <cellStyle name="Comma 5 4" xfId="832" xr:uid="{CE321B8B-8D19-403D-8E8E-218A216D687A}"/>
    <cellStyle name="Comma 5 4 2" xfId="1515" xr:uid="{6F1DEE05-C589-4479-ADD6-4145AAEDD1EB}"/>
    <cellStyle name="Comma 5 4 2 2" xfId="3308" xr:uid="{F05017B2-A56F-4057-BF13-1C94F579EB8F}"/>
    <cellStyle name="Comma 5 4 2 2 2" xfId="6010" xr:uid="{3E28AEA5-6132-429A-B4DB-CB8EDC77F71E}"/>
    <cellStyle name="Comma 5 4 2 2 3" xfId="9804" xr:uid="{01F09E04-7658-4F36-AA26-6D8D3C243C02}"/>
    <cellStyle name="Comma 5 4 2 2 4" xfId="13594" xr:uid="{ADA0D7CE-7345-47FE-A428-BEB2944F10A9}"/>
    <cellStyle name="Comma 5 4 2 2 5" xfId="17385" xr:uid="{A8BDA1B8-4F29-42F2-A7EB-C1DBA29936AF}"/>
    <cellStyle name="Comma 5 4 2 3" xfId="6009" xr:uid="{89290A28-C4B6-4727-B3C2-3247B59066C8}"/>
    <cellStyle name="Comma 5 4 2 4" xfId="9803" xr:uid="{2F114803-74C7-47A8-8B93-2B887AD97F3D}"/>
    <cellStyle name="Comma 5 4 2 5" xfId="13593" xr:uid="{D252BA15-9EBB-473B-AA26-3BA322F0379A}"/>
    <cellStyle name="Comma 5 4 2 6" xfId="17384" xr:uid="{480CFA93-601C-44AB-9F06-BB73D7A4417A}"/>
    <cellStyle name="Comma 5 4 3" xfId="2096" xr:uid="{77ECD45B-B276-4B43-83DB-E6B70B5270F1}"/>
    <cellStyle name="Comma 5 4 3 2" xfId="3889" xr:uid="{3FD2A145-8684-48BD-B3BF-143704F9057D}"/>
    <cellStyle name="Comma 5 4 3 2 2" xfId="6012" xr:uid="{9183C8C2-7029-47FC-A093-BC8606C51B6F}"/>
    <cellStyle name="Comma 5 4 3 2 3" xfId="9806" xr:uid="{56554CDC-7FA2-45F6-A541-9026391C844C}"/>
    <cellStyle name="Comma 5 4 3 2 4" xfId="13596" xr:uid="{860D5009-4B2A-4795-A338-B1CCAE3AA3FF}"/>
    <cellStyle name="Comma 5 4 3 2 5" xfId="17387" xr:uid="{D17BB50F-860B-46CB-BDC9-E3651C826635}"/>
    <cellStyle name="Comma 5 4 3 3" xfId="6011" xr:uid="{22DFB74E-D866-4C06-8342-6C8A7784FA2B}"/>
    <cellStyle name="Comma 5 4 3 4" xfId="9805" xr:uid="{6A08073A-1C03-4E8E-9435-41232CEAD9C6}"/>
    <cellStyle name="Comma 5 4 3 5" xfId="13595" xr:uid="{3F78E96F-77A2-46C9-8A60-4BE18E702826}"/>
    <cellStyle name="Comma 5 4 3 6" xfId="17386" xr:uid="{01935601-3AA0-425A-B042-E5CE6BFBA32B}"/>
    <cellStyle name="Comma 5 4 4" xfId="2625" xr:uid="{BB19A0C7-7F9D-40E1-B5BE-FEA4A965C3B8}"/>
    <cellStyle name="Comma 5 4 4 2" xfId="6013" xr:uid="{2279FDFB-197A-48ED-96B3-0479BDBF884B}"/>
    <cellStyle name="Comma 5 4 4 3" xfId="9807" xr:uid="{EE46EC0B-AB8C-4C73-8AB3-00410324C466}"/>
    <cellStyle name="Comma 5 4 4 4" xfId="13597" xr:uid="{F9E8AA35-0AD8-496C-8D41-9830FED087FA}"/>
    <cellStyle name="Comma 5 4 4 5" xfId="17388" xr:uid="{BD8EBA6E-0C2B-4A80-A37E-7D18DC9CE65E}"/>
    <cellStyle name="Comma 5 4 5" xfId="6008" xr:uid="{A6512201-183C-425B-9898-C0251FA3C79A}"/>
    <cellStyle name="Comma 5 4 6" xfId="9802" xr:uid="{0B6EE9C1-45CD-4D9A-A9CA-7D6DCC4FD553}"/>
    <cellStyle name="Comma 5 4 7" xfId="13592" xr:uid="{5983ED9A-FC5B-4C8A-8210-DE35EEDC9728}"/>
    <cellStyle name="Comma 5 4 8" xfId="17383" xr:uid="{656835EF-EEC5-4BD6-A69B-7CD54C847D1C}"/>
    <cellStyle name="Comma 5 5" xfId="1059" xr:uid="{D7A43F56-3901-49A6-B62B-8D8C559AED64}"/>
    <cellStyle name="Comma 5 5 2" xfId="1742" xr:uid="{91BE1AF1-6C06-43DB-A3DB-F04099679B80}"/>
    <cellStyle name="Comma 5 5 2 2" xfId="3535" xr:uid="{24C43EF0-A0E2-4491-A145-D83F276545BC}"/>
    <cellStyle name="Comma 5 5 2 2 2" xfId="6016" xr:uid="{AD32FFED-A573-4525-A941-265871486F25}"/>
    <cellStyle name="Comma 5 5 2 2 3" xfId="9810" xr:uid="{E3BF0B34-081D-4B4A-AD97-97B20F3E34B7}"/>
    <cellStyle name="Comma 5 5 2 2 4" xfId="13600" xr:uid="{F3B8A6C7-5EEF-4F93-B8F5-EB73663C9076}"/>
    <cellStyle name="Comma 5 5 2 2 5" xfId="17391" xr:uid="{935BA278-BD67-478E-A14F-0B163AA84736}"/>
    <cellStyle name="Comma 5 5 2 3" xfId="6015" xr:uid="{8A110DB4-1F52-4485-8300-9D93A7428DC5}"/>
    <cellStyle name="Comma 5 5 2 4" xfId="9809" xr:uid="{CC20B340-25AB-431D-85ED-FAC2CD1D4B8F}"/>
    <cellStyle name="Comma 5 5 2 5" xfId="13599" xr:uid="{C36B5E76-426A-4BB1-B82B-EB5713D4A581}"/>
    <cellStyle name="Comma 5 5 2 6" xfId="17390" xr:uid="{E5D2F8C5-7E20-4786-B81F-857496BE96A4}"/>
    <cellStyle name="Comma 5 5 3" xfId="2852" xr:uid="{7FBA4360-AAC1-468D-8BEF-49079F7075CA}"/>
    <cellStyle name="Comma 5 5 3 2" xfId="6017" xr:uid="{BBADB45C-8CD8-4BC4-8950-FA6308EB61FB}"/>
    <cellStyle name="Comma 5 5 3 3" xfId="9811" xr:uid="{96BACA1A-26B8-4F7B-A02E-C1840F24266A}"/>
    <cellStyle name="Comma 5 5 3 4" xfId="13601" xr:uid="{2E989A8E-F545-4856-87DB-0D76D9759F0E}"/>
    <cellStyle name="Comma 5 5 3 5" xfId="17392" xr:uid="{97163A45-ED46-4F00-943C-16D2AD8678C8}"/>
    <cellStyle name="Comma 5 5 4" xfId="6014" xr:uid="{FE8BF685-BC58-4333-9139-88516D4172B5}"/>
    <cellStyle name="Comma 5 5 5" xfId="9808" xr:uid="{35EAFCF7-1DF2-44DF-A6B6-33A977E674F6}"/>
    <cellStyle name="Comma 5 5 6" xfId="13598" xr:uid="{105970BB-1A40-4319-9DD0-E47D25B9B06A}"/>
    <cellStyle name="Comma 5 5 7" xfId="17389" xr:uid="{B140B47E-899D-4FBC-BB61-C4A9EDABF6AB}"/>
    <cellStyle name="Comma 5 6" xfId="1287" xr:uid="{7BE03EE6-24C0-4599-BB4A-2CEE27C3D335}"/>
    <cellStyle name="Comma 5 6 2" xfId="3080" xr:uid="{6B457AF2-9DCA-46EC-850D-509F9343B503}"/>
    <cellStyle name="Comma 5 6 2 2" xfId="6019" xr:uid="{A44D266F-CD79-42ED-B2CA-9A3BD5199FC1}"/>
    <cellStyle name="Comma 5 6 2 3" xfId="9813" xr:uid="{4FA9E0AB-5670-4B24-8DE8-2F4C82FB73A1}"/>
    <cellStyle name="Comma 5 6 2 4" xfId="13603" xr:uid="{51B50816-7873-4551-B271-B5AF4E5CF15A}"/>
    <cellStyle name="Comma 5 6 2 5" xfId="17394" xr:uid="{17283B36-A62A-416A-A86D-B9386C082DD6}"/>
    <cellStyle name="Comma 5 6 3" xfId="6018" xr:uid="{322BBAAF-E4C0-4DA4-9C8F-884C9F7E09B0}"/>
    <cellStyle name="Comma 5 6 4" xfId="9812" xr:uid="{347E6C4A-310C-4525-8B06-FF61656915C5}"/>
    <cellStyle name="Comma 5 6 5" xfId="13602" xr:uid="{35B23CA0-3732-49AF-8260-210D186796D4}"/>
    <cellStyle name="Comma 5 6 6" xfId="17393" xr:uid="{7C6D0139-8F4A-4DCA-89D3-8F6B9C669231}"/>
    <cellStyle name="Comma 5 7" xfId="591" xr:uid="{2E088862-2A8E-4503-97A1-DDB92B59A9B7}"/>
    <cellStyle name="Comma 5 7 2" xfId="2392" xr:uid="{85A599A1-27AF-49F3-8539-ED01A5351A9F}"/>
    <cellStyle name="Comma 5 7 2 2" xfId="6021" xr:uid="{C4C0AA35-3357-4A23-801F-112F0B3F46E3}"/>
    <cellStyle name="Comma 5 7 2 3" xfId="9815" xr:uid="{E82096F3-277F-4F0C-9226-5A925F9009D9}"/>
    <cellStyle name="Comma 5 7 2 4" xfId="13605" xr:uid="{A5AF09F3-551C-4028-9A65-21B5CB7ACE47}"/>
    <cellStyle name="Comma 5 7 2 5" xfId="17396" xr:uid="{CE4F07F1-4EC5-42EE-8CC4-956934C67F05}"/>
    <cellStyle name="Comma 5 7 3" xfId="6020" xr:uid="{38A9554E-36B4-46B6-AABD-690C0EEC6A06}"/>
    <cellStyle name="Comma 5 7 4" xfId="9814" xr:uid="{8D74530C-D04E-4839-9EA5-8593E0C67DC7}"/>
    <cellStyle name="Comma 5 7 5" xfId="13604" xr:uid="{24AE3207-6091-4F99-A8C2-D5D831F2A4DB}"/>
    <cellStyle name="Comma 5 7 6" xfId="17395" xr:uid="{BB038B2C-A793-4FA2-A3F1-EA7E9EF2A5F5}"/>
    <cellStyle name="Comma 5 8" xfId="2294" xr:uid="{E5FC47FA-5D7E-4996-B8F6-8C91159023BE}"/>
    <cellStyle name="Comma 5 8 2" xfId="6022" xr:uid="{6053EE6B-047D-4E89-AC24-494CD6BE5D4A}"/>
    <cellStyle name="Comma 5 8 3" xfId="9816" xr:uid="{9C65EB6B-AF83-4E06-B6AA-5FE148D0AD75}"/>
    <cellStyle name="Comma 5 8 4" xfId="13606" xr:uid="{FE047A39-3AA9-468A-9A66-7FAC1AECA2FE}"/>
    <cellStyle name="Comma 5 8 5" xfId="17397" xr:uid="{2380ABCA-95AA-4023-B3FF-1FD841BB6CEF}"/>
    <cellStyle name="Comma 5 9" xfId="5977" xr:uid="{6063B7CC-2022-4C94-BCCB-956E78AC3C72}"/>
    <cellStyle name="Comma 6" xfId="454" xr:uid="{D3CF5A01-627C-4633-8440-AC426FB0C011}"/>
    <cellStyle name="Comma 6 10" xfId="9817" xr:uid="{408EAC4F-DA35-46A4-826F-54E30F62CA74}"/>
    <cellStyle name="Comma 6 11" xfId="13607" xr:uid="{4A97DF0B-32E4-4BCB-90C2-04EA755DE42F}"/>
    <cellStyle name="Comma 6 12" xfId="17398" xr:uid="{80731F53-B992-4F4C-8F4A-420806CB3964}"/>
    <cellStyle name="Comma 6 2" xfId="757" xr:uid="{E94DD7B9-9B8D-41DC-AECB-08C48FBCDC5B}"/>
    <cellStyle name="Comma 6 2 10" xfId="17399" xr:uid="{B5F0D717-0D75-4648-A7B3-E8AD7576E071}"/>
    <cellStyle name="Comma 6 2 2" xfId="984" xr:uid="{60B7C61C-DB0F-456E-ADE4-A22C9D77CC3D}"/>
    <cellStyle name="Comma 6 2 2 2" xfId="1667" xr:uid="{A05E7020-B0C8-43EE-99B4-8C379082B50F}"/>
    <cellStyle name="Comma 6 2 2 2 2" xfId="3460" xr:uid="{6B90543E-8A37-4E53-B944-67ABA4EEC513}"/>
    <cellStyle name="Comma 6 2 2 2 2 2" xfId="6027" xr:uid="{5653E487-B882-4443-963A-5D2C14B88DCB}"/>
    <cellStyle name="Comma 6 2 2 2 2 3" xfId="9821" xr:uid="{AE30DDD7-9D6B-47A0-B001-B6266FCB8C57}"/>
    <cellStyle name="Comma 6 2 2 2 2 4" xfId="13611" xr:uid="{2FD27061-081B-4ABE-ACAB-359E23DC512C}"/>
    <cellStyle name="Comma 6 2 2 2 2 5" xfId="17402" xr:uid="{804B0EE7-AA59-41B7-88B4-D02EE70DA781}"/>
    <cellStyle name="Comma 6 2 2 2 3" xfId="6026" xr:uid="{374665DF-4C7D-46BE-AE4D-6BAD94CC139D}"/>
    <cellStyle name="Comma 6 2 2 2 4" xfId="9820" xr:uid="{2250A43A-950F-4696-8FC5-5B0F2A9601A6}"/>
    <cellStyle name="Comma 6 2 2 2 5" xfId="13610" xr:uid="{7179F060-EC15-4574-9F59-B43A87CE1090}"/>
    <cellStyle name="Comma 6 2 2 2 6" xfId="17401" xr:uid="{C88AEB58-2D86-4ABA-A82F-6B66E0467186}"/>
    <cellStyle name="Comma 6 2 2 3" xfId="2172" xr:uid="{0CA2AC50-AF93-4909-AD71-4C7CE6104750}"/>
    <cellStyle name="Comma 6 2 2 3 2" xfId="3965" xr:uid="{C6345027-77FB-435A-9B7C-8CF94C71EB18}"/>
    <cellStyle name="Comma 6 2 2 3 2 2" xfId="6029" xr:uid="{2015730A-DCB3-49EF-8358-B2FE71BE335F}"/>
    <cellStyle name="Comma 6 2 2 3 2 3" xfId="9823" xr:uid="{466F21DA-4256-47A8-94D7-F4FA691E1775}"/>
    <cellStyle name="Comma 6 2 2 3 2 4" xfId="13613" xr:uid="{716CE602-258A-4253-8F8E-75FC93F39EC3}"/>
    <cellStyle name="Comma 6 2 2 3 2 5" xfId="17404" xr:uid="{AF8F88FB-C24F-44D4-8F41-4F66EB0E1FE0}"/>
    <cellStyle name="Comma 6 2 2 3 3" xfId="6028" xr:uid="{7CF5CE6B-21EB-473A-9217-317AD2A06F57}"/>
    <cellStyle name="Comma 6 2 2 3 4" xfId="9822" xr:uid="{10FAEA34-D375-4A66-9783-5D3714A0CF03}"/>
    <cellStyle name="Comma 6 2 2 3 5" xfId="13612" xr:uid="{69095109-3201-42B7-9F20-C4D7154D7FFE}"/>
    <cellStyle name="Comma 6 2 2 3 6" xfId="17403" xr:uid="{42EE4A9A-B82B-41F9-8BB2-D5E02B84B948}"/>
    <cellStyle name="Comma 6 2 2 4" xfId="2777" xr:uid="{5950641A-A6CC-4847-9FD0-FA3C8B875842}"/>
    <cellStyle name="Comma 6 2 2 4 2" xfId="6030" xr:uid="{DB4671DD-A2C2-4845-8E2C-A935E3F1B1FD}"/>
    <cellStyle name="Comma 6 2 2 4 3" xfId="9824" xr:uid="{E5B7A494-24DD-4EEF-BA13-016B50F32437}"/>
    <cellStyle name="Comma 6 2 2 4 4" xfId="13614" xr:uid="{55C3E6E0-5A5F-450F-BD67-69013DDED2E0}"/>
    <cellStyle name="Comma 6 2 2 4 5" xfId="17405" xr:uid="{2DFB20F3-EA26-4175-9CF8-3B7BF360C89D}"/>
    <cellStyle name="Comma 6 2 2 5" xfId="6025" xr:uid="{71BDE734-A22B-4E90-9701-BBEB5F7F676D}"/>
    <cellStyle name="Comma 6 2 2 6" xfId="9819" xr:uid="{D8E65061-E271-4813-8B44-106BDDEB0A8E}"/>
    <cellStyle name="Comma 6 2 2 7" xfId="13609" xr:uid="{19F1EF6A-D151-4E29-9C71-037E3DB66A0E}"/>
    <cellStyle name="Comma 6 2 2 8" xfId="17400" xr:uid="{DB5BEA77-DD76-4663-AB88-34E352F7E7A7}"/>
    <cellStyle name="Comma 6 2 3" xfId="1211" xr:uid="{882D7D23-D3F1-41E4-8CD4-47D88F48D0A9}"/>
    <cellStyle name="Comma 6 2 3 2" xfId="1894" xr:uid="{FB46382C-AD9E-40F0-8C15-979139E2AFD2}"/>
    <cellStyle name="Comma 6 2 3 2 2" xfId="3687" xr:uid="{3E75A4AF-A270-42C8-B652-07B3AD3788A1}"/>
    <cellStyle name="Comma 6 2 3 2 2 2" xfId="6033" xr:uid="{4974DD65-9D12-41BD-AC52-D8CE8B5D009D}"/>
    <cellStyle name="Comma 6 2 3 2 2 3" xfId="9827" xr:uid="{CA29057E-658D-4717-AD22-0CB4927901B2}"/>
    <cellStyle name="Comma 6 2 3 2 2 4" xfId="13617" xr:uid="{80FFBB47-9D93-475C-9918-925FE8AC9FB6}"/>
    <cellStyle name="Comma 6 2 3 2 2 5" xfId="17408" xr:uid="{BB191E39-C7B3-499C-93AB-A1CBE2AD3389}"/>
    <cellStyle name="Comma 6 2 3 2 3" xfId="6032" xr:uid="{7676602A-3435-47A6-BEB6-A826F6A1B0C5}"/>
    <cellStyle name="Comma 6 2 3 2 4" xfId="9826" xr:uid="{464CD40A-F9BF-4F0D-915C-4451F2BB552C}"/>
    <cellStyle name="Comma 6 2 3 2 5" xfId="13616" xr:uid="{2F8D9079-CBF4-4063-8BB0-9D20CBD81609}"/>
    <cellStyle name="Comma 6 2 3 2 6" xfId="17407" xr:uid="{4CCF7F8D-AA7A-4BE9-AAB2-E1566384EF51}"/>
    <cellStyle name="Comma 6 2 3 3" xfId="3004" xr:uid="{EA10AAFE-EB0E-4E39-9B8E-AEC89A169F3C}"/>
    <cellStyle name="Comma 6 2 3 3 2" xfId="6034" xr:uid="{12A2F3E8-EFD7-4184-B121-3887CE7C37A2}"/>
    <cellStyle name="Comma 6 2 3 3 3" xfId="9828" xr:uid="{213617B8-4E3D-47D1-BB26-60785D74356B}"/>
    <cellStyle name="Comma 6 2 3 3 4" xfId="13618" xr:uid="{7FCB098E-599C-4873-9A68-A7D04E215D79}"/>
    <cellStyle name="Comma 6 2 3 3 5" xfId="17409" xr:uid="{62A89982-4A2E-45EC-8134-6BEDF7B217D0}"/>
    <cellStyle name="Comma 6 2 3 4" xfId="6031" xr:uid="{D3755BFE-2883-4A21-8CF7-AD033A23CE5D}"/>
    <cellStyle name="Comma 6 2 3 5" xfId="9825" xr:uid="{AFA442AA-3405-4A80-BC2E-6173B57B01F7}"/>
    <cellStyle name="Comma 6 2 3 6" xfId="13615" xr:uid="{C536CDD6-9D36-43E4-8001-B1F129BEA76D}"/>
    <cellStyle name="Comma 6 2 3 7" xfId="17406" xr:uid="{BE1C5363-38CA-4C36-BACF-FDD09DBF8C68}"/>
    <cellStyle name="Comma 6 2 4" xfId="1439" xr:uid="{B81CB586-11CD-48C9-9DD9-8E2D32A5598B}"/>
    <cellStyle name="Comma 6 2 4 2" xfId="3232" xr:uid="{14D476EA-E714-478F-A669-A80C2B661778}"/>
    <cellStyle name="Comma 6 2 4 2 2" xfId="6036" xr:uid="{B9B8F965-D9CB-47E3-AB41-64B80A80B818}"/>
    <cellStyle name="Comma 6 2 4 2 3" xfId="9830" xr:uid="{2DC2EA42-02CE-4F97-A408-B02BC9635A0C}"/>
    <cellStyle name="Comma 6 2 4 2 4" xfId="13620" xr:uid="{E0201AA5-ABEB-4EC1-A236-75EB1BC7698A}"/>
    <cellStyle name="Comma 6 2 4 2 5" xfId="17411" xr:uid="{F7466E5D-B79B-4331-A70E-9FE0DA1C1D3A}"/>
    <cellStyle name="Comma 6 2 4 3" xfId="6035" xr:uid="{7648CCCD-E7A9-4D71-87AD-088C27A0A21D}"/>
    <cellStyle name="Comma 6 2 4 4" xfId="9829" xr:uid="{D79C583E-EA11-4A7A-AD39-29E2ADE5DBD2}"/>
    <cellStyle name="Comma 6 2 4 5" xfId="13619" xr:uid="{7577FF39-265F-4AEF-850B-F3ED600F8CA3}"/>
    <cellStyle name="Comma 6 2 4 6" xfId="17410" xr:uid="{55170D7E-B3E0-493F-BEF4-61BED4349D0C}"/>
    <cellStyle name="Comma 6 2 5" xfId="2032" xr:uid="{D5D4C2AC-377A-4603-B2BA-8B388C366314}"/>
    <cellStyle name="Comma 6 2 5 2" xfId="3825" xr:uid="{68C538E6-E80A-456C-9D2B-F71E9C912B26}"/>
    <cellStyle name="Comma 6 2 5 2 2" xfId="6038" xr:uid="{BDE92438-288C-4669-81EF-A2E141C60851}"/>
    <cellStyle name="Comma 6 2 5 2 3" xfId="9832" xr:uid="{9D713B8F-894F-4050-8DED-4D44F6398DD2}"/>
    <cellStyle name="Comma 6 2 5 2 4" xfId="13622" xr:uid="{76B8C866-C9A0-4A71-BFDE-8024D921FC64}"/>
    <cellStyle name="Comma 6 2 5 2 5" xfId="17413" xr:uid="{45A53945-55AB-488B-BD6D-25107445930D}"/>
    <cellStyle name="Comma 6 2 5 3" xfId="6037" xr:uid="{24309371-E2F2-4202-8799-121B09BFF4C1}"/>
    <cellStyle name="Comma 6 2 5 4" xfId="9831" xr:uid="{C5F2A708-880A-4771-852B-6EEE7DEB114B}"/>
    <cellStyle name="Comma 6 2 5 5" xfId="13621" xr:uid="{51CB9655-65AB-4134-A746-58E979E0A2E2}"/>
    <cellStyle name="Comma 6 2 5 6" xfId="17412" xr:uid="{30E6492D-A9D8-40EB-9F38-43A42D79A622}"/>
    <cellStyle name="Comma 6 2 6" xfId="2550" xr:uid="{A10D97E7-2D37-4369-A0D7-8AD56603603F}"/>
    <cellStyle name="Comma 6 2 6 2" xfId="6039" xr:uid="{BE40CF51-8233-4F60-8E82-2D5252CCA224}"/>
    <cellStyle name="Comma 6 2 6 3" xfId="9833" xr:uid="{B68436D5-4185-4A69-9866-986EB06FFF84}"/>
    <cellStyle name="Comma 6 2 6 4" xfId="13623" xr:uid="{7624E0E2-A122-4B89-9F78-8F621E9E47BC}"/>
    <cellStyle name="Comma 6 2 6 5" xfId="17414" xr:uid="{02624456-CAAC-4D4D-BDBE-08DA7FFEA310}"/>
    <cellStyle name="Comma 6 2 7" xfId="6024" xr:uid="{5BA4B02D-CF4C-4624-9CB9-9CA31DB19655}"/>
    <cellStyle name="Comma 6 2 8" xfId="9818" xr:uid="{CEBB6B0E-C127-4BDF-A7D5-D862F7A46CCE}"/>
    <cellStyle name="Comma 6 2 9" xfId="13608" xr:uid="{99301375-D27D-4401-A8B7-28166069A636}"/>
    <cellStyle name="Comma 6 3" xfId="682" xr:uid="{E374BB6B-4509-4614-866E-AFECCAA74DE5}"/>
    <cellStyle name="Comma 6 3 10" xfId="17415" xr:uid="{D7B2F719-64BB-4E33-93FA-5D7462265364}"/>
    <cellStyle name="Comma 6 3 2" xfId="909" xr:uid="{D64EA2FE-CB11-4528-93DC-D853646D7763}"/>
    <cellStyle name="Comma 6 3 2 2" xfId="1592" xr:uid="{0AC6C6C2-2032-4B7B-A83A-42A92EC520C9}"/>
    <cellStyle name="Comma 6 3 2 2 2" xfId="3385" xr:uid="{F01349B7-3CE0-421B-8852-B5FEBD0C7E06}"/>
    <cellStyle name="Comma 6 3 2 2 2 2" xfId="6043" xr:uid="{25740275-D187-426A-B14C-A90111FFFA53}"/>
    <cellStyle name="Comma 6 3 2 2 2 3" xfId="9837" xr:uid="{810ACD33-C5E9-4B29-9A44-667885EB55F5}"/>
    <cellStyle name="Comma 6 3 2 2 2 4" xfId="13627" xr:uid="{D01877C5-4DCA-4143-A211-CC6BF2C5DDC0}"/>
    <cellStyle name="Comma 6 3 2 2 2 5" xfId="17418" xr:uid="{9691E0C6-23A2-48DC-814C-7AD44F11CC2E}"/>
    <cellStyle name="Comma 6 3 2 2 3" xfId="6042" xr:uid="{F0D0BE66-61D2-41B3-BB66-43E2537D0783}"/>
    <cellStyle name="Comma 6 3 2 2 4" xfId="9836" xr:uid="{A70D7DDB-0A4F-4D1A-AF9F-642602B62B07}"/>
    <cellStyle name="Comma 6 3 2 2 5" xfId="13626" xr:uid="{58ECDA02-A69A-415D-842F-81F5DAE0493F}"/>
    <cellStyle name="Comma 6 3 2 2 6" xfId="17417" xr:uid="{2D666B92-3873-4869-91E9-80CA77A03AC8}"/>
    <cellStyle name="Comma 6 3 2 3" xfId="2702" xr:uid="{2A0CB8D0-A275-431A-AA47-2139649532D0}"/>
    <cellStyle name="Comma 6 3 2 3 2" xfId="6044" xr:uid="{EA5A822F-6D70-4601-8CE4-7727DC7B8E9B}"/>
    <cellStyle name="Comma 6 3 2 3 3" xfId="9838" xr:uid="{77F2A96D-5729-41D8-AB5C-935A4DFF75EC}"/>
    <cellStyle name="Comma 6 3 2 3 4" xfId="13628" xr:uid="{351BD925-8F9E-47CA-8850-CB3728AF2548}"/>
    <cellStyle name="Comma 6 3 2 3 5" xfId="17419" xr:uid="{E11CBA83-BE65-419C-9AF8-ED35FCB9EF48}"/>
    <cellStyle name="Comma 6 3 2 4" xfId="6041" xr:uid="{09CA0289-8855-40F7-8515-BF948277A69B}"/>
    <cellStyle name="Comma 6 3 2 5" xfId="9835" xr:uid="{F599C737-0CBF-4211-A6E6-78C1B4A7C0DC}"/>
    <cellStyle name="Comma 6 3 2 6" xfId="13625" xr:uid="{8FE7F81D-F83E-437A-B057-7EFF003BC9DB}"/>
    <cellStyle name="Comma 6 3 2 7" xfId="17416" xr:uid="{0F10A779-4B4E-4A04-9F1E-BB1199489A07}"/>
    <cellStyle name="Comma 6 3 3" xfId="1136" xr:uid="{FCA601BF-C108-4415-B750-93C47B4B7E59}"/>
    <cellStyle name="Comma 6 3 3 2" xfId="1819" xr:uid="{3F2FE1E5-6AF3-4D56-BB09-F0F93FC238EB}"/>
    <cellStyle name="Comma 6 3 3 2 2" xfId="3612" xr:uid="{DB6DD238-B38F-473E-9E9A-9A3A40F3B88C}"/>
    <cellStyle name="Comma 6 3 3 2 2 2" xfId="6047" xr:uid="{B95BE09F-FC61-4EDE-B395-EA3C228A1114}"/>
    <cellStyle name="Comma 6 3 3 2 2 3" xfId="9841" xr:uid="{3EA609B5-ACE1-4024-AA43-416C0D4E5347}"/>
    <cellStyle name="Comma 6 3 3 2 2 4" xfId="13631" xr:uid="{2F238F75-1EAC-4335-9646-7B854C852074}"/>
    <cellStyle name="Comma 6 3 3 2 2 5" xfId="17422" xr:uid="{1E4A8BDF-2AC0-4135-920B-3B984A931FB8}"/>
    <cellStyle name="Comma 6 3 3 2 3" xfId="6046" xr:uid="{8EF52C7D-2EA1-4714-B26C-4C44F478444D}"/>
    <cellStyle name="Comma 6 3 3 2 4" xfId="9840" xr:uid="{6872848A-7CDE-498C-9D79-902F836692B1}"/>
    <cellStyle name="Comma 6 3 3 2 5" xfId="13630" xr:uid="{E81CBDF4-BDE3-4CCF-9F3B-055D89B8CFEF}"/>
    <cellStyle name="Comma 6 3 3 2 6" xfId="17421" xr:uid="{1FB97C8D-A244-4D77-9E47-3EC4ABAF5CC7}"/>
    <cellStyle name="Comma 6 3 3 3" xfId="2929" xr:uid="{B7757AD5-46FC-459A-8CC6-6170CDDE579E}"/>
    <cellStyle name="Comma 6 3 3 3 2" xfId="6048" xr:uid="{3AA5E0B2-7C4C-44A0-8F8C-10B26CA2A08B}"/>
    <cellStyle name="Comma 6 3 3 3 3" xfId="9842" xr:uid="{117E3981-3010-43FD-ABE9-7F1E7F8C5F32}"/>
    <cellStyle name="Comma 6 3 3 3 4" xfId="13632" xr:uid="{46466F53-7CE8-4FA5-AA4F-853B1E348A82}"/>
    <cellStyle name="Comma 6 3 3 3 5" xfId="17423" xr:uid="{1BCCE02A-435E-49CC-B9C0-3FB2F60473E0}"/>
    <cellStyle name="Comma 6 3 3 4" xfId="6045" xr:uid="{7D5E3C5B-0144-49D4-9473-8D4C72517324}"/>
    <cellStyle name="Comma 6 3 3 5" xfId="9839" xr:uid="{54595502-FFB9-4C67-87E4-BB5B466082B5}"/>
    <cellStyle name="Comma 6 3 3 6" xfId="13629" xr:uid="{46AFA69C-4D26-443F-9770-440D3257B27E}"/>
    <cellStyle name="Comma 6 3 3 7" xfId="17420" xr:uid="{057D3D48-DACB-4109-A87D-4C767316E5A1}"/>
    <cellStyle name="Comma 6 3 4" xfId="1364" xr:uid="{410B80EE-605A-4556-9C13-9F7863B6907C}"/>
    <cellStyle name="Comma 6 3 4 2" xfId="3157" xr:uid="{A9827C2B-C395-4B97-B943-1E95088B750C}"/>
    <cellStyle name="Comma 6 3 4 2 2" xfId="6050" xr:uid="{6513D68F-97B5-4CC3-8C6E-1BFF42CB74A8}"/>
    <cellStyle name="Comma 6 3 4 2 3" xfId="9844" xr:uid="{78DEE961-D61A-4E21-91EF-93AC3DCAA469}"/>
    <cellStyle name="Comma 6 3 4 2 4" xfId="13634" xr:uid="{F0ACCFB2-59F6-4B0F-884C-EB1DFAE647C8}"/>
    <cellStyle name="Comma 6 3 4 2 5" xfId="17425" xr:uid="{FFDC63A0-DEF4-4D86-942D-A85638182DAC}"/>
    <cellStyle name="Comma 6 3 4 3" xfId="6049" xr:uid="{DB3F42EB-39F3-4F63-915C-A96A05FCAAC9}"/>
    <cellStyle name="Comma 6 3 4 4" xfId="9843" xr:uid="{F5524907-D899-42E3-A58C-7B9B422AC4E9}"/>
    <cellStyle name="Comma 6 3 4 5" xfId="13633" xr:uid="{07067461-A754-46E8-802F-E0F63896AB80}"/>
    <cellStyle name="Comma 6 3 4 6" xfId="17424" xr:uid="{DE4A741B-B24F-4810-AE84-3B606C19E903}"/>
    <cellStyle name="Comma 6 3 5" xfId="1968" xr:uid="{39424CDB-F286-4304-BAE3-16CFCD497061}"/>
    <cellStyle name="Comma 6 3 5 2" xfId="3761" xr:uid="{3F68EADB-B79D-4552-9CFE-7FA5B7F077EC}"/>
    <cellStyle name="Comma 6 3 5 2 2" xfId="6052" xr:uid="{1557B8C0-E8DE-4FE8-80F5-C3ACA1A8BBEE}"/>
    <cellStyle name="Comma 6 3 5 2 3" xfId="9846" xr:uid="{31A052FA-AFF2-4973-BB59-EADAD8345C2A}"/>
    <cellStyle name="Comma 6 3 5 2 4" xfId="13636" xr:uid="{3924D423-F9F9-4A9D-8B53-05EF4C976B7D}"/>
    <cellStyle name="Comma 6 3 5 2 5" xfId="17427" xr:uid="{6F11CB3E-7706-444F-8BFA-BED61CCEB008}"/>
    <cellStyle name="Comma 6 3 5 3" xfId="6051" xr:uid="{25A81EA8-FE6E-4F9F-9A09-484505D5A618}"/>
    <cellStyle name="Comma 6 3 5 4" xfId="9845" xr:uid="{B2C626C7-CB48-46E3-BF29-00028DC2BA45}"/>
    <cellStyle name="Comma 6 3 5 5" xfId="13635" xr:uid="{C75203D1-1409-44CC-B786-89DB5F15F4EB}"/>
    <cellStyle name="Comma 6 3 5 6" xfId="17426" xr:uid="{55F37A3D-762C-415D-8378-DEA7CB241B69}"/>
    <cellStyle name="Comma 6 3 6" xfId="2475" xr:uid="{CBC16F4E-8474-4817-8AB4-F20D8FECD319}"/>
    <cellStyle name="Comma 6 3 6 2" xfId="6053" xr:uid="{9E93E1AF-1E2D-4FBA-B7C1-7E6B6124C8A0}"/>
    <cellStyle name="Comma 6 3 6 3" xfId="9847" xr:uid="{2C996F51-54BF-46D6-ABC1-D9280040F8C4}"/>
    <cellStyle name="Comma 6 3 6 4" xfId="13637" xr:uid="{C0A89A3B-A9E1-4081-8D91-F8F1D985B257}"/>
    <cellStyle name="Comma 6 3 6 5" xfId="17428" xr:uid="{42735563-4527-476F-B76D-7E47154F9E3F}"/>
    <cellStyle name="Comma 6 3 7" xfId="6040" xr:uid="{20A6FA2D-35FB-4BF0-B313-A86DA84E7AAE}"/>
    <cellStyle name="Comma 6 3 8" xfId="9834" xr:uid="{FB0B2F25-213A-4EF7-9762-2441B936536E}"/>
    <cellStyle name="Comma 6 3 9" xfId="13624" xr:uid="{EF60649C-7FC6-41CE-ADEE-1F3C658349F8}"/>
    <cellStyle name="Comma 6 4" xfId="833" xr:uid="{706EAD4A-3DD3-45C8-8CDB-EF6B1D179119}"/>
    <cellStyle name="Comma 6 4 2" xfId="1516" xr:uid="{E2058BA0-5174-4E03-8F82-9D30621B4804}"/>
    <cellStyle name="Comma 6 4 2 2" xfId="3309" xr:uid="{4F91CB50-55B5-4CAF-BB78-694632BE02DC}"/>
    <cellStyle name="Comma 6 4 2 2 2" xfId="6056" xr:uid="{B84AB106-062F-4207-87F6-4806E5C1E1D2}"/>
    <cellStyle name="Comma 6 4 2 2 3" xfId="9850" xr:uid="{8EEF0452-BA45-478A-9E1E-66EE0C95BB55}"/>
    <cellStyle name="Comma 6 4 2 2 4" xfId="13640" xr:uid="{ACC21F96-2B4B-4ABD-B318-A6C6249FF80E}"/>
    <cellStyle name="Comma 6 4 2 2 5" xfId="17431" xr:uid="{439FAE37-22F8-47EE-8585-FE6F237BE438}"/>
    <cellStyle name="Comma 6 4 2 3" xfId="6055" xr:uid="{10E87832-8AA0-47FC-9C94-60BA4A74F5CB}"/>
    <cellStyle name="Comma 6 4 2 4" xfId="9849" xr:uid="{EEB58DC7-7D81-4CC2-8325-C9D58DA110E0}"/>
    <cellStyle name="Comma 6 4 2 5" xfId="13639" xr:uid="{801094E8-4B08-482C-BD1C-B22DD2B67B94}"/>
    <cellStyle name="Comma 6 4 2 6" xfId="17430" xr:uid="{494D8EA0-51F7-4347-B537-8EE66DD89539}"/>
    <cellStyle name="Comma 6 4 3" xfId="2097" xr:uid="{0BBF4BD5-A874-4600-B3A6-60B7B28398AF}"/>
    <cellStyle name="Comma 6 4 3 2" xfId="3890" xr:uid="{0050BCCE-80AD-4E8E-A813-66FB2D7BB670}"/>
    <cellStyle name="Comma 6 4 3 2 2" xfId="6058" xr:uid="{33B927C7-470E-4532-B9A6-EE4D15C7802E}"/>
    <cellStyle name="Comma 6 4 3 2 3" xfId="9852" xr:uid="{6168ABE9-E1CC-4B21-9DF9-9393B9E11D37}"/>
    <cellStyle name="Comma 6 4 3 2 4" xfId="13642" xr:uid="{D85E5017-561B-4B52-A485-48DFD52AABCA}"/>
    <cellStyle name="Comma 6 4 3 2 5" xfId="17433" xr:uid="{4187AD50-AEC9-49AA-9449-2C54F7B09532}"/>
    <cellStyle name="Comma 6 4 3 3" xfId="6057" xr:uid="{C6D1E8F4-EC35-44A8-9D36-5CF87EF0201D}"/>
    <cellStyle name="Comma 6 4 3 4" xfId="9851" xr:uid="{404D24ED-0EAC-4D1D-8F65-D0CDA7D30BA0}"/>
    <cellStyle name="Comma 6 4 3 5" xfId="13641" xr:uid="{B792BFD6-61A7-4CF6-AE03-C06826532EC0}"/>
    <cellStyle name="Comma 6 4 3 6" xfId="17432" xr:uid="{5D9E9119-3883-41FC-AE07-F4A1CD1F2604}"/>
    <cellStyle name="Comma 6 4 4" xfId="2626" xr:uid="{4641BC8A-0A9A-40C8-9492-D91E39DC4B29}"/>
    <cellStyle name="Comma 6 4 4 2" xfId="6059" xr:uid="{18EF4554-86D3-469C-BADB-28CAA2B75EA5}"/>
    <cellStyle name="Comma 6 4 4 3" xfId="9853" xr:uid="{A40E1F57-7D6D-4ECB-838C-B0C2EF424D29}"/>
    <cellStyle name="Comma 6 4 4 4" xfId="13643" xr:uid="{8E6A0FF1-B0F3-413D-B5F6-CB8486F2B8D7}"/>
    <cellStyle name="Comma 6 4 4 5" xfId="17434" xr:uid="{8A372B79-5712-47FF-964E-60DFBCBCB2FE}"/>
    <cellStyle name="Comma 6 4 5" xfId="6054" xr:uid="{33CF956E-383E-457C-8E98-3D06624A6DBB}"/>
    <cellStyle name="Comma 6 4 6" xfId="9848" xr:uid="{6B13076D-6CFA-4A81-A6F8-B9244DDE68AD}"/>
    <cellStyle name="Comma 6 4 7" xfId="13638" xr:uid="{C858E70A-53C1-4A9C-B1AB-9AEF8F7C5F8B}"/>
    <cellStyle name="Comma 6 4 8" xfId="17429" xr:uid="{3DF76A2C-0DCD-46B5-B7F6-6A5DE947E404}"/>
    <cellStyle name="Comma 6 5" xfId="1060" xr:uid="{3366C45D-45E9-47DF-A2C1-9DF80B4DE3AC}"/>
    <cellStyle name="Comma 6 5 2" xfId="1743" xr:uid="{4AB15BFA-150B-4B7B-9D97-BC0665711A18}"/>
    <cellStyle name="Comma 6 5 2 2" xfId="3536" xr:uid="{38D4D1A6-6F16-478A-9857-61C17BCEE043}"/>
    <cellStyle name="Comma 6 5 2 2 2" xfId="6062" xr:uid="{D0370D58-AD11-4343-8CF1-801CBC0034C4}"/>
    <cellStyle name="Comma 6 5 2 2 3" xfId="9856" xr:uid="{551EB33A-B1B9-4CCB-91D1-52108FE6564F}"/>
    <cellStyle name="Comma 6 5 2 2 4" xfId="13646" xr:uid="{51E03F09-4663-4CF5-9E90-BEF887CAFF64}"/>
    <cellStyle name="Comma 6 5 2 2 5" xfId="17437" xr:uid="{8259CAE9-EE5B-48CF-8C35-F14B6F55190A}"/>
    <cellStyle name="Comma 6 5 2 3" xfId="6061" xr:uid="{F4FB323E-2D18-4D4E-93CB-979396E87717}"/>
    <cellStyle name="Comma 6 5 2 4" xfId="9855" xr:uid="{AE81AF9F-1686-4981-9B4E-C8593EA22F10}"/>
    <cellStyle name="Comma 6 5 2 5" xfId="13645" xr:uid="{89493785-5922-4AE1-B745-51D48FD0A747}"/>
    <cellStyle name="Comma 6 5 2 6" xfId="17436" xr:uid="{0F704DD2-3CFE-4AFA-B513-5793D563013C}"/>
    <cellStyle name="Comma 6 5 3" xfId="2853" xr:uid="{3119B65A-A9A1-4B01-9DC4-BF60A7DC66D4}"/>
    <cellStyle name="Comma 6 5 3 2" xfId="6063" xr:uid="{C12878E2-A5EA-4DBF-A60A-23FC8438ED0C}"/>
    <cellStyle name="Comma 6 5 3 3" xfId="9857" xr:uid="{AAF3A1A3-4BAE-4A98-98C4-2912ED5F6E89}"/>
    <cellStyle name="Comma 6 5 3 4" xfId="13647" xr:uid="{536B74C9-C274-4A68-A2A0-A173EAF6AE47}"/>
    <cellStyle name="Comma 6 5 3 5" xfId="17438" xr:uid="{C93AEC7A-10C8-4B2A-9522-550ABD80A537}"/>
    <cellStyle name="Comma 6 5 4" xfId="6060" xr:uid="{09EDCC53-15C9-49A9-9433-7D807959BA8C}"/>
    <cellStyle name="Comma 6 5 5" xfId="9854" xr:uid="{7D372CAA-EE34-42DF-AD15-2C184C777CB9}"/>
    <cellStyle name="Comma 6 5 6" xfId="13644" xr:uid="{2A10061B-F60F-4F37-A9F9-D88CB8BDEF3C}"/>
    <cellStyle name="Comma 6 5 7" xfId="17435" xr:uid="{348EA364-7059-4F93-9E15-2BC8287C4924}"/>
    <cellStyle name="Comma 6 6" xfId="1288" xr:uid="{FCE8B535-D837-4D55-97BB-55A66F148AF3}"/>
    <cellStyle name="Comma 6 6 2" xfId="3081" xr:uid="{CC787A01-4EA6-4CE2-87A9-3E5F790C0E3A}"/>
    <cellStyle name="Comma 6 6 2 2" xfId="6065" xr:uid="{3AD1C4D3-5877-4B30-B63F-A0A7A3B5731C}"/>
    <cellStyle name="Comma 6 6 2 3" xfId="9859" xr:uid="{D24C43EE-14AE-4A85-937B-09A7B3355AD2}"/>
    <cellStyle name="Comma 6 6 2 4" xfId="13649" xr:uid="{8B2026F9-0331-40D6-AFC9-E8EA61D1CB40}"/>
    <cellStyle name="Comma 6 6 2 5" xfId="17440" xr:uid="{F61D56A4-9994-4CC0-A3C3-70047CB2B323}"/>
    <cellStyle name="Comma 6 6 3" xfId="6064" xr:uid="{96F5C75F-25A7-4554-80D4-F1E4A6743708}"/>
    <cellStyle name="Comma 6 6 4" xfId="9858" xr:uid="{1593CA5C-FA08-48B9-9655-7220869B019C}"/>
    <cellStyle name="Comma 6 6 5" xfId="13648" xr:uid="{33F7E6F3-FC5E-4C68-B8DE-1E560A98AD32}"/>
    <cellStyle name="Comma 6 6 6" xfId="17439" xr:uid="{CDC98777-FAEE-462F-9D43-E01D667A05C8}"/>
    <cellStyle name="Comma 6 7" xfId="592" xr:uid="{B919E4AD-5C1E-4C02-8E40-97B175E4363B}"/>
    <cellStyle name="Comma 6 7 2" xfId="2393" xr:uid="{B4AB1BAC-F9AB-4029-BBA1-26A922ED84F7}"/>
    <cellStyle name="Comma 6 7 2 2" xfId="6067" xr:uid="{D5A4AC19-173B-4EF9-8CE0-A294BC0C6E78}"/>
    <cellStyle name="Comma 6 7 2 3" xfId="9861" xr:uid="{49B7F869-1DAE-41EE-BC5E-01FC52922DC0}"/>
    <cellStyle name="Comma 6 7 2 4" xfId="13651" xr:uid="{C860EE24-7CD8-41B1-BE51-B29D70F27D1A}"/>
    <cellStyle name="Comma 6 7 2 5" xfId="17442" xr:uid="{D5C902EB-3F5D-4B69-9A92-AB03999E23B7}"/>
    <cellStyle name="Comma 6 7 3" xfId="6066" xr:uid="{9CA80B97-12F3-4908-A00A-73A5ABB05B2E}"/>
    <cellStyle name="Comma 6 7 4" xfId="9860" xr:uid="{A4EC434E-902C-4E2B-9C45-340069ECA546}"/>
    <cellStyle name="Comma 6 7 5" xfId="13650" xr:uid="{053BE32E-6F6A-49E6-A02C-E8894F32EDBE}"/>
    <cellStyle name="Comma 6 7 6" xfId="17441" xr:uid="{141CBF7F-A779-4231-9F54-0A4E31464D30}"/>
    <cellStyle name="Comma 6 8" xfId="2295" xr:uid="{46A972B5-0268-4A50-9D4C-4875EFAA2275}"/>
    <cellStyle name="Comma 6 8 2" xfId="6068" xr:uid="{00C301D0-3E71-4060-B796-30BF9994E74C}"/>
    <cellStyle name="Comma 6 8 3" xfId="9862" xr:uid="{314CB103-2F90-4310-B2E9-E113FAF5DA86}"/>
    <cellStyle name="Comma 6 8 4" xfId="13652" xr:uid="{471C58B5-E023-4F9E-B231-8056AA61C19B}"/>
    <cellStyle name="Comma 6 8 5" xfId="17443" xr:uid="{666D7A1A-59AE-4B3B-8BCD-CAA565067092}"/>
    <cellStyle name="Comma 6 9" xfId="6023" xr:uid="{92192172-94AB-4D00-99DD-C96805825D7A}"/>
    <cellStyle name="Comma 7" xfId="455" xr:uid="{D3C7A951-546A-4379-B5E6-0F22915F60B1}"/>
    <cellStyle name="Comma 7 10" xfId="9863" xr:uid="{1926213C-99F1-477D-AEC4-A55E712A0376}"/>
    <cellStyle name="Comma 7 11" xfId="13653" xr:uid="{6188F313-A890-4438-8A1D-59EF5AD455A1}"/>
    <cellStyle name="Comma 7 12" xfId="17444" xr:uid="{46851F25-183D-47E3-B5A5-7393DC9564FC}"/>
    <cellStyle name="Comma 7 2" xfId="758" xr:uid="{64329143-F857-44A8-8593-F856381DEDBE}"/>
    <cellStyle name="Comma 7 2 10" xfId="17445" xr:uid="{F47C1062-D200-43AB-817F-D1A76245872F}"/>
    <cellStyle name="Comma 7 2 2" xfId="985" xr:uid="{69099022-3E38-44C7-BABB-714BB4F55A57}"/>
    <cellStyle name="Comma 7 2 2 2" xfId="1668" xr:uid="{3F92973A-8CCA-450B-814E-0EA75F2E1A1C}"/>
    <cellStyle name="Comma 7 2 2 2 2" xfId="3461" xr:uid="{4D3302EA-29B6-480B-942B-A40122906578}"/>
    <cellStyle name="Comma 7 2 2 2 2 2" xfId="6073" xr:uid="{CE914774-E0E2-4949-9A0F-B839FF724F17}"/>
    <cellStyle name="Comma 7 2 2 2 2 3" xfId="9867" xr:uid="{3EC4E901-36C0-4611-B39D-9606A1A23122}"/>
    <cellStyle name="Comma 7 2 2 2 2 4" xfId="13657" xr:uid="{B2763A09-4DE0-4D25-A35A-6C35E50B5D36}"/>
    <cellStyle name="Comma 7 2 2 2 2 5" xfId="17448" xr:uid="{E812FB74-C84C-4BFA-A4D9-A81CB3F88188}"/>
    <cellStyle name="Comma 7 2 2 2 3" xfId="6072" xr:uid="{B7BBF297-8E5B-42C6-A9E9-F9BD32AD7902}"/>
    <cellStyle name="Comma 7 2 2 2 4" xfId="9866" xr:uid="{90709347-D085-4FA6-BA81-526F31DFC863}"/>
    <cellStyle name="Comma 7 2 2 2 5" xfId="13656" xr:uid="{916468A9-966E-4219-BF70-04E9C5CD3AED}"/>
    <cellStyle name="Comma 7 2 2 2 6" xfId="17447" xr:uid="{0FC9C1F6-A93A-4750-A910-E5037DC9036F}"/>
    <cellStyle name="Comma 7 2 2 3" xfId="2173" xr:uid="{7AB33ED6-0D87-46AD-A79E-95187B992BFB}"/>
    <cellStyle name="Comma 7 2 2 3 2" xfId="3966" xr:uid="{AF7E46F3-F0E5-43F7-B4BD-7B90844DE5AD}"/>
    <cellStyle name="Comma 7 2 2 3 2 2" xfId="6075" xr:uid="{C92E296B-8238-401F-A39D-4C1296C8A64D}"/>
    <cellStyle name="Comma 7 2 2 3 2 3" xfId="9869" xr:uid="{F506989B-6D4A-4FA1-9800-E6C1505E8CD3}"/>
    <cellStyle name="Comma 7 2 2 3 2 4" xfId="13659" xr:uid="{4BF05AD9-4DE2-46E3-8821-A92753F8A2A4}"/>
    <cellStyle name="Comma 7 2 2 3 2 5" xfId="17450" xr:uid="{6153ADDD-B309-4FA2-9237-A94E9FFE19D9}"/>
    <cellStyle name="Comma 7 2 2 3 3" xfId="6074" xr:uid="{498616CF-478B-409A-8D9D-C462D330DA39}"/>
    <cellStyle name="Comma 7 2 2 3 4" xfId="9868" xr:uid="{29B5FBC4-76F1-45C2-9EB3-6363257B2681}"/>
    <cellStyle name="Comma 7 2 2 3 5" xfId="13658" xr:uid="{43E2C4A8-695F-4FB6-AFBF-6BF1691E34C4}"/>
    <cellStyle name="Comma 7 2 2 3 6" xfId="17449" xr:uid="{363CD20A-6B9D-4BC0-A38C-3C630B0008EE}"/>
    <cellStyle name="Comma 7 2 2 4" xfId="2778" xr:uid="{9A3836AB-AC9B-45A4-BCD7-D544EDC3047A}"/>
    <cellStyle name="Comma 7 2 2 4 2" xfId="6076" xr:uid="{600C5EDD-F94A-41EB-9AAE-F65C14250998}"/>
    <cellStyle name="Comma 7 2 2 4 3" xfId="9870" xr:uid="{3CC0A89A-08CA-47C8-A567-99EB090F7822}"/>
    <cellStyle name="Comma 7 2 2 4 4" xfId="13660" xr:uid="{7B2B6742-33E1-49F4-B09D-9BD7268292E6}"/>
    <cellStyle name="Comma 7 2 2 4 5" xfId="17451" xr:uid="{99657418-4BB4-4362-925D-B2023106BE57}"/>
    <cellStyle name="Comma 7 2 2 5" xfId="6071" xr:uid="{89650E86-DD39-4455-8587-40E3E68BC828}"/>
    <cellStyle name="Comma 7 2 2 6" xfId="9865" xr:uid="{0DEE0FB0-8654-4F16-80BC-EE7A6EBDA66E}"/>
    <cellStyle name="Comma 7 2 2 7" xfId="13655" xr:uid="{17F07A9D-DEDF-48F0-B3F6-9A48FF77EB85}"/>
    <cellStyle name="Comma 7 2 2 8" xfId="17446" xr:uid="{D23D2878-E911-4052-BE11-9F6E3FFC174D}"/>
    <cellStyle name="Comma 7 2 3" xfId="1212" xr:uid="{DC51AC72-E07E-4C92-B64B-6EC57D113701}"/>
    <cellStyle name="Comma 7 2 3 2" xfId="1895" xr:uid="{B5332123-5363-43EB-8802-E9EF871915F5}"/>
    <cellStyle name="Comma 7 2 3 2 2" xfId="3688" xr:uid="{0FBC7E63-BF3C-4D83-BA38-10CFBD76194A}"/>
    <cellStyle name="Comma 7 2 3 2 2 2" xfId="6079" xr:uid="{1E061D74-5EC7-44E8-9B8E-38A80D1CF3A3}"/>
    <cellStyle name="Comma 7 2 3 2 2 3" xfId="9873" xr:uid="{F36E09D7-8C9E-42C3-A8AA-238A24EB15A3}"/>
    <cellStyle name="Comma 7 2 3 2 2 4" xfId="13663" xr:uid="{A49E19E6-9396-4544-8535-040C14EE9A18}"/>
    <cellStyle name="Comma 7 2 3 2 2 5" xfId="17454" xr:uid="{FB83B3D1-46F9-447C-BB4A-99A006D836E0}"/>
    <cellStyle name="Comma 7 2 3 2 3" xfId="6078" xr:uid="{49C53258-B657-4C81-B58B-C963BC1A9C58}"/>
    <cellStyle name="Comma 7 2 3 2 4" xfId="9872" xr:uid="{771FA18C-378A-4562-BFF7-DA4119B66C71}"/>
    <cellStyle name="Comma 7 2 3 2 5" xfId="13662" xr:uid="{0C2A89AF-51BC-4DF7-ACF5-9DBD0C101847}"/>
    <cellStyle name="Comma 7 2 3 2 6" xfId="17453" xr:uid="{768D5BB9-8F6C-4CAC-9EFF-50E0EA1883CB}"/>
    <cellStyle name="Comma 7 2 3 3" xfId="3005" xr:uid="{0860DBE0-E2CB-46FA-AA93-DDB7E3EC830F}"/>
    <cellStyle name="Comma 7 2 3 3 2" xfId="6080" xr:uid="{F8CE1E0E-0FDB-464E-B679-99EEC0135BCE}"/>
    <cellStyle name="Comma 7 2 3 3 3" xfId="9874" xr:uid="{F8C544F4-3F33-4920-962C-593144C8DD44}"/>
    <cellStyle name="Comma 7 2 3 3 4" xfId="13664" xr:uid="{7826F7F9-E54E-4D03-8B69-593582E1C2BD}"/>
    <cellStyle name="Comma 7 2 3 3 5" xfId="17455" xr:uid="{26C148D9-B159-4304-837B-D88F11675708}"/>
    <cellStyle name="Comma 7 2 3 4" xfId="6077" xr:uid="{3253D894-7D2C-4CDA-A3F7-7728035307B3}"/>
    <cellStyle name="Comma 7 2 3 5" xfId="9871" xr:uid="{613A080A-79B8-485A-8CCB-1AA5B474BE70}"/>
    <cellStyle name="Comma 7 2 3 6" xfId="13661" xr:uid="{8BFC45A3-0FFC-41E6-8524-77F9A51ED5E7}"/>
    <cellStyle name="Comma 7 2 3 7" xfId="17452" xr:uid="{BDD42994-EE22-4053-8F32-D80F6E755CF1}"/>
    <cellStyle name="Comma 7 2 4" xfId="1440" xr:uid="{D4FCA257-ACCE-43CF-ADF8-E3009048F02A}"/>
    <cellStyle name="Comma 7 2 4 2" xfId="3233" xr:uid="{B699908A-3458-458A-BA21-AE591792F373}"/>
    <cellStyle name="Comma 7 2 4 2 2" xfId="6082" xr:uid="{66825951-0BB4-4AEE-8BE0-C039D8B7124B}"/>
    <cellStyle name="Comma 7 2 4 2 3" xfId="9876" xr:uid="{168FF69F-6EC9-4A88-A806-1AB7B8C7C527}"/>
    <cellStyle name="Comma 7 2 4 2 4" xfId="13666" xr:uid="{C5FC6FBD-69F5-41CA-A33E-3700B8215B1F}"/>
    <cellStyle name="Comma 7 2 4 2 5" xfId="17457" xr:uid="{F81568A8-EB87-4D36-9991-A05F9688229A}"/>
    <cellStyle name="Comma 7 2 4 3" xfId="6081" xr:uid="{41D6657C-9E3B-4A99-830E-63CD96BF17F6}"/>
    <cellStyle name="Comma 7 2 4 4" xfId="9875" xr:uid="{4A2A64E1-2F07-4FF4-82F2-BFBA72FA0409}"/>
    <cellStyle name="Comma 7 2 4 5" xfId="13665" xr:uid="{E032AC2B-029B-4FC8-95F2-D023E6D782DF}"/>
    <cellStyle name="Comma 7 2 4 6" xfId="17456" xr:uid="{E465414B-FDDE-46DA-B2AA-A3CCDA4920F9}"/>
    <cellStyle name="Comma 7 2 5" xfId="2033" xr:uid="{20521FA3-F28D-4B26-915C-42AAFFB1DC1D}"/>
    <cellStyle name="Comma 7 2 5 2" xfId="3826" xr:uid="{0F171012-C887-43F3-AB7A-4753E26C34F2}"/>
    <cellStyle name="Comma 7 2 5 2 2" xfId="6084" xr:uid="{42E3C48F-64DE-4DEE-A87B-F13E25B92812}"/>
    <cellStyle name="Comma 7 2 5 2 3" xfId="9878" xr:uid="{73388189-D74D-4BA3-9382-FF731A43C014}"/>
    <cellStyle name="Comma 7 2 5 2 4" xfId="13668" xr:uid="{19A99D98-5949-4717-AE93-F4B220E21B60}"/>
    <cellStyle name="Comma 7 2 5 2 5" xfId="17459" xr:uid="{A7A65224-AA36-4B05-9164-8C5DCCD09341}"/>
    <cellStyle name="Comma 7 2 5 3" xfId="6083" xr:uid="{20C6DF9E-D3B0-49D2-A7F7-14B08A3BE87A}"/>
    <cellStyle name="Comma 7 2 5 4" xfId="9877" xr:uid="{00C1F243-C2FA-47F0-93EC-E3C3ADB891D7}"/>
    <cellStyle name="Comma 7 2 5 5" xfId="13667" xr:uid="{5EC73A76-9744-4BD3-9D7C-A35A09AF77AD}"/>
    <cellStyle name="Comma 7 2 5 6" xfId="17458" xr:uid="{EB8B42BF-67EF-4295-B12A-06E78B22629E}"/>
    <cellStyle name="Comma 7 2 6" xfId="2551" xr:uid="{315B04B2-33BE-4D13-A405-5B4F35D70919}"/>
    <cellStyle name="Comma 7 2 6 2" xfId="6085" xr:uid="{9DE57068-C9BA-444F-AC9C-A4C5F77888FC}"/>
    <cellStyle name="Comma 7 2 6 3" xfId="9879" xr:uid="{189FDDD7-62FA-46D0-B6F1-E5F676A8DA10}"/>
    <cellStyle name="Comma 7 2 6 4" xfId="13669" xr:uid="{F43C6D6E-8926-4224-B382-9F4930E5CB3D}"/>
    <cellStyle name="Comma 7 2 6 5" xfId="17460" xr:uid="{6B208646-6D96-4A93-B8B2-8078EDCA3068}"/>
    <cellStyle name="Comma 7 2 7" xfId="6070" xr:uid="{F1D7F4AD-5495-4E33-83B8-3416A33F837A}"/>
    <cellStyle name="Comma 7 2 8" xfId="9864" xr:uid="{A19241DC-E976-4576-AEAE-B5F9B6C46A8A}"/>
    <cellStyle name="Comma 7 2 9" xfId="13654" xr:uid="{77DDE462-DB23-4CDE-8741-D7DCB1D46A48}"/>
    <cellStyle name="Comma 7 3" xfId="683" xr:uid="{822A5C7A-2AED-4FF3-81D8-AA2B0F091BE9}"/>
    <cellStyle name="Comma 7 3 10" xfId="17461" xr:uid="{AC496A6E-83B8-4BDC-B485-CC53C9EA3C6A}"/>
    <cellStyle name="Comma 7 3 2" xfId="910" xr:uid="{1AD2F534-E28B-4190-AD35-58EE0B3F6499}"/>
    <cellStyle name="Comma 7 3 2 2" xfId="1593" xr:uid="{1F15B36A-83B4-4079-8967-5A101E1E5CEE}"/>
    <cellStyle name="Comma 7 3 2 2 2" xfId="3386" xr:uid="{1A2E78E8-DFAB-45F5-B3CB-903308BA27CC}"/>
    <cellStyle name="Comma 7 3 2 2 2 2" xfId="6089" xr:uid="{CDA4771F-7150-48D2-8F00-ED85FCD2426D}"/>
    <cellStyle name="Comma 7 3 2 2 2 3" xfId="9883" xr:uid="{961B50F3-6910-4767-8713-A35DBFCDC173}"/>
    <cellStyle name="Comma 7 3 2 2 2 4" xfId="13673" xr:uid="{0098FF13-9EDF-4992-AA1F-4456E9666B42}"/>
    <cellStyle name="Comma 7 3 2 2 2 5" xfId="17464" xr:uid="{79137928-669F-4CC7-A76E-2EF2779E2E79}"/>
    <cellStyle name="Comma 7 3 2 2 3" xfId="6088" xr:uid="{68D31541-25E6-49CB-85FD-FE1BF246606B}"/>
    <cellStyle name="Comma 7 3 2 2 4" xfId="9882" xr:uid="{C34DAC5E-88A4-4007-9EFA-5A86BFD58BFD}"/>
    <cellStyle name="Comma 7 3 2 2 5" xfId="13672" xr:uid="{E32F58F3-7F46-4F8E-9326-4683A83713CA}"/>
    <cellStyle name="Comma 7 3 2 2 6" xfId="17463" xr:uid="{D7C3DBE9-C54B-4320-82B9-D96F8A334AFF}"/>
    <cellStyle name="Comma 7 3 2 3" xfId="2703" xr:uid="{CAE45BE3-9F86-4923-A214-F87707EA1084}"/>
    <cellStyle name="Comma 7 3 2 3 2" xfId="6090" xr:uid="{F98FD392-95BD-4C6E-83FB-D64EEC33D329}"/>
    <cellStyle name="Comma 7 3 2 3 3" xfId="9884" xr:uid="{36E801CF-640D-41FB-BB26-759FEB3F49D3}"/>
    <cellStyle name="Comma 7 3 2 3 4" xfId="13674" xr:uid="{3EBD4B89-09AA-4315-96BF-9351286B061D}"/>
    <cellStyle name="Comma 7 3 2 3 5" xfId="17465" xr:uid="{6467A556-22B2-4EAF-9B38-F138A0DF7C82}"/>
    <cellStyle name="Comma 7 3 2 4" xfId="6087" xr:uid="{AC470A45-679F-43FC-B5C3-237E68E35BA0}"/>
    <cellStyle name="Comma 7 3 2 5" xfId="9881" xr:uid="{067586E0-7055-4184-9A93-AEEA8C8C1747}"/>
    <cellStyle name="Comma 7 3 2 6" xfId="13671" xr:uid="{8C088895-7B9D-45B5-B22C-D4DD78B19E23}"/>
    <cellStyle name="Comma 7 3 2 7" xfId="17462" xr:uid="{67C1B413-05D7-44E4-B629-BF1DBF85803C}"/>
    <cellStyle name="Comma 7 3 3" xfId="1137" xr:uid="{04BB1FDE-7D44-46F3-A48B-200A7FC8761E}"/>
    <cellStyle name="Comma 7 3 3 2" xfId="1820" xr:uid="{BF38B507-CACF-48EF-940D-144331D1454F}"/>
    <cellStyle name="Comma 7 3 3 2 2" xfId="3613" xr:uid="{53C82D64-DAD7-4501-9C5F-E74D7752CE4D}"/>
    <cellStyle name="Comma 7 3 3 2 2 2" xfId="6093" xr:uid="{2AF20958-1BD1-4513-9456-A02D0AED2A73}"/>
    <cellStyle name="Comma 7 3 3 2 2 3" xfId="9887" xr:uid="{7AF03B03-59EA-43BE-9FD7-E20208F49B4B}"/>
    <cellStyle name="Comma 7 3 3 2 2 4" xfId="13677" xr:uid="{D39D5868-2962-4E5A-A8B0-319E4AE976E8}"/>
    <cellStyle name="Comma 7 3 3 2 2 5" xfId="17468" xr:uid="{1ED88135-9E75-4723-AF0D-7E0557E47ADA}"/>
    <cellStyle name="Comma 7 3 3 2 3" xfId="6092" xr:uid="{E2502872-2BD2-4471-994E-AC0F3C206325}"/>
    <cellStyle name="Comma 7 3 3 2 4" xfId="9886" xr:uid="{B1CDC0CA-5184-4B97-8523-BA7530FAB7D3}"/>
    <cellStyle name="Comma 7 3 3 2 5" xfId="13676" xr:uid="{C602EF0C-7CBC-4D04-8147-D8194CC8DACD}"/>
    <cellStyle name="Comma 7 3 3 2 6" xfId="17467" xr:uid="{2D93A2F5-8EFB-4B10-9BCE-46C4D6605904}"/>
    <cellStyle name="Comma 7 3 3 3" xfId="2930" xr:uid="{69D6BCF0-6E37-4EF2-91F2-740FB84DE9FE}"/>
    <cellStyle name="Comma 7 3 3 3 2" xfId="6094" xr:uid="{EB15557C-1C20-486E-8FF9-5DFBBBED815E}"/>
    <cellStyle name="Comma 7 3 3 3 3" xfId="9888" xr:uid="{42D336B2-C504-4DF5-A343-D4D67ACC59C3}"/>
    <cellStyle name="Comma 7 3 3 3 4" xfId="13678" xr:uid="{6B6B1164-CFD1-422C-AAC6-7B511E6F3E07}"/>
    <cellStyle name="Comma 7 3 3 3 5" xfId="17469" xr:uid="{9BA1AAEF-2DCF-44C8-8D49-DED986989DCB}"/>
    <cellStyle name="Comma 7 3 3 4" xfId="6091" xr:uid="{2FDC617C-1EF9-4972-AC0D-D802122F8ABF}"/>
    <cellStyle name="Comma 7 3 3 5" xfId="9885" xr:uid="{1128392E-887B-40E7-A2C2-1B778B5F2948}"/>
    <cellStyle name="Comma 7 3 3 6" xfId="13675" xr:uid="{7E1C815E-7977-4BF2-BE00-1F2A1D9B1EBA}"/>
    <cellStyle name="Comma 7 3 3 7" xfId="17466" xr:uid="{913BC65C-959D-4CCA-8924-0423EC4DBA2E}"/>
    <cellStyle name="Comma 7 3 4" xfId="1365" xr:uid="{E1215525-ECFF-4D73-ADE3-2DB39072C5E1}"/>
    <cellStyle name="Comma 7 3 4 2" xfId="3158" xr:uid="{0238D319-6D45-4434-BBC4-23E781DB7A64}"/>
    <cellStyle name="Comma 7 3 4 2 2" xfId="6096" xr:uid="{1659E4C9-155E-41CC-84A3-53D2FD7B118B}"/>
    <cellStyle name="Comma 7 3 4 2 3" xfId="9890" xr:uid="{3AB25E7E-C857-4E8E-95E8-190D1E00BE36}"/>
    <cellStyle name="Comma 7 3 4 2 4" xfId="13680" xr:uid="{E296A04F-4FF0-48F9-8164-2AA446788023}"/>
    <cellStyle name="Comma 7 3 4 2 5" xfId="17471" xr:uid="{381E2E5E-4947-4E0B-9EA3-908E779BB95F}"/>
    <cellStyle name="Comma 7 3 4 3" xfId="6095" xr:uid="{C58083BE-363C-4964-A4FD-9ED9D778E9DA}"/>
    <cellStyle name="Comma 7 3 4 4" xfId="9889" xr:uid="{7A708818-65B5-41E9-A422-8749C6B2C38A}"/>
    <cellStyle name="Comma 7 3 4 5" xfId="13679" xr:uid="{8E97AC16-AC06-4655-946A-7FE52C087424}"/>
    <cellStyle name="Comma 7 3 4 6" xfId="17470" xr:uid="{EB2FCB9E-ECBC-414C-9DED-C2D8CFFE5073}"/>
    <cellStyle name="Comma 7 3 5" xfId="1969" xr:uid="{E49DC2C9-ED68-497C-A4F5-B1A9EE67F238}"/>
    <cellStyle name="Comma 7 3 5 2" xfId="3762" xr:uid="{5E31B9F5-CD91-4FEE-84C3-C12818B411D4}"/>
    <cellStyle name="Comma 7 3 5 2 2" xfId="6098" xr:uid="{B29F58F8-9E53-4796-9498-500FB2100113}"/>
    <cellStyle name="Comma 7 3 5 2 3" xfId="9892" xr:uid="{65DBF2C8-5FDF-4953-A4AD-E6718121B4FC}"/>
    <cellStyle name="Comma 7 3 5 2 4" xfId="13682" xr:uid="{D44A52E7-233C-4B10-90A9-1E27B2753F9E}"/>
    <cellStyle name="Comma 7 3 5 2 5" xfId="17473" xr:uid="{4D0AA297-FB41-4614-8FCA-593119F9DC9F}"/>
    <cellStyle name="Comma 7 3 5 3" xfId="6097" xr:uid="{47E80A9F-4416-4AFE-A1CC-B1DEFBE53B22}"/>
    <cellStyle name="Comma 7 3 5 4" xfId="9891" xr:uid="{D9D672E4-C3D6-40A6-97D6-E200A904CC05}"/>
    <cellStyle name="Comma 7 3 5 5" xfId="13681" xr:uid="{AB349442-B4A0-4222-8BDA-CF0AB3ED1587}"/>
    <cellStyle name="Comma 7 3 5 6" xfId="17472" xr:uid="{D28997A8-857B-4ECF-A0A5-4E79BCF2FC28}"/>
    <cellStyle name="Comma 7 3 6" xfId="2476" xr:uid="{676932FE-316D-4149-909C-E39ABF8F96ED}"/>
    <cellStyle name="Comma 7 3 6 2" xfId="6099" xr:uid="{27DE123C-AC27-47CA-B8DA-A13F9524B01E}"/>
    <cellStyle name="Comma 7 3 6 3" xfId="9893" xr:uid="{F10581FE-5935-499D-9838-28879BAE332E}"/>
    <cellStyle name="Comma 7 3 6 4" xfId="13683" xr:uid="{B68E3153-4EE5-430F-90AF-0B1446799DF3}"/>
    <cellStyle name="Comma 7 3 6 5" xfId="17474" xr:uid="{1A1D85F2-E6AF-44CA-82EE-E76DA4C4BEA1}"/>
    <cellStyle name="Comma 7 3 7" xfId="6086" xr:uid="{F4DF0AB1-5478-4F1E-B883-D9D359BCB2BF}"/>
    <cellStyle name="Comma 7 3 8" xfId="9880" xr:uid="{338DC924-2EFA-4F65-8944-A9406A72DAED}"/>
    <cellStyle name="Comma 7 3 9" xfId="13670" xr:uid="{1FBDF8BB-6C76-40DE-80D2-CD4E9BDAA6BE}"/>
    <cellStyle name="Comma 7 4" xfId="834" xr:uid="{2A1C62E1-2054-4CD7-9317-7D0B43116EB2}"/>
    <cellStyle name="Comma 7 4 2" xfId="1517" xr:uid="{A7E4BCD5-93F8-4240-9DC7-605D6F5C5F0D}"/>
    <cellStyle name="Comma 7 4 2 2" xfId="3310" xr:uid="{F2C8A0EE-0DCA-4E20-8730-2A836D923892}"/>
    <cellStyle name="Comma 7 4 2 2 2" xfId="6102" xr:uid="{0BC144F7-66BB-4FD1-B703-AA16519D48B6}"/>
    <cellStyle name="Comma 7 4 2 2 3" xfId="9896" xr:uid="{A495F412-E061-4DA8-BD85-2DF09F4214C7}"/>
    <cellStyle name="Comma 7 4 2 2 4" xfId="13686" xr:uid="{1971C283-315A-4350-B76E-4B56AE6AC4DA}"/>
    <cellStyle name="Comma 7 4 2 2 5" xfId="17477" xr:uid="{A508F6BF-538C-463D-9E8E-663C0C425E3E}"/>
    <cellStyle name="Comma 7 4 2 3" xfId="6101" xr:uid="{41703A0F-021D-4780-9D11-A0958A184FFC}"/>
    <cellStyle name="Comma 7 4 2 4" xfId="9895" xr:uid="{0EE10B22-FEA1-45CE-A801-043C8BF12F41}"/>
    <cellStyle name="Comma 7 4 2 5" xfId="13685" xr:uid="{548EB3D5-C1E4-4B97-9D73-FD50E6551E74}"/>
    <cellStyle name="Comma 7 4 2 6" xfId="17476" xr:uid="{C572759F-6D19-431A-A81A-398425A8584C}"/>
    <cellStyle name="Comma 7 4 3" xfId="2098" xr:uid="{A7554484-E25B-4C87-A6B3-118540850455}"/>
    <cellStyle name="Comma 7 4 3 2" xfId="3891" xr:uid="{7763B827-F0D9-4C49-8DFF-983264D8D174}"/>
    <cellStyle name="Comma 7 4 3 2 2" xfId="6104" xr:uid="{A7AFE84F-52D1-450A-9270-5F9F416D64ED}"/>
    <cellStyle name="Comma 7 4 3 2 3" xfId="9898" xr:uid="{C2844B04-5D65-48D2-83E0-D77896D4EE2B}"/>
    <cellStyle name="Comma 7 4 3 2 4" xfId="13688" xr:uid="{23D3E199-FB96-4022-8E98-FE3FE13917D8}"/>
    <cellStyle name="Comma 7 4 3 2 5" xfId="17479" xr:uid="{6C02E4C2-0712-4B57-B294-3C0C06DEBBDC}"/>
    <cellStyle name="Comma 7 4 3 3" xfId="6103" xr:uid="{FFC00836-BB6E-433C-B507-7A7D349E6A71}"/>
    <cellStyle name="Comma 7 4 3 4" xfId="9897" xr:uid="{710EDED9-9D8E-48CB-8773-BA901CBA16F0}"/>
    <cellStyle name="Comma 7 4 3 5" xfId="13687" xr:uid="{656F5566-AD31-4124-AE4A-E5F2FDC6E1AF}"/>
    <cellStyle name="Comma 7 4 3 6" xfId="17478" xr:uid="{97CE11A0-C9BB-44D0-8BAA-3D5131DA31F7}"/>
    <cellStyle name="Comma 7 4 4" xfId="2627" xr:uid="{2F55E962-9149-4205-B2FB-8E53E2F987CE}"/>
    <cellStyle name="Comma 7 4 4 2" xfId="6105" xr:uid="{146A4471-D378-457B-BA05-352D2FF8CCA8}"/>
    <cellStyle name="Comma 7 4 4 3" xfId="9899" xr:uid="{1A63D10D-7FA2-4CFB-8F24-8E06252FEBC9}"/>
    <cellStyle name="Comma 7 4 4 4" xfId="13689" xr:uid="{2524B6A9-47E9-4975-A5F6-B80B7CDCC352}"/>
    <cellStyle name="Comma 7 4 4 5" xfId="17480" xr:uid="{BECF0DAA-41E7-4383-8244-AB9F8409129E}"/>
    <cellStyle name="Comma 7 4 5" xfId="6100" xr:uid="{842DC6BC-8FD8-4CC2-8D25-57B00CEF89AC}"/>
    <cellStyle name="Comma 7 4 6" xfId="9894" xr:uid="{1CC03903-AD50-4621-A592-9C2342160B7A}"/>
    <cellStyle name="Comma 7 4 7" xfId="13684" xr:uid="{B3533FE8-CD6D-42DD-94A5-38A8B28D7DFB}"/>
    <cellStyle name="Comma 7 4 8" xfId="17475" xr:uid="{FFC61ACE-2DF6-4D0A-86BE-58AD706066A5}"/>
    <cellStyle name="Comma 7 5" xfId="1061" xr:uid="{C2005B68-23C1-4861-85C8-9F65547EDA71}"/>
    <cellStyle name="Comma 7 5 2" xfId="1744" xr:uid="{3898BF7E-0AE7-4E02-88BA-53A9E6E61EE5}"/>
    <cellStyle name="Comma 7 5 2 2" xfId="3537" xr:uid="{21031461-D71B-40F9-986B-6EF8742409ED}"/>
    <cellStyle name="Comma 7 5 2 2 2" xfId="6108" xr:uid="{84833614-6E77-4D2B-A726-B5E784665E9A}"/>
    <cellStyle name="Comma 7 5 2 2 3" xfId="9902" xr:uid="{837975D1-83E5-4939-B377-64D562F10E2C}"/>
    <cellStyle name="Comma 7 5 2 2 4" xfId="13692" xr:uid="{F9F12755-C06E-47BC-B4C2-FC10F5B12A0F}"/>
    <cellStyle name="Comma 7 5 2 2 5" xfId="17483" xr:uid="{A76BE8C1-F538-4C26-8CF2-40AAC4B99B0E}"/>
    <cellStyle name="Comma 7 5 2 3" xfId="6107" xr:uid="{1F749DB8-2597-45EE-8BAE-B87709C676FD}"/>
    <cellStyle name="Comma 7 5 2 4" xfId="9901" xr:uid="{D32E0C60-B53B-4048-A31B-9D4515B20188}"/>
    <cellStyle name="Comma 7 5 2 5" xfId="13691" xr:uid="{D3A9F6E0-5941-427D-A41B-E5D914994DAB}"/>
    <cellStyle name="Comma 7 5 2 6" xfId="17482" xr:uid="{6D97A82E-C9A9-4665-A38D-E38CBDCE1C65}"/>
    <cellStyle name="Comma 7 5 3" xfId="2854" xr:uid="{FE4BA598-4B91-4CA3-BD07-1C956560639B}"/>
    <cellStyle name="Comma 7 5 3 2" xfId="6109" xr:uid="{B2141D72-2147-411F-9AA0-B76217DEF87C}"/>
    <cellStyle name="Comma 7 5 3 3" xfId="9903" xr:uid="{E64B9478-101D-407B-A8F5-299C0211332E}"/>
    <cellStyle name="Comma 7 5 3 4" xfId="13693" xr:uid="{D08CD433-590B-4996-96ED-5E23EA11DBD3}"/>
    <cellStyle name="Comma 7 5 3 5" xfId="17484" xr:uid="{86348952-DED7-40CD-940A-18B71C08F570}"/>
    <cellStyle name="Comma 7 5 4" xfId="6106" xr:uid="{5FBDF875-482C-4FFE-98CF-5CC44D903BFD}"/>
    <cellStyle name="Comma 7 5 5" xfId="9900" xr:uid="{3BEAF648-17D5-488D-8EC7-FEA17705143F}"/>
    <cellStyle name="Comma 7 5 6" xfId="13690" xr:uid="{798CA184-8AE8-4D7C-B706-ADDD84DC0F3A}"/>
    <cellStyle name="Comma 7 5 7" xfId="17481" xr:uid="{FEC85D8A-D9F2-44A4-86D3-B692BC964D5E}"/>
    <cellStyle name="Comma 7 6" xfId="1289" xr:uid="{2B386ABF-9F59-4E4D-AA3B-580D804138B2}"/>
    <cellStyle name="Comma 7 6 2" xfId="3082" xr:uid="{393F8F59-C8B0-494A-81E1-788A9D03BDD8}"/>
    <cellStyle name="Comma 7 6 2 2" xfId="6111" xr:uid="{75C96784-1903-43C8-8110-FC502A189F34}"/>
    <cellStyle name="Comma 7 6 2 3" xfId="9905" xr:uid="{01091F8B-EE06-4989-8D24-EE1E203DC893}"/>
    <cellStyle name="Comma 7 6 2 4" xfId="13695" xr:uid="{F2662267-50EE-4C98-8734-7925BE2D1487}"/>
    <cellStyle name="Comma 7 6 2 5" xfId="17486" xr:uid="{D8F8B424-8378-4A7B-B5DD-DB6FBDF48AA5}"/>
    <cellStyle name="Comma 7 6 3" xfId="6110" xr:uid="{D67EA210-DE1C-413D-8D34-A3854528B8D7}"/>
    <cellStyle name="Comma 7 6 4" xfId="9904" xr:uid="{ABEFA171-C239-4DA5-BBB6-36DA0A19D978}"/>
    <cellStyle name="Comma 7 6 5" xfId="13694" xr:uid="{CDBEBEAE-7938-47F4-99EF-7B961E39FB7D}"/>
    <cellStyle name="Comma 7 6 6" xfId="17485" xr:uid="{C1726374-CC64-4C90-8913-7908052BC114}"/>
    <cellStyle name="Comma 7 7" xfId="593" xr:uid="{22B06E7A-C28A-42BD-B5DF-A6E261DF810B}"/>
    <cellStyle name="Comma 7 7 2" xfId="2394" xr:uid="{EBD0DFD6-6E43-4E5F-8261-C64597EE9978}"/>
    <cellStyle name="Comma 7 7 2 2" xfId="6113" xr:uid="{D9316429-5051-4E5A-A710-FD72348D773F}"/>
    <cellStyle name="Comma 7 7 2 3" xfId="9907" xr:uid="{2919DD98-6642-4B4E-9846-17209CEA0E14}"/>
    <cellStyle name="Comma 7 7 2 4" xfId="13697" xr:uid="{C4D96DD1-E9DD-4EAF-B8D8-AB97B3D3A3CF}"/>
    <cellStyle name="Comma 7 7 2 5" xfId="17488" xr:uid="{63313183-DEF8-478D-8879-EC27A3DC456E}"/>
    <cellStyle name="Comma 7 7 3" xfId="6112" xr:uid="{395AB976-F995-4795-9EDB-8AD577D735FE}"/>
    <cellStyle name="Comma 7 7 4" xfId="9906" xr:uid="{EAA5D7D6-83F4-42F4-A8F4-82A35B6A73DD}"/>
    <cellStyle name="Comma 7 7 5" xfId="13696" xr:uid="{77C7167A-CC56-47FC-82AA-C9847833D92B}"/>
    <cellStyle name="Comma 7 7 6" xfId="17487" xr:uid="{0F7A986B-D17E-466A-AFAE-B97BE5DCE436}"/>
    <cellStyle name="Comma 7 8" xfId="2296" xr:uid="{9242E5BF-ECA4-4C3C-8088-FA208A086068}"/>
    <cellStyle name="Comma 7 8 2" xfId="6114" xr:uid="{1DBAECB0-C03A-47BA-9342-C13352D36C54}"/>
    <cellStyle name="Comma 7 8 3" xfId="9908" xr:uid="{F422388D-73DD-4A10-B40E-44EC39A741B0}"/>
    <cellStyle name="Comma 7 8 4" xfId="13698" xr:uid="{CD943269-B7CA-44CC-9CBF-F06B789D01DD}"/>
    <cellStyle name="Comma 7 8 5" xfId="17489" xr:uid="{2DF2C1F5-A494-498A-AAC6-0A74C89B1C8E}"/>
    <cellStyle name="Comma 7 9" xfId="6069" xr:uid="{2567EEB2-9740-480E-A3CA-6056DDFB406D}"/>
    <cellStyle name="Comma 8" xfId="460" xr:uid="{C2FEF543-BD7B-44F5-95D2-172FCD663AF1}"/>
    <cellStyle name="Comma 8 10" xfId="9909" xr:uid="{F657D9AB-E970-47E7-AE22-5D66D1D96C07}"/>
    <cellStyle name="Comma 8 11" xfId="13699" xr:uid="{213B3E42-06B2-4888-9EAF-B1206DBC1636}"/>
    <cellStyle name="Comma 8 12" xfId="17490" xr:uid="{F0F83544-5CEB-45A0-89B3-947EE967F164}"/>
    <cellStyle name="Comma 8 2" xfId="759" xr:uid="{F3E94FC1-4151-40DC-BDA0-D3C63D311709}"/>
    <cellStyle name="Comma 8 2 10" xfId="17491" xr:uid="{2AC2C6D6-AB27-48E8-8EA4-A8555B9190FF}"/>
    <cellStyle name="Comma 8 2 2" xfId="986" xr:uid="{CA2C4457-A1F1-458E-87F0-13C7282930FB}"/>
    <cellStyle name="Comma 8 2 2 2" xfId="1669" xr:uid="{C340C573-9587-4EB2-9BEB-7C51D1150B1C}"/>
    <cellStyle name="Comma 8 2 2 2 2" xfId="3462" xr:uid="{5DF88CF5-74E0-474A-AF51-62C926F1BEB0}"/>
    <cellStyle name="Comma 8 2 2 2 2 2" xfId="6119" xr:uid="{EE20F2B7-8693-467E-9257-696E0FD910B1}"/>
    <cellStyle name="Comma 8 2 2 2 2 3" xfId="9913" xr:uid="{406FE062-B874-47C4-9FFE-C4A2D6B4C899}"/>
    <cellStyle name="Comma 8 2 2 2 2 4" xfId="13703" xr:uid="{296AA70D-766E-47CC-B5B9-028655422219}"/>
    <cellStyle name="Comma 8 2 2 2 2 5" xfId="17494" xr:uid="{B1AB5991-527F-4A5E-BF78-822A86F3121D}"/>
    <cellStyle name="Comma 8 2 2 2 3" xfId="6118" xr:uid="{3914CBB6-2010-49AB-A5CA-2AA27510BB8D}"/>
    <cellStyle name="Comma 8 2 2 2 4" xfId="9912" xr:uid="{59C5793C-CC1A-4350-B25C-8CF8ADBFD5BB}"/>
    <cellStyle name="Comma 8 2 2 2 5" xfId="13702" xr:uid="{BAD1BA6D-4FFF-42C3-A7A4-A62E824D6937}"/>
    <cellStyle name="Comma 8 2 2 2 6" xfId="17493" xr:uid="{A3FE82AB-716D-414D-831D-468688E9A4C4}"/>
    <cellStyle name="Comma 8 2 2 3" xfId="2174" xr:uid="{4ABB6EBD-77E5-430C-B6FD-8D2A78058BD6}"/>
    <cellStyle name="Comma 8 2 2 3 2" xfId="3967" xr:uid="{F9226326-9171-4D3D-ABF0-9D6EC65A7CA2}"/>
    <cellStyle name="Comma 8 2 2 3 2 2" xfId="6121" xr:uid="{7614D092-B542-4EA4-B2F9-68C61C508986}"/>
    <cellStyle name="Comma 8 2 2 3 2 3" xfId="9915" xr:uid="{6886AB01-902D-41CA-9E5F-486D0E352028}"/>
    <cellStyle name="Comma 8 2 2 3 2 4" xfId="13705" xr:uid="{87B8E087-8271-409D-84D9-44B432464220}"/>
    <cellStyle name="Comma 8 2 2 3 2 5" xfId="17496" xr:uid="{65959CE7-B148-4FC4-B1E2-71BA10C95EF0}"/>
    <cellStyle name="Comma 8 2 2 3 3" xfId="6120" xr:uid="{09476CA7-3DC9-49EA-93FA-082E967FB4D1}"/>
    <cellStyle name="Comma 8 2 2 3 4" xfId="9914" xr:uid="{DC7ACAB5-DE66-4373-A7B0-54F709CF8914}"/>
    <cellStyle name="Comma 8 2 2 3 5" xfId="13704" xr:uid="{F42D3DE0-1A9E-4953-AE87-3FFF9C001B8A}"/>
    <cellStyle name="Comma 8 2 2 3 6" xfId="17495" xr:uid="{3E280F2B-D244-4517-A3E7-2B5F06801FB5}"/>
    <cellStyle name="Comma 8 2 2 4" xfId="2779" xr:uid="{7BD28B72-127A-47F8-93B8-108EF8CF1A81}"/>
    <cellStyle name="Comma 8 2 2 4 2" xfId="6122" xr:uid="{6699C103-FFBC-4CC8-B7E8-BE29EDF27528}"/>
    <cellStyle name="Comma 8 2 2 4 3" xfId="9916" xr:uid="{E3C839D7-CFF6-4ED0-939C-732BA8994EB1}"/>
    <cellStyle name="Comma 8 2 2 4 4" xfId="13706" xr:uid="{B967DC70-E898-4B25-AEFF-A766C33F52E7}"/>
    <cellStyle name="Comma 8 2 2 4 5" xfId="17497" xr:uid="{524F064E-198F-494F-82A9-049B7533D2D4}"/>
    <cellStyle name="Comma 8 2 2 5" xfId="6117" xr:uid="{C722753C-DF60-4DE2-8737-635969B83EBE}"/>
    <cellStyle name="Comma 8 2 2 6" xfId="9911" xr:uid="{AD6D0459-5680-4D6A-9805-C87551C138B0}"/>
    <cellStyle name="Comma 8 2 2 7" xfId="13701" xr:uid="{2FAB9EC5-E1B3-4A1C-8245-9E0FAF7961AE}"/>
    <cellStyle name="Comma 8 2 2 8" xfId="17492" xr:uid="{9DC8E389-BF18-44D3-B7BB-86F5DE9B9C9C}"/>
    <cellStyle name="Comma 8 2 3" xfId="1213" xr:uid="{8C229DC1-129D-4C9C-891B-1DB194CF0261}"/>
    <cellStyle name="Comma 8 2 3 2" xfId="1896" xr:uid="{89D0056B-0767-4974-9955-CED02D700734}"/>
    <cellStyle name="Comma 8 2 3 2 2" xfId="3689" xr:uid="{D2B283F9-78D2-4F47-8DEF-CDF06FE2E42A}"/>
    <cellStyle name="Comma 8 2 3 2 2 2" xfId="6125" xr:uid="{AC1DB268-E4E6-4AE1-B9F6-66C4D4BF34B2}"/>
    <cellStyle name="Comma 8 2 3 2 2 3" xfId="9919" xr:uid="{440A3D75-90C9-403A-9ED2-4646C2E5AF91}"/>
    <cellStyle name="Comma 8 2 3 2 2 4" xfId="13709" xr:uid="{05074118-37B5-406C-96E8-8955206BE751}"/>
    <cellStyle name="Comma 8 2 3 2 2 5" xfId="17500" xr:uid="{54C5D215-3116-4997-B8DA-B90909837502}"/>
    <cellStyle name="Comma 8 2 3 2 3" xfId="6124" xr:uid="{196A262C-6377-447F-AE6C-F52CCC840411}"/>
    <cellStyle name="Comma 8 2 3 2 4" xfId="9918" xr:uid="{91FEEDC0-0F2C-4863-A49C-106CE659691C}"/>
    <cellStyle name="Comma 8 2 3 2 5" xfId="13708" xr:uid="{3486F008-3C9D-40EA-9767-2D64DD26CE41}"/>
    <cellStyle name="Comma 8 2 3 2 6" xfId="17499" xr:uid="{78C456D0-4E07-48BA-BDCE-CB8D41FCF5EC}"/>
    <cellStyle name="Comma 8 2 3 3" xfId="3006" xr:uid="{D93DB6AC-3218-4FC9-BC77-3E06AB48702B}"/>
    <cellStyle name="Comma 8 2 3 3 2" xfId="6126" xr:uid="{24556CD1-900B-41D2-BB7D-9238AB48A15D}"/>
    <cellStyle name="Comma 8 2 3 3 3" xfId="9920" xr:uid="{20355750-6801-4609-8EFC-BB16DCBA0657}"/>
    <cellStyle name="Comma 8 2 3 3 4" xfId="13710" xr:uid="{3A78342C-ECAC-45FA-A07E-B477BCF1EE5F}"/>
    <cellStyle name="Comma 8 2 3 3 5" xfId="17501" xr:uid="{7A93C0AB-26C8-47C7-8664-706CC3131089}"/>
    <cellStyle name="Comma 8 2 3 4" xfId="6123" xr:uid="{46D50887-D517-4AF0-AE1B-4E742255AE7E}"/>
    <cellStyle name="Comma 8 2 3 5" xfId="9917" xr:uid="{32736B47-C68C-46CB-8324-4BEE61B7DA57}"/>
    <cellStyle name="Comma 8 2 3 6" xfId="13707" xr:uid="{E5156592-B11A-4153-84CA-8A9C050C3AB2}"/>
    <cellStyle name="Comma 8 2 3 7" xfId="17498" xr:uid="{4DA8403B-A037-4C34-9E94-0C2445E6A738}"/>
    <cellStyle name="Comma 8 2 4" xfId="1441" xr:uid="{EEF5F362-1C99-4248-B398-35DC0E4CFB0C}"/>
    <cellStyle name="Comma 8 2 4 2" xfId="3234" xr:uid="{AD5AC625-20D3-4614-BD50-B4911C2F29D9}"/>
    <cellStyle name="Comma 8 2 4 2 2" xfId="6128" xr:uid="{8C108871-E7EE-4A8B-9D9B-3FB907A46F91}"/>
    <cellStyle name="Comma 8 2 4 2 3" xfId="9922" xr:uid="{42838E03-970C-4CF4-9694-06B225975E9F}"/>
    <cellStyle name="Comma 8 2 4 2 4" xfId="13712" xr:uid="{E651E4FA-D68C-4C53-ADAB-352F27997F16}"/>
    <cellStyle name="Comma 8 2 4 2 5" xfId="17503" xr:uid="{5078C218-F8AB-419D-9887-72DC73274430}"/>
    <cellStyle name="Comma 8 2 4 3" xfId="6127" xr:uid="{F9F750E6-B0A1-4AFF-A9DF-200E07C2FFAD}"/>
    <cellStyle name="Comma 8 2 4 4" xfId="9921" xr:uid="{66E6D403-B3DC-41DE-A29E-6FE407E7AA9B}"/>
    <cellStyle name="Comma 8 2 4 5" xfId="13711" xr:uid="{D5ECC848-8469-4FDF-A5B2-3E9A83D4E260}"/>
    <cellStyle name="Comma 8 2 4 6" xfId="17502" xr:uid="{5863DBE0-9D31-458E-9B40-3C074D6ECB62}"/>
    <cellStyle name="Comma 8 2 5" xfId="2034" xr:uid="{450F856E-B272-48E8-B242-BD4E421F73D0}"/>
    <cellStyle name="Comma 8 2 5 2" xfId="3827" xr:uid="{97926288-957F-4B5E-B532-A6E0014D13D9}"/>
    <cellStyle name="Comma 8 2 5 2 2" xfId="6130" xr:uid="{FCF8EA38-0D6A-487C-9CDF-AA029386F55D}"/>
    <cellStyle name="Comma 8 2 5 2 3" xfId="9924" xr:uid="{5F3C0AE0-D5D4-4846-81F9-EECC68109AC0}"/>
    <cellStyle name="Comma 8 2 5 2 4" xfId="13714" xr:uid="{7D048813-5136-4765-AF35-A279BF37AB17}"/>
    <cellStyle name="Comma 8 2 5 2 5" xfId="17505" xr:uid="{0D4A20D1-CEAA-40C1-820E-4E8BF4D610DA}"/>
    <cellStyle name="Comma 8 2 5 3" xfId="6129" xr:uid="{15E3F709-E01A-4E10-80A4-295DAB975117}"/>
    <cellStyle name="Comma 8 2 5 4" xfId="9923" xr:uid="{C4717CAC-4631-418E-A6ED-996E5B2EC472}"/>
    <cellStyle name="Comma 8 2 5 5" xfId="13713" xr:uid="{9E0478C0-95B9-4C09-B52C-AF584AE05B30}"/>
    <cellStyle name="Comma 8 2 5 6" xfId="17504" xr:uid="{441233D7-861B-49FA-AC3C-DF64DC2DA413}"/>
    <cellStyle name="Comma 8 2 6" xfId="2552" xr:uid="{39AC26E7-FD4A-455E-B1D1-5387FC367AB2}"/>
    <cellStyle name="Comma 8 2 6 2" xfId="6131" xr:uid="{A508C49C-2E3F-4884-B7A6-B6E6A0FDA6F5}"/>
    <cellStyle name="Comma 8 2 6 3" xfId="9925" xr:uid="{A45BE95E-4C06-4AE9-952B-4D389AB7F3AD}"/>
    <cellStyle name="Comma 8 2 6 4" xfId="13715" xr:uid="{E8102E65-FD9E-4BAB-8176-5211F3EA290A}"/>
    <cellStyle name="Comma 8 2 6 5" xfId="17506" xr:uid="{CC5B5C2F-99AE-4E10-AEF5-C58AF56F3072}"/>
    <cellStyle name="Comma 8 2 7" xfId="6116" xr:uid="{6B7E1E94-60B5-4562-83B0-0904D1572351}"/>
    <cellStyle name="Comma 8 2 8" xfId="9910" xr:uid="{41BB9713-36A6-44FF-8185-11900A7BD9A3}"/>
    <cellStyle name="Comma 8 2 9" xfId="13700" xr:uid="{DFF35959-1E3D-40B8-A141-93F8A94DBFF2}"/>
    <cellStyle name="Comma 8 3" xfId="684" xr:uid="{144EA64A-AB3A-4635-BB44-0C98CB5F8959}"/>
    <cellStyle name="Comma 8 3 10" xfId="17507" xr:uid="{58865FEA-C5FE-457D-80D3-37BE79E6B69F}"/>
    <cellStyle name="Comma 8 3 2" xfId="911" xr:uid="{3A434945-5B2C-4CC7-8A76-94023469C6CF}"/>
    <cellStyle name="Comma 8 3 2 2" xfId="1594" xr:uid="{48BE9949-976B-434E-8C83-8F3ECAD43D78}"/>
    <cellStyle name="Comma 8 3 2 2 2" xfId="3387" xr:uid="{0FEBB74A-D114-436E-B46F-FD563FF1571C}"/>
    <cellStyle name="Comma 8 3 2 2 2 2" xfId="6135" xr:uid="{80034D97-1C2D-4706-A130-A0C4FEE6D17A}"/>
    <cellStyle name="Comma 8 3 2 2 2 3" xfId="9929" xr:uid="{DBCB2EB1-5239-4A0A-AE48-611519A44A06}"/>
    <cellStyle name="Comma 8 3 2 2 2 4" xfId="13719" xr:uid="{C3EE13CC-3B00-4821-A136-E31A678DD6A5}"/>
    <cellStyle name="Comma 8 3 2 2 2 5" xfId="17510" xr:uid="{28E94DDD-9A3E-4A9C-80A7-B36C93ED6376}"/>
    <cellStyle name="Comma 8 3 2 2 3" xfId="6134" xr:uid="{9C24738C-7BB1-4CDD-A318-BCB1C8ED13B6}"/>
    <cellStyle name="Comma 8 3 2 2 4" xfId="9928" xr:uid="{A64D020F-0638-49FB-AEB7-2E7805C34FC1}"/>
    <cellStyle name="Comma 8 3 2 2 5" xfId="13718" xr:uid="{ACD427C1-5A4C-4444-95AC-BA400821C806}"/>
    <cellStyle name="Comma 8 3 2 2 6" xfId="17509" xr:uid="{82EBC30A-F9EF-44BD-8625-728E10A86853}"/>
    <cellStyle name="Comma 8 3 2 3" xfId="2704" xr:uid="{22E9E548-B52E-4716-AA08-A5AB0BA6154C}"/>
    <cellStyle name="Comma 8 3 2 3 2" xfId="6136" xr:uid="{7F5B1856-9767-468C-A125-D632DD3FAE30}"/>
    <cellStyle name="Comma 8 3 2 3 3" xfId="9930" xr:uid="{9A75AB62-39E0-4380-A7AE-145F4C2A39DD}"/>
    <cellStyle name="Comma 8 3 2 3 4" xfId="13720" xr:uid="{10E45DA0-7BE9-4F15-AE36-438BE15A9F45}"/>
    <cellStyle name="Comma 8 3 2 3 5" xfId="17511" xr:uid="{B5D269C5-0986-40DE-AD4E-6CA86779F1C3}"/>
    <cellStyle name="Comma 8 3 2 4" xfId="6133" xr:uid="{FC02AF62-B508-4578-A4B2-8191D1D84768}"/>
    <cellStyle name="Comma 8 3 2 5" xfId="9927" xr:uid="{3EF4A82E-5254-47C0-B426-94CAFE88EFD7}"/>
    <cellStyle name="Comma 8 3 2 6" xfId="13717" xr:uid="{1861CE4D-D704-4D83-8C97-B2D0C4EA99EB}"/>
    <cellStyle name="Comma 8 3 2 7" xfId="17508" xr:uid="{9B9C18A7-0D44-4C57-9E8E-484768FE8D80}"/>
    <cellStyle name="Comma 8 3 3" xfId="1138" xr:uid="{D6287737-A202-41C7-8622-8993F5D6CCC4}"/>
    <cellStyle name="Comma 8 3 3 2" xfId="1821" xr:uid="{BE110E88-882E-4BB6-86CF-CA4AA6BB4C71}"/>
    <cellStyle name="Comma 8 3 3 2 2" xfId="3614" xr:uid="{1DC8AF49-B6F6-4B41-8E60-3D032280217B}"/>
    <cellStyle name="Comma 8 3 3 2 2 2" xfId="6139" xr:uid="{9B3CE2FD-2AC0-4274-AAD2-342571F38B0F}"/>
    <cellStyle name="Comma 8 3 3 2 2 3" xfId="9933" xr:uid="{23AEA4E6-FAEB-41B0-9460-D7D18A74AA11}"/>
    <cellStyle name="Comma 8 3 3 2 2 4" xfId="13723" xr:uid="{831D0C83-074D-4343-A5E9-77EAF02E86D4}"/>
    <cellStyle name="Comma 8 3 3 2 2 5" xfId="17514" xr:uid="{DB26CD3F-92E0-4013-A94D-A9D82A9B23A3}"/>
    <cellStyle name="Comma 8 3 3 2 3" xfId="6138" xr:uid="{7C9E9D5B-09CA-44EE-9C93-8F0CD5931A6A}"/>
    <cellStyle name="Comma 8 3 3 2 4" xfId="9932" xr:uid="{6020D70C-05E2-420E-9DB7-BA7983E9BB03}"/>
    <cellStyle name="Comma 8 3 3 2 5" xfId="13722" xr:uid="{5AD87FDC-AB7D-4927-BA32-AE5498C184A8}"/>
    <cellStyle name="Comma 8 3 3 2 6" xfId="17513" xr:uid="{229EA2BF-F088-4D13-A681-AA17801F37EC}"/>
    <cellStyle name="Comma 8 3 3 3" xfId="2931" xr:uid="{C51F19F6-3A6E-4438-806F-8034245CD99C}"/>
    <cellStyle name="Comma 8 3 3 3 2" xfId="6140" xr:uid="{0CAA3096-2699-4A97-B5D8-A187576C5E8A}"/>
    <cellStyle name="Comma 8 3 3 3 3" xfId="9934" xr:uid="{9AC9DC31-0201-436E-B7BC-00E5AE0E83FA}"/>
    <cellStyle name="Comma 8 3 3 3 4" xfId="13724" xr:uid="{23EC4A3C-0413-4C6A-9498-009E7DB8A7D5}"/>
    <cellStyle name="Comma 8 3 3 3 5" xfId="17515" xr:uid="{8493C1E4-B92F-4644-A3CF-F81A5B587D74}"/>
    <cellStyle name="Comma 8 3 3 4" xfId="6137" xr:uid="{99696CBA-79B1-49A8-B4CD-34D5E9E85300}"/>
    <cellStyle name="Comma 8 3 3 5" xfId="9931" xr:uid="{5BCDB843-C2FE-4F11-9340-4D42B804A717}"/>
    <cellStyle name="Comma 8 3 3 6" xfId="13721" xr:uid="{DF99C58A-DB3D-4ABA-87B1-32E0D6EC3E07}"/>
    <cellStyle name="Comma 8 3 3 7" xfId="17512" xr:uid="{C1401795-B586-448C-B1D0-FEDF015CBF72}"/>
    <cellStyle name="Comma 8 3 4" xfId="1366" xr:uid="{9E834D69-7742-4BED-81D2-F3A8670C54CB}"/>
    <cellStyle name="Comma 8 3 4 2" xfId="3159" xr:uid="{CAB6B082-3DE9-4285-A405-E741D7C47993}"/>
    <cellStyle name="Comma 8 3 4 2 2" xfId="6142" xr:uid="{567E0968-B468-444C-ABCB-BFB7C3A37EAD}"/>
    <cellStyle name="Comma 8 3 4 2 3" xfId="9936" xr:uid="{E6FAD226-F5E5-4DF4-8C18-7D7BEFBCD07F}"/>
    <cellStyle name="Comma 8 3 4 2 4" xfId="13726" xr:uid="{B348AC21-F670-4511-B003-6AB9FCBC2A5F}"/>
    <cellStyle name="Comma 8 3 4 2 5" xfId="17517" xr:uid="{5E946E6C-970F-42BD-AE4C-D81A7CE72E15}"/>
    <cellStyle name="Comma 8 3 4 3" xfId="6141" xr:uid="{45899E1D-5CEC-4F9B-982E-8BC99A4F8A94}"/>
    <cellStyle name="Comma 8 3 4 4" xfId="9935" xr:uid="{0C6D53AC-7B12-4DD9-B9D9-991E124C0D39}"/>
    <cellStyle name="Comma 8 3 4 5" xfId="13725" xr:uid="{562BCA79-4EFF-406F-89A7-B7A6D1F915DB}"/>
    <cellStyle name="Comma 8 3 4 6" xfId="17516" xr:uid="{2F17D5B4-73BB-4EED-AF5C-58B6BACE6489}"/>
    <cellStyle name="Comma 8 3 5" xfId="1970" xr:uid="{6F4A985C-12F5-46A1-AE15-0EC82266B47E}"/>
    <cellStyle name="Comma 8 3 5 2" xfId="3763" xr:uid="{146403D8-4F40-4A12-A3C6-AA79DE982062}"/>
    <cellStyle name="Comma 8 3 5 2 2" xfId="6144" xr:uid="{0867A3E7-EAAE-4FFB-886E-1E1AADF7B9B8}"/>
    <cellStyle name="Comma 8 3 5 2 3" xfId="9938" xr:uid="{94C869A5-0A0B-49D5-B76F-BCAC6AD19A8C}"/>
    <cellStyle name="Comma 8 3 5 2 4" xfId="13728" xr:uid="{9A052E23-52E7-4FA8-B245-3DC0E0CD901B}"/>
    <cellStyle name="Comma 8 3 5 2 5" xfId="17519" xr:uid="{BA20B640-C1C0-49DF-9B5D-DFB50B9244E4}"/>
    <cellStyle name="Comma 8 3 5 3" xfId="6143" xr:uid="{CE603973-B7A7-4C18-B451-A8CA20F40AE5}"/>
    <cellStyle name="Comma 8 3 5 4" xfId="9937" xr:uid="{F31C0764-FCA4-408B-B17D-7C31B5898F35}"/>
    <cellStyle name="Comma 8 3 5 5" xfId="13727" xr:uid="{00D84B84-E4C3-4881-A881-8C26C5DBB225}"/>
    <cellStyle name="Comma 8 3 5 6" xfId="17518" xr:uid="{C20603A8-CD95-4FBE-B6D4-64BB42485422}"/>
    <cellStyle name="Comma 8 3 6" xfId="2477" xr:uid="{9DAD9B7D-13A3-4C49-BB92-F8D68D5C17DC}"/>
    <cellStyle name="Comma 8 3 6 2" xfId="6145" xr:uid="{FB4F8D6F-BB3A-4276-81F7-651B6A99013D}"/>
    <cellStyle name="Comma 8 3 6 3" xfId="9939" xr:uid="{FA160681-54E7-4970-9CCA-4A1B39562B19}"/>
    <cellStyle name="Comma 8 3 6 4" xfId="13729" xr:uid="{ED3E601F-FC25-4ED4-B38B-0A1D744DDFE3}"/>
    <cellStyle name="Comma 8 3 6 5" xfId="17520" xr:uid="{C68DAB1C-56C5-4254-991C-C05A363BE942}"/>
    <cellStyle name="Comma 8 3 7" xfId="6132" xr:uid="{B58F1A50-F1AE-4C13-B008-71C883951713}"/>
    <cellStyle name="Comma 8 3 8" xfId="9926" xr:uid="{1E0E151C-EA53-4217-9C60-29E987C2CD15}"/>
    <cellStyle name="Comma 8 3 9" xfId="13716" xr:uid="{7B3DFA81-9464-4549-A861-3C362A583910}"/>
    <cellStyle name="Comma 8 4" xfId="835" xr:uid="{B8FD5FC6-5800-4C54-ADA8-4F7E09BBCE28}"/>
    <cellStyle name="Comma 8 4 2" xfId="1518" xr:uid="{61699ABA-2922-42F6-ACA6-DFCE38A3C366}"/>
    <cellStyle name="Comma 8 4 2 2" xfId="3311" xr:uid="{9EB85A81-45B9-4C8B-8136-7BF401FE2137}"/>
    <cellStyle name="Comma 8 4 2 2 2" xfId="6148" xr:uid="{BDDE4DD2-C64A-4EC9-971C-4ECE434E6866}"/>
    <cellStyle name="Comma 8 4 2 2 3" xfId="9942" xr:uid="{B3F42EB9-FE56-49AD-8A93-E7960BFD296F}"/>
    <cellStyle name="Comma 8 4 2 2 4" xfId="13732" xr:uid="{833D5D1F-8E3F-4742-9662-A4C393220DE0}"/>
    <cellStyle name="Comma 8 4 2 2 5" xfId="17523" xr:uid="{F03B5930-7A93-42F4-A4B6-B1A33047E068}"/>
    <cellStyle name="Comma 8 4 2 3" xfId="6147" xr:uid="{FC6934D1-B571-46DF-81F8-CB93A7F6B021}"/>
    <cellStyle name="Comma 8 4 2 4" xfId="9941" xr:uid="{A6A05264-EE80-42E0-8B6E-38B206EB87E7}"/>
    <cellStyle name="Comma 8 4 2 5" xfId="13731" xr:uid="{7D5AFC89-5EC3-43DE-AFB9-8F7108BD4828}"/>
    <cellStyle name="Comma 8 4 2 6" xfId="17522" xr:uid="{EF575DA7-78C6-4F26-81AE-819E43D0FB57}"/>
    <cellStyle name="Comma 8 4 3" xfId="2099" xr:uid="{7F4F993A-14FC-46C2-900A-165B77C5E1C6}"/>
    <cellStyle name="Comma 8 4 3 2" xfId="3892" xr:uid="{D598DFC6-70F9-4F31-BDD5-65FFA3777F2A}"/>
    <cellStyle name="Comma 8 4 3 2 2" xfId="6150" xr:uid="{761334DA-D81D-4E53-B8A3-B62CDB1F8AE8}"/>
    <cellStyle name="Comma 8 4 3 2 3" xfId="9944" xr:uid="{FF77E18E-0B5F-4093-8D3F-7F760910E8A8}"/>
    <cellStyle name="Comma 8 4 3 2 4" xfId="13734" xr:uid="{0A9CB636-0A3B-4505-BA06-E97B875B4711}"/>
    <cellStyle name="Comma 8 4 3 2 5" xfId="17525" xr:uid="{66F13EAF-417B-4AA2-B6FA-B7D65B775C5D}"/>
    <cellStyle name="Comma 8 4 3 3" xfId="6149" xr:uid="{7CC24DB4-C2D7-4C36-8014-708E10E1E378}"/>
    <cellStyle name="Comma 8 4 3 4" xfId="9943" xr:uid="{D779CC1C-6E4E-4B62-9057-0926E8DC6BCB}"/>
    <cellStyle name="Comma 8 4 3 5" xfId="13733" xr:uid="{4125DC4E-69A4-4925-8F8F-88FBB6BB943C}"/>
    <cellStyle name="Comma 8 4 3 6" xfId="17524" xr:uid="{712139AC-0A5D-402B-97BE-7493325E3B66}"/>
    <cellStyle name="Comma 8 4 4" xfId="2628" xr:uid="{99ED7B2E-6FD6-4BAF-AAE2-947C87A566E5}"/>
    <cellStyle name="Comma 8 4 4 2" xfId="6151" xr:uid="{862CD81B-E319-4DA5-A9E8-1F595408C923}"/>
    <cellStyle name="Comma 8 4 4 3" xfId="9945" xr:uid="{01E6BA1E-AA07-4416-87EC-936102562A20}"/>
    <cellStyle name="Comma 8 4 4 4" xfId="13735" xr:uid="{7D7FA582-B503-4B23-9F27-3C75BAC620CB}"/>
    <cellStyle name="Comma 8 4 4 5" xfId="17526" xr:uid="{25255B9A-0A23-48B3-A8D5-8D4AE6953742}"/>
    <cellStyle name="Comma 8 4 5" xfId="6146" xr:uid="{06375BDA-C7F3-4B2D-916D-8EB8D402FA9A}"/>
    <cellStyle name="Comma 8 4 6" xfId="9940" xr:uid="{BD12F93F-89C7-4687-B4F6-E7D123229AC4}"/>
    <cellStyle name="Comma 8 4 7" xfId="13730" xr:uid="{1CC6509D-4371-469A-9C6E-ABF49480820B}"/>
    <cellStyle name="Comma 8 4 8" xfId="17521" xr:uid="{43BA3E76-0FC8-4B1E-9ED1-3856BDC771C0}"/>
    <cellStyle name="Comma 8 5" xfId="1062" xr:uid="{B1495B52-46C6-4B3C-8D83-C5600D23A96D}"/>
    <cellStyle name="Comma 8 5 2" xfId="1745" xr:uid="{A51EF041-D68E-4552-9814-E3BB44840CA5}"/>
    <cellStyle name="Comma 8 5 2 2" xfId="3538" xr:uid="{BF334522-2E09-4417-BAA6-615075CE9302}"/>
    <cellStyle name="Comma 8 5 2 2 2" xfId="6154" xr:uid="{19F00104-5E6E-4D5B-B072-02F72FEC969D}"/>
    <cellStyle name="Comma 8 5 2 2 3" xfId="9948" xr:uid="{0E24777A-F176-4149-BE12-3858E1FC2292}"/>
    <cellStyle name="Comma 8 5 2 2 4" xfId="13738" xr:uid="{D5C25C14-030C-4F8E-B28A-B995009B3532}"/>
    <cellStyle name="Comma 8 5 2 2 5" xfId="17529" xr:uid="{0FF25183-8728-4F9E-8178-F7541F767B94}"/>
    <cellStyle name="Comma 8 5 2 3" xfId="6153" xr:uid="{7DB799D8-2928-4F67-A541-A61743581045}"/>
    <cellStyle name="Comma 8 5 2 4" xfId="9947" xr:uid="{8A5F4E58-A419-4E81-BF1B-3BFE7A6C0111}"/>
    <cellStyle name="Comma 8 5 2 5" xfId="13737" xr:uid="{84A31054-DB80-47A5-B9F6-0765605DF198}"/>
    <cellStyle name="Comma 8 5 2 6" xfId="17528" xr:uid="{E6C08169-96EB-4F7A-AC09-792863F62692}"/>
    <cellStyle name="Comma 8 5 3" xfId="2855" xr:uid="{B9A5DEDC-BD74-4399-ACB3-6A4C31631E2F}"/>
    <cellStyle name="Comma 8 5 3 2" xfId="6155" xr:uid="{5F874BD5-CE90-4F94-ADF4-F40CD1B273EF}"/>
    <cellStyle name="Comma 8 5 3 3" xfId="9949" xr:uid="{6991D8B1-6FF2-40E7-A405-F130DF5D6F7F}"/>
    <cellStyle name="Comma 8 5 3 4" xfId="13739" xr:uid="{C95A86DA-475F-405B-B56F-6460B80AA2B3}"/>
    <cellStyle name="Comma 8 5 3 5" xfId="17530" xr:uid="{7D7DBDE5-3BC0-4164-AC82-BFEF0A1E2AC5}"/>
    <cellStyle name="Comma 8 5 4" xfId="6152" xr:uid="{88BBAF56-B693-4767-8F7F-ABD27F4D4EC4}"/>
    <cellStyle name="Comma 8 5 5" xfId="9946" xr:uid="{7C6A5A17-1F05-4DC3-81D1-0F140BC07A43}"/>
    <cellStyle name="Comma 8 5 6" xfId="13736" xr:uid="{D6C558F1-5253-4AE4-9B06-6A846377F0C9}"/>
    <cellStyle name="Comma 8 5 7" xfId="17527" xr:uid="{6B2EB847-C40E-4BCE-94FD-30BD48AC2665}"/>
    <cellStyle name="Comma 8 6" xfId="1290" xr:uid="{0AA74549-679A-42FB-BF25-D1237D73C0F3}"/>
    <cellStyle name="Comma 8 6 2" xfId="3083" xr:uid="{D1004776-F450-4763-9899-A5CAE89E27A6}"/>
    <cellStyle name="Comma 8 6 2 2" xfId="6157" xr:uid="{B8185BEA-2E18-42DB-AE50-B6FB21E2CAD0}"/>
    <cellStyle name="Comma 8 6 2 3" xfId="9951" xr:uid="{E025FE51-7354-43D9-978F-9F1536D3B2C7}"/>
    <cellStyle name="Comma 8 6 2 4" xfId="13741" xr:uid="{D49C4753-08C9-4393-B7A6-75D76EA880D8}"/>
    <cellStyle name="Comma 8 6 2 5" xfId="17532" xr:uid="{C3F1B2CB-FFAC-4C9C-A5F1-7B263E70461F}"/>
    <cellStyle name="Comma 8 6 3" xfId="6156" xr:uid="{EA5AC818-68DE-449B-B8E3-C672EF007272}"/>
    <cellStyle name="Comma 8 6 4" xfId="9950" xr:uid="{390CFA4C-E526-4DC9-B6FD-E7C3C0DCE2FA}"/>
    <cellStyle name="Comma 8 6 5" xfId="13740" xr:uid="{7F334836-9C82-4496-8BFF-5270AE068183}"/>
    <cellStyle name="Comma 8 6 6" xfId="17531" xr:uid="{139EEAAF-C66F-4D32-8D31-3E25288750C2}"/>
    <cellStyle name="Comma 8 7" xfId="594" xr:uid="{D8BE479F-4431-4CB4-9CC8-0FB20C16851C}"/>
    <cellStyle name="Comma 8 7 2" xfId="2395" xr:uid="{A67FCF3A-75E8-4B82-8D81-83AD0BC5A625}"/>
    <cellStyle name="Comma 8 7 2 2" xfId="6159" xr:uid="{B2E77058-4872-4940-B04A-9D97209657AB}"/>
    <cellStyle name="Comma 8 7 2 3" xfId="9953" xr:uid="{13B2AFB0-4511-4275-A2C8-5901B21A50ED}"/>
    <cellStyle name="Comma 8 7 2 4" xfId="13743" xr:uid="{E1C26663-2898-479A-A477-E39B833E9365}"/>
    <cellStyle name="Comma 8 7 2 5" xfId="17534" xr:uid="{6C54FBDC-8AD6-49DF-86BB-4765CC085D7F}"/>
    <cellStyle name="Comma 8 7 3" xfId="6158" xr:uid="{4096D339-3C2C-45A7-BFE1-81567A2E17E0}"/>
    <cellStyle name="Comma 8 7 4" xfId="9952" xr:uid="{D333EFDB-F34C-471E-9879-35BF89F91B58}"/>
    <cellStyle name="Comma 8 7 5" xfId="13742" xr:uid="{C79CDAB7-2C62-4FFC-9210-1184AF882D99}"/>
    <cellStyle name="Comma 8 7 6" xfId="17533" xr:uid="{AA954CF5-1193-4DDE-B064-7539695F6E89}"/>
    <cellStyle name="Comma 8 8" xfId="2297" xr:uid="{D88CBB67-2EBA-430D-B62B-BCA459CFCC16}"/>
    <cellStyle name="Comma 8 8 2" xfId="6160" xr:uid="{7C61A55B-7AF1-48F8-A825-89C09B962C33}"/>
    <cellStyle name="Comma 8 8 3" xfId="9954" xr:uid="{44F9BEAC-42D6-4CF2-9278-9F276AADD43C}"/>
    <cellStyle name="Comma 8 8 4" xfId="13744" xr:uid="{A8C2BDCE-C23C-4B49-82F4-0B2D3691C666}"/>
    <cellStyle name="Comma 8 8 5" xfId="17535" xr:uid="{75780DA1-A206-4942-9FA1-5ED89066BAD3}"/>
    <cellStyle name="Comma 8 9" xfId="6115" xr:uid="{1BFACC89-6721-4551-9642-056F5BA26327}"/>
    <cellStyle name="Comma 9" xfId="461" xr:uid="{2E78EC0B-5E24-44B0-BE0E-F793F9CAA57F}"/>
    <cellStyle name="Comma 9 10" xfId="9955" xr:uid="{7EB246A1-E232-429B-8599-EDF8E98F6CE2}"/>
    <cellStyle name="Comma 9 11" xfId="13745" xr:uid="{23C6FBD4-18B6-47B2-89DE-0FBD1072E9AE}"/>
    <cellStyle name="Comma 9 12" xfId="17536" xr:uid="{6048197F-1143-45C1-A005-60186B484138}"/>
    <cellStyle name="Comma 9 2" xfId="760" xr:uid="{A798741C-A213-48E1-A07D-C403AE670198}"/>
    <cellStyle name="Comma 9 2 10" xfId="17537" xr:uid="{1CFAF4F1-F9A6-45E7-B1D8-A251EF6AF4B9}"/>
    <cellStyle name="Comma 9 2 2" xfId="987" xr:uid="{FF92B240-2AA0-4C65-B1A3-BB0C900429FA}"/>
    <cellStyle name="Comma 9 2 2 2" xfId="1670" xr:uid="{014C983D-BC26-47BF-B712-AA7417D86C4F}"/>
    <cellStyle name="Comma 9 2 2 2 2" xfId="3463" xr:uid="{8FE5BB25-86D4-4A95-91E6-1FB48FCF23A9}"/>
    <cellStyle name="Comma 9 2 2 2 2 2" xfId="6165" xr:uid="{F5252D02-031C-4A35-AA8A-B07FC0983C54}"/>
    <cellStyle name="Comma 9 2 2 2 2 3" xfId="9959" xr:uid="{D5D98DF5-EB83-49F8-B579-1CC32FDFF7D7}"/>
    <cellStyle name="Comma 9 2 2 2 2 4" xfId="13749" xr:uid="{0FBCDFBD-B943-4F9D-88C6-E422628A6CF7}"/>
    <cellStyle name="Comma 9 2 2 2 2 5" xfId="17540" xr:uid="{75B209CC-D1E9-4B8E-9E1A-DB4244ABBF83}"/>
    <cellStyle name="Comma 9 2 2 2 3" xfId="6164" xr:uid="{59B731A4-4CFD-49D5-9AEC-CE3C99BF5F61}"/>
    <cellStyle name="Comma 9 2 2 2 4" xfId="9958" xr:uid="{EFC174E7-D8DB-4E07-9206-F87AC9C76A0D}"/>
    <cellStyle name="Comma 9 2 2 2 5" xfId="13748" xr:uid="{16BA6DEF-4878-4080-85CB-BE780E2AF84B}"/>
    <cellStyle name="Comma 9 2 2 2 6" xfId="17539" xr:uid="{B75002B0-721E-4776-82CB-B26BC5515DE4}"/>
    <cellStyle name="Comma 9 2 2 3" xfId="2175" xr:uid="{A42876C9-0D7C-4F0C-A873-484E751E5B51}"/>
    <cellStyle name="Comma 9 2 2 3 2" xfId="3968" xr:uid="{4878E7D5-9272-4201-9678-7640A53DAE82}"/>
    <cellStyle name="Comma 9 2 2 3 2 2" xfId="6167" xr:uid="{A745025F-6FFF-444A-9BCA-6DD382882279}"/>
    <cellStyle name="Comma 9 2 2 3 2 3" xfId="9961" xr:uid="{83F5CC8C-4D24-4B5E-98E4-10D0B4649032}"/>
    <cellStyle name="Comma 9 2 2 3 2 4" xfId="13751" xr:uid="{320E154D-18C0-48AA-A9EF-3FC0F31DE2BA}"/>
    <cellStyle name="Comma 9 2 2 3 2 5" xfId="17542" xr:uid="{72568B5B-FA03-4A77-BD17-D8A243B524C4}"/>
    <cellStyle name="Comma 9 2 2 3 3" xfId="6166" xr:uid="{73A78B08-E8C4-45DB-9C0A-8ABF2E7B8684}"/>
    <cellStyle name="Comma 9 2 2 3 4" xfId="9960" xr:uid="{A78E0452-0ADD-4AE3-BB32-72FC4E6253F7}"/>
    <cellStyle name="Comma 9 2 2 3 5" xfId="13750" xr:uid="{2E14CE8A-3764-4EA5-9DDD-CE5F73F8B7F3}"/>
    <cellStyle name="Comma 9 2 2 3 6" xfId="17541" xr:uid="{A828A3EE-FCB2-4189-B631-28E6C692FC5B}"/>
    <cellStyle name="Comma 9 2 2 4" xfId="2780" xr:uid="{14EEA0A8-72DF-40A6-9390-C588B39AFA50}"/>
    <cellStyle name="Comma 9 2 2 4 2" xfId="6168" xr:uid="{3A3DD762-FD6E-4791-A2C8-57554EB49EAC}"/>
    <cellStyle name="Comma 9 2 2 4 3" xfId="9962" xr:uid="{41C481D9-620D-4B4C-8690-21C6FC0936B1}"/>
    <cellStyle name="Comma 9 2 2 4 4" xfId="13752" xr:uid="{8922EAC4-EB68-424D-8276-2518474844F4}"/>
    <cellStyle name="Comma 9 2 2 4 5" xfId="17543" xr:uid="{C15CD51D-4842-4FA0-8BC6-FD84DF71FEB8}"/>
    <cellStyle name="Comma 9 2 2 5" xfId="6163" xr:uid="{5946F16F-3918-4743-BEE2-FC1D4B090276}"/>
    <cellStyle name="Comma 9 2 2 6" xfId="9957" xr:uid="{AAE33BDE-4FE3-442D-9DCB-489116E9BC83}"/>
    <cellStyle name="Comma 9 2 2 7" xfId="13747" xr:uid="{47721383-28C7-4454-AB8F-830B173BD697}"/>
    <cellStyle name="Comma 9 2 2 8" xfId="17538" xr:uid="{2CAD4156-0807-43B8-92D5-B125888CB255}"/>
    <cellStyle name="Comma 9 2 3" xfId="1214" xr:uid="{F5E1C262-0863-43F7-A551-94D50C32EBFA}"/>
    <cellStyle name="Comma 9 2 3 2" xfId="1897" xr:uid="{DD80B489-ABE8-4B99-A402-76B0A5CD0099}"/>
    <cellStyle name="Comma 9 2 3 2 2" xfId="3690" xr:uid="{2BF7D3B2-A56A-48AF-83E5-D303A54F247D}"/>
    <cellStyle name="Comma 9 2 3 2 2 2" xfId="6171" xr:uid="{39F0D531-4E7C-4701-B0F3-5B496035CD08}"/>
    <cellStyle name="Comma 9 2 3 2 2 3" xfId="9965" xr:uid="{3B3DD23E-F4CD-46D9-8AE8-5099C6AAA71F}"/>
    <cellStyle name="Comma 9 2 3 2 2 4" xfId="13755" xr:uid="{74FD3CC7-68A2-4EA8-95EC-C8435F0BB7E1}"/>
    <cellStyle name="Comma 9 2 3 2 2 5" xfId="17546" xr:uid="{C5501241-95ED-479B-AFA4-D4AD319470DC}"/>
    <cellStyle name="Comma 9 2 3 2 3" xfId="6170" xr:uid="{63ACFC5C-255D-401A-A5F1-A47C153852F2}"/>
    <cellStyle name="Comma 9 2 3 2 4" xfId="9964" xr:uid="{82118E73-73F9-49C2-A118-BEFC1771EA55}"/>
    <cellStyle name="Comma 9 2 3 2 5" xfId="13754" xr:uid="{F3C5FBE6-56CC-4B51-81EB-6A46C5874225}"/>
    <cellStyle name="Comma 9 2 3 2 6" xfId="17545" xr:uid="{A0B8F736-A1CB-4798-913A-5FCCC11F7154}"/>
    <cellStyle name="Comma 9 2 3 3" xfId="3007" xr:uid="{E1099988-1B95-470D-B11D-FB93AF7197BB}"/>
    <cellStyle name="Comma 9 2 3 3 2" xfId="6172" xr:uid="{EFA71208-1241-4E21-AC31-637885F551B8}"/>
    <cellStyle name="Comma 9 2 3 3 3" xfId="9966" xr:uid="{063B6B12-2745-4093-86A1-40B95FCD2EA5}"/>
    <cellStyle name="Comma 9 2 3 3 4" xfId="13756" xr:uid="{2BA8A9B4-714F-41F5-8C15-8071C344028C}"/>
    <cellStyle name="Comma 9 2 3 3 5" xfId="17547" xr:uid="{78B1181B-A9CE-44A6-9AAD-38A598D83EE2}"/>
    <cellStyle name="Comma 9 2 3 4" xfId="6169" xr:uid="{82824D66-8D20-47C8-9B6B-90A81D5A61C0}"/>
    <cellStyle name="Comma 9 2 3 5" xfId="9963" xr:uid="{A2990314-9F5A-47C0-922B-2E0CF35A4B9D}"/>
    <cellStyle name="Comma 9 2 3 6" xfId="13753" xr:uid="{049E1185-FD63-4FB0-81FD-820AEAEBE919}"/>
    <cellStyle name="Comma 9 2 3 7" xfId="17544" xr:uid="{D51C0D85-9A37-4CCD-86D5-92A8F63DDA98}"/>
    <cellStyle name="Comma 9 2 4" xfId="1442" xr:uid="{AD8D8D03-56F2-4D1E-AE89-38A6B119EC97}"/>
    <cellStyle name="Comma 9 2 4 2" xfId="3235" xr:uid="{22DC6693-C93C-414D-AE0E-367EBE5B0DA3}"/>
    <cellStyle name="Comma 9 2 4 2 2" xfId="6174" xr:uid="{74AFB247-A00C-4986-882E-B56B03C47678}"/>
    <cellStyle name="Comma 9 2 4 2 3" xfId="9968" xr:uid="{55207382-DF20-439D-966F-04BEB7CB36BC}"/>
    <cellStyle name="Comma 9 2 4 2 4" xfId="13758" xr:uid="{FBC8447C-0CF9-44DF-AE5B-8EFDFCBBAC41}"/>
    <cellStyle name="Comma 9 2 4 2 5" xfId="17549" xr:uid="{3A502534-70C3-446E-A4EA-43846F0B76F3}"/>
    <cellStyle name="Comma 9 2 4 3" xfId="6173" xr:uid="{B9DFA4CA-5170-4C35-8B78-1193E32F0B37}"/>
    <cellStyle name="Comma 9 2 4 4" xfId="9967" xr:uid="{B4110343-7A4F-4429-9A55-2114F5ABF98F}"/>
    <cellStyle name="Comma 9 2 4 5" xfId="13757" xr:uid="{0699A9BD-372D-473A-B5C5-591298C9A318}"/>
    <cellStyle name="Comma 9 2 4 6" xfId="17548" xr:uid="{BED58AAE-3F75-4A82-80BE-18DC63C9BE51}"/>
    <cellStyle name="Comma 9 2 5" xfId="2035" xr:uid="{C8F99703-CCFA-4C27-B15F-0B1EA071597F}"/>
    <cellStyle name="Comma 9 2 5 2" xfId="3828" xr:uid="{37593D29-0FB3-4C4D-B2D3-70BB0824A47E}"/>
    <cellStyle name="Comma 9 2 5 2 2" xfId="6176" xr:uid="{04496CC2-AE7E-47F0-BD2C-9A865B70D22E}"/>
    <cellStyle name="Comma 9 2 5 2 3" xfId="9970" xr:uid="{122D733B-223A-4622-9B7E-B09578A1642A}"/>
    <cellStyle name="Comma 9 2 5 2 4" xfId="13760" xr:uid="{757D21E8-9F26-4EF0-8FC8-0D9527478481}"/>
    <cellStyle name="Comma 9 2 5 2 5" xfId="17551" xr:uid="{EEE0E77C-3480-43A9-9F1E-2D9A1FCEF791}"/>
    <cellStyle name="Comma 9 2 5 3" xfId="6175" xr:uid="{9EBB3F1E-8A3C-48EC-8845-D7AE478C3CC4}"/>
    <cellStyle name="Comma 9 2 5 4" xfId="9969" xr:uid="{A0246120-4A83-4E94-A3D6-76C112AFD873}"/>
    <cellStyle name="Comma 9 2 5 5" xfId="13759" xr:uid="{3C01C0EC-1366-4DED-9BF7-A9A481B9E49A}"/>
    <cellStyle name="Comma 9 2 5 6" xfId="17550" xr:uid="{2F9766E4-9B88-4270-B8C6-FEC42DEA889E}"/>
    <cellStyle name="Comma 9 2 6" xfId="2553" xr:uid="{6EF89807-86A6-4584-A21C-C66AF74DE58A}"/>
    <cellStyle name="Comma 9 2 6 2" xfId="6177" xr:uid="{9873A4E8-F5D9-4DD0-A8BB-14F43963B5FB}"/>
    <cellStyle name="Comma 9 2 6 3" xfId="9971" xr:uid="{D1F4C616-E428-45B3-A2C5-6ED597B70687}"/>
    <cellStyle name="Comma 9 2 6 4" xfId="13761" xr:uid="{5F494C20-8D35-495C-AEA0-38027F47567A}"/>
    <cellStyle name="Comma 9 2 6 5" xfId="17552" xr:uid="{0451B457-1014-4727-B2A0-90F74A84A62B}"/>
    <cellStyle name="Comma 9 2 7" xfId="6162" xr:uid="{09B980E9-7ADC-4CD1-93C2-E1B62BD4CD55}"/>
    <cellStyle name="Comma 9 2 8" xfId="9956" xr:uid="{5370C288-8A88-469E-8BB9-41BB28F5E28C}"/>
    <cellStyle name="Comma 9 2 9" xfId="13746" xr:uid="{0F9956FF-C124-400B-9E53-7C2D6ACA6555}"/>
    <cellStyle name="Comma 9 3" xfId="685" xr:uid="{C02DFAC5-651B-412A-8175-E5997D837348}"/>
    <cellStyle name="Comma 9 3 10" xfId="17553" xr:uid="{98B78BC9-38E9-48EC-A536-C25724C7AB2B}"/>
    <cellStyle name="Comma 9 3 2" xfId="912" xr:uid="{0F80BB57-5483-4072-976B-2D885CBEB4FE}"/>
    <cellStyle name="Comma 9 3 2 2" xfId="1595" xr:uid="{0345DED6-859A-46FC-AF25-76386B36445A}"/>
    <cellStyle name="Comma 9 3 2 2 2" xfId="3388" xr:uid="{BB5C6BA9-92B0-41AD-BD2A-5D9C77334E55}"/>
    <cellStyle name="Comma 9 3 2 2 2 2" xfId="6181" xr:uid="{CF8BE675-6F6F-4E42-B227-31A16FE93A57}"/>
    <cellStyle name="Comma 9 3 2 2 2 3" xfId="9975" xr:uid="{025B4129-C9F3-4563-A7A0-299F37324E07}"/>
    <cellStyle name="Comma 9 3 2 2 2 4" xfId="13765" xr:uid="{8801D2DC-7516-4BCC-B0C8-FFFB8D188642}"/>
    <cellStyle name="Comma 9 3 2 2 2 5" xfId="17556" xr:uid="{3FC75C7D-BC3E-408D-B968-CB5C2DBF888A}"/>
    <cellStyle name="Comma 9 3 2 2 3" xfId="6180" xr:uid="{2A88D6CF-F8AB-4536-A1D9-4FA0EB68B376}"/>
    <cellStyle name="Comma 9 3 2 2 4" xfId="9974" xr:uid="{AD9EA670-EA15-42A8-93B4-07C01DA1F159}"/>
    <cellStyle name="Comma 9 3 2 2 5" xfId="13764" xr:uid="{4264E1EA-DCBF-4526-98F3-95ECDF15A24C}"/>
    <cellStyle name="Comma 9 3 2 2 6" xfId="17555" xr:uid="{78682110-8E40-450B-B3C0-1A9B509D28F4}"/>
    <cellStyle name="Comma 9 3 2 3" xfId="2705" xr:uid="{821B2804-1497-45C8-A867-C93FCF0AF122}"/>
    <cellStyle name="Comma 9 3 2 3 2" xfId="6182" xr:uid="{BF12DCDF-E63D-4642-A253-FE4212A4DED6}"/>
    <cellStyle name="Comma 9 3 2 3 3" xfId="9976" xr:uid="{1CD8EB71-BF93-416D-822E-CC0E76D228BD}"/>
    <cellStyle name="Comma 9 3 2 3 4" xfId="13766" xr:uid="{A2124FE9-CE21-44BE-9921-E14FE634AFA3}"/>
    <cellStyle name="Comma 9 3 2 3 5" xfId="17557" xr:uid="{97B60C04-697A-44B0-A628-F040099F175D}"/>
    <cellStyle name="Comma 9 3 2 4" xfId="6179" xr:uid="{B90412A1-1F1A-4CC9-92C9-B70ABD2CC2BF}"/>
    <cellStyle name="Comma 9 3 2 5" xfId="9973" xr:uid="{C2DE77E0-C0B5-4EF7-935C-010E88AADE71}"/>
    <cellStyle name="Comma 9 3 2 6" xfId="13763" xr:uid="{896FAF9F-EDE8-453D-8F6D-820BCA5EB00E}"/>
    <cellStyle name="Comma 9 3 2 7" xfId="17554" xr:uid="{1245C762-0A3F-4C83-B15C-6DCAC136CA64}"/>
    <cellStyle name="Comma 9 3 3" xfId="1139" xr:uid="{F99422E7-E08D-4818-B0A2-F7D220996729}"/>
    <cellStyle name="Comma 9 3 3 2" xfId="1822" xr:uid="{92A94171-0555-47B2-B3A2-7ABA8E408B4E}"/>
    <cellStyle name="Comma 9 3 3 2 2" xfId="3615" xr:uid="{A50FC5D2-390B-48F2-8886-2816B5417444}"/>
    <cellStyle name="Comma 9 3 3 2 2 2" xfId="6185" xr:uid="{7FFF4CB8-D123-4B1F-A53C-4ACE4DFBFAD0}"/>
    <cellStyle name="Comma 9 3 3 2 2 3" xfId="9979" xr:uid="{A81349F4-1864-4278-828E-3BD1E58D4917}"/>
    <cellStyle name="Comma 9 3 3 2 2 4" xfId="13769" xr:uid="{9291CBA2-AC22-42BC-AAEF-5689262F871B}"/>
    <cellStyle name="Comma 9 3 3 2 2 5" xfId="17560" xr:uid="{CC38E793-5177-4B05-AE28-02F1BA2D247B}"/>
    <cellStyle name="Comma 9 3 3 2 3" xfId="6184" xr:uid="{C7CCD695-F9A6-4666-AC9B-36131875EB41}"/>
    <cellStyle name="Comma 9 3 3 2 4" xfId="9978" xr:uid="{EE889F44-1181-4088-B1BD-485611288422}"/>
    <cellStyle name="Comma 9 3 3 2 5" xfId="13768" xr:uid="{64EC327F-B9CB-4E33-985F-8EEB9F2A4130}"/>
    <cellStyle name="Comma 9 3 3 2 6" xfId="17559" xr:uid="{0C33230B-1D64-43D6-8DE6-A91AA4F9C6E4}"/>
    <cellStyle name="Comma 9 3 3 3" xfId="2932" xr:uid="{F63DAA0A-A13B-4ABA-9FAC-D6522CCDF3A6}"/>
    <cellStyle name="Comma 9 3 3 3 2" xfId="6186" xr:uid="{56515C9A-6362-48FA-893C-367075B968B8}"/>
    <cellStyle name="Comma 9 3 3 3 3" xfId="9980" xr:uid="{0519BBAB-C048-4337-A035-65A3B92370A4}"/>
    <cellStyle name="Comma 9 3 3 3 4" xfId="13770" xr:uid="{F88D4B2B-405F-4002-9196-4FB74DC0D471}"/>
    <cellStyle name="Comma 9 3 3 3 5" xfId="17561" xr:uid="{69DFD43A-109A-453B-9DA8-8464D0905E49}"/>
    <cellStyle name="Comma 9 3 3 4" xfId="6183" xr:uid="{07AF517D-A658-4542-A6DB-6F25151B2FD6}"/>
    <cellStyle name="Comma 9 3 3 5" xfId="9977" xr:uid="{B5B9A9D3-ACBE-4328-8BE5-444DBB66B1E0}"/>
    <cellStyle name="Comma 9 3 3 6" xfId="13767" xr:uid="{292BB9D1-10D5-4EB6-889F-3AA9131FC3A9}"/>
    <cellStyle name="Comma 9 3 3 7" xfId="17558" xr:uid="{01496659-2E38-49C8-83B0-DDACE1B59A55}"/>
    <cellStyle name="Comma 9 3 4" xfId="1367" xr:uid="{57C19991-40AE-405D-B8BD-40E001662608}"/>
    <cellStyle name="Comma 9 3 4 2" xfId="3160" xr:uid="{E33ED577-B94C-4C93-80F6-B553D9A52619}"/>
    <cellStyle name="Comma 9 3 4 2 2" xfId="6188" xr:uid="{DFECFFD3-5483-41F5-8C5C-A664C8875A82}"/>
    <cellStyle name="Comma 9 3 4 2 3" xfId="9982" xr:uid="{569FE8E5-F4A0-478A-844D-EDE0BD19068E}"/>
    <cellStyle name="Comma 9 3 4 2 4" xfId="13772" xr:uid="{B7FF086B-BC58-470F-9405-4D2B09C94022}"/>
    <cellStyle name="Comma 9 3 4 2 5" xfId="17563" xr:uid="{88A09FC2-6E39-4B30-AF14-9CF9F54A2E97}"/>
    <cellStyle name="Comma 9 3 4 3" xfId="6187" xr:uid="{DC8B0F04-401C-494D-8BFD-04F6E5A9A169}"/>
    <cellStyle name="Comma 9 3 4 4" xfId="9981" xr:uid="{0C8BBE76-B2CA-4E6D-BADF-13EA0228CFBD}"/>
    <cellStyle name="Comma 9 3 4 5" xfId="13771" xr:uid="{6774827F-6288-49A1-A1D0-A1BDD87C79CE}"/>
    <cellStyle name="Comma 9 3 4 6" xfId="17562" xr:uid="{11DA347D-E993-40CF-80DC-F69992E02332}"/>
    <cellStyle name="Comma 9 3 5" xfId="1971" xr:uid="{0C99E8E6-A17C-41F1-8F4A-A902B3C7C2AF}"/>
    <cellStyle name="Comma 9 3 5 2" xfId="3764" xr:uid="{0D272A5E-84D8-449A-B898-796EF1EE17F5}"/>
    <cellStyle name="Comma 9 3 5 2 2" xfId="6190" xr:uid="{A442D2E4-321E-4E70-83F0-520AF431BF9E}"/>
    <cellStyle name="Comma 9 3 5 2 3" xfId="9984" xr:uid="{B85DD06D-9351-49BE-86B0-2AB6F5C86DED}"/>
    <cellStyle name="Comma 9 3 5 2 4" xfId="13774" xr:uid="{ACCD1200-722B-4411-BF62-50C51C1B0055}"/>
    <cellStyle name="Comma 9 3 5 2 5" xfId="17565" xr:uid="{8639ECED-E6E6-45F7-910E-967311C26470}"/>
    <cellStyle name="Comma 9 3 5 3" xfId="6189" xr:uid="{E00B3F41-1E07-4D94-98D8-74C88FC0329F}"/>
    <cellStyle name="Comma 9 3 5 4" xfId="9983" xr:uid="{659AC35A-EC8D-4491-82C7-C371B26D95EB}"/>
    <cellStyle name="Comma 9 3 5 5" xfId="13773" xr:uid="{EB85B96C-E06F-4F3D-A8F1-9A2240E7C864}"/>
    <cellStyle name="Comma 9 3 5 6" xfId="17564" xr:uid="{746C02B6-C976-45CD-97E2-6BCDF37ED21F}"/>
    <cellStyle name="Comma 9 3 6" xfId="2478" xr:uid="{FBD37250-2786-4420-A259-BC1A64CB7254}"/>
    <cellStyle name="Comma 9 3 6 2" xfId="6191" xr:uid="{9E272771-059A-4E32-8B00-4AC6F1734BFC}"/>
    <cellStyle name="Comma 9 3 6 3" xfId="9985" xr:uid="{07A01CF0-A2F7-4CB6-9437-E4A932AD2773}"/>
    <cellStyle name="Comma 9 3 6 4" xfId="13775" xr:uid="{8FD7F5B0-C67B-4F6D-863A-F5D92017228E}"/>
    <cellStyle name="Comma 9 3 6 5" xfId="17566" xr:uid="{63CFB6B4-65EA-4D83-B8D7-CEDF95538602}"/>
    <cellStyle name="Comma 9 3 7" xfId="6178" xr:uid="{F1A074B1-85F9-44CF-A080-DEA55DFDE309}"/>
    <cellStyle name="Comma 9 3 8" xfId="9972" xr:uid="{B9270E4A-4E7F-41E8-AB67-A84978CBF28B}"/>
    <cellStyle name="Comma 9 3 9" xfId="13762" xr:uid="{A9348581-54A2-4DB3-9626-43C2B124C1AD}"/>
    <cellStyle name="Comma 9 4" xfId="836" xr:uid="{FBCD4A7F-6F55-4645-B8EB-9D2F58741703}"/>
    <cellStyle name="Comma 9 4 2" xfId="1519" xr:uid="{9FD306FE-D177-4FE4-8780-54307C54B388}"/>
    <cellStyle name="Comma 9 4 2 2" xfId="3312" xr:uid="{31E076BD-08E5-426E-80A1-507B27FDDE75}"/>
    <cellStyle name="Comma 9 4 2 2 2" xfId="6194" xr:uid="{131E654E-0792-4694-B15B-F1CD3143B664}"/>
    <cellStyle name="Comma 9 4 2 2 3" xfId="9988" xr:uid="{4DC1A65C-2D84-4685-B8DD-3412ED5CD3A2}"/>
    <cellStyle name="Comma 9 4 2 2 4" xfId="13778" xr:uid="{B99870E3-CF9C-4454-9791-A176E44013EE}"/>
    <cellStyle name="Comma 9 4 2 2 5" xfId="17569" xr:uid="{A628A6B0-A2BD-4C7F-88E3-9801EAFB9630}"/>
    <cellStyle name="Comma 9 4 2 3" xfId="6193" xr:uid="{C424A6E4-BC85-4E94-B3AE-E1CFDE514801}"/>
    <cellStyle name="Comma 9 4 2 4" xfId="9987" xr:uid="{8D057AC8-E22F-4BE6-80A9-609F646B4CA0}"/>
    <cellStyle name="Comma 9 4 2 5" xfId="13777" xr:uid="{94F75AF2-4871-4B95-96DB-E20467404444}"/>
    <cellStyle name="Comma 9 4 2 6" xfId="17568" xr:uid="{2B9FB15A-25A7-4EDD-B93B-5B62A7EAEF5E}"/>
    <cellStyle name="Comma 9 4 3" xfId="2100" xr:uid="{E2318242-97B5-44C0-878A-14C9352837C6}"/>
    <cellStyle name="Comma 9 4 3 2" xfId="3893" xr:uid="{684738D9-047B-4987-93B2-7541971976EA}"/>
    <cellStyle name="Comma 9 4 3 2 2" xfId="6196" xr:uid="{D7400742-D208-4D1F-9C63-DEA181ADC175}"/>
    <cellStyle name="Comma 9 4 3 2 3" xfId="9990" xr:uid="{FD981307-DBEE-4434-8031-38F01B844743}"/>
    <cellStyle name="Comma 9 4 3 2 4" xfId="13780" xr:uid="{A818556D-62F9-436F-8E9B-126BAA18B44C}"/>
    <cellStyle name="Comma 9 4 3 2 5" xfId="17571" xr:uid="{F7B79340-6CD6-4F58-8D20-7301FA933131}"/>
    <cellStyle name="Comma 9 4 3 3" xfId="6195" xr:uid="{9C7D91FC-C5A3-4475-838B-C43A1F34E6F7}"/>
    <cellStyle name="Comma 9 4 3 4" xfId="9989" xr:uid="{F5945D50-1D42-4887-9811-0C4060A0693B}"/>
    <cellStyle name="Comma 9 4 3 5" xfId="13779" xr:uid="{10D38239-6B8E-49C1-BB6E-43892A8384D0}"/>
    <cellStyle name="Comma 9 4 3 6" xfId="17570" xr:uid="{4AC45D62-0FB5-4D20-BB85-E56785E9A94D}"/>
    <cellStyle name="Comma 9 4 4" xfId="2629" xr:uid="{940223C1-346B-4104-BFFE-CE319AC41D63}"/>
    <cellStyle name="Comma 9 4 4 2" xfId="6197" xr:uid="{93B7A949-7582-4853-A6F6-A44AE067C7ED}"/>
    <cellStyle name="Comma 9 4 4 3" xfId="9991" xr:uid="{7C077F7F-E496-4A32-A61C-8AB8A0F2E9F5}"/>
    <cellStyle name="Comma 9 4 4 4" xfId="13781" xr:uid="{B19AED4A-E3A3-4371-A6FB-7D0344F1981B}"/>
    <cellStyle name="Comma 9 4 4 5" xfId="17572" xr:uid="{598E28E4-58A5-496E-98EE-316E3C88E7E0}"/>
    <cellStyle name="Comma 9 4 5" xfId="6192" xr:uid="{D812D0E1-5632-438C-BA1F-7456DA494EE4}"/>
    <cellStyle name="Comma 9 4 6" xfId="9986" xr:uid="{F4531238-B187-4A3B-8092-94D7F0561ABE}"/>
    <cellStyle name="Comma 9 4 7" xfId="13776" xr:uid="{517F5F11-6A44-4FB2-B0BD-9019A166F1EA}"/>
    <cellStyle name="Comma 9 4 8" xfId="17567" xr:uid="{33CA354D-7237-4564-9D77-EAF49A0FC07A}"/>
    <cellStyle name="Comma 9 5" xfId="1063" xr:uid="{8EFA6157-1721-4120-9BD5-134B54C316CA}"/>
    <cellStyle name="Comma 9 5 2" xfId="1746" xr:uid="{35E66625-2BDB-4E8A-B7CD-F7E8C6EE05EF}"/>
    <cellStyle name="Comma 9 5 2 2" xfId="3539" xr:uid="{B5CA033F-0AF7-4438-81AD-702880C74B30}"/>
    <cellStyle name="Comma 9 5 2 2 2" xfId="6200" xr:uid="{645FC794-C041-4ACC-9F27-8B36847F64E9}"/>
    <cellStyle name="Comma 9 5 2 2 3" xfId="9994" xr:uid="{38B94580-6ED0-4106-A7B9-6676684F4091}"/>
    <cellStyle name="Comma 9 5 2 2 4" xfId="13784" xr:uid="{2F7A7C86-3D7C-4DB1-80D1-0ACC5605591D}"/>
    <cellStyle name="Comma 9 5 2 2 5" xfId="17575" xr:uid="{27811249-A9E8-42BC-BBDF-D7E4B888AADE}"/>
    <cellStyle name="Comma 9 5 2 3" xfId="6199" xr:uid="{E70DBF40-E209-453D-B93C-19EC3C33DBBE}"/>
    <cellStyle name="Comma 9 5 2 4" xfId="9993" xr:uid="{E5F631BC-3F61-48F1-8366-704948287419}"/>
    <cellStyle name="Comma 9 5 2 5" xfId="13783" xr:uid="{3DFADDD8-DD89-46BF-A91F-EA622AB2C091}"/>
    <cellStyle name="Comma 9 5 2 6" xfId="17574" xr:uid="{044959C5-C784-4D9B-B5FA-C8948E83A07D}"/>
    <cellStyle name="Comma 9 5 3" xfId="2856" xr:uid="{5E48AC05-520A-4B05-9FAC-66905D3A2695}"/>
    <cellStyle name="Comma 9 5 3 2" xfId="6201" xr:uid="{BCFE62EF-DEF3-44F8-A0FE-B57D2F9C9FE2}"/>
    <cellStyle name="Comma 9 5 3 3" xfId="9995" xr:uid="{D031F7F4-880A-4485-BAC1-7BF18D899725}"/>
    <cellStyle name="Comma 9 5 3 4" xfId="13785" xr:uid="{80457CE1-7AD4-4127-969C-3B8859058A0C}"/>
    <cellStyle name="Comma 9 5 3 5" xfId="17576" xr:uid="{EE0F6924-C8FA-4378-8609-F9098D290C1A}"/>
    <cellStyle name="Comma 9 5 4" xfId="6198" xr:uid="{24BF3022-9C62-45A8-9C91-DA171E2FBC80}"/>
    <cellStyle name="Comma 9 5 5" xfId="9992" xr:uid="{F17C0C04-5E87-4662-A9C9-2A7D77BFD587}"/>
    <cellStyle name="Comma 9 5 6" xfId="13782" xr:uid="{9532884B-81A7-4F03-9444-55580920EF2C}"/>
    <cellStyle name="Comma 9 5 7" xfId="17573" xr:uid="{DEE14071-1A2A-4A63-A487-D666821C0326}"/>
    <cellStyle name="Comma 9 6" xfId="1291" xr:uid="{57775DC5-E308-4B4F-B65B-EBE2B89F3716}"/>
    <cellStyle name="Comma 9 6 2" xfId="3084" xr:uid="{C1D846A2-6426-4B3D-B439-278537690BF2}"/>
    <cellStyle name="Comma 9 6 2 2" xfId="6203" xr:uid="{E3153CF2-18F1-4F9D-8086-E4058BDF38F3}"/>
    <cellStyle name="Comma 9 6 2 3" xfId="9997" xr:uid="{0BA7A55C-BFB6-4BC4-A2C1-34520DAE81EF}"/>
    <cellStyle name="Comma 9 6 2 4" xfId="13787" xr:uid="{58FFC4FD-8E54-4BE5-BD04-C7FA130ED468}"/>
    <cellStyle name="Comma 9 6 2 5" xfId="17578" xr:uid="{9F0C46B2-7DE7-47C2-AC5F-7374F6D77151}"/>
    <cellStyle name="Comma 9 6 3" xfId="6202" xr:uid="{D99BC105-6024-4212-A627-0CBA0A7A2628}"/>
    <cellStyle name="Comma 9 6 4" xfId="9996" xr:uid="{4C51D5A5-98C5-4871-9791-80FD063230D2}"/>
    <cellStyle name="Comma 9 6 5" xfId="13786" xr:uid="{1C16AE96-5F12-4674-85F0-205F3B84F0BD}"/>
    <cellStyle name="Comma 9 6 6" xfId="17577" xr:uid="{1A2D01E9-2F0E-40DE-851B-A620FF38B212}"/>
    <cellStyle name="Comma 9 7" xfId="595" xr:uid="{510B1E4E-E29A-4D16-BDD8-C825F1FE720E}"/>
    <cellStyle name="Comma 9 7 2" xfId="2396" xr:uid="{7ABE2E83-A827-4175-A59B-98C507E1C095}"/>
    <cellStyle name="Comma 9 7 2 2" xfId="6205" xr:uid="{81DE12F7-5CD4-46E1-A5E6-16768428CECE}"/>
    <cellStyle name="Comma 9 7 2 3" xfId="9999" xr:uid="{FF3DEE3F-B221-4A44-822D-97EBA38801D5}"/>
    <cellStyle name="Comma 9 7 2 4" xfId="13789" xr:uid="{B62B45BF-08D3-4A4C-ACD6-81FD9D71E4E5}"/>
    <cellStyle name="Comma 9 7 2 5" xfId="17580" xr:uid="{90E4A3DB-638E-49AF-94CD-F06E653CC029}"/>
    <cellStyle name="Comma 9 7 3" xfId="6204" xr:uid="{EA3DB56F-1DF9-457E-B0B0-C3194B457E7C}"/>
    <cellStyle name="Comma 9 7 4" xfId="9998" xr:uid="{EECD0C33-30D6-49CA-A396-A9A7181355FC}"/>
    <cellStyle name="Comma 9 7 5" xfId="13788" xr:uid="{BB4DC661-4299-4348-927A-E3214760046C}"/>
    <cellStyle name="Comma 9 7 6" xfId="17579" xr:uid="{5D29C01B-E8C4-4169-A26D-B7880548B992}"/>
    <cellStyle name="Comma 9 8" xfId="2298" xr:uid="{50D7FD76-83BC-4782-B4CB-A4AC169ED34F}"/>
    <cellStyle name="Comma 9 8 2" xfId="6206" xr:uid="{9640B362-5E19-4B96-A666-E7BD63EE62D0}"/>
    <cellStyle name="Comma 9 8 3" xfId="10000" xr:uid="{5D59F4D2-D908-4633-A9BE-253708C66640}"/>
    <cellStyle name="Comma 9 8 4" xfId="13790" xr:uid="{0A86FCBF-6B83-463F-A0F5-82D347380F82}"/>
    <cellStyle name="Comma 9 8 5" xfId="17581" xr:uid="{949CF87B-BEE0-44DD-B2C5-7A9D04008578}"/>
    <cellStyle name="Comma 9 9" xfId="6161" xr:uid="{04C8AA9A-81A1-4457-86FE-6F432A184C2B}"/>
    <cellStyle name="Copied" xfId="109" xr:uid="{EE0744C7-FCF3-4388-A303-A0210399610B}"/>
    <cellStyle name="COST1" xfId="110" xr:uid="{70B0D18C-1003-4C7A-935C-9B74DBAF2149}"/>
    <cellStyle name="Dezimal_Templ_Out_Ger_0301corr" xfId="111" xr:uid="{83CAF114-8D18-4314-B43C-21B98D1B3777}"/>
    <cellStyle name="Entered" xfId="112" xr:uid="{2EFCCF4C-8EEC-476C-8FCD-B48E4375F3EA}"/>
    <cellStyle name="Euro" xfId="49" xr:uid="{1A26375B-06AE-476B-BD92-E790A60F93C4}"/>
    <cellStyle name="Euro 2" xfId="113" xr:uid="{A5B84B50-93BE-4B05-839D-4C29AA04A8D7}"/>
    <cellStyle name="Explanatory Text 2" xfId="290" xr:uid="{9E497AA6-6823-432C-8899-7428EF91692E}"/>
    <cellStyle name="Explanatory Text 3" xfId="291" xr:uid="{275BCCAB-48E6-47E8-91DD-498EB4D86D32}"/>
    <cellStyle name="Explanatory Text 4" xfId="292" xr:uid="{7099D1D4-93E0-4F94-9C83-D52D952E090E}"/>
    <cellStyle name="Good 2" xfId="293" xr:uid="{26DEF5DB-E323-42D0-B203-4AC888866B10}"/>
    <cellStyle name="Good 3" xfId="294" xr:uid="{A519A839-C3B9-40FC-96F3-84C84E0547C3}"/>
    <cellStyle name="Good 4" xfId="295" xr:uid="{FC77FEF5-59D2-456A-91E4-423FA49131E5}"/>
    <cellStyle name="Grey" xfId="114" xr:uid="{98973AE9-CEEA-44A9-89BF-2E78D81030CD}"/>
    <cellStyle name="Header1" xfId="115" xr:uid="{2F5923BA-1329-4592-B0A3-726394B0D000}"/>
    <cellStyle name="Header2" xfId="116" xr:uid="{2481EC61-7963-4383-AD02-AE8F7A6590CB}"/>
    <cellStyle name="Header2 2" xfId="6207" xr:uid="{11702E33-4D9C-4C17-985E-E1EBB35BE7FA}"/>
    <cellStyle name="Header2 3" xfId="13791" xr:uid="{344C9DDA-305F-4D37-A70A-187A2DFF4D57}"/>
    <cellStyle name="Header2 4" xfId="17582" xr:uid="{E30F7B73-B686-43EF-9F50-72A0945CB99C}"/>
    <cellStyle name="Heading 1 2" xfId="296" xr:uid="{F38F10BF-BD40-4BC4-A283-AE202EA0DC25}"/>
    <cellStyle name="Heading 1 3" xfId="297" xr:uid="{F9E8E96A-FAB4-4420-9F49-F3A21DF68077}"/>
    <cellStyle name="Heading 1 4" xfId="298" xr:uid="{70EB86E3-43C8-455E-BD0E-609A10C5BBE2}"/>
    <cellStyle name="Heading 2 2" xfId="299" xr:uid="{255B7FC6-3FCD-47F8-A2D5-021FA31F03F0}"/>
    <cellStyle name="Heading 2 3" xfId="300" xr:uid="{3E472F94-0355-4B5D-9A40-B936C9F80F5F}"/>
    <cellStyle name="Heading 2 4" xfId="301" xr:uid="{8FECAF4D-7806-40BF-8FA9-85D3214E7BC1}"/>
    <cellStyle name="Heading 3 2" xfId="302" xr:uid="{8A7284F4-590F-4FB9-BFBE-5D26651CF7C1}"/>
    <cellStyle name="Heading 3 3" xfId="303" xr:uid="{84C9D8F2-79B9-44DE-8D23-0501FC281FD3}"/>
    <cellStyle name="Heading 3 4" xfId="304" xr:uid="{C81A5D0D-5779-49EF-8621-4948437CB018}"/>
    <cellStyle name="Heading 4 2" xfId="305" xr:uid="{E7063865-1B06-4816-A66E-56A36D2D322F}"/>
    <cellStyle name="Heading 4 3" xfId="306" xr:uid="{0669BD67-4399-4B6D-A867-62883691C158}"/>
    <cellStyle name="Heading 4 4" xfId="307" xr:uid="{BA6D1378-8A5D-429F-85AE-5473D55A46CA}"/>
    <cellStyle name="Input [yellow]" xfId="117" xr:uid="{A4441F69-0B49-4005-8433-DD7B6458B095}"/>
    <cellStyle name="Input [yellow] 2" xfId="10001" xr:uid="{5D62FEF6-96F8-4CCE-981A-7A6CA25DCAF4}"/>
    <cellStyle name="Input [yellow] 3" xfId="13792" xr:uid="{3E28F165-A353-4485-8A06-77CE4F1E0BE5}"/>
    <cellStyle name="Input [yellow] 4" xfId="17583" xr:uid="{4C818700-C3EF-4249-8327-1A490402A9C6}"/>
    <cellStyle name="Input 2" xfId="308" xr:uid="{AF16CBD3-F8A8-4BC2-8FB4-9CD4B6628D33}"/>
    <cellStyle name="Input 3" xfId="309" xr:uid="{DAA20A5D-04AA-4FD8-9DB3-8AB3E3AC9F09}"/>
    <cellStyle name="Input 4" xfId="310" xr:uid="{50CA5BA1-B636-4A20-8D57-A73F84AF6817}"/>
    <cellStyle name="Input Cells" xfId="118" xr:uid="{833640A3-B9F4-4791-9325-EEA5A066302F}"/>
    <cellStyle name="Linked Cell 2" xfId="311" xr:uid="{C596292F-1F76-4A70-858B-EAC047ABBA4C}"/>
    <cellStyle name="Linked Cell 3" xfId="312" xr:uid="{ABCE2F16-D68E-44F5-8876-155889F35678}"/>
    <cellStyle name="Linked Cell 4" xfId="313" xr:uid="{B952F605-9F51-44D1-A270-A3BE417C0BBA}"/>
    <cellStyle name="Linked Cells" xfId="119" xr:uid="{5F4552CE-2319-44F1-AFB3-3EC0FA426EF0}"/>
    <cellStyle name="Millares [0]_VIRUS-EDY" xfId="120" xr:uid="{DBD438D1-0AE8-4219-ABA9-66D3AC34544E}"/>
    <cellStyle name="Millares_VIRUS-EDY" xfId="121" xr:uid="{873058A3-D26F-4E07-8E59-B1422895EB33}"/>
    <cellStyle name="Milliers [0]_!!!GO" xfId="122" xr:uid="{ACF2DDA9-9D9F-49F9-BE2E-F991C5220503}"/>
    <cellStyle name="Milliers_!!!GO" xfId="123" xr:uid="{FB3369AA-E80B-4DAC-9B0A-86E696EE667E}"/>
    <cellStyle name="Monétaire [0]_!!!GO" xfId="124" xr:uid="{03A3CE7F-DBF9-4E7A-B017-79C696F6B9B0}"/>
    <cellStyle name="Monétaire_!!!GO" xfId="125" xr:uid="{4D5591D2-1AD3-47B1-873D-86C13BB503EC}"/>
    <cellStyle name="Neutral 2" xfId="314" xr:uid="{C5219A94-E2AF-4A56-AE48-943582745B15}"/>
    <cellStyle name="Neutral 3" xfId="315" xr:uid="{1B4EC2FC-044F-457E-A08A-FEF5EC10C9AC}"/>
    <cellStyle name="Neutral 4" xfId="316" xr:uid="{F5BB4ED3-550A-4C08-AB9E-59A33C4C1C48}"/>
    <cellStyle name="Neutral 5" xfId="548" xr:uid="{BCC5A712-A8D2-42E4-8C5B-C32DBD14AF38}"/>
    <cellStyle name="Neutral 6" xfId="341" xr:uid="{87FB61BC-AD77-4A4B-B667-3C9E979BE013}"/>
    <cellStyle name="Normal - Style1" xfId="126" xr:uid="{45193399-59A7-459E-9471-CB09827BA879}"/>
    <cellStyle name="Normal 10" xfId="127" xr:uid="{234CE3D3-A80C-4FC6-932E-A5A5367F1A0D}"/>
    <cellStyle name="Normal 10 2" xfId="406" xr:uid="{E1B698D9-745F-4320-960F-417BC403858C}"/>
    <cellStyle name="Normal 10 3" xfId="352" xr:uid="{2AA61871-2130-4107-9849-AE6F8C95DC6E}"/>
    <cellStyle name="Normal 11" xfId="128" xr:uid="{ECA85801-6197-41F7-9E02-AD6FB32542F0}"/>
    <cellStyle name="Normal 11 2" xfId="407" xr:uid="{B4617154-5A89-4B38-8832-F78E6A2BE94E}"/>
    <cellStyle name="Normal 11 3" xfId="353" xr:uid="{1ED0CA57-34A0-4AF1-AC0E-379450606C57}"/>
    <cellStyle name="Normal 12" xfId="129" xr:uid="{6044778F-69C8-4DD5-8F4C-DA81F8FA43EF}"/>
    <cellStyle name="Normal 12 2" xfId="408" xr:uid="{3DD3D22B-35EB-4925-8FBD-D007932ABA6A}"/>
    <cellStyle name="Normal 12 3" xfId="354" xr:uid="{0AD5FADB-9203-4A79-B08D-81F4CBC0F388}"/>
    <cellStyle name="Normal 13" xfId="401" xr:uid="{37A0B24A-268F-4769-AB0E-5605236E50D0}"/>
    <cellStyle name="Normal 13 2" xfId="437" xr:uid="{12859F15-E668-4716-A300-22D2F45BFC22}"/>
    <cellStyle name="Normal 14" xfId="402" xr:uid="{203AE096-E6FB-450A-AF30-FE5506B84254}"/>
    <cellStyle name="Normal 15" xfId="423" xr:uid="{CE940B56-A7E3-48DD-842E-96C72927D0DB}"/>
    <cellStyle name="Normal 16" xfId="424" xr:uid="{4F918C5D-A009-47D6-A2B6-6B0FEA338A02}"/>
    <cellStyle name="Normal 17" xfId="428" xr:uid="{9F453F94-378D-4704-9635-B4923EE77840}"/>
    <cellStyle name="Normal 18" xfId="429" xr:uid="{C125216C-899A-40E4-A3BF-CE65880531B5}"/>
    <cellStyle name="Normal 19" xfId="430" xr:uid="{3DE2FFCD-A7F3-4B8C-9280-38B72243F40D}"/>
    <cellStyle name="Normal 2" xfId="130" xr:uid="{6F6C2A04-48CC-4BE3-A19D-A1E563999D71}"/>
    <cellStyle name="Normal 2 2" xfId="131" xr:uid="{A64BBAAB-041A-4F54-B7F8-283157E9B1BB}"/>
    <cellStyle name="Normal 2 2 2" xfId="409" xr:uid="{B5AE7357-6CD4-4947-83C2-119532BA4CC8}"/>
    <cellStyle name="Normal 2 2 3" xfId="404" xr:uid="{EB328B5C-237D-4FDF-90CA-AAEA6EFE8E8B}"/>
    <cellStyle name="Normal 2 2 4" xfId="205" xr:uid="{DB5C1680-5E3B-4B89-BB10-5BBDE762495D}"/>
    <cellStyle name="Normal 2 3" xfId="181" xr:uid="{65CD6EF6-493A-4583-9E4C-B6CA665BAF55}"/>
    <cellStyle name="Normal 2 4" xfId="180" xr:uid="{7F763872-F5DD-4477-8A20-0102CD35CA8E}"/>
    <cellStyle name="Normal 2 4 2" xfId="400" xr:uid="{2B17B920-78FC-4FEF-93B3-3704C126B246}"/>
    <cellStyle name="Normal 2 5" xfId="204" xr:uid="{07D97ADE-22B0-4276-897B-318D26DD5863}"/>
    <cellStyle name="Normal 20" xfId="438" xr:uid="{88171F8A-9C9C-4A56-8D9D-E91D6B0CC50C}"/>
    <cellStyle name="Normal 21" xfId="439" xr:uid="{76AEBE6B-20B7-4F7D-A1C5-FB66D28FBECC}"/>
    <cellStyle name="Normal 22" xfId="444" xr:uid="{99A4F701-7D25-4A21-8D3F-DF0720CCC026}"/>
    <cellStyle name="Normal 23" xfId="445" xr:uid="{5BD73537-6AF8-48CB-96B5-A571FD717AA5}"/>
    <cellStyle name="Normal 24" xfId="450" xr:uid="{F55A9FD5-B062-469B-A945-9087A3875CBC}"/>
    <cellStyle name="Normal 25" xfId="451" xr:uid="{C957318C-AC73-4F95-8B4E-20F08AB5DC95}"/>
    <cellStyle name="Normal 26" xfId="456" xr:uid="{08C3DB72-184C-4D21-BD08-300E86A2E3F7}"/>
    <cellStyle name="Normal 27" xfId="457" xr:uid="{023C9256-EB8E-4320-97FC-5A016E62E33D}"/>
    <cellStyle name="Normal 28" xfId="462" xr:uid="{A6DE8355-11BA-47E0-BE62-5A793D906CA2}"/>
    <cellStyle name="Normal 29" xfId="463" xr:uid="{BAFF884B-F7A6-4BAC-83BE-B5750202386A}"/>
    <cellStyle name="Normal 3" xfId="132" xr:uid="{E00F81A6-F51A-447E-9908-0181511C37CA}"/>
    <cellStyle name="Normal 3 2" xfId="133" xr:uid="{37C30511-24BE-4D06-B531-E39E9D269392}"/>
    <cellStyle name="Normal 3 3" xfId="410" xr:uid="{A40F9051-A8FB-4B69-BE4C-F39221D3C3B6}"/>
    <cellStyle name="Normal 3 4" xfId="317" xr:uid="{D0D5209F-DCE7-4B50-B1DF-1E57B3BBA610}"/>
    <cellStyle name="Normal 30" xfId="472" xr:uid="{222269C2-4860-4CCD-B891-6D1E9185D3D6}"/>
    <cellStyle name="Normal 31" xfId="473" xr:uid="{78F49FC0-B03B-40AE-B8E5-A7CAD8CA2D20}"/>
    <cellStyle name="Normal 32" xfId="482" xr:uid="{D8591CFD-444F-45D1-B875-98841E008563}"/>
    <cellStyle name="Normal 33" xfId="483" xr:uid="{CD059898-61E8-4CE0-8D8A-09E1FFD59775}"/>
    <cellStyle name="Normal 34" xfId="492" xr:uid="{2526CB9C-F7D7-4E1B-B48D-3A1C84493F66}"/>
    <cellStyle name="Normal 35" xfId="493" xr:uid="{EEF7263E-5E67-4982-B945-6D50280FAABE}"/>
    <cellStyle name="Normal 36" xfId="513" xr:uid="{2BFCC0B5-B6BA-4A22-8EA0-5C5E995E64E5}"/>
    <cellStyle name="Normal 37" xfId="515" xr:uid="{36004939-646B-480F-AA5A-43F2FAE92247}"/>
    <cellStyle name="Normal 38" xfId="516" xr:uid="{45DC29A8-4B84-4701-B48F-4E164FAC2283}"/>
    <cellStyle name="Normal 39" xfId="522" xr:uid="{4FAF1383-33F4-4DCF-9937-30BF9E36CA24}"/>
    <cellStyle name="Normal 4" xfId="134" xr:uid="{EF87FE8F-5EBB-4410-8128-766E6FB224BC}"/>
    <cellStyle name="Normal 4 2" xfId="135" xr:uid="{E2C37882-1917-4D9A-A12A-09AB017BCA70}"/>
    <cellStyle name="Normal 4 3" xfId="411" xr:uid="{FB73E4AD-1996-4C1D-A83D-D21E4C2B26D9}"/>
    <cellStyle name="Normal 4 4" xfId="318" xr:uid="{A54D135D-6ACB-47AA-94B0-2290F783D836}"/>
    <cellStyle name="Normal 40" xfId="523" xr:uid="{5AC9D5EC-4E96-400F-8637-14CA88D5788A}"/>
    <cellStyle name="Normal 41" xfId="532" xr:uid="{C44CF968-0773-4616-AF41-F7FE1B65F91C}"/>
    <cellStyle name="Normal 42" xfId="533" xr:uid="{E9051174-1C64-471D-B23E-A2B57F97B69F}"/>
    <cellStyle name="Normal 43" xfId="546" xr:uid="{69908E2F-2F30-41BE-ADBF-B08BCFFC2AD0}"/>
    <cellStyle name="Normal 5" xfId="136" xr:uid="{A33EE324-BC84-4E52-9028-77C4128B450F}"/>
    <cellStyle name="Normal 5 2" xfId="137" xr:uid="{0379880B-FEB5-47FC-8CF3-8338957133AE}"/>
    <cellStyle name="Normal 5 3" xfId="412" xr:uid="{F83BBB1F-781A-49C7-A04B-AAEFA8277B05}"/>
    <cellStyle name="Normal 5 4" xfId="319" xr:uid="{840E6433-E46D-4ECC-90B0-941C2F90B9E1}"/>
    <cellStyle name="Normal 6" xfId="138" xr:uid="{0DA84D9F-D69E-4D2B-A2F0-E596AE3EB33A}"/>
    <cellStyle name="Normal 6 2" xfId="139" xr:uid="{13488BED-58A6-4871-A5E3-2A79EA3124ED}"/>
    <cellStyle name="Normal 6 3" xfId="413" xr:uid="{D9AFAB98-C92A-41E9-871F-0EF71D55D99B}"/>
    <cellStyle name="Normal 6 4" xfId="348" xr:uid="{8B6D5A73-7700-4E05-AFB6-AE2B5D5E905E}"/>
    <cellStyle name="Normal 7" xfId="140" xr:uid="{466A43B3-7A34-4569-9DBD-5CD3EBED2FDD}"/>
    <cellStyle name="Normal 7 2" xfId="141" xr:uid="{5509E6D4-5849-47CE-84E7-EA6D6FA27B41}"/>
    <cellStyle name="Normal 7 3" xfId="414" xr:uid="{DFF8641C-53DE-44C7-A301-A19845DD78C2}"/>
    <cellStyle name="Normal 7 4" xfId="349" xr:uid="{7A1BB3C9-C797-4F0B-8DD0-ED0BE9E083B7}"/>
    <cellStyle name="Normal 8" xfId="142" xr:uid="{31DDE277-933C-4608-99F6-0107A09C22A9}"/>
    <cellStyle name="Normal 8 2" xfId="143" xr:uid="{2E211A05-1A44-442B-8938-E2EF5960F84B}"/>
    <cellStyle name="Normal 8 3" xfId="415" xr:uid="{2390FACE-8B52-4926-A790-731A804040DB}"/>
    <cellStyle name="Normal 8 4" xfId="350" xr:uid="{44147CD1-62CC-4734-A8B5-1FC414F47FA6}"/>
    <cellStyle name="Normal 9" xfId="144" xr:uid="{E71E96C2-B533-4E2A-8B8D-9428730582C2}"/>
    <cellStyle name="Normal 9 2" xfId="416" xr:uid="{3EFF7101-7118-4E11-99A4-5A92C6D18787}"/>
    <cellStyle name="Normal 9 3" xfId="351" xr:uid="{F148CDAB-34C9-4EA8-AD6D-1512BDA6D6DA}"/>
    <cellStyle name="Normal_Sheet1" xfId="5" xr:uid="{C21B1E3C-CD3B-4CC5-B3CF-155DC88C5149}"/>
    <cellStyle name="Note 2" xfId="320" xr:uid="{810FD80A-CB42-4E30-BFA7-7FAD2AE68E5C}"/>
    <cellStyle name="Note 3" xfId="321" xr:uid="{75CEB64F-C51F-4CEF-B334-D139B6DBAEC7}"/>
    <cellStyle name="Note 4" xfId="322" xr:uid="{7C8BA8BB-09D0-4D9F-8033-9CE4B6AB0DB0}"/>
    <cellStyle name="Note 5" xfId="323" xr:uid="{185C36DA-51D1-40BD-907C-90AF63A64A8E}"/>
    <cellStyle name="O…‹aO‚e [0.00]_Region Orders (2)" xfId="145" xr:uid="{CAE9EDF3-A6FA-400B-9A18-F2443364D8AD}"/>
    <cellStyle name="O…‹aO‚e_Region Orders (2)" xfId="146" xr:uid="{0A0CECB0-0244-490A-B22C-1A9F22766A66}"/>
    <cellStyle name="Output 2" xfId="324" xr:uid="{D4F70A84-42DA-498F-BC2C-50808A9CECA9}"/>
    <cellStyle name="Output 3" xfId="325" xr:uid="{2E639E5A-D559-44FF-A7C2-151C8400FB78}"/>
    <cellStyle name="Output 4" xfId="326" xr:uid="{7F64C3E7-C27B-41A2-A77B-FB3D46C6A494}"/>
    <cellStyle name="per.style" xfId="147" xr:uid="{BEA02355-F992-4504-85F3-BBBB52ADFA74}"/>
    <cellStyle name="Percent [2]" xfId="148" xr:uid="{F1A84A65-9253-4E09-80E7-74C5606B680D}"/>
    <cellStyle name="Percent 10" xfId="440" xr:uid="{BF49665A-770C-4E4B-AC54-F6545D83E34E}"/>
    <cellStyle name="Percent 11" xfId="441" xr:uid="{5A812490-0BC9-49EC-9BDC-7362C954D79F}"/>
    <cellStyle name="Percent 12" xfId="446" xr:uid="{80AD1D5C-8957-4800-94FC-CEC929A6BF86}"/>
    <cellStyle name="Percent 13" xfId="447" xr:uid="{017CA5F6-FB47-4307-8C44-08C788C282C9}"/>
    <cellStyle name="Percent 14" xfId="452" xr:uid="{109C24FB-E756-49D5-944A-2F7330F3154D}"/>
    <cellStyle name="Percent 15" xfId="453" xr:uid="{939CC2C9-3E25-49E8-93FE-87DF16AD5DAA}"/>
    <cellStyle name="Percent 16" xfId="458" xr:uid="{1115CFA4-CFC0-4F82-B339-622591D33CF8}"/>
    <cellStyle name="Percent 17" xfId="459" xr:uid="{15D18442-0995-4713-B5FF-A5F4DFFC352D}"/>
    <cellStyle name="Percent 18" xfId="465" xr:uid="{10A44BA6-9230-44A7-809E-4FC1CBBC2E5E}"/>
    <cellStyle name="Percent 19" xfId="467" xr:uid="{E6219CF6-DF06-40E6-A8B8-DD40196158C9}"/>
    <cellStyle name="Percent 2" xfId="327" xr:uid="{9A1B2218-9D5A-4FED-803D-F5177B2C6DB6}"/>
    <cellStyle name="Percent 20" xfId="475" xr:uid="{A84B3206-F620-4DF5-A1F4-9EDE2D35B9AF}"/>
    <cellStyle name="Percent 21" xfId="477" xr:uid="{BE8DFDD1-0984-4A13-84EE-0B7E01224FDC}"/>
    <cellStyle name="Percent 22" xfId="485" xr:uid="{5DACE4FA-5847-4FD5-B344-6DC1E573EAE4}"/>
    <cellStyle name="Percent 23" xfId="487" xr:uid="{7F043FCA-82D6-4565-AD46-55F692DD065F}"/>
    <cellStyle name="Percent 24" xfId="494" xr:uid="{0821A026-1A08-442E-9241-22FCD0EC57EE}"/>
    <cellStyle name="Percent 25" xfId="495" xr:uid="{D117E6EC-041F-4540-B144-713275D8FC7A}"/>
    <cellStyle name="Percent 26" xfId="518" xr:uid="{BCE90B7A-3441-4ADA-8D22-5DEAC098DA7C}"/>
    <cellStyle name="Percent 27" xfId="519" xr:uid="{1EFB8BA2-0240-4CF7-969C-3E4EC8B1D287}"/>
    <cellStyle name="Percent 28" xfId="525" xr:uid="{AC4B5373-1F8D-4D92-AB39-6995315510D2}"/>
    <cellStyle name="Percent 29" xfId="527" xr:uid="{E61F329D-3CEC-443A-A96C-ED6E54D5376D}"/>
    <cellStyle name="Percent 3" xfId="328" xr:uid="{CD2833C1-77AC-4ED5-834E-C353EF3AC858}"/>
    <cellStyle name="Percent 30" xfId="534" xr:uid="{6AFA5A04-D182-4928-8DB9-BDBC7E71DF1C}"/>
    <cellStyle name="Percent 31" xfId="535" xr:uid="{4235DC4E-3486-46D4-A5DB-652A718AB88E}"/>
    <cellStyle name="Percent 32" xfId="4021" xr:uid="{02638F5B-2C43-4B6E-8C1A-53B6EB263247}"/>
    <cellStyle name="Percent 33" xfId="4020" xr:uid="{E54BC790-81BD-43D9-B818-D36E555BE230}"/>
    <cellStyle name="Percent 34" xfId="4033" xr:uid="{82504A80-5C7A-4A32-B463-F011D0EC30F1}"/>
    <cellStyle name="Percent 35" xfId="4032" xr:uid="{7FA84E69-EBD7-41F1-9509-752A3AEDFAF3}"/>
    <cellStyle name="Percent 36" xfId="4042" xr:uid="{66602842-9881-4634-BB14-2BE637FB8068}"/>
    <cellStyle name="Percent 37" xfId="4040" xr:uid="{BD6FF462-F76D-4970-9346-5E54A670B6DF}"/>
    <cellStyle name="Percent 38" xfId="4041" xr:uid="{CB1C5496-9146-4610-A7C8-CAA1ABAA7500}"/>
    <cellStyle name="Percent 39" xfId="4043" xr:uid="{03E37A89-5524-4F2D-8C1F-2D012ED33795}"/>
    <cellStyle name="Percent 4" xfId="329" xr:uid="{B7257F71-5B63-4459-BCE0-69964E40E29D}"/>
    <cellStyle name="Percent 40" xfId="4045" xr:uid="{8F471400-7172-4036-9A7D-8C1D38A127CF}"/>
    <cellStyle name="Percent 41" xfId="4044" xr:uid="{F90876C5-F8FE-4C0E-8A25-EE3CAD1942F6}"/>
    <cellStyle name="Percent 5" xfId="426" xr:uid="{C232574B-F42F-484E-85DB-44740D9C6798}"/>
    <cellStyle name="Percent 6" xfId="427" xr:uid="{4071C0AA-2EF0-40BB-A643-D43DF055BC08}"/>
    <cellStyle name="Percent 7" xfId="425" xr:uid="{39F1B199-DF68-4BFB-8C4C-697F59A4C1F0}"/>
    <cellStyle name="Percent 8" xfId="432" xr:uid="{791F6225-0528-4511-A850-C36DCE1B1EBB}"/>
    <cellStyle name="Percent 9" xfId="434" xr:uid="{52541E51-FA4D-4BEF-8CAA-565FE3995AF0}"/>
    <cellStyle name="PERCENTAGE" xfId="149" xr:uid="{B0D8E0DB-5229-4E9E-AF56-16745FD22F52}"/>
    <cellStyle name="pricing" xfId="150" xr:uid="{2903E110-30CB-44EA-B131-724F00D3A536}"/>
    <cellStyle name="PSChar" xfId="151" xr:uid="{0E1AC4BF-46B2-4430-89AE-20D51F2D0B9C}"/>
    <cellStyle name="RevList" xfId="152" xr:uid="{F4E25A3E-7734-48C2-9F81-1B738983EB6F}"/>
    <cellStyle name="SAPBEXaggData" xfId="359" xr:uid="{1C90A976-AB53-4F2F-8DFC-F0BC96512C83}"/>
    <cellStyle name="SAPBEXaggData 2" xfId="6208" xr:uid="{0F89B8DC-F40E-44F1-8C26-DCC396959AF6}"/>
    <cellStyle name="SAPBEXaggData 3" xfId="10002" xr:uid="{9F75182A-AE28-4434-B1E7-C6099CED2D06}"/>
    <cellStyle name="SAPBEXaggData 4" xfId="13793" xr:uid="{3AADD190-1658-48F4-A504-20D00CE75C29}"/>
    <cellStyle name="SAPBEXaggData 5" xfId="17584" xr:uid="{E117897F-A82B-4B81-B784-7D3022AB69E7}"/>
    <cellStyle name="SAPBEXaggDataEmph" xfId="360" xr:uid="{E8575602-9BD4-4E10-A5A8-97D68329A874}"/>
    <cellStyle name="SAPBEXaggDataEmph 2" xfId="6209" xr:uid="{62927BFA-1C75-4748-9CFC-A92956AF0826}"/>
    <cellStyle name="SAPBEXaggDataEmph 3" xfId="10003" xr:uid="{FE4B79A2-3C48-4460-ABC2-E2A927F04303}"/>
    <cellStyle name="SAPBEXaggDataEmph 4" xfId="13794" xr:uid="{3D61F46B-6CD8-4DAE-BB32-40AB90F5E556}"/>
    <cellStyle name="SAPBEXaggDataEmph 5" xfId="17585" xr:uid="{6BE96BE9-2AED-4612-9D74-6E67FE58A6FE}"/>
    <cellStyle name="SAPBEXaggItem" xfId="361" xr:uid="{509FCE7D-4D77-4C71-8D67-C3BC7A06A60A}"/>
    <cellStyle name="SAPBEXaggItem 2" xfId="6210" xr:uid="{0B38ECE5-0A7E-4077-ABE3-61EE1FBA0FF5}"/>
    <cellStyle name="SAPBEXaggItem 3" xfId="10004" xr:uid="{62F65252-6EC4-4EB0-BACB-C3FBCE066D06}"/>
    <cellStyle name="SAPBEXaggItem 4" xfId="13795" xr:uid="{3FFFF2EE-5B75-41C0-9EEF-B76334C96BA0}"/>
    <cellStyle name="SAPBEXaggItem 5" xfId="17586" xr:uid="{9C694BB0-86C4-4642-8858-0AC33376032E}"/>
    <cellStyle name="SAPBEXaggItemX" xfId="362" xr:uid="{05687DE7-D11E-4828-B989-2EFFDB1B0484}"/>
    <cellStyle name="SAPBEXaggItemX 2" xfId="6211" xr:uid="{A3BFDCF9-3F29-4DB5-A09F-9D72D63942E0}"/>
    <cellStyle name="SAPBEXaggItemX 3" xfId="10005" xr:uid="{B3539B1C-1C89-4BCC-B1F8-B1FA9F3219C3}"/>
    <cellStyle name="SAPBEXaggItemX 4" xfId="13796" xr:uid="{717B86D9-6FFE-46F5-B173-A3871D2A6A86}"/>
    <cellStyle name="SAPBEXaggItemX 5" xfId="17587" xr:uid="{E11DE9AA-07F8-47F3-9B90-43523361ED16}"/>
    <cellStyle name="SAPBEXchaText" xfId="363" xr:uid="{A3682E16-C343-4CAF-B8FE-5F4304C62D44}"/>
    <cellStyle name="SAPBEXchaText 2" xfId="6212" xr:uid="{DB14C7BE-1691-4DFC-A918-8BB0FC2BCE00}"/>
    <cellStyle name="SAPBEXchaText 3" xfId="10006" xr:uid="{FC0F034B-DD46-4F58-921D-F9262B8D8FDF}"/>
    <cellStyle name="SAPBEXchaText 4" xfId="13797" xr:uid="{7D3ECF5F-E556-47E1-AACB-1252E707D45F}"/>
    <cellStyle name="SAPBEXchaText 5" xfId="17588" xr:uid="{991DED42-AB1E-428C-9CC5-6095680F8F3F}"/>
    <cellStyle name="SAPBEXexcBad7" xfId="364" xr:uid="{5AD8507A-5AB4-4B9E-9BC9-A4E347A3207F}"/>
    <cellStyle name="SAPBEXexcBad7 2" xfId="6213" xr:uid="{08886ECA-93F6-4C85-BF6F-A116709C1135}"/>
    <cellStyle name="SAPBEXexcBad7 3" xfId="10007" xr:uid="{23426B48-8BF0-47B5-9CCB-6560536347E0}"/>
    <cellStyle name="SAPBEXexcBad7 4" xfId="13798" xr:uid="{368E2D50-5980-4E6D-9DEC-5C0F3D5530E9}"/>
    <cellStyle name="SAPBEXexcBad7 5" xfId="17589" xr:uid="{FB1EDE05-8AAF-4A81-AA27-AAFE6A4713A4}"/>
    <cellStyle name="SAPBEXexcBad8" xfId="365" xr:uid="{7A592EA5-4A10-4D39-8EE4-652E159EAB12}"/>
    <cellStyle name="SAPBEXexcBad8 2" xfId="6214" xr:uid="{7FCA85AA-3083-4C4A-8F38-4A5A9C44E872}"/>
    <cellStyle name="SAPBEXexcBad8 3" xfId="10008" xr:uid="{057ECB16-70DC-4B78-B149-530764CB80C3}"/>
    <cellStyle name="SAPBEXexcBad8 4" xfId="13799" xr:uid="{826643B6-282F-43D6-B516-146FB1EFDD08}"/>
    <cellStyle name="SAPBEXexcBad8 5" xfId="17590" xr:uid="{B272DE8A-36E7-4391-B228-2E8CF9408BA2}"/>
    <cellStyle name="SAPBEXexcBad9" xfId="366" xr:uid="{08BEF422-7372-4F1C-A21C-6EE7F781CF32}"/>
    <cellStyle name="SAPBEXexcBad9 2" xfId="6215" xr:uid="{6E5C979A-E686-46B8-8FAD-F77C21F0942E}"/>
    <cellStyle name="SAPBEXexcBad9 3" xfId="10009" xr:uid="{AA05D339-58FA-41E8-BFE2-3F71218F2F92}"/>
    <cellStyle name="SAPBEXexcBad9 4" xfId="13800" xr:uid="{9023840C-7443-4FDF-B21B-5BC11244ADD3}"/>
    <cellStyle name="SAPBEXexcBad9 5" xfId="17591" xr:uid="{E3534339-94C2-43F0-8547-93B0B7FFCF01}"/>
    <cellStyle name="SAPBEXexcCritical4" xfId="367" xr:uid="{A6E2A935-E7CE-4813-84F1-D57FF1CA48A2}"/>
    <cellStyle name="SAPBEXexcCritical4 2" xfId="6216" xr:uid="{A1346983-E5D8-41CC-97CA-B56A41A23BF2}"/>
    <cellStyle name="SAPBEXexcCritical4 3" xfId="10010" xr:uid="{46352E88-315D-4C97-8E1F-DDF23A439B8F}"/>
    <cellStyle name="SAPBEXexcCritical4 4" xfId="13801" xr:uid="{F4948A7A-E762-48E2-8D1D-9A931CD5DCD1}"/>
    <cellStyle name="SAPBEXexcCritical4 5" xfId="17592" xr:uid="{4CBB88D5-ADD9-4B02-A454-3D2554D6F5C7}"/>
    <cellStyle name="SAPBEXexcCritical5" xfId="368" xr:uid="{DD1BAC61-357F-46B5-9A38-23B38D9F65CE}"/>
    <cellStyle name="SAPBEXexcCritical5 2" xfId="6217" xr:uid="{DD4B126C-4179-42BE-B868-3671EBEE2832}"/>
    <cellStyle name="SAPBEXexcCritical5 3" xfId="10011" xr:uid="{DA0E0494-7E60-4519-A2FE-962F98B579A8}"/>
    <cellStyle name="SAPBEXexcCritical5 4" xfId="13802" xr:uid="{2DA537FB-A823-466B-A866-05ED104AC703}"/>
    <cellStyle name="SAPBEXexcCritical5 5" xfId="17593" xr:uid="{42C8DEEE-6B6B-407E-8B0B-F72338752615}"/>
    <cellStyle name="SAPBEXexcCritical6" xfId="369" xr:uid="{ACAAF128-D8D1-4055-801B-FD05AB872306}"/>
    <cellStyle name="SAPBEXexcCritical6 2" xfId="6218" xr:uid="{10CAAA95-7B98-4C52-90D0-96010D467379}"/>
    <cellStyle name="SAPBEXexcCritical6 3" xfId="10012" xr:uid="{D7D1F2E7-BEDA-40B7-B190-F1B367FBABF4}"/>
    <cellStyle name="SAPBEXexcCritical6 4" xfId="13803" xr:uid="{130C1E1C-D8B3-41BA-976A-4B371FC0B44A}"/>
    <cellStyle name="SAPBEXexcCritical6 5" xfId="17594" xr:uid="{A7B1178B-994F-487E-8501-526FD40D613C}"/>
    <cellStyle name="SAPBEXexcGood1" xfId="370" xr:uid="{CEA6789D-1382-4B39-B9EE-6A4B30358B18}"/>
    <cellStyle name="SAPBEXexcGood1 2" xfId="6219" xr:uid="{FCAEE992-E52B-4EE0-BFD8-B72FEA0E3674}"/>
    <cellStyle name="SAPBEXexcGood1 3" xfId="10013" xr:uid="{0F63401C-9B09-465E-8747-07D9C44FCB75}"/>
    <cellStyle name="SAPBEXexcGood1 4" xfId="13804" xr:uid="{ED128B78-6309-41FD-87A4-49791F8908E2}"/>
    <cellStyle name="SAPBEXexcGood1 5" xfId="17595" xr:uid="{8F46B2E0-AA87-48FE-9213-05C597ACCBE0}"/>
    <cellStyle name="SAPBEXexcGood2" xfId="371" xr:uid="{441BA819-FD17-4C00-BAAD-6F0C21CC215D}"/>
    <cellStyle name="SAPBEXexcGood2 2" xfId="6220" xr:uid="{7C5DD08A-58D2-46C4-AEE1-3239906935F5}"/>
    <cellStyle name="SAPBEXexcGood2 3" xfId="10014" xr:uid="{8BE962F0-1F6E-4CF3-890E-72F615FEFF1B}"/>
    <cellStyle name="SAPBEXexcGood2 4" xfId="13805" xr:uid="{0024DFD1-F49A-4709-B8E1-D702BB53AC76}"/>
    <cellStyle name="SAPBEXexcGood2 5" xfId="17596" xr:uid="{D6BCEB85-B8A3-4F4C-99CF-D4B9C9B8690A}"/>
    <cellStyle name="SAPBEXexcGood3" xfId="372" xr:uid="{8FF08279-7EAF-42D9-996C-09BD9E75B28C}"/>
    <cellStyle name="SAPBEXexcGood3 2" xfId="6221" xr:uid="{BF674A95-DA3F-41C4-8734-41344AC347EA}"/>
    <cellStyle name="SAPBEXexcGood3 3" xfId="10015" xr:uid="{09780C71-AEE0-405D-8BE0-8A9C4E5E78C0}"/>
    <cellStyle name="SAPBEXexcGood3 4" xfId="13806" xr:uid="{E721E7E1-C529-4E65-A67E-6EF1F05E37B6}"/>
    <cellStyle name="SAPBEXexcGood3 5" xfId="17597" xr:uid="{67BEF34B-7F3F-4C2B-859C-1B4A97ED9D61}"/>
    <cellStyle name="SAPBEXfilterDrill" xfId="373" xr:uid="{A4F894A8-D5F5-4AE4-9765-74EAD64A2A3E}"/>
    <cellStyle name="SAPBEXfilterDrill 2" xfId="6222" xr:uid="{808C342B-2694-4D65-A7D5-D8764C2ADD0C}"/>
    <cellStyle name="SAPBEXfilterDrill 3" xfId="10016" xr:uid="{2C8C6A69-4388-4C61-B513-E31282F5461C}"/>
    <cellStyle name="SAPBEXfilterDrill 4" xfId="13807" xr:uid="{AC9E90E0-4446-4719-B818-4F555823B3D4}"/>
    <cellStyle name="SAPBEXfilterDrill 5" xfId="17598" xr:uid="{155386F4-51AD-4F53-93FB-678E2233BDE8}"/>
    <cellStyle name="SAPBEXfilterItem" xfId="374" xr:uid="{453C73C3-0063-464E-9C28-8C078E216BBA}"/>
    <cellStyle name="SAPBEXfilterItem 2" xfId="6223" xr:uid="{24CF3B09-7184-4F8E-BCA6-D0A44975CF59}"/>
    <cellStyle name="SAPBEXfilterItem 3" xfId="10017" xr:uid="{3AA032E8-B5C2-4948-A23D-4C1ED140C695}"/>
    <cellStyle name="SAPBEXfilterItem 4" xfId="13808" xr:uid="{E3D2B0D1-0FBB-4FC7-8C22-06B7F76E5A0A}"/>
    <cellStyle name="SAPBEXfilterItem 5" xfId="17599" xr:uid="{E1A27862-2560-4420-8250-9BB3F451D87F}"/>
    <cellStyle name="SAPBEXfilterText" xfId="375" xr:uid="{40A4D35A-8A55-40C4-AB13-7E2E888133D3}"/>
    <cellStyle name="SAPBEXformats" xfId="376" xr:uid="{ED30038F-7676-419A-818A-34D7C06D0B3E}"/>
    <cellStyle name="SAPBEXformats 2" xfId="6224" xr:uid="{D466BE96-257D-4CC5-A1EA-14CD96C78599}"/>
    <cellStyle name="SAPBEXformats 3" xfId="10018" xr:uid="{D7DF67F9-BD2E-4AC2-9BFC-2050A2970CAC}"/>
    <cellStyle name="SAPBEXformats 4" xfId="13809" xr:uid="{DFF3F022-E14B-468C-8755-01903BB58E25}"/>
    <cellStyle name="SAPBEXformats 5" xfId="17600" xr:uid="{AAFAF5FF-2F32-4383-B58D-7D7C2E6370D6}"/>
    <cellStyle name="SAPBEXheaderItem" xfId="377" xr:uid="{7478DCFE-5928-4D2B-BB39-1A5D1A63C40A}"/>
    <cellStyle name="SAPBEXheaderItem 2" xfId="6225" xr:uid="{8908A836-1099-463D-9101-FEDDC1675A7D}"/>
    <cellStyle name="SAPBEXheaderItem 3" xfId="10019" xr:uid="{7CF772F4-AE3C-424E-8DFC-7007DE5C96EB}"/>
    <cellStyle name="SAPBEXheaderItem 4" xfId="13810" xr:uid="{4AF5DCAD-FDD6-4102-BF48-4E8F9B89EC0F}"/>
    <cellStyle name="SAPBEXheaderItem 5" xfId="17601" xr:uid="{A596C005-79DC-45AF-9227-24CC76EE9425}"/>
    <cellStyle name="SAPBEXheaderText" xfId="378" xr:uid="{3FC23DB3-B8D4-4ED8-89CB-43132A58A5F8}"/>
    <cellStyle name="SAPBEXheaderText 2" xfId="6226" xr:uid="{35D4F104-94CA-4B78-ADB4-40DBBF42643E}"/>
    <cellStyle name="SAPBEXheaderText 3" xfId="10020" xr:uid="{0E516DAF-B176-4840-B8EB-3437FFC28EDE}"/>
    <cellStyle name="SAPBEXheaderText 4" xfId="13811" xr:uid="{7D8F6327-167C-43DA-8ACA-1EDE7B22C368}"/>
    <cellStyle name="SAPBEXheaderText 5" xfId="17602" xr:uid="{F2DB8323-49C3-40AC-A974-A263508808F8}"/>
    <cellStyle name="SAPBEXHLevel0" xfId="379" xr:uid="{3960A081-028B-4730-B451-98EF98AB5C8F}"/>
    <cellStyle name="SAPBEXHLevel0 2" xfId="6227" xr:uid="{A81FE907-1A1C-4264-8917-48474ECF3F6B}"/>
    <cellStyle name="SAPBEXHLevel0 3" xfId="10021" xr:uid="{FD2EA97C-39A0-4E2B-A34D-5897083E278A}"/>
    <cellStyle name="SAPBEXHLevel0 4" xfId="13812" xr:uid="{1FABBBF1-C51E-4D16-8A81-41C9D3E7EFCB}"/>
    <cellStyle name="SAPBEXHLevel0 5" xfId="17603" xr:uid="{937290D9-E5B7-4D98-B966-649A64A19613}"/>
    <cellStyle name="SAPBEXHLevel0X" xfId="380" xr:uid="{0FEC6A85-F534-4ACF-9B30-8E54F3F5D44A}"/>
    <cellStyle name="SAPBEXHLevel0X 2" xfId="6228" xr:uid="{0201B58E-4C4C-4792-834C-E2CF1B9E0A97}"/>
    <cellStyle name="SAPBEXHLevel0X 3" xfId="10022" xr:uid="{F6A45263-5A21-4A77-9B33-F32C5B04010B}"/>
    <cellStyle name="SAPBEXHLevel0X 4" xfId="13813" xr:uid="{C3DB4A5A-A5B2-4988-9487-252C52B501EA}"/>
    <cellStyle name="SAPBEXHLevel0X 5" xfId="17604" xr:uid="{AC81FF72-C856-4A50-A79D-891D3C7A2827}"/>
    <cellStyle name="SAPBEXHLevel1" xfId="381" xr:uid="{501D8E64-4341-443E-8232-72634577B11D}"/>
    <cellStyle name="SAPBEXHLevel1 2" xfId="6229" xr:uid="{C6C21AF7-C191-4FA5-8991-6F3B1AEFF79D}"/>
    <cellStyle name="SAPBEXHLevel1 3" xfId="10023" xr:uid="{98F2D86C-939C-41F9-9282-3CF6E5700C7A}"/>
    <cellStyle name="SAPBEXHLevel1 4" xfId="13814" xr:uid="{568444F8-E39D-49CC-B25C-8C1806EDBBA6}"/>
    <cellStyle name="SAPBEXHLevel1 5" xfId="17605" xr:uid="{548C97B7-AB7E-4F53-B2EE-AE9C3D3CFE96}"/>
    <cellStyle name="SAPBEXHLevel1X" xfId="382" xr:uid="{FD738E74-2160-45CF-B8F4-4A1FE629CE1B}"/>
    <cellStyle name="SAPBEXHLevel1X 2" xfId="6230" xr:uid="{B08F5257-CEBA-49E4-9F95-7390DC9BFE0B}"/>
    <cellStyle name="SAPBEXHLevel1X 3" xfId="10024" xr:uid="{270B5D4C-C0E4-4286-B5C1-02B67D6AE563}"/>
    <cellStyle name="SAPBEXHLevel1X 4" xfId="13815" xr:uid="{AF658437-E022-4758-974B-C49A10695E2C}"/>
    <cellStyle name="SAPBEXHLevel1X 5" xfId="17606" xr:uid="{7DBAE0F6-10E4-4965-B02F-2D92C9CA790A}"/>
    <cellStyle name="SAPBEXHLevel2" xfId="383" xr:uid="{8123A325-7804-4744-8602-C64F7AD85DBC}"/>
    <cellStyle name="SAPBEXHLevel2 2" xfId="6231" xr:uid="{81475837-5760-451B-B9A5-5DB8E868D4A1}"/>
    <cellStyle name="SAPBEXHLevel2 3" xfId="10025" xr:uid="{27EB4D9D-FCF1-4C47-B8B6-D378D4656936}"/>
    <cellStyle name="SAPBEXHLevel2 4" xfId="13816" xr:uid="{6798B0C3-8CED-4CD4-AE1A-FB386EF27B2A}"/>
    <cellStyle name="SAPBEXHLevel2 5" xfId="17607" xr:uid="{3B814DCC-1F66-4AA6-ABD0-25CA9FB705F6}"/>
    <cellStyle name="SAPBEXHLevel2X" xfId="384" xr:uid="{5600E96D-BA5D-409A-8A60-F10A4804C020}"/>
    <cellStyle name="SAPBEXHLevel2X 2" xfId="6232" xr:uid="{8B2F62B8-41CA-4511-80B2-C5FA43BC7956}"/>
    <cellStyle name="SAPBEXHLevel2X 3" xfId="10026" xr:uid="{FF0ACDDA-6448-4E59-A630-25EFAD8F7483}"/>
    <cellStyle name="SAPBEXHLevel2X 4" xfId="13817" xr:uid="{802A13C5-DF9F-415D-A705-B4FE8912C261}"/>
    <cellStyle name="SAPBEXHLevel2X 5" xfId="17608" xr:uid="{C90D8C6D-B4EE-408C-9893-80250E964808}"/>
    <cellStyle name="SAPBEXHLevel3" xfId="385" xr:uid="{7925B827-9684-42D0-AE8E-89008776F684}"/>
    <cellStyle name="SAPBEXHLevel3 2" xfId="6233" xr:uid="{C5A5CBB9-BFB2-4E32-9073-70E696DD1673}"/>
    <cellStyle name="SAPBEXHLevel3 3" xfId="10027" xr:uid="{904113C6-8147-474B-91AE-50B404CF7FCC}"/>
    <cellStyle name="SAPBEXHLevel3 4" xfId="13818" xr:uid="{E18F1235-AA17-4A10-B6B5-3F2CECC33FE8}"/>
    <cellStyle name="SAPBEXHLevel3 5" xfId="17609" xr:uid="{768F7EC4-ADF7-4C0D-BE50-FA423A55B76A}"/>
    <cellStyle name="SAPBEXHLevel3X" xfId="386" xr:uid="{3D77B011-4495-4744-9041-3E512422F0C4}"/>
    <cellStyle name="SAPBEXHLevel3X 2" xfId="6234" xr:uid="{D89BC37E-C545-417C-AD82-2A7C0F8EBB08}"/>
    <cellStyle name="SAPBEXHLevel3X 3" xfId="10028" xr:uid="{05D5C0B8-C88A-4821-AE0F-E798F034E75B}"/>
    <cellStyle name="SAPBEXHLevel3X 4" xfId="13819" xr:uid="{65900339-7355-44F0-B99D-F9ABA3C22141}"/>
    <cellStyle name="SAPBEXHLevel3X 5" xfId="17610" xr:uid="{23A92593-4CED-4C8C-83F7-29E43C124BE4}"/>
    <cellStyle name="SAPBEXinputData" xfId="397" xr:uid="{23C8BAEC-B5D2-461D-8F12-C7B0793EF51C}"/>
    <cellStyle name="SAPBEXresData" xfId="387" xr:uid="{B73AA952-8935-4C18-8655-ECC9BD5CE0E7}"/>
    <cellStyle name="SAPBEXresData 2" xfId="6235" xr:uid="{77938619-0C32-4F6D-BC11-FBA6CB97E8F3}"/>
    <cellStyle name="SAPBEXresData 3" xfId="10029" xr:uid="{D225B57C-FA31-4DA9-BAB9-AD4BF9D7F6D5}"/>
    <cellStyle name="SAPBEXresData 4" xfId="13820" xr:uid="{2DC4B4EF-EF10-480A-ADF3-BF95C4009573}"/>
    <cellStyle name="SAPBEXresData 5" xfId="17611" xr:uid="{E5DA67E7-E93E-4A79-9BEE-0A26C23570B1}"/>
    <cellStyle name="SAPBEXresDataEmph" xfId="388" xr:uid="{82D98F3A-E155-4B95-B23A-D674245AD05C}"/>
    <cellStyle name="SAPBEXresDataEmph 2" xfId="6236" xr:uid="{635FF55F-11C6-48C5-9AEF-B9A9EA924090}"/>
    <cellStyle name="SAPBEXresDataEmph 3" xfId="10030" xr:uid="{42029CA4-833F-4607-87D5-0B1ABB238C7B}"/>
    <cellStyle name="SAPBEXresDataEmph 4" xfId="13821" xr:uid="{80A9A791-29BC-470E-BD0E-05B66C0F41E7}"/>
    <cellStyle name="SAPBEXresDataEmph 5" xfId="17612" xr:uid="{DE8C03EC-E395-46F1-A6C3-D61CF0AFE186}"/>
    <cellStyle name="SAPBEXresItem" xfId="389" xr:uid="{258ADB25-227B-4692-AFB8-9EF7F1053097}"/>
    <cellStyle name="SAPBEXresItem 2" xfId="6237" xr:uid="{F33DDF47-418D-4E7C-B642-F39D76C966E5}"/>
    <cellStyle name="SAPBEXresItem 3" xfId="10031" xr:uid="{F665C33A-B407-47BB-992A-402532288A40}"/>
    <cellStyle name="SAPBEXresItem 4" xfId="13822" xr:uid="{D120400C-8543-41E0-AF15-877B65CC77AF}"/>
    <cellStyle name="SAPBEXresItem 5" xfId="17613" xr:uid="{E2C94D8F-91DA-4779-A0DC-66EB0A1A7493}"/>
    <cellStyle name="SAPBEXresItemX" xfId="390" xr:uid="{236CD12F-AF46-4289-84B4-A7F716C8A408}"/>
    <cellStyle name="SAPBEXresItemX 2" xfId="6238" xr:uid="{CE4F9C6F-FCB5-4A87-AFA9-12A148AECCB2}"/>
    <cellStyle name="SAPBEXresItemX 3" xfId="10032" xr:uid="{51D8EECB-4BE0-4D7E-B260-32251BF4DD13}"/>
    <cellStyle name="SAPBEXresItemX 4" xfId="13823" xr:uid="{B21B72B6-C6D3-4534-AFB7-ABF4909F0645}"/>
    <cellStyle name="SAPBEXresItemX 5" xfId="17614" xr:uid="{5E61FD0E-EE48-4E80-91D7-39B93220F4A2}"/>
    <cellStyle name="SAPBEXstdData" xfId="391" xr:uid="{7FFA866E-263F-467E-ABEC-47F8C0A8D411}"/>
    <cellStyle name="SAPBEXstdData 2" xfId="6239" xr:uid="{FBE27CE6-68B4-4401-B002-579029F74DA4}"/>
    <cellStyle name="SAPBEXstdData 3" xfId="10033" xr:uid="{51B6373A-47AA-4E55-92F3-46E11CC70474}"/>
    <cellStyle name="SAPBEXstdData 4" xfId="13824" xr:uid="{85366EF9-E0D5-4E72-9E5B-8A35995CFE0F}"/>
    <cellStyle name="SAPBEXstdData 5" xfId="17615" xr:uid="{A1C86ACD-D3D7-4DCC-A250-0CBD44CF4409}"/>
    <cellStyle name="SAPBEXstdDataEmph" xfId="392" xr:uid="{9008D47B-068C-47CD-913E-96DD1BFD8238}"/>
    <cellStyle name="SAPBEXstdDataEmph 2" xfId="6240" xr:uid="{0AFC7CF5-BE0C-40CD-972B-885D3569AB8C}"/>
    <cellStyle name="SAPBEXstdDataEmph 3" xfId="10034" xr:uid="{D145639F-43AE-40F1-905C-D142D22D757D}"/>
    <cellStyle name="SAPBEXstdDataEmph 4" xfId="13825" xr:uid="{1514DAC3-F848-4EDE-AE3F-7908C62C8AAB}"/>
    <cellStyle name="SAPBEXstdDataEmph 5" xfId="17616" xr:uid="{2B2D636F-2B35-467C-A175-93A91F2B249E}"/>
    <cellStyle name="SAPBEXstdItem" xfId="393" xr:uid="{39ED8CD6-CD91-48C9-BDA9-0FE945378E9D}"/>
    <cellStyle name="SAPBEXstdItem 2" xfId="6241" xr:uid="{9BAA44B2-3941-4786-BFFC-5302C9A123AF}"/>
    <cellStyle name="SAPBEXstdItem 3" xfId="10035" xr:uid="{D6161D56-469E-447A-9989-47E5EB5A8B0D}"/>
    <cellStyle name="SAPBEXstdItem 4" xfId="13826" xr:uid="{61C799D7-EDE1-49A0-A489-25516F2ABB97}"/>
    <cellStyle name="SAPBEXstdItem 5" xfId="17617" xr:uid="{1626125D-16E1-4E6B-9E10-B34B254805CC}"/>
    <cellStyle name="SAPBEXstdItemX" xfId="394" xr:uid="{4750F508-4605-441B-AA2E-AF368910BA66}"/>
    <cellStyle name="SAPBEXstdItemX 2" xfId="6242" xr:uid="{AF3316DE-3512-4F47-AF3A-F3781EF56405}"/>
    <cellStyle name="SAPBEXstdItemX 3" xfId="10036" xr:uid="{32E09707-1BA0-4429-AC70-1AB2318B830E}"/>
    <cellStyle name="SAPBEXstdItemX 4" xfId="13827" xr:uid="{CB0302B1-3D88-46B5-B0EC-697B69765432}"/>
    <cellStyle name="SAPBEXstdItemX 5" xfId="17618" xr:uid="{FE72585E-D61B-4F1B-BD6F-3774B4BFCE45}"/>
    <cellStyle name="SAPBEXtitle" xfId="395" xr:uid="{B1AD9137-D949-4FC7-AAB0-7D525B5F8BC0}"/>
    <cellStyle name="SAPBEXundefined" xfId="396" xr:uid="{C588BAFE-7EDA-4413-8746-D7C39BC96793}"/>
    <cellStyle name="SAPBEXundefined 2" xfId="6243" xr:uid="{7587336B-2383-4C49-9D5F-C3088E33B795}"/>
    <cellStyle name="SAPBEXundefined 3" xfId="10037" xr:uid="{32D04DF6-A59B-4BB2-8E39-7E7348840BE0}"/>
    <cellStyle name="SAPBEXundefined 4" xfId="13828" xr:uid="{936D8AC0-4498-4305-A846-1A7DDAF694E5}"/>
    <cellStyle name="SAPBEXundefined 5" xfId="17619" xr:uid="{5C7AC989-0F7E-4A43-838C-914898243A90}"/>
    <cellStyle name="SAPError" xfId="153" xr:uid="{6E4E8B5F-1A36-4774-A4B3-222A60FE2433}"/>
    <cellStyle name="SAPKey" xfId="154" xr:uid="{04630FBD-8540-47FF-A766-B766EDB9404A}"/>
    <cellStyle name="SAPLocked" xfId="155" xr:uid="{A551B901-1532-4F21-9DBE-12068715A127}"/>
    <cellStyle name="SAPOutput" xfId="156" xr:uid="{84143DDB-6EC0-4223-91F1-05043B100D89}"/>
    <cellStyle name="SAPSpace" xfId="157" xr:uid="{AE485BA3-045F-4824-B8CE-9B460D11A99E}"/>
    <cellStyle name="SAPText" xfId="158" xr:uid="{DD2E6F18-2332-4CF4-ABBD-0D10B1172BD5}"/>
    <cellStyle name="SAPUnLocked" xfId="159" xr:uid="{7DEDFF7F-2481-447D-B254-312CC9912A8B}"/>
    <cellStyle name="Standaard_Sp00Su00DeptPlan - Apparel" xfId="160" xr:uid="{3C1ED91A-3F8E-4263-8B9B-E0AF80C12B97}"/>
    <cellStyle name="Standard_Templ_Out_Ger_0301corr" xfId="161" xr:uid="{C2622A66-C01B-4591-B0AF-082E6D1C2BC0}"/>
    <cellStyle name="Style 1" xfId="162" xr:uid="{284001E3-1300-4F94-95B5-A1188B106708}"/>
    <cellStyle name="Subtotal" xfId="163" xr:uid="{66C7CA62-22DB-4D27-8085-D721F51BE057}"/>
    <cellStyle name="Title 2" xfId="330" xr:uid="{338B0919-6A97-47F9-9462-2C3EF397F3AE}"/>
    <cellStyle name="Title 3" xfId="331" xr:uid="{F677BDC0-377C-410E-B5CE-7486088FB0F4}"/>
    <cellStyle name="Title 4" xfId="332" xr:uid="{A61F3573-82BF-46C0-BAB9-1249A1E460D3}"/>
    <cellStyle name="Title 5" xfId="547" xr:uid="{8AAE0B20-D6B7-468B-A55D-06451B32F457}"/>
    <cellStyle name="Title 6" xfId="340" xr:uid="{87028B61-1AD1-49DF-8F58-3B4433F896AB}"/>
    <cellStyle name="Total 2" xfId="333" xr:uid="{844B9EF8-60FA-48C6-A1EF-4CD9947B380B}"/>
    <cellStyle name="Total 3" xfId="334" xr:uid="{6D6A2409-E08B-4CC2-ACC6-73F375CEE9FF}"/>
    <cellStyle name="Total 4" xfId="335" xr:uid="{30D9F372-9CA4-421E-B8EB-90BA27BED75A}"/>
    <cellStyle name="Warning Text 2" xfId="336" xr:uid="{92A31145-E90F-48B0-80A6-DD23E510F9C9}"/>
    <cellStyle name="Warning Text 3" xfId="337" xr:uid="{F35D28FD-DD37-46E5-8E2D-5A0945763C50}"/>
    <cellStyle name="Warning Text 4" xfId="338" xr:uid="{3EBB157C-85A2-4A53-93F7-5D914D5B019B}"/>
    <cellStyle name="강조색1" xfId="28" builtinId="29" customBuiltin="1"/>
    <cellStyle name="강조색2" xfId="31" builtinId="33" customBuiltin="1"/>
    <cellStyle name="강조색3" xfId="34" builtinId="37" customBuiltin="1"/>
    <cellStyle name="강조색4" xfId="37" builtinId="41" customBuiltin="1"/>
    <cellStyle name="강조색5" xfId="40" builtinId="45" customBuiltin="1"/>
    <cellStyle name="강조색6" xfId="43" builtinId="49" customBuiltin="1"/>
    <cellStyle name="경고문" xfId="25" builtinId="11" customBuiltin="1"/>
    <cellStyle name="계산" xfId="22" builtinId="22" customBuiltin="1"/>
    <cellStyle name="나쁨" xfId="19" builtinId="27" customBuiltin="1"/>
    <cellStyle name="메모 2" xfId="203" xr:uid="{C755B3ED-E6EB-469B-92A0-C05CAF1B1DB8}"/>
    <cellStyle name="메모 2 2" xfId="2275" xr:uid="{0398C355-0385-4C97-87D1-48FEF9F26B61}"/>
    <cellStyle name="메모 3" xfId="559" xr:uid="{5ED7C015-8862-4099-9367-DCEA3EDB3469}"/>
    <cellStyle name="메모 3 2" xfId="2360" xr:uid="{A8EAAA64-6B9F-4D37-83FD-498BB547F024}"/>
    <cellStyle name="백분율" xfId="4054" builtinId="5"/>
    <cellStyle name="백분율 2" xfId="3" xr:uid="{66902DE0-A073-4501-A73D-54727E5ADB95}"/>
    <cellStyle name="백분율 2 10" xfId="4081" xr:uid="{C58F98C2-1CB8-46EB-8465-CD49B09FFB7C}"/>
    <cellStyle name="백분율 2 10 2" xfId="6244" xr:uid="{0007652A-3F8B-4553-B517-F48C93272876}"/>
    <cellStyle name="백분율 2 10 3" xfId="10038" xr:uid="{38A8DA78-8729-4641-85E6-C41A4B606E3A}"/>
    <cellStyle name="백분율 2 10 4" xfId="13829" xr:uid="{8A216909-4480-4DB0-9B06-0654645B3AD8}"/>
    <cellStyle name="백분율 2 10 5" xfId="17620" xr:uid="{15AE821A-3EBC-4EC9-A51C-CAD75C1AB08D}"/>
    <cellStyle name="백분율 2 11" xfId="4099" xr:uid="{7DC80E63-130E-4998-A5C3-85D2CE9A6853}"/>
    <cellStyle name="백분율 2 11 2" xfId="6245" xr:uid="{48FBD08F-D3DD-4DFD-9EE0-681F4F0D1D0C}"/>
    <cellStyle name="백분율 2 11 3" xfId="10039" xr:uid="{1C37617A-D452-4CEE-9CFE-EC7200758D13}"/>
    <cellStyle name="백분율 2 11 4" xfId="13830" xr:uid="{58621BAC-ED26-40AD-874A-ADEF8A8A1F62}"/>
    <cellStyle name="백분율 2 11 5" xfId="17621" xr:uid="{A1D3891E-7799-4BA1-B3A4-0149EDBF7D02}"/>
    <cellStyle name="백분율 2 12" xfId="4107" xr:uid="{18F2F01A-AF2B-4B2F-90D2-D87D2D88FEBD}"/>
    <cellStyle name="백분율 2 12 2" xfId="6246" xr:uid="{36B6C59D-4ECB-4CC1-B862-A5C1C17F75AB}"/>
    <cellStyle name="백분율 2 12 3" xfId="10040" xr:uid="{CEE3A4BE-92B6-4C08-A6C3-6C4B2170FC56}"/>
    <cellStyle name="백분율 2 12 4" xfId="13831" xr:uid="{89430AE5-2DA3-4892-AF89-894C766C83A6}"/>
    <cellStyle name="백분율 2 12 5" xfId="17622" xr:uid="{6032A094-F846-42D4-813F-9B883285DB0F}"/>
    <cellStyle name="백분율 2 13" xfId="4115" xr:uid="{573360B7-A4E6-4F5C-8A92-7C4C72616158}"/>
    <cellStyle name="백분율 2 13 2" xfId="6247" xr:uid="{C46838FD-2E56-4038-8152-E371C79263FD}"/>
    <cellStyle name="백분율 2 13 3" xfId="10041" xr:uid="{83A0C8CB-2F7A-47CA-A002-39A1AF5D6476}"/>
    <cellStyle name="백분율 2 13 4" xfId="13832" xr:uid="{63D1746B-19FB-4218-80F1-3ACEB23ED3EA}"/>
    <cellStyle name="백분율 2 13 5" xfId="17623" xr:uid="{57755E24-33E7-447B-AA6E-C3E41F48A734}"/>
    <cellStyle name="백분율 2 14" xfId="4123" xr:uid="{2501DD48-F25D-410F-B050-9A34366584BE}"/>
    <cellStyle name="백분율 2 14 2" xfId="6248" xr:uid="{E6537816-146A-4181-A5CD-370A0AEAE85B}"/>
    <cellStyle name="백분율 2 14 3" xfId="10042" xr:uid="{5270A9F3-EF6E-4564-9CDF-D59F4CC2DFFC}"/>
    <cellStyle name="백분율 2 14 4" xfId="13833" xr:uid="{40B3B90A-3F11-45C9-8013-6C693B0C2703}"/>
    <cellStyle name="백분율 2 14 5" xfId="17624" xr:uid="{8F03AB7D-2B1B-402D-981E-EDCD3364C350}"/>
    <cellStyle name="백분율 2 15" xfId="4131" xr:uid="{711BB72C-D22B-4039-8C5F-C7F263188F47}"/>
    <cellStyle name="백분율 2 15 2" xfId="6249" xr:uid="{AA2C0B73-1719-4EA3-9080-379751E76DF0}"/>
    <cellStyle name="백분율 2 15 3" xfId="10043" xr:uid="{6CCF57A5-0303-4D60-9106-DD720C7F57DD}"/>
    <cellStyle name="백분율 2 15 4" xfId="13834" xr:uid="{F7B176C8-5576-4255-AF10-09032D4E034B}"/>
    <cellStyle name="백분율 2 15 5" xfId="17625" xr:uid="{E8178DB5-C518-487C-8C42-F17D1DB7EEB6}"/>
    <cellStyle name="백분율 2 16" xfId="4139" xr:uid="{A3C408D9-00E9-4CA5-99B3-9F5FF71D8506}"/>
    <cellStyle name="백분율 2 16 2" xfId="6250" xr:uid="{DD13E323-A6A8-4DA5-8966-B3B67A66AE54}"/>
    <cellStyle name="백분율 2 16 3" xfId="10044" xr:uid="{C1F57BAA-D8F8-4EC0-99F4-BFCF40CA5A99}"/>
    <cellStyle name="백분율 2 16 4" xfId="13835" xr:uid="{A97E77ED-B91A-4474-A0AF-DA9B88B1395C}"/>
    <cellStyle name="백분율 2 16 5" xfId="17626" xr:uid="{19D4A554-E861-43F3-9F35-4B69DCFA892C}"/>
    <cellStyle name="백분율 2 17" xfId="4147" xr:uid="{0FAE1B85-9964-49CE-911F-30F554226F4C}"/>
    <cellStyle name="백분율 2 17 2" xfId="6251" xr:uid="{83701876-63F3-4FDD-BFBB-ED12C731BBB7}"/>
    <cellStyle name="백분율 2 17 3" xfId="10045" xr:uid="{CD2AA58C-663E-4D2A-80FA-5880FBF4F7D7}"/>
    <cellStyle name="백분율 2 17 4" xfId="13836" xr:uid="{7775CC55-29A8-4B59-A152-6A0776B0F99E}"/>
    <cellStyle name="백분율 2 17 5" xfId="17627" xr:uid="{0A8EBEA6-5420-4242-A8F6-C71652749A00}"/>
    <cellStyle name="백분율 2 18" xfId="4155" xr:uid="{78347867-48E3-4065-8396-C0119E00CF97}"/>
    <cellStyle name="백분율 2 18 2" xfId="6252" xr:uid="{3FA2EE5E-BC83-45CB-99FC-69B0A72BC532}"/>
    <cellStyle name="백분율 2 18 3" xfId="10046" xr:uid="{2A169C89-89D3-4DC6-9A10-DC87C24F4A1D}"/>
    <cellStyle name="백분율 2 18 4" xfId="13837" xr:uid="{E759C6F0-A02A-4072-A27D-DF0B203DC3F3}"/>
    <cellStyle name="백분율 2 18 5" xfId="17628" xr:uid="{BEE4AE10-F2A1-4768-B194-2F3CD88A80C6}"/>
    <cellStyle name="백분율 2 19" xfId="4163" xr:uid="{C212C5F1-7062-4E7F-A905-53AEF3A4A70F}"/>
    <cellStyle name="백분율 2 19 2" xfId="6253" xr:uid="{154FBB68-70C5-4009-8E8F-77EB8C0CD81C}"/>
    <cellStyle name="백분율 2 19 3" xfId="10047" xr:uid="{FFB602AF-2971-4903-9D3E-9CB97BF24A21}"/>
    <cellStyle name="백분율 2 19 4" xfId="13838" xr:uid="{638A7C11-5CE9-4AA9-8940-3BD8F05ABCF5}"/>
    <cellStyle name="백분율 2 19 5" xfId="17629" xr:uid="{17D4DC90-6775-4BC6-B479-4493D76B0C01}"/>
    <cellStyle name="백분율 2 2" xfId="164" xr:uid="{8B43AB15-30D6-4B72-A876-DBF30241F02A}"/>
    <cellStyle name="백분율 2 2 10" xfId="4103" xr:uid="{59A7F8CE-5D7A-4DD6-A360-0812B32B7236}"/>
    <cellStyle name="백분율 2 2 10 2" xfId="6254" xr:uid="{7478C01B-EF0C-4F62-9C0B-364FCBD3209B}"/>
    <cellStyle name="백분율 2 2 10 3" xfId="10048" xr:uid="{AB6788C6-E407-4E1B-B73A-3FE705ACE467}"/>
    <cellStyle name="백분율 2 2 10 4" xfId="13839" xr:uid="{3A5A1C14-085F-4DAC-8028-E6C489196DFA}"/>
    <cellStyle name="백분율 2 2 10 5" xfId="17630" xr:uid="{079BE2CB-3756-4D97-B42B-C23CD07F4291}"/>
    <cellStyle name="백분율 2 2 11" xfId="4111" xr:uid="{C8354279-838B-4D0A-ADC9-A1C2520D3BE3}"/>
    <cellStyle name="백분율 2 2 11 2" xfId="6255" xr:uid="{FDE5739A-B97F-4912-B399-96DE3E1E3E4B}"/>
    <cellStyle name="백분율 2 2 11 3" xfId="10049" xr:uid="{F15597E5-4FDB-45E9-9264-0902A119A9A5}"/>
    <cellStyle name="백분율 2 2 11 4" xfId="13840" xr:uid="{B3A2058A-5CA5-4A85-B539-4916381CD199}"/>
    <cellStyle name="백분율 2 2 11 5" xfId="17631" xr:uid="{94179E94-6840-4D7F-B047-A3C2C3EF0A76}"/>
    <cellStyle name="백분율 2 2 12" xfId="4119" xr:uid="{E762A72F-665A-417E-929D-FD2D49A66D3F}"/>
    <cellStyle name="백분율 2 2 12 2" xfId="6256" xr:uid="{74E3DDF4-3AC7-478B-A0B1-36F596A82017}"/>
    <cellStyle name="백분율 2 2 12 3" xfId="10050" xr:uid="{CB5D2C7A-5A02-4F3A-9891-5F4C57481366}"/>
    <cellStyle name="백분율 2 2 12 4" xfId="13841" xr:uid="{2680FE08-0314-4611-B208-F8676DD85942}"/>
    <cellStyle name="백분율 2 2 12 5" xfId="17632" xr:uid="{FC649EB1-A761-4B02-BA86-F808754F9270}"/>
    <cellStyle name="백분율 2 2 13" xfId="4127" xr:uid="{9EBE0B7E-E87E-483B-BEDF-3EF0352D6A48}"/>
    <cellStyle name="백분율 2 2 13 2" xfId="6257" xr:uid="{66A43618-0218-4F12-8C8E-856504B57A56}"/>
    <cellStyle name="백분율 2 2 13 3" xfId="10051" xr:uid="{54F852DF-8C5F-45D4-A66C-96102B27B6CA}"/>
    <cellStyle name="백분율 2 2 13 4" xfId="13842" xr:uid="{5388DC8B-FFF0-4B18-89E2-37994C5D7958}"/>
    <cellStyle name="백분율 2 2 13 5" xfId="17633" xr:uid="{2DA22F1D-0E9C-4DC7-9B3F-9CC7403B7C3D}"/>
    <cellStyle name="백분율 2 2 14" xfId="4135" xr:uid="{D6847D1D-1477-40B5-A483-22B7575025A2}"/>
    <cellStyle name="백분율 2 2 14 2" xfId="6258" xr:uid="{7EE40F24-68D8-4BC3-9CAF-36DEED3162E7}"/>
    <cellStyle name="백분율 2 2 14 3" xfId="10052" xr:uid="{A836631C-01F8-485A-9CDF-612DA5F2EEA8}"/>
    <cellStyle name="백분율 2 2 14 4" xfId="13843" xr:uid="{E93BDAC0-89CF-4710-A96B-A30FFD45F3CA}"/>
    <cellStyle name="백분율 2 2 14 5" xfId="17634" xr:uid="{134069CD-9CC3-4441-B835-E1A7D8CF09D5}"/>
    <cellStyle name="백분율 2 2 15" xfId="4143" xr:uid="{279380CB-AA8D-4A4B-A3CF-723B291B4DC9}"/>
    <cellStyle name="백분율 2 2 15 2" xfId="6259" xr:uid="{357535D6-1B82-4EC7-B9CB-5F6F8F177EB8}"/>
    <cellStyle name="백분율 2 2 15 3" xfId="10053" xr:uid="{A88D8CB0-392E-4DF7-AE92-7F86950B9F4E}"/>
    <cellStyle name="백분율 2 2 15 4" xfId="13844" xr:uid="{A1A1D9DA-1F24-4658-B924-1F1B4877F115}"/>
    <cellStyle name="백분율 2 2 15 5" xfId="17635" xr:uid="{1EE2683F-A58D-4F42-99FD-3422FB27D1BC}"/>
    <cellStyle name="백분율 2 2 16" xfId="4151" xr:uid="{887C4EDE-7DFE-4A92-A041-F6261CE82877}"/>
    <cellStyle name="백분율 2 2 16 2" xfId="6260" xr:uid="{11F72CE1-DF0D-4B1C-981B-21EE1BFC6C93}"/>
    <cellStyle name="백분율 2 2 16 3" xfId="10054" xr:uid="{B0E1E710-DB80-4692-8527-ED33244662F9}"/>
    <cellStyle name="백분율 2 2 16 4" xfId="13845" xr:uid="{2CBD4632-8D4C-4EA2-AB21-1C819709BBED}"/>
    <cellStyle name="백분율 2 2 16 5" xfId="17636" xr:uid="{E428D77A-77D3-4643-848E-789AA1FD7BBD}"/>
    <cellStyle name="백분율 2 2 17" xfId="4159" xr:uid="{DBA16EA0-8430-466B-893B-4394C6DBB38A}"/>
    <cellStyle name="백분율 2 2 17 2" xfId="6261" xr:uid="{0680B758-976D-4B7D-878F-53A16796E317}"/>
    <cellStyle name="백분율 2 2 17 3" xfId="10055" xr:uid="{B0E3A273-0EF4-4448-9566-8635DDC66BCA}"/>
    <cellStyle name="백분율 2 2 17 4" xfId="13846" xr:uid="{C2E72AAE-96C6-4C30-B1C1-5DAE527F4CC9}"/>
    <cellStyle name="백분율 2 2 17 5" xfId="17637" xr:uid="{7690942C-BD45-4E19-B3F8-EA565E7E2D17}"/>
    <cellStyle name="백분율 2 2 18" xfId="4167" xr:uid="{9D718236-B9A8-4554-AA02-7DFD864D3F41}"/>
    <cellStyle name="백분율 2 2 18 2" xfId="6262" xr:uid="{5B9A3389-1396-44A7-9A65-7A88CAD068B3}"/>
    <cellStyle name="백분율 2 2 18 3" xfId="10056" xr:uid="{E93F6B96-5B52-40E4-8E8A-BB41A4C80DC5}"/>
    <cellStyle name="백분율 2 2 18 4" xfId="13847" xr:uid="{DAFB7806-EBE6-44B0-99D4-8CA7BF838610}"/>
    <cellStyle name="백분율 2 2 18 5" xfId="17638" xr:uid="{4DA0C74D-4DBC-4D18-84DB-3B7A4B65B72A}"/>
    <cellStyle name="백분율 2 2 19" xfId="4170" xr:uid="{2D930F64-4506-469D-A90C-F0DFBF1AF1E8}"/>
    <cellStyle name="백분율 2 2 19 2" xfId="6263" xr:uid="{34FA4AC6-F737-41E7-98E7-1E93E31457F1}"/>
    <cellStyle name="백분율 2 2 19 3" xfId="10057" xr:uid="{CBC46EA1-6592-485D-A295-4DEB2088EFE4}"/>
    <cellStyle name="백분율 2 2 19 4" xfId="13848" xr:uid="{34720374-8A25-4BB3-B88A-3C9144BCD9FC}"/>
    <cellStyle name="백분율 2 2 19 5" xfId="17639" xr:uid="{D8F41E79-9CB7-4CE0-B3AA-8D0DD52131A5}"/>
    <cellStyle name="백분율 2 2 2" xfId="4026" xr:uid="{62074607-5D52-4B55-902E-96FD3A550FF4}"/>
    <cellStyle name="백분율 2 2 2 2" xfId="6264" xr:uid="{C9177464-511B-4375-9086-E0EE97539423}"/>
    <cellStyle name="백분율 2 2 2 3" xfId="10058" xr:uid="{3A7DBC07-FFAB-46E4-AB04-4F1337041C5D}"/>
    <cellStyle name="백분율 2 2 2 4" xfId="13849" xr:uid="{98460598-58DF-4E8D-8901-FDBB0B0ADFAD}"/>
    <cellStyle name="백분율 2 2 2 5" xfId="17640" xr:uid="{AC3862AB-C8D6-4EC2-BC1B-2C097370F506}"/>
    <cellStyle name="백분율 2 2 20" xfId="4184" xr:uid="{E3412925-FE3A-420D-9B43-529D37A3A90F}"/>
    <cellStyle name="백분율 2 2 20 2" xfId="6265" xr:uid="{ADF6E4CC-B603-4283-A7BB-5196FCAB878B}"/>
    <cellStyle name="백분율 2 2 20 3" xfId="10059" xr:uid="{2501F4B5-5659-4A53-8BBA-99E43D059946}"/>
    <cellStyle name="백분율 2 2 20 4" xfId="13850" xr:uid="{C8550D33-BDC0-46C2-8715-EFA3FAB2E92F}"/>
    <cellStyle name="백분율 2 2 20 5" xfId="17641" xr:uid="{4F95BD99-BF8D-4629-9D20-8319BD82A1E2}"/>
    <cellStyle name="백분율 2 2 21" xfId="4192" xr:uid="{A491D1E4-ED28-4844-9686-8F086AE9AA9D}"/>
    <cellStyle name="백분율 2 2 21 2" xfId="6266" xr:uid="{C124C739-4320-4670-AB64-3233CADD8AC5}"/>
    <cellStyle name="백분율 2 2 21 3" xfId="10060" xr:uid="{EBAE5409-1E6D-449E-BC9A-F183CC7EB287}"/>
    <cellStyle name="백분율 2 2 21 4" xfId="13851" xr:uid="{A05C6B29-A6CD-4315-B3E1-20CF11B6992A}"/>
    <cellStyle name="백분율 2 2 21 5" xfId="17642" xr:uid="{DC40EA7C-FF3A-447B-8395-3FE7462A374B}"/>
    <cellStyle name="백분율 2 2 22" xfId="4200" xr:uid="{132045C2-44A1-42D4-B97B-75140B2093E1}"/>
    <cellStyle name="백분율 2 2 22 2" xfId="6267" xr:uid="{7ABC46C4-E8A0-4FE4-9C7F-51156510738D}"/>
    <cellStyle name="백분율 2 2 22 3" xfId="10061" xr:uid="{196361A7-DD61-4814-A54D-81E0EAD4784B}"/>
    <cellStyle name="백분율 2 2 22 4" xfId="13852" xr:uid="{4479F560-E741-4053-A84B-8E48A2581168}"/>
    <cellStyle name="백분율 2 2 22 5" xfId="17643" xr:uid="{56A6D2DB-CB64-426C-8B00-4A6464E8B18D}"/>
    <cellStyle name="백분율 2 2 23" xfId="4202" xr:uid="{D7F41D35-C3A7-4604-BF35-9BD47B5E1DFE}"/>
    <cellStyle name="백분율 2 2 23 2" xfId="6268" xr:uid="{AA2F05CE-463A-4DB3-8B15-8BC0667D829E}"/>
    <cellStyle name="백분율 2 2 23 3" xfId="10062" xr:uid="{F7B3E9B5-86EF-4B9A-8ADD-1ECE125013D6}"/>
    <cellStyle name="백분율 2 2 23 4" xfId="13853" xr:uid="{A3BEE3AD-B71E-4BCE-881E-A092FB0FFAFA}"/>
    <cellStyle name="백분율 2 2 23 5" xfId="17644" xr:uid="{6A0631E1-562A-4F24-B242-4CA0275FBADB}"/>
    <cellStyle name="백분율 2 2 24" xfId="4216" xr:uid="{2A75925E-88E3-420A-A2E6-DBDA5425A983}"/>
    <cellStyle name="백분율 2 2 24 2" xfId="6269" xr:uid="{7FEA7CF5-096E-4CC2-8A35-CF9862036069}"/>
    <cellStyle name="백분율 2 2 24 3" xfId="10063" xr:uid="{02CFAE1E-EFF8-4D45-9F13-7809D6DF076C}"/>
    <cellStyle name="백분율 2 2 24 4" xfId="13854" xr:uid="{69EDB774-6CC2-40A5-B13D-CE82032A2D56}"/>
    <cellStyle name="백분율 2 2 24 5" xfId="17645" xr:uid="{8CDBB20A-D69E-4E9C-AB57-CA221BC52C93}"/>
    <cellStyle name="백분율 2 2 25" xfId="4224" xr:uid="{0A665560-732D-4E72-84A3-FB3B3CCFE7A5}"/>
    <cellStyle name="백분율 2 2 25 2" xfId="6270" xr:uid="{8AF14880-F136-4AF7-9B33-D366C57C5065}"/>
    <cellStyle name="백분율 2 2 25 3" xfId="10064" xr:uid="{75DC053D-7155-45DD-9A36-305D7E83392C}"/>
    <cellStyle name="백분율 2 2 25 4" xfId="13855" xr:uid="{6D09F326-E890-4F5D-9C0B-88B4387C117D}"/>
    <cellStyle name="백분율 2 2 25 5" xfId="17646" xr:uid="{56904920-87C4-4CCC-9CFD-FFB0D55FBB0F}"/>
    <cellStyle name="백분율 2 2 26" xfId="4232" xr:uid="{456CC694-69DA-4EAC-AC92-E92A252808B8}"/>
    <cellStyle name="백분율 2 2 26 2" xfId="6271" xr:uid="{314A454E-23FC-4037-94CC-BA40590DCC47}"/>
    <cellStyle name="백분율 2 2 26 3" xfId="10065" xr:uid="{8F56FC3E-A964-4C6C-9893-40C67C30BA88}"/>
    <cellStyle name="백분율 2 2 26 4" xfId="13856" xr:uid="{02572BAF-6457-4AEC-A5EC-AB55248A7B67}"/>
    <cellStyle name="백분율 2 2 26 5" xfId="17647" xr:uid="{34E86C01-C53A-4C04-AB91-1EE8C8062A9F}"/>
    <cellStyle name="백분율 2 2 27" xfId="4234" xr:uid="{5E6A001A-DD40-4691-A233-BE14F9BC21F5}"/>
    <cellStyle name="백분율 2 2 27 2" xfId="6272" xr:uid="{BD1F23C3-769D-4B55-A6FE-89361C0F6CCD}"/>
    <cellStyle name="백분율 2 2 27 3" xfId="10066" xr:uid="{8FBB388D-A4C1-4507-8589-370021F6480D}"/>
    <cellStyle name="백분율 2 2 27 4" xfId="13857" xr:uid="{02144BF7-D387-4622-942B-71C919B4BF37}"/>
    <cellStyle name="백분율 2 2 27 5" xfId="17648" xr:uid="{76F00F63-9F91-4332-AF9E-FC7F9D990CDD}"/>
    <cellStyle name="백분율 2 2 28" xfId="4248" xr:uid="{210765F4-E64A-4E8C-A6F4-6E10AF0FBF5D}"/>
    <cellStyle name="백분율 2 2 28 2" xfId="6273" xr:uid="{9D5FF24C-9F8A-4E76-8C51-A49CA8944150}"/>
    <cellStyle name="백분율 2 2 28 3" xfId="10067" xr:uid="{077D5CE5-2D29-446A-9B63-C0CC98EA1C81}"/>
    <cellStyle name="백분율 2 2 28 4" xfId="13858" xr:uid="{D476ED71-E2C3-41FA-BD8C-37812E585FDA}"/>
    <cellStyle name="백분율 2 2 28 5" xfId="17649" xr:uid="{0FA8C26A-E3FE-490C-B8C4-EE0A70861818}"/>
    <cellStyle name="백분율 2 2 29" xfId="6274" xr:uid="{481B6E48-3E69-43CB-A09F-5E8B4EAF47E1}"/>
    <cellStyle name="백분율 2 2 3" xfId="4038" xr:uid="{91D777D5-E620-4284-8C04-549CE2A8681D}"/>
    <cellStyle name="백분율 2 2 3 2" xfId="6275" xr:uid="{7B8E267C-2278-4B6E-925C-24F66D6B5459}"/>
    <cellStyle name="백분율 2 2 3 3" xfId="10068" xr:uid="{12D3B091-A96B-43A0-8637-9A3597F7BD95}"/>
    <cellStyle name="백분율 2 2 3 4" xfId="13859" xr:uid="{B5237D4B-6B33-410E-93F5-7364B3624F69}"/>
    <cellStyle name="백분율 2 2 3 5" xfId="17650" xr:uid="{D583AF8B-CDAF-411E-891B-8613C37FBB17}"/>
    <cellStyle name="백분율 2 2 30" xfId="4256" xr:uid="{C0A7FEDE-AAD4-4B26-9E45-EA75CDF6EC1E}"/>
    <cellStyle name="백분율 2 2 31" xfId="8050" xr:uid="{62A46C26-79E4-4087-8148-B9341B524CE9}"/>
    <cellStyle name="백분율 2 2 32" xfId="11840" xr:uid="{CBE0AAC2-BFED-429C-8CCD-87F3FEB04F68}"/>
    <cellStyle name="백분율 2 2 33" xfId="15631" xr:uid="{55023514-A382-4E5F-96B1-B4B0168E809B}"/>
    <cellStyle name="백분율 2 2 4" xfId="4050" xr:uid="{56FDE39D-8E55-4830-A4BE-4DC6B2C54C82}"/>
    <cellStyle name="백분율 2 2 4 2" xfId="6276" xr:uid="{13C439B1-B673-4F70-8140-EE5599E6029F}"/>
    <cellStyle name="백분율 2 2 4 3" xfId="10069" xr:uid="{329C139C-E5D4-41B3-B9BF-BD4954383EEE}"/>
    <cellStyle name="백분율 2 2 4 4" xfId="13860" xr:uid="{19E34846-3D08-42EA-8762-8938BB11849B}"/>
    <cellStyle name="백분율 2 2 4 5" xfId="17651" xr:uid="{2A461E90-737C-4AE2-B48D-F46F374318A8}"/>
    <cellStyle name="백분율 2 2 5" xfId="4059" xr:uid="{781C5FE8-EB57-4173-B32A-F0C9F7B8C639}"/>
    <cellStyle name="백분율 2 2 5 2" xfId="6277" xr:uid="{B0269528-B3A3-44A2-95D3-D26A0584F41E}"/>
    <cellStyle name="백분율 2 2 5 3" xfId="10070" xr:uid="{C2FCE423-007A-4BC4-83B7-53236DD140B6}"/>
    <cellStyle name="백분율 2 2 5 4" xfId="13861" xr:uid="{7E01F2B5-B68D-4ADE-9E88-082F3CE6E543}"/>
    <cellStyle name="백분율 2 2 5 5" xfId="17652" xr:uid="{D655F31B-8865-493E-8C11-D90CCA5BBF0F}"/>
    <cellStyle name="백분율 2 2 6" xfId="4065" xr:uid="{48997916-26C8-4161-B4DF-49EA00659B89}"/>
    <cellStyle name="백분율 2 2 6 2" xfId="6278" xr:uid="{3F8F70CC-EE86-4CC3-86C0-DD9A0E5D32AA}"/>
    <cellStyle name="백분율 2 2 6 3" xfId="10071" xr:uid="{A1CEDF1E-9CD2-4818-8F2C-0178A7FB43B3}"/>
    <cellStyle name="백분율 2 2 6 4" xfId="13862" xr:uid="{BE764318-C2E3-40C0-8B1F-E7D34616B109}"/>
    <cellStyle name="백분율 2 2 6 5" xfId="17653" xr:uid="{A8E92F54-FC45-47CD-9925-6B165070F7E8}"/>
    <cellStyle name="백분율 2 2 7" xfId="4067" xr:uid="{29E96B76-491C-4069-B106-BD1298195AFA}"/>
    <cellStyle name="백분율 2 2 7 2" xfId="6279" xr:uid="{0B5D8CBE-984E-440F-ACE9-F0A62AFF497B}"/>
    <cellStyle name="백분율 2 2 7 3" xfId="10072" xr:uid="{7FAB4974-4031-4A0C-8B3E-42988481B102}"/>
    <cellStyle name="백분율 2 2 7 4" xfId="13863" xr:uid="{61B99ADB-CD58-4EB3-BB76-2C3E5E4648B6}"/>
    <cellStyle name="백분율 2 2 7 5" xfId="17654" xr:uid="{D24FF467-95DD-4B4E-9E8D-5546C8D683BD}"/>
    <cellStyle name="백분율 2 2 8" xfId="4079" xr:uid="{B7766EB5-7F73-45B7-A4B7-E83D6FB46C3B}"/>
    <cellStyle name="백분율 2 2 8 2" xfId="6280" xr:uid="{C7EAA873-1158-4A25-9414-2A9E1468F6BE}"/>
    <cellStyle name="백분율 2 2 8 3" xfId="10073" xr:uid="{D0BA6ADA-7553-4F9F-9878-6B53AC90E4F1}"/>
    <cellStyle name="백분율 2 2 8 4" xfId="13864" xr:uid="{B923DD70-C64F-4107-B8AE-6C86DED70AB2}"/>
    <cellStyle name="백분율 2 2 8 5" xfId="17655" xr:uid="{B05DF3ED-7E30-4546-A78A-0956D4ED885F}"/>
    <cellStyle name="백분율 2 2 9" xfId="4082" xr:uid="{0462D3EC-8C21-4A9F-9077-A68A5867B1A0}"/>
    <cellStyle name="백분율 2 2 9 2" xfId="6281" xr:uid="{9979EB4A-1F34-4CBC-8593-43D34562BAF0}"/>
    <cellStyle name="백분율 2 2 9 3" xfId="10074" xr:uid="{C10591B1-7E2F-4C6F-B7F8-0247A5696828}"/>
    <cellStyle name="백분율 2 2 9 4" xfId="13865" xr:uid="{6645ABC9-F146-4356-B2E1-B5E48B7A9089}"/>
    <cellStyle name="백분율 2 2 9 5" xfId="17656" xr:uid="{3DD3D649-D442-4ACA-B440-C2A27F2DBA9C}"/>
    <cellStyle name="백분율 2 20" xfId="4171" xr:uid="{247228B1-0782-4BB4-98E1-A7B3961820CD}"/>
    <cellStyle name="백분율 2 20 2" xfId="6282" xr:uid="{58EF1576-973A-4143-8E0F-CD817181B636}"/>
    <cellStyle name="백분율 2 20 3" xfId="10075" xr:uid="{4F7C3963-0A23-4009-8CDC-45CCBAAC859A}"/>
    <cellStyle name="백분율 2 20 4" xfId="13866" xr:uid="{4BD84444-C16E-4BAA-BF2F-7EFABC1EC511}"/>
    <cellStyle name="백분율 2 20 5" xfId="17657" xr:uid="{566208B6-98BB-4B92-84C4-6C6E59B297C6}"/>
    <cellStyle name="백분율 2 21" xfId="4180" xr:uid="{63BE6070-4DCE-4974-A1F3-096036969F3F}"/>
    <cellStyle name="백분율 2 21 2" xfId="6283" xr:uid="{729FC913-A340-4EEB-84B0-28346698127E}"/>
    <cellStyle name="백분율 2 21 3" xfId="10076" xr:uid="{04B28DE9-6497-4F8F-982B-C78EB9DD68B8}"/>
    <cellStyle name="백분율 2 21 4" xfId="13867" xr:uid="{3057D3F1-CEFF-4293-9082-47EEF2152B81}"/>
    <cellStyle name="백분율 2 21 5" xfId="17658" xr:uid="{0BBF0E68-3725-4941-AA54-38ECFB6A1983}"/>
    <cellStyle name="백분율 2 22" xfId="4188" xr:uid="{CBD8A3B4-9E7D-4B2D-AB7B-07DE0AA6D61D}"/>
    <cellStyle name="백분율 2 22 2" xfId="6284" xr:uid="{1A24D1D0-AF6F-4D4C-8879-BB81559704FA}"/>
    <cellStyle name="백분율 2 22 3" xfId="10077" xr:uid="{3A3C941F-9F42-4C68-B46F-811C14B8693B}"/>
    <cellStyle name="백분율 2 22 4" xfId="13868" xr:uid="{219AAF2B-5B97-449F-B7A5-76E4CC241B39}"/>
    <cellStyle name="백분율 2 22 5" xfId="17659" xr:uid="{1E8AA92D-D582-400E-B1AE-F57F06F85A21}"/>
    <cellStyle name="백분율 2 23" xfId="4196" xr:uid="{358BDF7F-0172-4FA1-8073-FC848053A864}"/>
    <cellStyle name="백분율 2 23 2" xfId="6285" xr:uid="{CABE78F5-6737-4C1D-87AC-60611D2007D3}"/>
    <cellStyle name="백분율 2 23 3" xfId="10078" xr:uid="{D6F0852D-22CC-45CA-8887-8942D49E2067}"/>
    <cellStyle name="백분율 2 23 4" xfId="13869" xr:uid="{928EA358-E96C-40BF-B511-46F9690A395F}"/>
    <cellStyle name="백분율 2 23 5" xfId="17660" xr:uid="{48E0A341-55F9-457D-A54D-6F95D9B57462}"/>
    <cellStyle name="백분율 2 24" xfId="4203" xr:uid="{F5B5B797-A616-40E9-8773-F2D42045DE41}"/>
    <cellStyle name="백분율 2 24 2" xfId="6286" xr:uid="{B1214362-1133-4C86-AF79-2B8C5CC0D4E4}"/>
    <cellStyle name="백분율 2 24 3" xfId="10079" xr:uid="{599B471D-53D0-4F79-B4F8-891EB861150A}"/>
    <cellStyle name="백분율 2 24 4" xfId="13870" xr:uid="{873442BF-3EBA-4AD8-A49E-473CDCE5DD81}"/>
    <cellStyle name="백분율 2 24 5" xfId="17661" xr:uid="{91F43611-33F6-40F6-89EB-54155B7A0F73}"/>
    <cellStyle name="백분율 2 25" xfId="4212" xr:uid="{9A1FA27B-5879-4FA8-838D-36BA9CE989A6}"/>
    <cellStyle name="백분율 2 25 2" xfId="6287" xr:uid="{842A31E7-B6D9-4E0B-B7FC-48527A47A04A}"/>
    <cellStyle name="백분율 2 25 3" xfId="10080" xr:uid="{810413ED-282B-4FD8-9BD2-6304A9E814B9}"/>
    <cellStyle name="백분율 2 25 4" xfId="13871" xr:uid="{3456FB73-7951-44DD-8CBA-743448C7DD2F}"/>
    <cellStyle name="백분율 2 25 5" xfId="17662" xr:uid="{070BDBB6-E4F4-4CD1-961B-7646755ABD15}"/>
    <cellStyle name="백분율 2 26" xfId="4220" xr:uid="{6F89B616-5FF9-44B9-9F98-A3BEC9A057D3}"/>
    <cellStyle name="백분율 2 26 2" xfId="6288" xr:uid="{640AB477-58C3-43F7-81AC-3BF47A657B97}"/>
    <cellStyle name="백분율 2 26 3" xfId="10081" xr:uid="{D9393B65-B000-4298-A7BC-744C8306C339}"/>
    <cellStyle name="백분율 2 26 4" xfId="13872" xr:uid="{BDF7BB23-BB68-43A7-92FA-58013C01FF91}"/>
    <cellStyle name="백분율 2 26 5" xfId="17663" xr:uid="{5D73D205-B155-4AC6-A3F1-053EAC2A0490}"/>
    <cellStyle name="백분율 2 27" xfId="4228" xr:uid="{96C70EF3-54CA-4657-9919-884361D80255}"/>
    <cellStyle name="백분율 2 27 2" xfId="6289" xr:uid="{ADB3AD56-7A70-44D7-BB5E-43A3493231FF}"/>
    <cellStyle name="백분율 2 27 3" xfId="10082" xr:uid="{FA683B7E-2966-4BDE-997A-321A9135495C}"/>
    <cellStyle name="백분율 2 27 4" xfId="13873" xr:uid="{BE9F0AAD-6853-407B-8C65-6062264BD3EA}"/>
    <cellStyle name="백분율 2 27 5" xfId="17664" xr:uid="{4B8CF9CB-87C5-433D-98E4-FD630AC64B59}"/>
    <cellStyle name="백분율 2 28" xfId="4235" xr:uid="{3864762E-ED60-42BE-AE05-2101ADAEB68F}"/>
    <cellStyle name="백분율 2 28 2" xfId="6290" xr:uid="{F3ACE580-C442-4A37-A628-7E6C7BF9A225}"/>
    <cellStyle name="백분율 2 28 3" xfId="10083" xr:uid="{6B59D7D3-7C2C-4302-B1F7-FAF207A949FC}"/>
    <cellStyle name="백분율 2 28 4" xfId="13874" xr:uid="{21F7C74C-DB8E-4222-825C-F8B021A10EC7}"/>
    <cellStyle name="백분율 2 28 5" xfId="17665" xr:uid="{1100F79B-2171-460E-B9E1-72F2E7529486}"/>
    <cellStyle name="백분율 2 29" xfId="4244" xr:uid="{378858A7-4B8D-4B1E-B55D-D73DBEDCAA75}"/>
    <cellStyle name="백분율 2 29 2" xfId="6291" xr:uid="{724B00CD-4C1D-4C07-947C-7FBC2873F145}"/>
    <cellStyle name="백분율 2 29 3" xfId="10084" xr:uid="{E635866A-0588-4131-8FE1-777C0E4567EB}"/>
    <cellStyle name="백분율 2 29 4" xfId="13875" xr:uid="{DA7C5249-72BF-4BF6-BBCC-03176BEDE951}"/>
    <cellStyle name="백분율 2 29 5" xfId="17666" xr:uid="{16EBEAE9-242A-4CE1-B7EF-617247FA3FA3}"/>
    <cellStyle name="백분율 2 3" xfId="4023" xr:uid="{BEFC54F5-E908-44C2-BA04-79146E882835}"/>
    <cellStyle name="백분율 2 3 2" xfId="6292" xr:uid="{EC49F51F-C2C9-45BB-B2E5-C8A052ED2128}"/>
    <cellStyle name="백분율 2 3 3" xfId="10085" xr:uid="{B378BF87-1526-4601-B13D-DA6F095BFA83}"/>
    <cellStyle name="백분율 2 3 4" xfId="13876" xr:uid="{83B37A33-7DD7-40C3-AED8-23E489528ADA}"/>
    <cellStyle name="백분율 2 3 5" xfId="17667" xr:uid="{7A89E4FC-6B9A-4FE4-935D-91BB8A840EEC}"/>
    <cellStyle name="백분율 2 30" xfId="6293" xr:uid="{26982580-44EC-4FA8-9A79-6B30D03B73D7}"/>
    <cellStyle name="백분율 2 31" xfId="4252" xr:uid="{CDF614C1-EE55-4DD0-8B1C-B403F4248B9E}"/>
    <cellStyle name="백분율 2 32" xfId="8046" xr:uid="{BAA045B3-8860-42F3-92A7-7C3BE717C96E}"/>
    <cellStyle name="백분율 2 33" xfId="11836" xr:uid="{184C1F40-0A43-4C2A-866B-5FA421EA122A}"/>
    <cellStyle name="백분율 2 34" xfId="15627" xr:uid="{30ECAC9B-C34C-4A0D-890F-5085CBEE1835}"/>
    <cellStyle name="백분율 2 4" xfId="4035" xr:uid="{4B2236E6-621B-4913-92EE-DC769908E139}"/>
    <cellStyle name="백분율 2 4 2" xfId="6294" xr:uid="{D3A556CB-1B03-46C5-BB16-671665766B6F}"/>
    <cellStyle name="백분율 2 4 3" xfId="10086" xr:uid="{0168CFCC-E970-45C8-9D1B-EA0D1ED1C882}"/>
    <cellStyle name="백분율 2 4 4" xfId="13877" xr:uid="{EB8E3905-9BA4-4160-9F73-AF1486E3F7FF}"/>
    <cellStyle name="백분율 2 4 5" xfId="17668" xr:uid="{9D7A5334-8886-4562-868A-5F5697F9DA28}"/>
    <cellStyle name="백분율 2 5" xfId="4047" xr:uid="{39D412AA-AE89-43FB-8AC9-A453D578432F}"/>
    <cellStyle name="백분율 2 5 2" xfId="6295" xr:uid="{BDD456CB-68FB-4D12-93A2-D6C68F0EB7A3}"/>
    <cellStyle name="백분율 2 5 3" xfId="10087" xr:uid="{591A2BF4-911C-4C89-A1EA-9269AFAC81BA}"/>
    <cellStyle name="백분율 2 5 4" xfId="13878" xr:uid="{A2233D9E-40C1-4DBE-8BCB-7D5344DD4A0C}"/>
    <cellStyle name="백분율 2 5 5" xfId="17669" xr:uid="{2F10BC26-C1CF-469E-BA02-733B4EDD03DA}"/>
    <cellStyle name="백분율 2 6" xfId="4056" xr:uid="{AE59539E-3BBF-402E-A71E-1CE69AA44167}"/>
    <cellStyle name="백분율 2 6 2" xfId="6296" xr:uid="{47FE7369-9AAE-402C-97F3-F1B9C1A7ADB0}"/>
    <cellStyle name="백분율 2 6 3" xfId="10088" xr:uid="{03D8FD66-3063-4E30-9173-BFEDC5FE9916}"/>
    <cellStyle name="백분율 2 6 4" xfId="13879" xr:uid="{6AB9DB7D-31C6-46B7-8494-58740AB04FFC}"/>
    <cellStyle name="백분율 2 6 5" xfId="17670" xr:uid="{0A1A381D-42A6-47D4-B966-C6B470C4F8A7}"/>
    <cellStyle name="백분율 2 7" xfId="4062" xr:uid="{CA456A7C-BFF2-4DCB-BE6A-6A82B4462B18}"/>
    <cellStyle name="백분율 2 7 2" xfId="6297" xr:uid="{85096BA9-4DD3-4252-BBBF-C03A1ADCB466}"/>
    <cellStyle name="백분율 2 7 3" xfId="10089" xr:uid="{E4B22494-DBFE-48F9-9DA7-844EEA15ED7B}"/>
    <cellStyle name="백분율 2 7 4" xfId="13880" xr:uid="{D4D4EADE-6D25-4965-AB44-D3528EEA1473}"/>
    <cellStyle name="백분율 2 7 5" xfId="17671" xr:uid="{03720221-CD35-4C47-9097-689DC8F054FA}"/>
    <cellStyle name="백분율 2 8" xfId="4068" xr:uid="{660E2BD6-3813-47E4-85C6-3C68E9E7F2EA}"/>
    <cellStyle name="백분율 2 8 2" xfId="6298" xr:uid="{9EE98F4F-3994-4FB7-B1BD-98E298E50CBF}"/>
    <cellStyle name="백분율 2 8 3" xfId="10090" xr:uid="{4B90C01F-9869-4811-AD67-A2354930D38E}"/>
    <cellStyle name="백분율 2 8 4" xfId="13881" xr:uid="{CD413B66-F241-4B17-9869-61ABE75006EE}"/>
    <cellStyle name="백분율 2 8 5" xfId="17672" xr:uid="{32481844-B92A-4792-BB3F-5A72231C7540}"/>
    <cellStyle name="백분율 2 9" xfId="4076" xr:uid="{5577100E-A438-4ED5-90C3-6422C385C49B}"/>
    <cellStyle name="백분율 2 9 2" xfId="6299" xr:uid="{6BB583C4-5F1B-4074-B996-BD454ED399B0}"/>
    <cellStyle name="백분율 2 9 3" xfId="10091" xr:uid="{999E16FD-DF60-4CF0-BD4E-C3A2CD812889}"/>
    <cellStyle name="백분율 2 9 4" xfId="13882" xr:uid="{184450EE-5B41-44ED-BACB-69DBE2B29422}"/>
    <cellStyle name="백분율 2 9 5" xfId="17673" xr:uid="{3E8B6214-3185-4523-B13A-324F46456BB3}"/>
    <cellStyle name="백분율 3" xfId="13" xr:uid="{93CC9454-DFE1-400E-9671-F53545AA04B5}"/>
    <cellStyle name="백분율 3 2" xfId="165" xr:uid="{33931B83-F94F-4D92-9BE4-2E2E7B543987}"/>
    <cellStyle name="백분율 4" xfId="166" xr:uid="{B841EA9D-9EBC-4F31-B4D9-93EC4D7CF384}"/>
    <cellStyle name="백분율 5" xfId="500" xr:uid="{C230704B-77F8-475D-BDA1-EC2CAFD463C0}"/>
    <cellStyle name="백분율 5 2" xfId="511" xr:uid="{1C2F3F96-9753-4097-A9EC-881203C26DC9}"/>
    <cellStyle name="백분율 6" xfId="358" xr:uid="{B242348B-7138-4B02-AAF9-A7658426E756}"/>
    <cellStyle name="백분율 7" xfId="558" xr:uid="{D509FBF3-4E82-4230-B3D8-B6EE61225F10}"/>
    <cellStyle name="백분율 7 2" xfId="2359" xr:uid="{0B1E41F4-7D8E-4FF4-9441-8A198B889BCF}"/>
    <cellStyle name="백분율 8" xfId="2227" xr:uid="{2BD31D6D-8815-4D1A-86EF-0175ADED5088}"/>
    <cellStyle name="보통 2" xfId="659" xr:uid="{0FBBB204-869B-4E31-9632-FA2FF059ADD3}"/>
    <cellStyle name="설명 텍스트" xfId="26" builtinId="53" customBuiltin="1"/>
    <cellStyle name="셀 확인" xfId="24" builtinId="23" customBuiltin="1"/>
    <cellStyle name="쉼표" xfId="4053" builtinId="3"/>
    <cellStyle name="쉼표 [0]" xfId="4169" builtinId="6"/>
    <cellStyle name="쉼표 [0] 10" xfId="74" xr:uid="{9D017270-4FEA-4E2D-8893-821840B1DA26}"/>
    <cellStyle name="쉼표 [0] 10 2" xfId="1723" xr:uid="{749E77C1-384B-4461-8A71-39C1C2523BF2}"/>
    <cellStyle name="쉼표 [0] 10 2 2" xfId="3516" xr:uid="{0D2D15DB-E143-4667-89CF-FCA27754ADF8}"/>
    <cellStyle name="쉼표 [0] 10 2 2 2" xfId="6302" xr:uid="{2840067C-5880-45DA-A5F0-3D3E9A004CF9}"/>
    <cellStyle name="쉼표 [0] 10 2 2 3" xfId="10094" xr:uid="{04168E05-E225-4C3C-9C18-6A4EE358EA5C}"/>
    <cellStyle name="쉼표 [0] 10 2 2 4" xfId="13885" xr:uid="{EEA4C0C0-7663-4B01-9736-79EB727F8798}"/>
    <cellStyle name="쉼표 [0] 10 2 2 5" xfId="17676" xr:uid="{F80FB54B-D2ED-49F9-B55C-677297AB9C0B}"/>
    <cellStyle name="쉼표 [0] 10 2 3" xfId="6301" xr:uid="{3F71CD81-3FF0-49A7-98B3-4A098D410734}"/>
    <cellStyle name="쉼표 [0] 10 2 4" xfId="10093" xr:uid="{2F6ACFDC-9B41-4E5A-8BCA-E89F101CEF7E}"/>
    <cellStyle name="쉼표 [0] 10 2 5" xfId="13884" xr:uid="{94084052-B870-4ED1-8F44-3C94CC3DAB9E}"/>
    <cellStyle name="쉼표 [0] 10 2 6" xfId="17675" xr:uid="{A09CBEA6-669F-471F-8236-8754EA2B42D0}"/>
    <cellStyle name="쉼표 [0] 10 3" xfId="1040" xr:uid="{F85C1C71-5C74-4923-925F-BC7EFAA8238A}"/>
    <cellStyle name="쉼표 [0] 10 3 2" xfId="2833" xr:uid="{20B7B5AB-E2D8-4025-983B-0CD18EB2EB63}"/>
    <cellStyle name="쉼표 [0] 10 3 2 2" xfId="6304" xr:uid="{18063046-60E4-4EB4-8FFD-7B1800B4B9D0}"/>
    <cellStyle name="쉼표 [0] 10 3 2 3" xfId="10096" xr:uid="{E43BFF0F-63DC-4CD6-AD7E-5440F10F9B5E}"/>
    <cellStyle name="쉼표 [0] 10 3 2 4" xfId="13887" xr:uid="{8273B94C-6708-4DC5-B8F4-35EDF7432618}"/>
    <cellStyle name="쉼표 [0] 10 3 2 5" xfId="17678" xr:uid="{D0F54884-993D-4541-ACED-9520A1721806}"/>
    <cellStyle name="쉼표 [0] 10 3 3" xfId="6303" xr:uid="{A40EADAC-8BEC-4020-BBB6-415805497C29}"/>
    <cellStyle name="쉼표 [0] 10 3 4" xfId="10095" xr:uid="{DFB233E9-12D7-4530-9387-0DFD82F3C35C}"/>
    <cellStyle name="쉼표 [0] 10 3 5" xfId="13886" xr:uid="{8C0EAF07-76BE-483D-8700-2C98F6F78B51}"/>
    <cellStyle name="쉼표 [0] 10 3 6" xfId="17677" xr:uid="{66077704-CBF6-49F9-8651-0E49DCC7D806}"/>
    <cellStyle name="쉼표 [0] 10 4" xfId="2274" xr:uid="{A2DCB73A-62BD-47D1-8682-C9FEA482AAE9}"/>
    <cellStyle name="쉼표 [0] 10 4 2" xfId="6305" xr:uid="{49C2C497-1B0F-4370-AFC6-77D28A9AEAEA}"/>
    <cellStyle name="쉼표 [0] 10 4 3" xfId="10097" xr:uid="{80D2A27C-97A2-445A-AA86-392B5F558025}"/>
    <cellStyle name="쉼표 [0] 10 4 4" xfId="13888" xr:uid="{1D6ED5F6-E96A-417B-AEAA-D4E778D4911E}"/>
    <cellStyle name="쉼표 [0] 10 4 5" xfId="17679" xr:uid="{1E70A671-A218-4D9E-8C08-0ED00823D0E8}"/>
    <cellStyle name="쉼표 [0] 10 5" xfId="202" xr:uid="{98FC487D-313E-4E54-9213-764597267F95}"/>
    <cellStyle name="쉼표 [0] 10 5 2" xfId="6306" xr:uid="{E757D14E-A277-42F2-9C7A-921958E3589F}"/>
    <cellStyle name="쉼표 [0] 10 5 3" xfId="10098" xr:uid="{E1902061-72A8-472A-9960-790487B728CE}"/>
    <cellStyle name="쉼표 [0] 10 5 4" xfId="13889" xr:uid="{36A6021E-8410-4503-9215-5FF825CE8F2B}"/>
    <cellStyle name="쉼표 [0] 10 5 5" xfId="17680" xr:uid="{4524A1E7-1995-4A96-ADF2-BA53663E24B9}"/>
    <cellStyle name="쉼표 [0] 10 6" xfId="6300" xr:uid="{BB49274E-142E-4317-AE0D-64D804C03265}"/>
    <cellStyle name="쉼표 [0] 10 7" xfId="10092" xr:uid="{C6FD76B9-FB6B-42D9-A602-93475840FAD7}"/>
    <cellStyle name="쉼표 [0] 10 8" xfId="13883" xr:uid="{A431B357-2DED-415F-AD35-83B7E7C5C610}"/>
    <cellStyle name="쉼표 [0] 10 9" xfId="17674" xr:uid="{10C105EB-1423-4E99-9D2B-29554796C847}"/>
    <cellStyle name="쉼표 [0] 11" xfId="1266" xr:uid="{1EE7F455-1E1C-439A-8E61-16046E8771E3}"/>
    <cellStyle name="쉼표 [0] 11 2" xfId="3059" xr:uid="{D2140A31-6F46-4C1C-867C-D64628354A24}"/>
    <cellStyle name="쉼표 [0] 11 2 2" xfId="6308" xr:uid="{2B59B9C4-EFF2-4A52-BD25-376D47A948FF}"/>
    <cellStyle name="쉼표 [0] 11 2 3" xfId="10100" xr:uid="{64EE329C-2694-411E-A515-E71167FFF554}"/>
    <cellStyle name="쉼표 [0] 11 2 4" xfId="13891" xr:uid="{842836AD-B670-4146-A90B-2A729B228A80}"/>
    <cellStyle name="쉼표 [0] 11 2 5" xfId="17682" xr:uid="{6D5ED845-8A0F-4AD5-8473-4F184DC72D76}"/>
    <cellStyle name="쉼표 [0] 11 3" xfId="6307" xr:uid="{C58704A7-C1DB-42AB-92D0-B8DB73FCCEB9}"/>
    <cellStyle name="쉼표 [0] 11 4" xfId="10099" xr:uid="{A2498E26-37A2-4CC7-9EF7-2E8BE2778E42}"/>
    <cellStyle name="쉼표 [0] 11 5" xfId="13890" xr:uid="{6FC2E8BA-6C30-4DD0-B015-308808E4BE0F}"/>
    <cellStyle name="쉼표 [0] 11 6" xfId="17681" xr:uid="{4FCE79F6-DF05-4E76-B4D6-BDCBA9620683}"/>
    <cellStyle name="쉼표 [0] 12" xfId="1277" xr:uid="{6C7AE0D6-CA4C-474B-AADC-2EF742C665AA}"/>
    <cellStyle name="쉼표 [0] 12 2" xfId="3070" xr:uid="{BB7B79C1-2B86-4B17-8927-54BE5CBBA307}"/>
    <cellStyle name="쉼표 [0] 12 2 2" xfId="6310" xr:uid="{C908E066-A206-4DD4-935D-C2BD01FF80CC}"/>
    <cellStyle name="쉼표 [0] 12 2 3" xfId="10102" xr:uid="{BA780FBF-0D36-4976-8A21-910C8D057398}"/>
    <cellStyle name="쉼표 [0] 12 2 4" xfId="13893" xr:uid="{D9212D63-2287-4886-A2B5-F07CCE8060BA}"/>
    <cellStyle name="쉼표 [0] 12 2 5" xfId="17684" xr:uid="{7670B359-1155-49B8-AA3C-B6E2A6D087A9}"/>
    <cellStyle name="쉼표 [0] 12 3" xfId="6309" xr:uid="{D4042821-2E93-4263-B6A8-FDA8A20F3CEC}"/>
    <cellStyle name="쉼표 [0] 12 4" xfId="10101" xr:uid="{10922EBA-6A8C-4E99-9755-AC1CE0A24674}"/>
    <cellStyle name="쉼표 [0] 12 5" xfId="13892" xr:uid="{2761CF51-45D2-48E1-8C1B-791D47D58FDA}"/>
    <cellStyle name="쉼표 [0] 12 6" xfId="17683" xr:uid="{A253F84C-7B15-436D-83B6-5ECDAECAFFB2}"/>
    <cellStyle name="쉼표 [0] 13" xfId="556" xr:uid="{A6CDBB03-E3BB-41A4-81EB-C821D9312E37}"/>
    <cellStyle name="쉼표 [0] 13 2" xfId="2357" xr:uid="{BCF3C8DA-6FD2-459B-A2DC-E8A8D4698434}"/>
    <cellStyle name="쉼표 [0] 13 2 2" xfId="6312" xr:uid="{C5EE6C9B-32F0-4F2B-B5C1-CB30389551E3}"/>
    <cellStyle name="쉼표 [0] 13 2 3" xfId="10104" xr:uid="{5AE5E215-440F-4F65-B2AD-3719C1356FFC}"/>
    <cellStyle name="쉼표 [0] 13 2 4" xfId="13895" xr:uid="{A40B3CDC-33BC-4578-BE38-E012235FCC88}"/>
    <cellStyle name="쉼표 [0] 13 2 5" xfId="17686" xr:uid="{50B5EAA2-F7F3-4B7E-86F1-2B1977A82A5F}"/>
    <cellStyle name="쉼표 [0] 13 3" xfId="6311" xr:uid="{98125E8D-2F2B-42CF-BDCB-4304D4273F95}"/>
    <cellStyle name="쉼표 [0] 13 4" xfId="10103" xr:uid="{E439E091-2B76-4833-B78C-114E9FE829A0}"/>
    <cellStyle name="쉼표 [0] 13 5" xfId="13894" xr:uid="{BA883E58-30C5-408C-8C9E-D98BF7186D98}"/>
    <cellStyle name="쉼표 [0] 13 6" xfId="17685" xr:uid="{DE685679-DA18-45B0-B304-7EF6629E4D83}"/>
    <cellStyle name="쉼표 [0] 14" xfId="167" xr:uid="{377704FF-C71E-49CA-98B1-293BAF662730}"/>
    <cellStyle name="쉼표 [0] 14 2" xfId="2244" xr:uid="{819BC422-030B-44CD-914B-2D973509455E}"/>
    <cellStyle name="쉼표 [0] 14 2 2" xfId="6314" xr:uid="{19F82D09-2292-48A1-9865-4BD268D06E33}"/>
    <cellStyle name="쉼표 [0] 14 2 3" xfId="10106" xr:uid="{DA0F5C82-A2B1-42A3-983B-13150122002F}"/>
    <cellStyle name="쉼표 [0] 14 2 4" xfId="13897" xr:uid="{E8EA9655-C180-42AA-A4D7-0E6BF216465D}"/>
    <cellStyle name="쉼표 [0] 14 2 5" xfId="17688" xr:uid="{D8F2E798-D446-498E-88DA-7EFEBD929067}"/>
    <cellStyle name="쉼표 [0] 14 3" xfId="6313" xr:uid="{607C84BF-CB66-423C-989F-F04ADD3161AB}"/>
    <cellStyle name="쉼표 [0] 14 4" xfId="10105" xr:uid="{DEC5A9F9-1F11-4E02-91A7-42B81320154F}"/>
    <cellStyle name="쉼표 [0] 14 5" xfId="13896" xr:uid="{34B2027D-EB9A-4939-B727-064404FD583A}"/>
    <cellStyle name="쉼표 [0] 14 6" xfId="17687" xr:uid="{3017E8D8-A4F5-4289-8834-37DD1105CB74}"/>
    <cellStyle name="쉼표 [0] 15" xfId="47" xr:uid="{CD4B3F4F-A967-4691-9023-87A530337C7E}"/>
    <cellStyle name="쉼표 [0] 15 2" xfId="6315" xr:uid="{EC68206D-DFFA-416B-B902-73E9E200F15C}"/>
    <cellStyle name="쉼표 [0] 15 3" xfId="10107" xr:uid="{0B207161-3C52-4476-A489-CC07389F152C}"/>
    <cellStyle name="쉼표 [0] 15 4" xfId="13898" xr:uid="{4915A265-FDF3-4FCB-A01F-BE6BCC181285}"/>
    <cellStyle name="쉼표 [0] 15 5" xfId="17689" xr:uid="{E89F60A1-694B-4D50-9AC9-4CF80A92F9AF}"/>
    <cellStyle name="쉼표 [0] 16" xfId="4028" xr:uid="{D504A881-6296-438D-BC2A-65C297F61EE1}"/>
    <cellStyle name="쉼표 [0] 16 2" xfId="6316" xr:uid="{4C7089DF-AA9D-43A2-9B20-46B5849CC684}"/>
    <cellStyle name="쉼표 [0] 16 3" xfId="10108" xr:uid="{BDF6BF0E-4D52-4E1B-A8F9-736DB057AC67}"/>
    <cellStyle name="쉼표 [0] 16 4" xfId="13899" xr:uid="{9CD300E0-A45A-4EBC-B8A3-7F252EAA172C}"/>
    <cellStyle name="쉼표 [0] 16 5" xfId="17690" xr:uid="{D7280F72-4AB0-46EC-8551-80FFFF19E4F7}"/>
    <cellStyle name="쉼표 [0] 17" xfId="4069" xr:uid="{456A6C62-9485-4D4B-9292-63C2CC13CD7F}"/>
    <cellStyle name="쉼표 [0] 17 2" xfId="6317" xr:uid="{92D98852-A113-42DE-A60B-E527DC881D08}"/>
    <cellStyle name="쉼표 [0] 17 3" xfId="10109" xr:uid="{0B58FBBA-3A92-4F76-AF10-AE51EB725345}"/>
    <cellStyle name="쉼표 [0] 17 4" xfId="13900" xr:uid="{BCA9417A-3DB5-4B5B-8828-1868B2E7EBB8}"/>
    <cellStyle name="쉼표 [0] 17 5" xfId="17691" xr:uid="{73560573-5F76-4785-9AA4-3727390DF0CA}"/>
    <cellStyle name="쉼표 [0] 18" xfId="4083" xr:uid="{2A7EAA5C-B9C5-43D2-A227-4EDE7FCA85D7}"/>
    <cellStyle name="쉼표 [0] 18 2" xfId="6318" xr:uid="{7E79A21C-A781-46FD-A8D4-CD6D6EBB4324}"/>
    <cellStyle name="쉼표 [0] 18 3" xfId="10110" xr:uid="{99057E02-792F-483A-B04D-BB12E736D6F9}"/>
    <cellStyle name="쉼표 [0] 18 4" xfId="13901" xr:uid="{A7C725F2-15BA-4409-9C50-74FE6B1D0063}"/>
    <cellStyle name="쉼표 [0] 18 5" xfId="17692" xr:uid="{4D3C7934-831F-4938-9830-40BA35B1A22A}"/>
    <cellStyle name="쉼표 [0] 19" xfId="4089" xr:uid="{9B71D7FE-44BE-453E-8FF2-75592CB9CB1E}"/>
    <cellStyle name="쉼표 [0] 19 2" xfId="6319" xr:uid="{9E4892DC-2DCA-4743-A4FB-081F392E56CE}"/>
    <cellStyle name="쉼표 [0] 19 3" xfId="10111" xr:uid="{8DFEDDFD-6985-467A-A945-6911CEAE0237}"/>
    <cellStyle name="쉼표 [0] 19 4" xfId="13902" xr:uid="{91DD7196-09AD-4C85-BDE6-89B1FD5CB33E}"/>
    <cellStyle name="쉼표 [0] 19 5" xfId="17693" xr:uid="{E6DB4D5F-B4C1-4C23-8B04-956BB75D0056}"/>
    <cellStyle name="쉼표 [0] 2" xfId="4" xr:uid="{E10697B3-7655-4D0F-8E8C-760952628B34}"/>
    <cellStyle name="쉼표 [0] 2 10" xfId="543" xr:uid="{CDECA8F1-5AF4-41A2-868D-BEDD8FA1E953}"/>
    <cellStyle name="쉼표 [0] 2 10 10" xfId="10112" xr:uid="{9691F9FA-8F6B-4634-B47D-6ED59961F36D}"/>
    <cellStyle name="쉼표 [0] 2 10 11" xfId="13903" xr:uid="{85D7B191-0C7F-4C95-BC68-E874EB984121}"/>
    <cellStyle name="쉼표 [0] 2 10 12" xfId="17694" xr:uid="{826863CD-AC4A-40AC-92D2-CD978FE96299}"/>
    <cellStyle name="쉼표 [0] 2 10 2" xfId="809" xr:uid="{E87D5E33-8A93-40D7-8503-F17E926D2715}"/>
    <cellStyle name="쉼표 [0] 2 10 2 10" xfId="17695" xr:uid="{7374C22D-7BD8-4B41-A8AD-A1EBF28D89A1}"/>
    <cellStyle name="쉼표 [0] 2 10 2 2" xfId="1036" xr:uid="{ADEEB44F-3704-4BAD-A7C0-F61ED2488DDF}"/>
    <cellStyle name="쉼표 [0] 2 10 2 2 2" xfId="1719" xr:uid="{A2CFC62A-D616-4379-9FC5-FCE6BFFBF011}"/>
    <cellStyle name="쉼표 [0] 2 10 2 2 2 2" xfId="3512" xr:uid="{B96F9002-C13B-41FC-865E-80B7EF59A7DD}"/>
    <cellStyle name="쉼표 [0] 2 10 2 2 2 2 2" xfId="6324" xr:uid="{4504E669-9AD7-4F4D-AE4C-FCDCD5F408D2}"/>
    <cellStyle name="쉼표 [0] 2 10 2 2 2 2 3" xfId="10116" xr:uid="{F511F863-E8AD-4E0B-8D16-E07D3C2E9F65}"/>
    <cellStyle name="쉼표 [0] 2 10 2 2 2 2 4" xfId="13907" xr:uid="{4ADD20D0-9C48-448A-8833-522C1A8EA528}"/>
    <cellStyle name="쉼표 [0] 2 10 2 2 2 2 5" xfId="17698" xr:uid="{0E88777F-804B-445E-A87D-E157636A9923}"/>
    <cellStyle name="쉼표 [0] 2 10 2 2 2 3" xfId="6323" xr:uid="{61DAF959-6F38-4EA8-BDD5-4B849F8D7533}"/>
    <cellStyle name="쉼표 [0] 2 10 2 2 2 4" xfId="10115" xr:uid="{96C37DDC-D5E6-4CC0-94DB-56D7DC9286B1}"/>
    <cellStyle name="쉼표 [0] 2 10 2 2 2 5" xfId="13906" xr:uid="{361A6C46-6EA8-4150-B4B8-D5DC73E468AA}"/>
    <cellStyle name="쉼표 [0] 2 10 2 2 2 6" xfId="17697" xr:uid="{00D10CD0-4DAD-417C-BCEE-C563E408A6DB}"/>
    <cellStyle name="쉼표 [0] 2 10 2 2 3" xfId="2224" xr:uid="{0682E567-6AEE-460D-9060-EB48FF00EB29}"/>
    <cellStyle name="쉼표 [0] 2 10 2 2 3 2" xfId="4017" xr:uid="{ECF0E52E-DF91-4B01-9D32-B6DC9083252A}"/>
    <cellStyle name="쉼표 [0] 2 10 2 2 3 2 2" xfId="6326" xr:uid="{EE99E76F-318B-4179-9F84-2D27A8B6710C}"/>
    <cellStyle name="쉼표 [0] 2 10 2 2 3 2 3" xfId="10118" xr:uid="{C66B5F83-6E19-43D0-A012-AE982FDC72DC}"/>
    <cellStyle name="쉼표 [0] 2 10 2 2 3 2 4" xfId="13909" xr:uid="{0065F609-1D64-4CBD-9942-9B8121917ABC}"/>
    <cellStyle name="쉼표 [0] 2 10 2 2 3 2 5" xfId="17700" xr:uid="{F2FC9802-CCFD-4E8E-B00B-76B76FA2FAA0}"/>
    <cellStyle name="쉼표 [0] 2 10 2 2 3 3" xfId="6325" xr:uid="{A56F66C1-D9CC-49E8-823B-B65C9F38D364}"/>
    <cellStyle name="쉼표 [0] 2 10 2 2 3 4" xfId="10117" xr:uid="{70B901A6-749D-468B-8BAA-7FBE609B637C}"/>
    <cellStyle name="쉼표 [0] 2 10 2 2 3 5" xfId="13908" xr:uid="{67481057-BFC3-4952-9C57-C0478FB62B06}"/>
    <cellStyle name="쉼표 [0] 2 10 2 2 3 6" xfId="17699" xr:uid="{8A7B8467-5477-462E-9FBC-311B4973AC65}"/>
    <cellStyle name="쉼표 [0] 2 10 2 2 4" xfId="2829" xr:uid="{6BCB3323-F2C4-4C9A-9590-1998461D7277}"/>
    <cellStyle name="쉼표 [0] 2 10 2 2 4 2" xfId="6327" xr:uid="{0DDDB9F5-AA2E-48F3-9820-353D97085D88}"/>
    <cellStyle name="쉼표 [0] 2 10 2 2 4 3" xfId="10119" xr:uid="{45A32B81-7E8B-41B2-8E23-999A3F5FD9BC}"/>
    <cellStyle name="쉼표 [0] 2 10 2 2 4 4" xfId="13910" xr:uid="{AFDEC6DA-AA15-48F4-96DC-1730FD96256A}"/>
    <cellStyle name="쉼표 [0] 2 10 2 2 4 5" xfId="17701" xr:uid="{36D539EF-A5EF-4167-AB9F-FF1A78A73382}"/>
    <cellStyle name="쉼표 [0] 2 10 2 2 5" xfId="6322" xr:uid="{AF877739-03F0-42A8-815C-813BB0B7F0A3}"/>
    <cellStyle name="쉼표 [0] 2 10 2 2 6" xfId="10114" xr:uid="{E4528D70-5BBE-4661-A6AD-96CDC8FA6EF0}"/>
    <cellStyle name="쉼표 [0] 2 10 2 2 7" xfId="13905" xr:uid="{4824B9F7-0414-4B28-B03A-D4C4F415F8FD}"/>
    <cellStyle name="쉼표 [0] 2 10 2 2 8" xfId="17696" xr:uid="{1FBF70D9-A76E-451D-9B18-68BEBCD2EE98}"/>
    <cellStyle name="쉼표 [0] 2 10 2 3" xfId="1263" xr:uid="{60C3CE0F-CAD0-4E13-A43F-AD4CCDB59E02}"/>
    <cellStyle name="쉼표 [0] 2 10 2 3 2" xfId="1946" xr:uid="{8A886897-82BC-467E-8992-D2426F3DD8CF}"/>
    <cellStyle name="쉼표 [0] 2 10 2 3 2 2" xfId="3739" xr:uid="{F694B670-BC27-462B-8627-820469D78D10}"/>
    <cellStyle name="쉼표 [0] 2 10 2 3 2 2 2" xfId="6330" xr:uid="{4EC4B306-458E-43C9-AC0F-AC5A9B813960}"/>
    <cellStyle name="쉼표 [0] 2 10 2 3 2 2 3" xfId="10122" xr:uid="{9F279C89-F22F-4C84-AF55-B98B405235BA}"/>
    <cellStyle name="쉼표 [0] 2 10 2 3 2 2 4" xfId="13913" xr:uid="{7B15D632-AA0E-4ABA-B798-4A28CD61A2EE}"/>
    <cellStyle name="쉼표 [0] 2 10 2 3 2 2 5" xfId="17704" xr:uid="{14BC9B24-F2C8-4D2A-8E10-D6B28981C286}"/>
    <cellStyle name="쉼표 [0] 2 10 2 3 2 3" xfId="6329" xr:uid="{DB653F39-7807-43FC-8062-07766E861865}"/>
    <cellStyle name="쉼표 [0] 2 10 2 3 2 4" xfId="10121" xr:uid="{84830204-AFF1-4256-B833-38D826DCCF68}"/>
    <cellStyle name="쉼표 [0] 2 10 2 3 2 5" xfId="13912" xr:uid="{BBBB0561-331F-4D3D-8484-8DC54DABAAB8}"/>
    <cellStyle name="쉼표 [0] 2 10 2 3 2 6" xfId="17703" xr:uid="{7EF81654-EAE5-4649-BF01-B6DC873099CF}"/>
    <cellStyle name="쉼표 [0] 2 10 2 3 3" xfId="3056" xr:uid="{5828DD00-2BE5-4D5C-B88C-EA7975A9F7C5}"/>
    <cellStyle name="쉼표 [0] 2 10 2 3 3 2" xfId="6331" xr:uid="{1D4917E7-013F-4BD1-93EA-880D770E193A}"/>
    <cellStyle name="쉼표 [0] 2 10 2 3 3 3" xfId="10123" xr:uid="{AB69C424-92EC-4D2A-936E-B63803FEF9BD}"/>
    <cellStyle name="쉼표 [0] 2 10 2 3 3 4" xfId="13914" xr:uid="{D7218ED3-7D6C-44E1-A9A5-5E26326C563E}"/>
    <cellStyle name="쉼표 [0] 2 10 2 3 3 5" xfId="17705" xr:uid="{D640040B-A9FA-4EE7-BA1D-5189B88B109F}"/>
    <cellStyle name="쉼표 [0] 2 10 2 3 4" xfId="6328" xr:uid="{AD3C8184-1330-4D6D-9848-863DAD23A919}"/>
    <cellStyle name="쉼표 [0] 2 10 2 3 5" xfId="10120" xr:uid="{5680BBE4-F682-4890-9FF9-124FE023E197}"/>
    <cellStyle name="쉼표 [0] 2 10 2 3 6" xfId="13911" xr:uid="{1CC6861D-818A-4084-9A55-231EC84194F2}"/>
    <cellStyle name="쉼표 [0] 2 10 2 3 7" xfId="17702" xr:uid="{61FC605D-C60A-45F3-81FC-D690373E332F}"/>
    <cellStyle name="쉼표 [0] 2 10 2 4" xfId="1491" xr:uid="{A00501A3-A97A-4D5B-8A76-80C0F0B9B3B3}"/>
    <cellStyle name="쉼표 [0] 2 10 2 4 2" xfId="3284" xr:uid="{1F9A8A0D-E5ED-4FB7-9783-A38D70274296}"/>
    <cellStyle name="쉼표 [0] 2 10 2 4 2 2" xfId="6333" xr:uid="{A633ECC5-5CCA-42C8-8439-26631246B52E}"/>
    <cellStyle name="쉼표 [0] 2 10 2 4 2 3" xfId="10125" xr:uid="{97008BB0-1081-40A1-9D87-CE373767D9B6}"/>
    <cellStyle name="쉼표 [0] 2 10 2 4 2 4" xfId="13916" xr:uid="{4854E656-6E9F-41B7-A00D-2FEC5D5C0742}"/>
    <cellStyle name="쉼표 [0] 2 10 2 4 2 5" xfId="17707" xr:uid="{46D3FA69-7CD7-457C-8ED3-67DE826CD858}"/>
    <cellStyle name="쉼표 [0] 2 10 2 4 3" xfId="6332" xr:uid="{26708B22-7DCC-4334-A954-3888BC02C406}"/>
    <cellStyle name="쉼표 [0] 2 10 2 4 4" xfId="10124" xr:uid="{EF0C324C-AD63-4EA9-BC01-2E08E1980511}"/>
    <cellStyle name="쉼표 [0] 2 10 2 4 5" xfId="13915" xr:uid="{4A10D76B-72FB-46B1-8009-7094C634223F}"/>
    <cellStyle name="쉼표 [0] 2 10 2 4 6" xfId="17706" xr:uid="{967CC81F-05C8-4961-A5D6-8129360271DB}"/>
    <cellStyle name="쉼표 [0] 2 10 2 5" xfId="2078" xr:uid="{9C3558B4-1BF2-4F0B-A911-13F8895DD4C7}"/>
    <cellStyle name="쉼표 [0] 2 10 2 5 2" xfId="3871" xr:uid="{B3656224-F4EF-41CB-AD42-D8A3E43C2342}"/>
    <cellStyle name="쉼표 [0] 2 10 2 5 2 2" xfId="6335" xr:uid="{F2676743-346F-4AE9-82D4-7BA035CCFC0A}"/>
    <cellStyle name="쉼표 [0] 2 10 2 5 2 3" xfId="10127" xr:uid="{1DD44FDC-FCA1-4C05-99E3-C8DC6A9E2E71}"/>
    <cellStyle name="쉼표 [0] 2 10 2 5 2 4" xfId="13918" xr:uid="{04E91586-5DC2-44E9-9D9F-4A6FF73DA064}"/>
    <cellStyle name="쉼표 [0] 2 10 2 5 2 5" xfId="17709" xr:uid="{AA7AD20E-58AC-4DFF-A411-A47FA1B528D0}"/>
    <cellStyle name="쉼표 [0] 2 10 2 5 3" xfId="6334" xr:uid="{20E62805-6C24-415C-AC0E-09DF0DC2EEBE}"/>
    <cellStyle name="쉼표 [0] 2 10 2 5 4" xfId="10126" xr:uid="{264FA53D-1355-43B6-AB10-3862EAD34DE6}"/>
    <cellStyle name="쉼표 [0] 2 10 2 5 5" xfId="13917" xr:uid="{6C5DAF35-1E98-413F-861E-8DDFF000CCBA}"/>
    <cellStyle name="쉼표 [0] 2 10 2 5 6" xfId="17708" xr:uid="{FC7DEFBD-AB68-4AD6-92ED-9CF29DC5E414}"/>
    <cellStyle name="쉼표 [0] 2 10 2 6" xfId="2602" xr:uid="{F91DFA90-F1CE-4B13-BD98-F48F895E06E3}"/>
    <cellStyle name="쉼표 [0] 2 10 2 6 2" xfId="6336" xr:uid="{5EF8AA0F-B076-4680-A54E-3647E720AF93}"/>
    <cellStyle name="쉼표 [0] 2 10 2 6 3" xfId="10128" xr:uid="{E9D165D7-6119-4023-9E3F-418B2C3FAB89}"/>
    <cellStyle name="쉼표 [0] 2 10 2 6 4" xfId="13919" xr:uid="{82B12136-2310-4F72-BF59-DC788CC9AC49}"/>
    <cellStyle name="쉼표 [0] 2 10 2 6 5" xfId="17710" xr:uid="{8E9A646A-D114-4D71-91EF-135C565F0B8B}"/>
    <cellStyle name="쉼표 [0] 2 10 2 7" xfId="6321" xr:uid="{72FEEBC3-667A-4C7A-B7B8-A20A389FDAA1}"/>
    <cellStyle name="쉼표 [0] 2 10 2 8" xfId="10113" xr:uid="{025B3559-8E6B-43B5-9267-D7A761E3BBC8}"/>
    <cellStyle name="쉼표 [0] 2 10 2 9" xfId="13904" xr:uid="{AB550707-8204-4DD8-9A0A-D65C18E6CB38}"/>
    <cellStyle name="쉼표 [0] 2 10 3" xfId="734" xr:uid="{278517B1-2CC7-4C8F-B183-D0B49B3EF65B}"/>
    <cellStyle name="쉼표 [0] 2 10 3 10" xfId="17711" xr:uid="{58020BF8-7322-4305-8CFE-A8AEAD0E9910}"/>
    <cellStyle name="쉼표 [0] 2 10 3 2" xfId="961" xr:uid="{6DF6552D-C999-431B-BCD4-E6F52513FAC5}"/>
    <cellStyle name="쉼표 [0] 2 10 3 2 2" xfId="1644" xr:uid="{388B1809-548F-436C-9331-4F451583E32F}"/>
    <cellStyle name="쉼표 [0] 2 10 3 2 2 2" xfId="3437" xr:uid="{DEC08C62-B983-48B6-BC2A-A76A4A805BD9}"/>
    <cellStyle name="쉼표 [0] 2 10 3 2 2 2 2" xfId="6340" xr:uid="{5EEBC157-B27F-4697-B87B-0528AF62A1E3}"/>
    <cellStyle name="쉼표 [0] 2 10 3 2 2 2 3" xfId="10132" xr:uid="{4DCDEDEC-1839-4A5A-A8C5-926B4C2D362A}"/>
    <cellStyle name="쉼표 [0] 2 10 3 2 2 2 4" xfId="13923" xr:uid="{E72ECDFA-A5F7-42DB-8DF0-3060B7329897}"/>
    <cellStyle name="쉼표 [0] 2 10 3 2 2 2 5" xfId="17714" xr:uid="{8CB5D255-A967-4F32-919F-C03112E8543D}"/>
    <cellStyle name="쉼표 [0] 2 10 3 2 2 3" xfId="6339" xr:uid="{B62107DC-E959-42C1-8FFB-654541BE0E08}"/>
    <cellStyle name="쉼표 [0] 2 10 3 2 2 4" xfId="10131" xr:uid="{B4C253CF-B2B3-44E6-856F-AABCF416AD24}"/>
    <cellStyle name="쉼표 [0] 2 10 3 2 2 5" xfId="13922" xr:uid="{64CD3476-E9F7-4689-B3C0-10270395E02D}"/>
    <cellStyle name="쉼표 [0] 2 10 3 2 2 6" xfId="17713" xr:uid="{DDAB2EC5-B961-4A95-B144-523011B5603C}"/>
    <cellStyle name="쉼표 [0] 2 10 3 2 3" xfId="2754" xr:uid="{00830CDE-0145-4F8A-9304-95F61688B7DE}"/>
    <cellStyle name="쉼표 [0] 2 10 3 2 3 2" xfId="6341" xr:uid="{B6CB3550-CBF1-418A-A1A3-2AF25552AF5D}"/>
    <cellStyle name="쉼표 [0] 2 10 3 2 3 3" xfId="10133" xr:uid="{B9594DDA-193D-4C20-BFC9-CD0AAAE6C36C}"/>
    <cellStyle name="쉼표 [0] 2 10 3 2 3 4" xfId="13924" xr:uid="{DEEA2F80-FC4D-4C60-84F4-6DD0D1073AF1}"/>
    <cellStyle name="쉼표 [0] 2 10 3 2 3 5" xfId="17715" xr:uid="{F03E0DA6-5F8F-4F14-ADD9-ABCA4864BF2C}"/>
    <cellStyle name="쉼표 [0] 2 10 3 2 4" xfId="6338" xr:uid="{A488E16D-0E5E-461F-B7D4-BA6E50CC7C87}"/>
    <cellStyle name="쉼표 [0] 2 10 3 2 5" xfId="10130" xr:uid="{DAC88353-C491-4AC3-B174-29D4797B7DD7}"/>
    <cellStyle name="쉼표 [0] 2 10 3 2 6" xfId="13921" xr:uid="{A3334C4F-ED87-4826-8CAE-31F216607689}"/>
    <cellStyle name="쉼표 [0] 2 10 3 2 7" xfId="17712" xr:uid="{DAD76C59-16C7-4C58-B854-824CE9247B02}"/>
    <cellStyle name="쉼표 [0] 2 10 3 3" xfId="1188" xr:uid="{B14A7355-65F1-48E7-983B-324142F6A216}"/>
    <cellStyle name="쉼표 [0] 2 10 3 3 2" xfId="1871" xr:uid="{F3158DE3-F747-453D-85EB-8EF3F1796FE4}"/>
    <cellStyle name="쉼표 [0] 2 10 3 3 2 2" xfId="3664" xr:uid="{80656D82-2020-4E81-BD05-9B50A9CE479F}"/>
    <cellStyle name="쉼표 [0] 2 10 3 3 2 2 2" xfId="6344" xr:uid="{3BF3B6A7-BA81-46FD-98EB-AD093C13F7D2}"/>
    <cellStyle name="쉼표 [0] 2 10 3 3 2 2 3" xfId="10136" xr:uid="{945D272B-9014-4122-93FF-9A9FEB19CC1B}"/>
    <cellStyle name="쉼표 [0] 2 10 3 3 2 2 4" xfId="13927" xr:uid="{13FD7441-345B-46E3-8AD8-09E72AAC86AB}"/>
    <cellStyle name="쉼표 [0] 2 10 3 3 2 2 5" xfId="17718" xr:uid="{71B9127A-DD73-418A-8E8E-B797A3145FC3}"/>
    <cellStyle name="쉼표 [0] 2 10 3 3 2 3" xfId="6343" xr:uid="{5CC970A4-CC2F-46B5-A6A0-172C3EFD4493}"/>
    <cellStyle name="쉼표 [0] 2 10 3 3 2 4" xfId="10135" xr:uid="{F5411A8A-FEA1-4A8B-85E1-03EB99A19768}"/>
    <cellStyle name="쉼표 [0] 2 10 3 3 2 5" xfId="13926" xr:uid="{E8BC3160-5BF5-4DD7-9209-175123A20217}"/>
    <cellStyle name="쉼표 [0] 2 10 3 3 2 6" xfId="17717" xr:uid="{85189C1F-8530-4996-A4C8-327C1F6A666C}"/>
    <cellStyle name="쉼표 [0] 2 10 3 3 3" xfId="2981" xr:uid="{12AB6D42-20B8-4E3E-89F2-DE89BB2341B5}"/>
    <cellStyle name="쉼표 [0] 2 10 3 3 3 2" xfId="6345" xr:uid="{6D777330-9670-4AEF-8200-4F824C68F375}"/>
    <cellStyle name="쉼표 [0] 2 10 3 3 3 3" xfId="10137" xr:uid="{C097E444-0AFE-4B04-AAFF-D9EB7025F2EF}"/>
    <cellStyle name="쉼표 [0] 2 10 3 3 3 4" xfId="13928" xr:uid="{D2E57F71-2A1F-470C-821E-47099F72B7E3}"/>
    <cellStyle name="쉼표 [0] 2 10 3 3 3 5" xfId="17719" xr:uid="{D382900E-EED8-45A3-8E70-C314B7D2970D}"/>
    <cellStyle name="쉼표 [0] 2 10 3 3 4" xfId="6342" xr:uid="{965DB5E4-DC5E-48DC-A31A-BB16AE4AED2F}"/>
    <cellStyle name="쉼표 [0] 2 10 3 3 5" xfId="10134" xr:uid="{D5723B69-9CE8-4414-8FB4-C82145FE486D}"/>
    <cellStyle name="쉼표 [0] 2 10 3 3 6" xfId="13925" xr:uid="{9468C123-CB10-4B8B-8FBF-31438E7C1872}"/>
    <cellStyle name="쉼표 [0] 2 10 3 3 7" xfId="17716" xr:uid="{969DFD2B-A72F-4A7F-89A3-C48F6F76A3B2}"/>
    <cellStyle name="쉼표 [0] 2 10 3 4" xfId="1416" xr:uid="{EB5AED47-996A-4600-9ED1-3B8C64DDBF2B}"/>
    <cellStyle name="쉼표 [0] 2 10 3 4 2" xfId="3209" xr:uid="{1EB2EB3E-F65D-4C6D-97B4-4F1FC9133F3C}"/>
    <cellStyle name="쉼표 [0] 2 10 3 4 2 2" xfId="6347" xr:uid="{FB2F3ACE-1364-4006-84DC-B43CDAACE24C}"/>
    <cellStyle name="쉼표 [0] 2 10 3 4 2 3" xfId="10139" xr:uid="{F3D484A3-E054-41C5-837F-C96E119C31D0}"/>
    <cellStyle name="쉼표 [0] 2 10 3 4 2 4" xfId="13930" xr:uid="{A7894BCA-3EB5-4A81-B8F3-55DBF09704B7}"/>
    <cellStyle name="쉼표 [0] 2 10 3 4 2 5" xfId="17721" xr:uid="{77B000C0-7D81-4A9E-94EC-ACC4743F7A68}"/>
    <cellStyle name="쉼표 [0] 2 10 3 4 3" xfId="6346" xr:uid="{B8A00DDA-63FB-4B2E-B912-686AAFEA502C}"/>
    <cellStyle name="쉼표 [0] 2 10 3 4 4" xfId="10138" xr:uid="{989DC554-FAF6-4E69-B5AB-34F75ED72B9C}"/>
    <cellStyle name="쉼표 [0] 2 10 3 4 5" xfId="13929" xr:uid="{7051F31A-BA5E-4FA4-AE3F-336DC921B9D1}"/>
    <cellStyle name="쉼표 [0] 2 10 3 4 6" xfId="17720" xr:uid="{B9C6BF50-3AA6-4A4B-9A1E-A9F118D36A1C}"/>
    <cellStyle name="쉼표 [0] 2 10 3 5" xfId="2020" xr:uid="{0E57685C-FF9A-414F-883C-3D01587623CD}"/>
    <cellStyle name="쉼표 [0] 2 10 3 5 2" xfId="3813" xr:uid="{C8E21172-FC6F-4BA7-9BAA-A15E708BE4A5}"/>
    <cellStyle name="쉼표 [0] 2 10 3 5 2 2" xfId="6349" xr:uid="{34659268-B6F5-4C9F-808B-F1E6C806FD33}"/>
    <cellStyle name="쉼표 [0] 2 10 3 5 2 3" xfId="10141" xr:uid="{C3C7B851-2956-4B52-85B8-A8C9D7F545B7}"/>
    <cellStyle name="쉼표 [0] 2 10 3 5 2 4" xfId="13932" xr:uid="{CBA155A6-29BA-4B98-8EAC-5D9D8B016259}"/>
    <cellStyle name="쉼표 [0] 2 10 3 5 2 5" xfId="17723" xr:uid="{1574AC34-8B0D-4755-B17A-4904B3851DE9}"/>
    <cellStyle name="쉼표 [0] 2 10 3 5 3" xfId="6348" xr:uid="{9ECAAB58-1A52-4218-86B3-45AB9C2F0CD2}"/>
    <cellStyle name="쉼표 [0] 2 10 3 5 4" xfId="10140" xr:uid="{D5FB6EA9-06C1-4BC3-8ED2-D9EE9D58ECA3}"/>
    <cellStyle name="쉼표 [0] 2 10 3 5 5" xfId="13931" xr:uid="{169F50C9-5F5C-418E-A7A6-387A9787DE37}"/>
    <cellStyle name="쉼표 [0] 2 10 3 5 6" xfId="17722" xr:uid="{62161DA3-A2BD-4907-9EB1-2F0847DDDCBA}"/>
    <cellStyle name="쉼표 [0] 2 10 3 6" xfId="2527" xr:uid="{596898CB-491B-492C-A700-BE5D03A9C84D}"/>
    <cellStyle name="쉼표 [0] 2 10 3 6 2" xfId="6350" xr:uid="{21FCEB33-7818-4892-BDEE-5AE4A65E8661}"/>
    <cellStyle name="쉼표 [0] 2 10 3 6 3" xfId="10142" xr:uid="{29A80EFE-6BFE-4DE8-9575-35D7803C62C4}"/>
    <cellStyle name="쉼표 [0] 2 10 3 6 4" xfId="13933" xr:uid="{ED51F983-D8DF-4C76-8546-DD784DF8ED11}"/>
    <cellStyle name="쉼표 [0] 2 10 3 6 5" xfId="17724" xr:uid="{01B1DD29-F320-428B-B6F8-089F666D3AAC}"/>
    <cellStyle name="쉼표 [0] 2 10 3 7" xfId="6337" xr:uid="{156B242A-0CC5-4E54-BA86-42B4C30838FA}"/>
    <cellStyle name="쉼표 [0] 2 10 3 8" xfId="10129" xr:uid="{2ADACCED-3DA1-425A-A19A-27175C72DE8C}"/>
    <cellStyle name="쉼표 [0] 2 10 3 9" xfId="13920" xr:uid="{5C2F91CC-EE3E-4A21-9CF7-B6C991145384}"/>
    <cellStyle name="쉼표 [0] 2 10 4" xfId="885" xr:uid="{7E71B471-A40B-4434-B842-E1E1BFBF61CE}"/>
    <cellStyle name="쉼표 [0] 2 10 4 2" xfId="1568" xr:uid="{1CF9F112-30FD-4007-88BD-5D3520F130D4}"/>
    <cellStyle name="쉼표 [0] 2 10 4 2 2" xfId="3361" xr:uid="{D1785CCF-4D0D-46D3-B1C7-1B910A172265}"/>
    <cellStyle name="쉼표 [0] 2 10 4 2 2 2" xfId="6353" xr:uid="{489769F2-4971-415A-BDC4-5E41912B3E46}"/>
    <cellStyle name="쉼표 [0] 2 10 4 2 2 3" xfId="10145" xr:uid="{D4059C73-1315-485D-AA54-42FB0B9667A1}"/>
    <cellStyle name="쉼표 [0] 2 10 4 2 2 4" xfId="13936" xr:uid="{4CFC582F-8BC4-4181-94E0-2E2F0464572E}"/>
    <cellStyle name="쉼표 [0] 2 10 4 2 2 5" xfId="17727" xr:uid="{605DD843-1A89-4B83-A558-208754702E7C}"/>
    <cellStyle name="쉼표 [0] 2 10 4 2 3" xfId="6352" xr:uid="{EAFA9EC9-622C-4FBD-9B7C-8CCD1D8059D6}"/>
    <cellStyle name="쉼표 [0] 2 10 4 2 4" xfId="10144" xr:uid="{6B076097-4A4A-442B-B8FD-B2B57DEBED1C}"/>
    <cellStyle name="쉼표 [0] 2 10 4 2 5" xfId="13935" xr:uid="{40D89EC7-952B-4B85-BBD1-50C3792EF3A0}"/>
    <cellStyle name="쉼표 [0] 2 10 4 2 6" xfId="17726" xr:uid="{90283898-451C-4C0A-B299-E9F1C6BBDB99}"/>
    <cellStyle name="쉼표 [0] 2 10 4 3" xfId="2149" xr:uid="{383E99CC-2A19-43A0-B9F8-1A27C40D3007}"/>
    <cellStyle name="쉼표 [0] 2 10 4 3 2" xfId="3942" xr:uid="{8B863392-34EA-4E52-A6C5-3AF891A7AFB7}"/>
    <cellStyle name="쉼표 [0] 2 10 4 3 2 2" xfId="6355" xr:uid="{EA9AC45C-2EB9-4F92-886B-1CEC73E965CE}"/>
    <cellStyle name="쉼표 [0] 2 10 4 3 2 3" xfId="10147" xr:uid="{24C3BAF4-7E73-4F64-9FF9-D26DD4CF9D3C}"/>
    <cellStyle name="쉼표 [0] 2 10 4 3 2 4" xfId="13938" xr:uid="{8137F3D2-5709-4AB4-8953-F0900C1BAFC0}"/>
    <cellStyle name="쉼표 [0] 2 10 4 3 2 5" xfId="17729" xr:uid="{43343BE3-0F95-491A-B0A9-80A47A133950}"/>
    <cellStyle name="쉼표 [0] 2 10 4 3 3" xfId="6354" xr:uid="{1B4F8070-8601-4957-A177-2F6C500EE9A0}"/>
    <cellStyle name="쉼표 [0] 2 10 4 3 4" xfId="10146" xr:uid="{8D49AFC5-58B5-4349-B25A-512314BFBA9D}"/>
    <cellStyle name="쉼표 [0] 2 10 4 3 5" xfId="13937" xr:uid="{11798806-3909-465D-B48B-37B8EF5F369B}"/>
    <cellStyle name="쉼표 [0] 2 10 4 3 6" xfId="17728" xr:uid="{9CEB0D16-BCA4-459E-982D-9BED0B38D613}"/>
    <cellStyle name="쉼표 [0] 2 10 4 4" xfId="2678" xr:uid="{3133076B-D993-4E43-9EFD-CACF130ECB80}"/>
    <cellStyle name="쉼표 [0] 2 10 4 4 2" xfId="6356" xr:uid="{D1269C5A-89B4-4C4A-9744-53E2D9EA5AA4}"/>
    <cellStyle name="쉼표 [0] 2 10 4 4 3" xfId="10148" xr:uid="{217D5A24-656A-4554-B7F7-B8311339D1AF}"/>
    <cellStyle name="쉼표 [0] 2 10 4 4 4" xfId="13939" xr:uid="{64D474E0-74A9-4E10-A2E7-459057F508E1}"/>
    <cellStyle name="쉼표 [0] 2 10 4 4 5" xfId="17730" xr:uid="{4ADE63D2-8DF4-43E5-A506-8BE9B22F0A19}"/>
    <cellStyle name="쉼표 [0] 2 10 4 5" xfId="6351" xr:uid="{CE99FDA5-8226-408E-9DE7-9B6AA1701125}"/>
    <cellStyle name="쉼표 [0] 2 10 4 6" xfId="10143" xr:uid="{82F4CBD9-7CDE-45BF-B94D-21BAFC68A882}"/>
    <cellStyle name="쉼표 [0] 2 10 4 7" xfId="13934" xr:uid="{66D40B81-C955-43C5-B6DA-FB2E35783382}"/>
    <cellStyle name="쉼표 [0] 2 10 4 8" xfId="17725" xr:uid="{D9EB7B77-C2B4-493A-9385-379BEA4B9358}"/>
    <cellStyle name="쉼표 [0] 2 10 5" xfId="1112" xr:uid="{C26EDB19-85E7-45C0-BD9F-456683473F56}"/>
    <cellStyle name="쉼표 [0] 2 10 5 2" xfId="1795" xr:uid="{3EA15983-4E93-4E78-8445-FE693B50AFF3}"/>
    <cellStyle name="쉼표 [0] 2 10 5 2 2" xfId="3588" xr:uid="{F3634A86-7D06-445C-9D0E-7F756112096B}"/>
    <cellStyle name="쉼표 [0] 2 10 5 2 2 2" xfId="6359" xr:uid="{F44DA541-442B-49EF-82AC-E72983AEAD59}"/>
    <cellStyle name="쉼표 [0] 2 10 5 2 2 3" xfId="10151" xr:uid="{8C7C74B7-4A43-459E-A6B0-7068CEA1F00D}"/>
    <cellStyle name="쉼표 [0] 2 10 5 2 2 4" xfId="13942" xr:uid="{D182EFAA-4D77-45F3-88CC-EA265E7DC403}"/>
    <cellStyle name="쉼표 [0] 2 10 5 2 2 5" xfId="17733" xr:uid="{51C43725-498B-471A-863E-88548F7A2619}"/>
    <cellStyle name="쉼표 [0] 2 10 5 2 3" xfId="6358" xr:uid="{581B30D5-1ECE-4853-AD5D-A179E22F341E}"/>
    <cellStyle name="쉼표 [0] 2 10 5 2 4" xfId="10150" xr:uid="{119E2740-9615-4271-BCBA-9E1418E29801}"/>
    <cellStyle name="쉼표 [0] 2 10 5 2 5" xfId="13941" xr:uid="{6D1304C8-D98D-429D-A8AE-D567D9552325}"/>
    <cellStyle name="쉼표 [0] 2 10 5 2 6" xfId="17732" xr:uid="{020142B7-611A-42C6-B954-30EF5AF2F582}"/>
    <cellStyle name="쉼표 [0] 2 10 5 3" xfId="2905" xr:uid="{5A2C4C02-7B09-4248-81A6-629A26DE0C92}"/>
    <cellStyle name="쉼표 [0] 2 10 5 3 2" xfId="6360" xr:uid="{C358DAD9-BFBD-4723-BF4A-24208EF498E7}"/>
    <cellStyle name="쉼표 [0] 2 10 5 3 3" xfId="10152" xr:uid="{09C838A6-DBE4-444F-A1D5-4F08BEF2D8C0}"/>
    <cellStyle name="쉼표 [0] 2 10 5 3 4" xfId="13943" xr:uid="{A01B803F-E1CD-4BBC-A5C7-A0C1637C0F85}"/>
    <cellStyle name="쉼표 [0] 2 10 5 3 5" xfId="17734" xr:uid="{2B2684DF-1AC7-4F27-B4A1-50D32285DE76}"/>
    <cellStyle name="쉼표 [0] 2 10 5 4" xfId="6357" xr:uid="{96CC6A33-8C1C-4904-9309-17490B0DA1AB}"/>
    <cellStyle name="쉼표 [0] 2 10 5 5" xfId="10149" xr:uid="{91A85E40-B795-4383-B060-F700D051D6A7}"/>
    <cellStyle name="쉼표 [0] 2 10 5 6" xfId="13940" xr:uid="{3910870A-CBC2-4E20-9824-45A966CCA90E}"/>
    <cellStyle name="쉼표 [0] 2 10 5 7" xfId="17731" xr:uid="{28BC77D9-B10E-4765-90EE-CA475AF86CC7}"/>
    <cellStyle name="쉼표 [0] 2 10 6" xfId="1340" xr:uid="{5CFBEE9A-EE08-4846-AE7F-EB9B63FFC445}"/>
    <cellStyle name="쉼표 [0] 2 10 6 2" xfId="3133" xr:uid="{A0FDF2C2-971B-4EB3-8444-CE9B570DD3F6}"/>
    <cellStyle name="쉼표 [0] 2 10 6 2 2" xfId="6362" xr:uid="{83BB78D3-3B96-41F0-9B76-004F594EA3E0}"/>
    <cellStyle name="쉼표 [0] 2 10 6 2 3" xfId="10154" xr:uid="{762BBE85-74CD-4E1C-9316-6D5E18E1DE79}"/>
    <cellStyle name="쉼표 [0] 2 10 6 2 4" xfId="13945" xr:uid="{78A17447-F1EE-40C1-9E6B-9D54D9BDBA31}"/>
    <cellStyle name="쉼표 [0] 2 10 6 2 5" xfId="17736" xr:uid="{014125BB-BF17-4B85-A2EF-8E69820B26C2}"/>
    <cellStyle name="쉼표 [0] 2 10 6 3" xfId="6361" xr:uid="{6FB065DD-4898-4AAE-895F-2B61AABB2B65}"/>
    <cellStyle name="쉼표 [0] 2 10 6 4" xfId="10153" xr:uid="{2E856FE9-9661-4152-A130-7BE2F48E0BC8}"/>
    <cellStyle name="쉼표 [0] 2 10 6 5" xfId="13944" xr:uid="{CD5482D3-426A-4105-95FD-6FE84E65F91E}"/>
    <cellStyle name="쉼표 [0] 2 10 6 6" xfId="17735" xr:uid="{943FA189-3E76-454A-B0E8-C45317B01949}"/>
    <cellStyle name="쉼표 [0] 2 10 7" xfId="644" xr:uid="{EE3FF73D-92E0-4891-BCBB-F5F4C909F169}"/>
    <cellStyle name="쉼표 [0] 2 10 7 2" xfId="2445" xr:uid="{06F2CD16-3EBD-45E6-8C8F-F54D61890AC9}"/>
    <cellStyle name="쉼표 [0] 2 10 7 2 2" xfId="6364" xr:uid="{2BD4D851-4A6D-4A21-904D-F915D70602DA}"/>
    <cellStyle name="쉼표 [0] 2 10 7 2 3" xfId="10156" xr:uid="{BD953E70-2FC0-4EB8-8AAA-B13133115F3B}"/>
    <cellStyle name="쉼표 [0] 2 10 7 2 4" xfId="13947" xr:uid="{72B907C9-01BF-4FF0-B504-78E20455BF5B}"/>
    <cellStyle name="쉼표 [0] 2 10 7 2 5" xfId="17738" xr:uid="{51474C63-0678-48D7-B158-BA106E3179E3}"/>
    <cellStyle name="쉼표 [0] 2 10 7 3" xfId="6363" xr:uid="{9A1A9C59-25BF-40D5-9E82-A33F14FCB2EF}"/>
    <cellStyle name="쉼표 [0] 2 10 7 4" xfId="10155" xr:uid="{BDFF30D9-D745-4D64-8487-C77244576411}"/>
    <cellStyle name="쉼표 [0] 2 10 7 5" xfId="13946" xr:uid="{2784E102-765E-4FFE-9BE4-9A8C1C774679}"/>
    <cellStyle name="쉼표 [0] 2 10 7 6" xfId="17737" xr:uid="{004920C8-90C5-4424-9037-79D954C5661E}"/>
    <cellStyle name="쉼표 [0] 2 10 8" xfId="2347" xr:uid="{0BFDC4FB-2F9B-45A4-A0FF-2DEA4ADE7213}"/>
    <cellStyle name="쉼표 [0] 2 10 8 2" xfId="6365" xr:uid="{93B6D323-8AEB-4531-8F23-D102AE26B484}"/>
    <cellStyle name="쉼표 [0] 2 10 8 3" xfId="10157" xr:uid="{7FECC340-58D1-42B7-AF77-5FC9366D4A35}"/>
    <cellStyle name="쉼표 [0] 2 10 8 4" xfId="13948" xr:uid="{B67341AB-4A4E-4FE8-8F6D-6E27627FA2DF}"/>
    <cellStyle name="쉼표 [0] 2 10 8 5" xfId="17739" xr:uid="{F26F96CA-3AD5-4640-A37F-1C8DCB459EF2}"/>
    <cellStyle name="쉼표 [0] 2 10 9" xfId="6320" xr:uid="{FBFF4487-45BE-4650-947C-6FCD2CD59D28}"/>
    <cellStyle name="쉼표 [0] 2 11" xfId="418" xr:uid="{7E1C3B12-1F50-4EEB-BE2E-1FC2E506B6FC}"/>
    <cellStyle name="쉼표 [0] 2 11 10" xfId="17740" xr:uid="{E068E153-D80D-48C8-ABCF-8A2B0B27DB4A}"/>
    <cellStyle name="쉼표 [0] 2 11 2" xfId="899" xr:uid="{D39B8884-FE07-49D6-8F78-3D48D4837D59}"/>
    <cellStyle name="쉼표 [0] 2 11 2 2" xfId="1582" xr:uid="{17498060-375A-4D7A-A7C6-867E4BD6A749}"/>
    <cellStyle name="쉼표 [0] 2 11 2 2 2" xfId="3375" xr:uid="{0C374B01-1752-4978-9513-3F4F3AF2EBDD}"/>
    <cellStyle name="쉼표 [0] 2 11 2 2 2 2" xfId="6369" xr:uid="{B0D18287-52F9-437F-A9ED-3AA6AB9A8F49}"/>
    <cellStyle name="쉼표 [0] 2 11 2 2 2 3" xfId="10161" xr:uid="{82CE65E7-4CFF-43CF-BFF4-5F3BCC13F3B8}"/>
    <cellStyle name="쉼표 [0] 2 11 2 2 2 4" xfId="13952" xr:uid="{26B1C851-3571-41C5-B2D0-ED40C5BD3885}"/>
    <cellStyle name="쉼표 [0] 2 11 2 2 2 5" xfId="17743" xr:uid="{A5E0DECF-E717-4955-A04E-AFEF2680FD79}"/>
    <cellStyle name="쉼표 [0] 2 11 2 2 3" xfId="6368" xr:uid="{76750991-8D73-4489-8CF3-BBB2304287E7}"/>
    <cellStyle name="쉼표 [0] 2 11 2 2 4" xfId="10160" xr:uid="{16D2BF70-A2C8-44E8-AAD2-993CD9170501}"/>
    <cellStyle name="쉼표 [0] 2 11 2 2 5" xfId="13951" xr:uid="{940B54C6-5689-4CF9-BFA8-14E0190269CB}"/>
    <cellStyle name="쉼표 [0] 2 11 2 2 6" xfId="17742" xr:uid="{6B7D503D-CEEC-45E5-9036-8FD1B9A1DB34}"/>
    <cellStyle name="쉼표 [0] 2 11 2 3" xfId="2152" xr:uid="{61849505-4BA8-4657-97CD-2F5F8327F3C5}"/>
    <cellStyle name="쉼표 [0] 2 11 2 3 2" xfId="3945" xr:uid="{B074AC4A-276D-4784-B1A3-DDBA2EB1C7BB}"/>
    <cellStyle name="쉼표 [0] 2 11 2 3 2 2" xfId="6371" xr:uid="{1BE60EDB-81A9-4149-B962-0648FF90E6C5}"/>
    <cellStyle name="쉼표 [0] 2 11 2 3 2 3" xfId="10163" xr:uid="{49CF561D-6A6D-4DF8-956D-C5CB6DF34603}"/>
    <cellStyle name="쉼표 [0] 2 11 2 3 2 4" xfId="13954" xr:uid="{5777D52F-3A34-42EA-B447-FA993486DB0E}"/>
    <cellStyle name="쉼표 [0] 2 11 2 3 2 5" xfId="17745" xr:uid="{04391137-BA7B-4646-871A-8D4CEB496160}"/>
    <cellStyle name="쉼표 [0] 2 11 2 3 3" xfId="6370" xr:uid="{EC850D84-AFC8-43BD-8021-54696556B9A5}"/>
    <cellStyle name="쉼표 [0] 2 11 2 3 4" xfId="10162" xr:uid="{2D3D8A1E-6796-4D91-BA69-D50002034EA0}"/>
    <cellStyle name="쉼표 [0] 2 11 2 3 5" xfId="13953" xr:uid="{89F1D4F6-21CD-4BFC-AF0D-20BC9DA1EB33}"/>
    <cellStyle name="쉼표 [0] 2 11 2 3 6" xfId="17744" xr:uid="{777C86A3-1B3E-4571-A583-BB7E17F61994}"/>
    <cellStyle name="쉼표 [0] 2 11 2 4" xfId="2692" xr:uid="{41B31826-8DB0-48DA-9735-45A7ECFB6CFA}"/>
    <cellStyle name="쉼표 [0] 2 11 2 4 2" xfId="6372" xr:uid="{EDFDB4FF-1EE8-46FE-AC0F-99B2067C8BB1}"/>
    <cellStyle name="쉼표 [0] 2 11 2 4 3" xfId="10164" xr:uid="{6A9FB97A-3C4A-4CA8-9489-45F05BC3A6CE}"/>
    <cellStyle name="쉼표 [0] 2 11 2 4 4" xfId="13955" xr:uid="{2F0ED93F-D4D0-4C23-9FC9-C73E26AA1BB6}"/>
    <cellStyle name="쉼표 [0] 2 11 2 4 5" xfId="17746" xr:uid="{0E16D2A3-10F1-4C11-A9EE-5D011CF94AF5}"/>
    <cellStyle name="쉼표 [0] 2 11 2 5" xfId="6367" xr:uid="{628BE3C8-D711-4EA3-B846-2DF586B47D52}"/>
    <cellStyle name="쉼표 [0] 2 11 2 6" xfId="10159" xr:uid="{9AFFC856-7731-4B6A-BA43-A4A18DC7EC6B}"/>
    <cellStyle name="쉼표 [0] 2 11 2 7" xfId="13950" xr:uid="{B39732AA-42C4-4EA3-99CF-380937719073}"/>
    <cellStyle name="쉼표 [0] 2 11 2 8" xfId="17741" xr:uid="{EFF0386D-CA03-4766-B22C-37026C2C894B}"/>
    <cellStyle name="쉼표 [0] 2 11 3" xfId="1126" xr:uid="{B4BFE04D-9CB3-4F15-B5D7-354441815E49}"/>
    <cellStyle name="쉼표 [0] 2 11 3 2" xfId="1809" xr:uid="{44412651-6DBF-4EE7-9924-C94DD8A3B985}"/>
    <cellStyle name="쉼표 [0] 2 11 3 2 2" xfId="3602" xr:uid="{02736E03-D148-4957-A1E4-AD81E4BD7C10}"/>
    <cellStyle name="쉼표 [0] 2 11 3 2 2 2" xfId="6375" xr:uid="{6D0B3AD1-3F54-46E4-B2B2-C222B31E9938}"/>
    <cellStyle name="쉼표 [0] 2 11 3 2 2 3" xfId="10167" xr:uid="{CD48550D-1C1D-462E-B1C6-EF3FBFB07BE2}"/>
    <cellStyle name="쉼표 [0] 2 11 3 2 2 4" xfId="13958" xr:uid="{EA2F22D6-C62D-4D27-9A99-ABA8227C3347}"/>
    <cellStyle name="쉼표 [0] 2 11 3 2 2 5" xfId="17749" xr:uid="{4AD41877-3EE0-4347-B569-418CAB3C2F7A}"/>
    <cellStyle name="쉼표 [0] 2 11 3 2 3" xfId="6374" xr:uid="{5FC67455-B9E5-4D73-A779-ABF789A5E607}"/>
    <cellStyle name="쉼표 [0] 2 11 3 2 4" xfId="10166" xr:uid="{E9C3CD3E-E885-4497-817E-9E41CDA1E4FD}"/>
    <cellStyle name="쉼표 [0] 2 11 3 2 5" xfId="13957" xr:uid="{EEE057D9-0EB0-4ED1-8882-775813172131}"/>
    <cellStyle name="쉼표 [0] 2 11 3 2 6" xfId="17748" xr:uid="{0C43799F-7D60-43FC-8B67-271B3BD49232}"/>
    <cellStyle name="쉼표 [0] 2 11 3 3" xfId="2919" xr:uid="{C222527E-1DFE-4E01-8D5E-4B6EB3B5602E}"/>
    <cellStyle name="쉼표 [0] 2 11 3 3 2" xfId="6376" xr:uid="{CF993C34-E9C9-48CA-83C3-B5231EECF420}"/>
    <cellStyle name="쉼표 [0] 2 11 3 3 3" xfId="10168" xr:uid="{287C7A5A-E538-4E16-834B-5FB9C2BB1325}"/>
    <cellStyle name="쉼표 [0] 2 11 3 3 4" xfId="13959" xr:uid="{3495B615-B111-4B23-AA50-184F9BEFEBDE}"/>
    <cellStyle name="쉼표 [0] 2 11 3 3 5" xfId="17750" xr:uid="{C8CDE540-CECE-4E93-AC11-F9E0627A98DE}"/>
    <cellStyle name="쉼표 [0] 2 11 3 4" xfId="6373" xr:uid="{2C444085-60F3-4311-9383-4092E64ABAAA}"/>
    <cellStyle name="쉼표 [0] 2 11 3 5" xfId="10165" xr:uid="{A56B46DF-115C-467A-89A4-397ED93E6B0F}"/>
    <cellStyle name="쉼표 [0] 2 11 3 6" xfId="13956" xr:uid="{0A9DB408-F1B5-40A4-AFC3-7750A007340E}"/>
    <cellStyle name="쉼표 [0] 2 11 3 7" xfId="17747" xr:uid="{54989717-C181-4AFA-BAC1-53D9C3CC7200}"/>
    <cellStyle name="쉼표 [0] 2 11 4" xfId="1354" xr:uid="{4B9D9393-05CC-4C1F-9625-9E44961198FB}"/>
    <cellStyle name="쉼표 [0] 2 11 4 2" xfId="3147" xr:uid="{A4AE8345-E0FD-44EF-B353-5D312A96920D}"/>
    <cellStyle name="쉼표 [0] 2 11 4 2 2" xfId="6378" xr:uid="{3011C1AF-4992-413B-AB27-B118D260EA0A}"/>
    <cellStyle name="쉼표 [0] 2 11 4 2 3" xfId="10170" xr:uid="{445E2929-C3D1-4D4E-82CB-27ACC550DB59}"/>
    <cellStyle name="쉼표 [0] 2 11 4 2 4" xfId="13961" xr:uid="{3167AD85-A658-416D-A602-277BA24FFE4B}"/>
    <cellStyle name="쉼표 [0] 2 11 4 2 5" xfId="17752" xr:uid="{F4358D61-0BA6-4938-B042-5886D47F9210}"/>
    <cellStyle name="쉼표 [0] 2 11 4 3" xfId="6377" xr:uid="{D38FC0A5-4DFC-4FD1-AECD-BA101934690D}"/>
    <cellStyle name="쉼표 [0] 2 11 4 4" xfId="10169" xr:uid="{7B4A4770-531A-4824-9785-C60685B2C6B2}"/>
    <cellStyle name="쉼표 [0] 2 11 4 5" xfId="13960" xr:uid="{A700FD72-D1A4-4B6E-A0F8-D8B61369243C}"/>
    <cellStyle name="쉼표 [0] 2 11 4 6" xfId="17751" xr:uid="{B1EA1A25-E52C-4BA4-9208-D343587CCD3E}"/>
    <cellStyle name="쉼표 [0] 2 11 5" xfId="672" xr:uid="{5820B947-8BDE-424D-9BBE-32D171951756}"/>
    <cellStyle name="쉼표 [0] 2 11 5 2" xfId="2465" xr:uid="{BCA73AB0-ADFE-4AA5-9F1F-A044ED99CE23}"/>
    <cellStyle name="쉼표 [0] 2 11 5 2 2" xfId="6380" xr:uid="{0159EDC9-A36C-4556-B697-C38F5F804A65}"/>
    <cellStyle name="쉼표 [0] 2 11 5 2 3" xfId="10172" xr:uid="{181071E7-A6FE-4F72-96EF-85CB43A632AF}"/>
    <cellStyle name="쉼표 [0] 2 11 5 2 4" xfId="13963" xr:uid="{3EF16D30-CEE2-4D8F-B2A1-8A1A481698DA}"/>
    <cellStyle name="쉼표 [0] 2 11 5 2 5" xfId="17754" xr:uid="{CC740A61-C0E6-4B08-8796-487917A8F91F}"/>
    <cellStyle name="쉼표 [0] 2 11 5 3" xfId="6379" xr:uid="{05D91CD7-06D9-45E3-A4DB-6FB4574FFE8E}"/>
    <cellStyle name="쉼표 [0] 2 11 5 4" xfId="10171" xr:uid="{CC02FDC2-19CE-4291-8ED2-4F8869B9C113}"/>
    <cellStyle name="쉼표 [0] 2 11 5 5" xfId="13962" xr:uid="{EA580478-B06E-4928-899D-2D3B4695FDC5}"/>
    <cellStyle name="쉼표 [0] 2 11 5 6" xfId="17753" xr:uid="{F2272A70-5569-4C67-8B2A-B044D46890CF}"/>
    <cellStyle name="쉼표 [0] 2 11 6" xfId="2285" xr:uid="{E63228FA-84C7-4ED7-B279-2F2AD6E4B9B8}"/>
    <cellStyle name="쉼표 [0] 2 11 6 2" xfId="6381" xr:uid="{C51D37D9-0E08-4AFB-A887-41300B5C2E81}"/>
    <cellStyle name="쉼표 [0] 2 11 6 3" xfId="10173" xr:uid="{44B49139-2F3A-418B-9AAF-009494141E52}"/>
    <cellStyle name="쉼표 [0] 2 11 6 4" xfId="13964" xr:uid="{3CF1A7EE-602E-454A-8272-94512598570F}"/>
    <cellStyle name="쉼표 [0] 2 11 6 5" xfId="17755" xr:uid="{28CC737A-B939-474B-83B6-59191DF96E15}"/>
    <cellStyle name="쉼표 [0] 2 11 7" xfId="6366" xr:uid="{CF1A7BEE-FB71-40B5-A510-4A478C15197F}"/>
    <cellStyle name="쉼표 [0] 2 11 8" xfId="10158" xr:uid="{6851DB59-0C46-4A08-8173-BF143C537E24}"/>
    <cellStyle name="쉼표 [0] 2 11 9" xfId="13949" xr:uid="{9053570A-5F3A-4890-AA86-8B56C5BE9C65}"/>
    <cellStyle name="쉼표 [0] 2 12" xfId="747" xr:uid="{B80A67C8-A552-49AA-B481-54F41F2201F5}"/>
    <cellStyle name="쉼표 [0] 2 12 10" xfId="17756" xr:uid="{6B208F16-D989-4F70-9F79-FBFE4EF094B7}"/>
    <cellStyle name="쉼표 [0] 2 12 2" xfId="974" xr:uid="{5F6FF363-05FE-4B90-84A2-19CF74E947CF}"/>
    <cellStyle name="쉼표 [0] 2 12 2 2" xfId="1657" xr:uid="{80DFE0A2-92F0-45DD-963F-942E63AB838D}"/>
    <cellStyle name="쉼표 [0] 2 12 2 2 2" xfId="3450" xr:uid="{A1D84964-64CB-4AF5-A5D0-1BD9E25DE239}"/>
    <cellStyle name="쉼표 [0] 2 12 2 2 2 2" xfId="6385" xr:uid="{49226F3C-7534-4D65-9F3E-4CBEDFE0E488}"/>
    <cellStyle name="쉼표 [0] 2 12 2 2 2 3" xfId="10177" xr:uid="{8B492A07-255C-49D8-8896-971C720E4FFC}"/>
    <cellStyle name="쉼표 [0] 2 12 2 2 2 4" xfId="13968" xr:uid="{FFECD97D-F369-45D7-9EB6-3CDB80CB45A4}"/>
    <cellStyle name="쉼표 [0] 2 12 2 2 2 5" xfId="17759" xr:uid="{B5555C8A-6892-4904-92BE-5775B3696266}"/>
    <cellStyle name="쉼표 [0] 2 12 2 2 3" xfId="6384" xr:uid="{45FB7621-5C70-49D6-AC1D-68B0C9213B0D}"/>
    <cellStyle name="쉼표 [0] 2 12 2 2 4" xfId="10176" xr:uid="{85E3B833-4131-4FA4-BE58-8B002287D189}"/>
    <cellStyle name="쉼표 [0] 2 12 2 2 5" xfId="13967" xr:uid="{37AC47BD-68AD-4B5A-B7C1-EF783A9A8148}"/>
    <cellStyle name="쉼표 [0] 2 12 2 2 6" xfId="17758" xr:uid="{C2AD6CE9-313C-43B4-8863-8CA9A6944CB3}"/>
    <cellStyle name="쉼표 [0] 2 12 2 3" xfId="2162" xr:uid="{1172A872-3CBA-4872-90D4-73D411918869}"/>
    <cellStyle name="쉼표 [0] 2 12 2 3 2" xfId="3955" xr:uid="{7FC27E20-8223-4A62-8B97-E0AEF5DA9627}"/>
    <cellStyle name="쉼표 [0] 2 12 2 3 2 2" xfId="6387" xr:uid="{9415FAD6-9911-46ED-AD47-AD1A6CD6A597}"/>
    <cellStyle name="쉼표 [0] 2 12 2 3 2 3" xfId="10179" xr:uid="{CA6DDD32-1A26-4508-82C7-EAF23754A01B}"/>
    <cellStyle name="쉼표 [0] 2 12 2 3 2 4" xfId="13970" xr:uid="{5A832426-7298-4E8B-BE4D-7C680B74A600}"/>
    <cellStyle name="쉼표 [0] 2 12 2 3 2 5" xfId="17761" xr:uid="{67F6D3B4-9449-449E-8088-EEB9E6C123CE}"/>
    <cellStyle name="쉼표 [0] 2 12 2 3 3" xfId="6386" xr:uid="{CE8A18B5-867E-4811-B57B-36AEA450718E}"/>
    <cellStyle name="쉼표 [0] 2 12 2 3 4" xfId="10178" xr:uid="{54A6B7FE-16C1-4635-9282-4B34F443A408}"/>
    <cellStyle name="쉼표 [0] 2 12 2 3 5" xfId="13969" xr:uid="{A992D3DF-F57C-431E-BCE9-E0438743017F}"/>
    <cellStyle name="쉼표 [0] 2 12 2 3 6" xfId="17760" xr:uid="{836131D0-B471-4FA5-B794-CDAD06F5B683}"/>
    <cellStyle name="쉼표 [0] 2 12 2 4" xfId="2767" xr:uid="{6F11F24B-BC54-4EC5-8E14-FA134006C145}"/>
    <cellStyle name="쉼표 [0] 2 12 2 4 2" xfId="6388" xr:uid="{1A4D3BC9-60A9-4A84-B4C7-2F0B6F303A6C}"/>
    <cellStyle name="쉼표 [0] 2 12 2 4 3" xfId="10180" xr:uid="{30107946-C2D1-4357-AC1F-A780833A0D90}"/>
    <cellStyle name="쉼표 [0] 2 12 2 4 4" xfId="13971" xr:uid="{C19C9459-FFE4-4195-BED4-1F53F18013FA}"/>
    <cellStyle name="쉼표 [0] 2 12 2 4 5" xfId="17762" xr:uid="{D375AEC7-F81D-44BE-8DD2-30DC21B2D005}"/>
    <cellStyle name="쉼표 [0] 2 12 2 5" xfId="6383" xr:uid="{7CAA5986-788C-43D9-8D09-08F507506571}"/>
    <cellStyle name="쉼표 [0] 2 12 2 6" xfId="10175" xr:uid="{1A7B29FA-C2D7-4DE3-B391-1E55F00D99FD}"/>
    <cellStyle name="쉼표 [0] 2 12 2 7" xfId="13966" xr:uid="{339F34CF-E788-4A8F-BA5E-73682F454301}"/>
    <cellStyle name="쉼표 [0] 2 12 2 8" xfId="17757" xr:uid="{A14DA982-1EFC-4B0D-9271-B465F1F6C539}"/>
    <cellStyle name="쉼표 [0] 2 12 3" xfId="1201" xr:uid="{62A0D578-538C-4138-8360-6B7991171E34}"/>
    <cellStyle name="쉼표 [0] 2 12 3 2" xfId="1884" xr:uid="{CAC32FF1-A45B-48A8-8134-1DA25E960740}"/>
    <cellStyle name="쉼표 [0] 2 12 3 2 2" xfId="3677" xr:uid="{61CF9F51-27D2-4506-B1F2-C49913304E43}"/>
    <cellStyle name="쉼표 [0] 2 12 3 2 2 2" xfId="6391" xr:uid="{D2E9317D-867A-4010-BF71-8474D1668FAD}"/>
    <cellStyle name="쉼표 [0] 2 12 3 2 2 3" xfId="10183" xr:uid="{C4332723-E94F-4D9A-BD20-4012C2459B44}"/>
    <cellStyle name="쉼표 [0] 2 12 3 2 2 4" xfId="13974" xr:uid="{7C9A0F62-DADA-4EDF-BD34-D01C1D80EBC2}"/>
    <cellStyle name="쉼표 [0] 2 12 3 2 2 5" xfId="17765" xr:uid="{465D3421-514B-4A7D-ADD0-98B3A774F7C3}"/>
    <cellStyle name="쉼표 [0] 2 12 3 2 3" xfId="6390" xr:uid="{ADD460AA-8B68-49A9-B566-0D92C2032CBC}"/>
    <cellStyle name="쉼표 [0] 2 12 3 2 4" xfId="10182" xr:uid="{E9E24C44-F0CA-4F1A-B8F8-778B34EB4CF6}"/>
    <cellStyle name="쉼표 [0] 2 12 3 2 5" xfId="13973" xr:uid="{65F3B0B2-DD86-43C7-92E5-6F59585671B3}"/>
    <cellStyle name="쉼표 [0] 2 12 3 2 6" xfId="17764" xr:uid="{E5F3D291-4665-405A-AD40-3673D2C3854D}"/>
    <cellStyle name="쉼표 [0] 2 12 3 3" xfId="2994" xr:uid="{FACD43FD-7B4F-4DF7-B0D8-5B2BD6EEA0B9}"/>
    <cellStyle name="쉼표 [0] 2 12 3 3 2" xfId="6392" xr:uid="{E3AF12E6-1822-4DA5-AD88-1F8A4F86E09A}"/>
    <cellStyle name="쉼표 [0] 2 12 3 3 3" xfId="10184" xr:uid="{036F2AD9-5045-4ED5-9B21-DB9ADB642D9F}"/>
    <cellStyle name="쉼표 [0] 2 12 3 3 4" xfId="13975" xr:uid="{F14A3D65-45F1-4B52-A64C-7FCA1E976B68}"/>
    <cellStyle name="쉼표 [0] 2 12 3 3 5" xfId="17766" xr:uid="{07C5CDB4-B544-4319-9BC2-FAC7446750E3}"/>
    <cellStyle name="쉼표 [0] 2 12 3 4" xfId="6389" xr:uid="{719997FE-52ED-4274-A488-88F5D4B65919}"/>
    <cellStyle name="쉼표 [0] 2 12 3 5" xfId="10181" xr:uid="{E68F81CC-E041-4C31-BF00-17F6E69F2254}"/>
    <cellStyle name="쉼표 [0] 2 12 3 6" xfId="13972" xr:uid="{139AA800-335E-4485-ABD4-AD73DAA32A85}"/>
    <cellStyle name="쉼표 [0] 2 12 3 7" xfId="17763" xr:uid="{75ABEFBF-4911-43F4-B33B-D816F9147E3F}"/>
    <cellStyle name="쉼표 [0] 2 12 4" xfId="1429" xr:uid="{4B78DDFE-CEC9-4266-9FDE-C7253D8953DD}"/>
    <cellStyle name="쉼표 [0] 2 12 4 2" xfId="3222" xr:uid="{B3EC8C32-3CC6-4769-838B-6DE9806D1498}"/>
    <cellStyle name="쉼표 [0] 2 12 4 2 2" xfId="6394" xr:uid="{049420F0-7355-454C-8263-D7E63F96840A}"/>
    <cellStyle name="쉼표 [0] 2 12 4 2 3" xfId="10186" xr:uid="{E6347894-41B8-4E5C-8762-D7173FDCF0A7}"/>
    <cellStyle name="쉼표 [0] 2 12 4 2 4" xfId="13977" xr:uid="{5181B5EF-B37F-4716-8751-6545D9BF37D4}"/>
    <cellStyle name="쉼표 [0] 2 12 4 2 5" xfId="17768" xr:uid="{5AE3B0F9-ACFF-46D6-8CAF-C0F5FDC3111E}"/>
    <cellStyle name="쉼표 [0] 2 12 4 3" xfId="6393" xr:uid="{E8A12C0B-E243-4E56-BEA1-BDC7595A3017}"/>
    <cellStyle name="쉼표 [0] 2 12 4 4" xfId="10185" xr:uid="{53B112C6-EA5A-4D6D-8ECC-A14FCFA6C975}"/>
    <cellStyle name="쉼표 [0] 2 12 4 5" xfId="13976" xr:uid="{24D7A7C7-3ADD-4C27-B48B-209105AC2A5A}"/>
    <cellStyle name="쉼표 [0] 2 12 4 6" xfId="17767" xr:uid="{B94FE9B8-EC92-4677-9D67-44917E95B7AA}"/>
    <cellStyle name="쉼표 [0] 2 12 5" xfId="2026" xr:uid="{951E73B0-861C-4482-9D61-57823CDD0B70}"/>
    <cellStyle name="쉼표 [0] 2 12 5 2" xfId="3819" xr:uid="{C5CF0EAD-3814-43B8-98C8-85AF40CEB1D0}"/>
    <cellStyle name="쉼표 [0] 2 12 5 2 2" xfId="6396" xr:uid="{39557BAA-618C-470B-9765-39862AE611EF}"/>
    <cellStyle name="쉼표 [0] 2 12 5 2 3" xfId="10188" xr:uid="{B2ED40F4-7F10-48C4-AF28-D0A83F4A05A7}"/>
    <cellStyle name="쉼표 [0] 2 12 5 2 4" xfId="13979" xr:uid="{FC4775A8-10E0-49B3-8015-B129C76D54DC}"/>
    <cellStyle name="쉼표 [0] 2 12 5 2 5" xfId="17770" xr:uid="{86A74173-397E-492F-9BB7-C6BF89D0428B}"/>
    <cellStyle name="쉼표 [0] 2 12 5 3" xfId="6395" xr:uid="{36965180-F793-40AA-BD52-1B3CD2623E4E}"/>
    <cellStyle name="쉼표 [0] 2 12 5 4" xfId="10187" xr:uid="{1AAF0EF5-3879-48FB-8853-2D50A802723E}"/>
    <cellStyle name="쉼표 [0] 2 12 5 5" xfId="13978" xr:uid="{3C146C36-E5A0-467B-B626-7B67DDA277D9}"/>
    <cellStyle name="쉼표 [0] 2 12 5 6" xfId="17769" xr:uid="{359C7485-FF2D-45A3-BCEA-7B45D7A62BB8}"/>
    <cellStyle name="쉼표 [0] 2 12 6" xfId="2540" xr:uid="{D091A057-DB37-4660-A029-16757F4561C1}"/>
    <cellStyle name="쉼표 [0] 2 12 6 2" xfId="6397" xr:uid="{5908A1DA-7736-4F51-A4E8-527B6F298B5F}"/>
    <cellStyle name="쉼표 [0] 2 12 6 3" xfId="10189" xr:uid="{FA247419-0EC3-4186-8C5B-3A248CA45BB9}"/>
    <cellStyle name="쉼표 [0] 2 12 6 4" xfId="13980" xr:uid="{FCF558B5-C131-49D7-848D-9F715550D082}"/>
    <cellStyle name="쉼표 [0] 2 12 6 5" xfId="17771" xr:uid="{FAF29BAF-5B03-466F-BB74-81F9E6458BC9}"/>
    <cellStyle name="쉼표 [0] 2 12 7" xfId="6382" xr:uid="{D97F042C-9288-4D7D-93F1-B85C21573E5A}"/>
    <cellStyle name="쉼표 [0] 2 12 8" xfId="10174" xr:uid="{FB852913-97A5-48D4-A49F-1F982CBA6236}"/>
    <cellStyle name="쉼표 [0] 2 12 9" xfId="13965" xr:uid="{E22B885A-42A2-442D-B6AE-E1A7E95C6072}"/>
    <cellStyle name="쉼표 [0] 2 13" xfId="654" xr:uid="{15052E84-FEE9-485B-BCBB-10C04B73F161}"/>
    <cellStyle name="쉼표 [0] 2 13 10" xfId="17772" xr:uid="{7464283B-3B9B-44DB-8E60-7ACBFF0AF5C1}"/>
    <cellStyle name="쉼표 [0] 2 13 2" xfId="889" xr:uid="{4C5A5B33-11EA-4AD8-83A0-E944644C59F7}"/>
    <cellStyle name="쉼표 [0] 2 13 2 2" xfId="1572" xr:uid="{C55C6B7B-AB82-4128-A16F-6A2A3DCE73FE}"/>
    <cellStyle name="쉼표 [0] 2 13 2 2 2" xfId="3365" xr:uid="{94D6107E-5B6C-4FD1-A3B2-05997DD891E8}"/>
    <cellStyle name="쉼표 [0] 2 13 2 2 2 2" xfId="6401" xr:uid="{B2D3B381-3B37-4475-B239-9CF425AEB0B6}"/>
    <cellStyle name="쉼표 [0] 2 13 2 2 2 3" xfId="10193" xr:uid="{7692FC6D-7E92-4DDD-BCE9-C40EED7B8C58}"/>
    <cellStyle name="쉼표 [0] 2 13 2 2 2 4" xfId="13984" xr:uid="{967CC51D-8597-481D-9DD8-DB420D4DFF4B}"/>
    <cellStyle name="쉼표 [0] 2 13 2 2 2 5" xfId="17775" xr:uid="{7FAE91BD-9C2A-4F54-8ED3-C074E4EC0E36}"/>
    <cellStyle name="쉼표 [0] 2 13 2 2 3" xfId="6400" xr:uid="{B583D20F-A630-4E79-B3BB-11AA8E9E84E6}"/>
    <cellStyle name="쉼표 [0] 2 13 2 2 4" xfId="10192" xr:uid="{E36191FF-0D2A-4B88-8727-4692D7B8CDD1}"/>
    <cellStyle name="쉼표 [0] 2 13 2 2 5" xfId="13983" xr:uid="{E7598521-36F1-44D4-BF8E-35BA1A94ED51}"/>
    <cellStyle name="쉼표 [0] 2 13 2 2 6" xfId="17774" xr:uid="{62A8B326-B142-4EA2-B6B7-EF30EA337305}"/>
    <cellStyle name="쉼표 [0] 2 13 2 3" xfId="2682" xr:uid="{2195FD32-16E8-4B25-BF13-1B01F833BC67}"/>
    <cellStyle name="쉼표 [0] 2 13 2 3 2" xfId="6402" xr:uid="{9307100D-DD3C-4FB0-8183-ED34F82F4E30}"/>
    <cellStyle name="쉼표 [0] 2 13 2 3 3" xfId="10194" xr:uid="{5D573D52-B02D-4ECA-B5C6-F8B270EB0A75}"/>
    <cellStyle name="쉼표 [0] 2 13 2 3 4" xfId="13985" xr:uid="{5A056899-9CF6-402F-A177-021227F2067E}"/>
    <cellStyle name="쉼표 [0] 2 13 2 3 5" xfId="17776" xr:uid="{D85296F9-B341-4A95-98C5-85CA6D6FD6DD}"/>
    <cellStyle name="쉼표 [0] 2 13 2 4" xfId="6399" xr:uid="{EE576A13-DE3C-432B-81F1-7110CB47F82E}"/>
    <cellStyle name="쉼표 [0] 2 13 2 5" xfId="10191" xr:uid="{386B3847-9973-4CA6-B80C-8C08B4345EE6}"/>
    <cellStyle name="쉼표 [0] 2 13 2 6" xfId="13982" xr:uid="{8DB3646A-181C-4F3E-8CE9-E48ADA81FA3E}"/>
    <cellStyle name="쉼표 [0] 2 13 2 7" xfId="17773" xr:uid="{744A330B-6830-41E6-B3BF-C574D44C0F1D}"/>
    <cellStyle name="쉼표 [0] 2 13 3" xfId="1116" xr:uid="{580C91B0-6E98-4EF9-9491-8326D47D4D0B}"/>
    <cellStyle name="쉼표 [0] 2 13 3 2" xfId="1799" xr:uid="{8B2F0EF1-0EBC-4F42-9042-70158DCF5303}"/>
    <cellStyle name="쉼표 [0] 2 13 3 2 2" xfId="3592" xr:uid="{23507B76-1B04-4CC4-AF18-7F90D53C4F47}"/>
    <cellStyle name="쉼표 [0] 2 13 3 2 2 2" xfId="6405" xr:uid="{3A620C81-AEC1-411E-86AE-0CA51D53B435}"/>
    <cellStyle name="쉼표 [0] 2 13 3 2 2 3" xfId="10197" xr:uid="{AD278C6D-84D6-49D5-BCD9-544EE4F6FCE7}"/>
    <cellStyle name="쉼표 [0] 2 13 3 2 2 4" xfId="13988" xr:uid="{8E38C414-AAB6-421E-BF79-DDF72025E94F}"/>
    <cellStyle name="쉼표 [0] 2 13 3 2 2 5" xfId="17779" xr:uid="{32542876-6E28-4400-971D-D40EF2565721}"/>
    <cellStyle name="쉼표 [0] 2 13 3 2 3" xfId="6404" xr:uid="{618257B3-D1CD-42E7-9C07-6CF4901E9C9C}"/>
    <cellStyle name="쉼표 [0] 2 13 3 2 4" xfId="10196" xr:uid="{8F394025-5FFA-4599-AA63-E31FF444AB8A}"/>
    <cellStyle name="쉼표 [0] 2 13 3 2 5" xfId="13987" xr:uid="{4D985BE6-9C68-445C-8537-4FD9603FCCC8}"/>
    <cellStyle name="쉼표 [0] 2 13 3 2 6" xfId="17778" xr:uid="{0EFE5480-B470-409D-812C-9AA72AC1D770}"/>
    <cellStyle name="쉼표 [0] 2 13 3 3" xfId="2909" xr:uid="{8C8497A6-B4F4-4B01-B3F9-2C080FAD86CE}"/>
    <cellStyle name="쉼표 [0] 2 13 3 3 2" xfId="6406" xr:uid="{3F04EA07-3924-4FAB-A996-4F438DEAC8A6}"/>
    <cellStyle name="쉼표 [0] 2 13 3 3 3" xfId="10198" xr:uid="{186D0BCB-6A2D-4923-8C9C-2E1EB8999D9B}"/>
    <cellStyle name="쉼표 [0] 2 13 3 3 4" xfId="13989" xr:uid="{68A1C9DF-921E-49E1-BCF8-ED3669E477C0}"/>
    <cellStyle name="쉼표 [0] 2 13 3 3 5" xfId="17780" xr:uid="{7909D890-7486-492E-ACC7-0673DC6BD1E3}"/>
    <cellStyle name="쉼표 [0] 2 13 3 4" xfId="6403" xr:uid="{028D1C8D-E85A-4EF9-9C18-6DB416F6310F}"/>
    <cellStyle name="쉼표 [0] 2 13 3 5" xfId="10195" xr:uid="{071BB26B-422E-43D3-80D7-90DC67154599}"/>
    <cellStyle name="쉼표 [0] 2 13 3 6" xfId="13986" xr:uid="{F59EB4C4-65EC-4875-B7A7-F8D3758310E4}"/>
    <cellStyle name="쉼표 [0] 2 13 3 7" xfId="17777" xr:uid="{1ACC0393-54D2-4E38-98D3-3E5E93DA80F3}"/>
    <cellStyle name="쉼표 [0] 2 13 4" xfId="1344" xr:uid="{6A5DCA3F-0FFE-403E-839F-B6567A15A176}"/>
    <cellStyle name="쉼표 [0] 2 13 4 2" xfId="3137" xr:uid="{FD5E0D9E-8FBF-439C-A7F4-CF2931739510}"/>
    <cellStyle name="쉼표 [0] 2 13 4 2 2" xfId="6408" xr:uid="{F27D2CBE-7C89-41BD-8A08-35AB10F9D3D2}"/>
    <cellStyle name="쉼표 [0] 2 13 4 2 3" xfId="10200" xr:uid="{FB56E6F7-98C2-4946-82BB-F061821F6AE6}"/>
    <cellStyle name="쉼표 [0] 2 13 4 2 4" xfId="13991" xr:uid="{D3E8671A-AA07-443A-8D03-4C9CAE1189CE}"/>
    <cellStyle name="쉼표 [0] 2 13 4 2 5" xfId="17782" xr:uid="{71C9CB44-439A-4B7D-AB66-E584254B359A}"/>
    <cellStyle name="쉼표 [0] 2 13 4 3" xfId="6407" xr:uid="{2BA02C0D-7663-4CE1-8E4F-21FBA43EBF00}"/>
    <cellStyle name="쉼표 [0] 2 13 4 4" xfId="10199" xr:uid="{A3103F1E-B32D-4F47-92FA-1DFED4F0D01D}"/>
    <cellStyle name="쉼표 [0] 2 13 4 5" xfId="13990" xr:uid="{98E089D6-F89E-4E75-9243-A8FF87AECB7D}"/>
    <cellStyle name="쉼표 [0] 2 13 4 6" xfId="17781" xr:uid="{62C94CD5-4BEE-41F8-B6B3-9222DCEA9B84}"/>
    <cellStyle name="쉼표 [0] 2 13 5" xfId="1951" xr:uid="{558B4993-BA27-40E0-AF51-CCFF0252088F}"/>
    <cellStyle name="쉼표 [0] 2 13 5 2" xfId="3744" xr:uid="{2ECA60DD-11FD-497A-A87D-0289D2D2F94C}"/>
    <cellStyle name="쉼표 [0] 2 13 5 2 2" xfId="6410" xr:uid="{219F6711-0F4C-4176-AAA5-18BDE63086E9}"/>
    <cellStyle name="쉼표 [0] 2 13 5 2 3" xfId="10202" xr:uid="{C6943A52-3D71-467F-94DE-7835B25EAB15}"/>
    <cellStyle name="쉼표 [0] 2 13 5 2 4" xfId="13993" xr:uid="{5D33DAA7-18A5-466B-AF58-A07233ED6894}"/>
    <cellStyle name="쉼표 [0] 2 13 5 2 5" xfId="17784" xr:uid="{5EC8C6AE-B73B-44C5-A65B-16C6CD8749F4}"/>
    <cellStyle name="쉼표 [0] 2 13 5 3" xfId="6409" xr:uid="{6A0CAEE3-D4D4-415E-A7BF-B1A20892311D}"/>
    <cellStyle name="쉼표 [0] 2 13 5 4" xfId="10201" xr:uid="{60A22548-E658-45AB-B512-5683FF8387B0}"/>
    <cellStyle name="쉼표 [0] 2 13 5 5" xfId="13992" xr:uid="{E37CBAB9-C5DD-4122-B59D-0DCDC1EDBCBC}"/>
    <cellStyle name="쉼표 [0] 2 13 5 6" xfId="17783" xr:uid="{729BADCA-25E0-4919-88E7-EAA6DD615137}"/>
    <cellStyle name="쉼표 [0] 2 13 6" xfId="2455" xr:uid="{20E572E5-CAEA-450D-BD9C-6264DF17DE12}"/>
    <cellStyle name="쉼표 [0] 2 13 6 2" xfId="6411" xr:uid="{9CD35E03-E10C-49A4-B9BC-E0226450A07C}"/>
    <cellStyle name="쉼표 [0] 2 13 6 3" xfId="10203" xr:uid="{41DA521D-5F2D-424F-A1A9-818360FFFC9F}"/>
    <cellStyle name="쉼표 [0] 2 13 6 4" xfId="13994" xr:uid="{C89B5640-608E-4806-A821-9255AFD48919}"/>
    <cellStyle name="쉼표 [0] 2 13 6 5" xfId="17785" xr:uid="{685D68C0-EF32-4BF2-AECB-EB03D7C862B7}"/>
    <cellStyle name="쉼표 [0] 2 13 7" xfId="6398" xr:uid="{FE4D311A-6014-4D0E-BF33-24DB8F0DBE3D}"/>
    <cellStyle name="쉼표 [0] 2 13 8" xfId="10190" xr:uid="{882CDBFB-E49E-45C3-B94F-C4B8430F967E}"/>
    <cellStyle name="쉼표 [0] 2 13 9" xfId="13981" xr:uid="{38D7D8F6-B475-4C0D-9B7B-D355CB139A59}"/>
    <cellStyle name="쉼표 [0] 2 14" xfId="582" xr:uid="{42CACBC4-4580-479F-9232-98A2E8B83F23}"/>
    <cellStyle name="쉼표 [0] 2 14 2" xfId="815" xr:uid="{91E56008-0907-44E1-853C-F9B8642F5316}"/>
    <cellStyle name="쉼표 [0] 2 14 2 2" xfId="1498" xr:uid="{6D9FC4C1-265F-4FA4-AF9A-25DAFA6BB2B9}"/>
    <cellStyle name="쉼표 [0] 2 14 2 2 2" xfId="3291" xr:uid="{9D0BBFD6-B076-4A6B-B379-9123FCFE95CD}"/>
    <cellStyle name="쉼표 [0] 2 14 2 2 2 2" xfId="6415" xr:uid="{937793FB-7E89-480D-8E50-8CDB916666E1}"/>
    <cellStyle name="쉼표 [0] 2 14 2 2 2 3" xfId="10207" xr:uid="{FBC1E9A0-0F9C-439C-8479-1310490722AF}"/>
    <cellStyle name="쉼표 [0] 2 14 2 2 2 4" xfId="13998" xr:uid="{612F4A56-7D8E-4E7E-9E32-A873F4F3E70B}"/>
    <cellStyle name="쉼표 [0] 2 14 2 2 2 5" xfId="17789" xr:uid="{B171ED68-849F-4D37-BB73-66BB860985A3}"/>
    <cellStyle name="쉼표 [0] 2 14 2 2 3" xfId="6414" xr:uid="{4A981BAA-FB44-48F8-9B66-F1FB394AF70B}"/>
    <cellStyle name="쉼표 [0] 2 14 2 2 4" xfId="10206" xr:uid="{C0284D97-FC40-410D-A719-9ADB65A793F1}"/>
    <cellStyle name="쉼표 [0] 2 14 2 2 5" xfId="13997" xr:uid="{5927D5D0-E096-4DD1-B096-900B09615AFF}"/>
    <cellStyle name="쉼표 [0] 2 14 2 2 6" xfId="17788" xr:uid="{77C81AFD-0E1D-439C-BD36-81D27D7B6C71}"/>
    <cellStyle name="쉼표 [0] 2 14 2 3" xfId="2608" xr:uid="{2461B924-99D0-40C9-8FC3-67A156FF4ABF}"/>
    <cellStyle name="쉼표 [0] 2 14 2 3 2" xfId="6416" xr:uid="{23523D35-0F4A-4120-844C-B176623CDDBC}"/>
    <cellStyle name="쉼표 [0] 2 14 2 3 3" xfId="10208" xr:uid="{B5F3FBED-052A-4D2B-AB3D-449E8AE91FB5}"/>
    <cellStyle name="쉼표 [0] 2 14 2 3 4" xfId="13999" xr:uid="{F8D381DA-D1AD-4AB3-BEC7-C3CEE5196EE9}"/>
    <cellStyle name="쉼표 [0] 2 14 2 3 5" xfId="17790" xr:uid="{7C07A7FB-DB00-47DC-9F8D-53E6C9344A64}"/>
    <cellStyle name="쉼표 [0] 2 14 2 4" xfId="6413" xr:uid="{C1C9F492-CCED-4C3F-BF4E-B3034543DD52}"/>
    <cellStyle name="쉼표 [0] 2 14 2 5" xfId="10205" xr:uid="{09416057-43DE-4622-8F98-158F9D1365FC}"/>
    <cellStyle name="쉼표 [0] 2 14 2 6" xfId="13996" xr:uid="{CA0DCC7A-92BA-4776-9C45-B0B9A2D97DF2}"/>
    <cellStyle name="쉼표 [0] 2 14 2 7" xfId="17787" xr:uid="{124D4761-94FF-4816-A168-420918D858FD}"/>
    <cellStyle name="쉼표 [0] 2 14 3" xfId="1494" xr:uid="{3A458791-588B-4102-B0DD-BFA733DA5F79}"/>
    <cellStyle name="쉼표 [0] 2 14 3 2" xfId="3287" xr:uid="{C470EAEE-F95B-4E84-8322-831106D02B59}"/>
    <cellStyle name="쉼표 [0] 2 14 3 2 2" xfId="6418" xr:uid="{69516D51-8A0E-44E5-A20E-2E60BAE50C33}"/>
    <cellStyle name="쉼표 [0] 2 14 3 2 3" xfId="10210" xr:uid="{E465E762-E31A-4B02-85BD-DC6E583FB06A}"/>
    <cellStyle name="쉼표 [0] 2 14 3 2 4" xfId="14001" xr:uid="{2373EBF7-84B3-48C7-842B-87EA643F12FC}"/>
    <cellStyle name="쉼표 [0] 2 14 3 2 5" xfId="17792" xr:uid="{12FEE68A-7F8C-4800-874C-5B4193676015}"/>
    <cellStyle name="쉼표 [0] 2 14 3 3" xfId="6417" xr:uid="{C5FD03B1-FF02-4847-ADF3-69F74D6508E3}"/>
    <cellStyle name="쉼표 [0] 2 14 3 4" xfId="10209" xr:uid="{5DC4ADC6-7BFA-4CC7-8BA2-166E967A87FF}"/>
    <cellStyle name="쉼표 [0] 2 14 3 5" xfId="14000" xr:uid="{B915C055-8307-4027-8C3C-8111EC0FC762}"/>
    <cellStyle name="쉼표 [0] 2 14 3 6" xfId="17791" xr:uid="{43A1C383-0C2D-4E2C-8850-D8E8825D888E}"/>
    <cellStyle name="쉼표 [0] 2 14 4" xfId="1949" xr:uid="{D154822A-78B4-42F1-B65F-28C1689EE341}"/>
    <cellStyle name="쉼표 [0] 2 14 4 2" xfId="3742" xr:uid="{879C0F29-67A3-44A4-8F7E-43AA61C7282D}"/>
    <cellStyle name="쉼표 [0] 2 14 4 2 2" xfId="6420" xr:uid="{564C23F5-3742-480B-9508-AF3231155249}"/>
    <cellStyle name="쉼표 [0] 2 14 4 2 3" xfId="10212" xr:uid="{EB6A7D54-3AFA-49A5-8D8C-871BFD5CB3BE}"/>
    <cellStyle name="쉼표 [0] 2 14 4 2 4" xfId="14003" xr:uid="{E24D2959-2510-4630-B3BF-34957D4B465D}"/>
    <cellStyle name="쉼표 [0] 2 14 4 2 5" xfId="17794" xr:uid="{66B97E33-0648-43C6-9998-C7CFF77DC50B}"/>
    <cellStyle name="쉼표 [0] 2 14 4 3" xfId="6419" xr:uid="{AECBCFA5-5EDE-495E-A479-06192905FEDC}"/>
    <cellStyle name="쉼표 [0] 2 14 4 4" xfId="10211" xr:uid="{4FBCC13D-C623-4883-91A5-83AE3021D666}"/>
    <cellStyle name="쉼표 [0] 2 14 4 5" xfId="14002" xr:uid="{6CF4332E-F1FA-4E71-B84D-C788496751DC}"/>
    <cellStyle name="쉼표 [0] 2 14 4 6" xfId="17793" xr:uid="{CBE123BF-59CB-4BFB-889E-BF8BB22D171B}"/>
    <cellStyle name="쉼표 [0] 2 14 5" xfId="2383" xr:uid="{F55EA553-CDD5-498A-950F-868E71A96E4D}"/>
    <cellStyle name="쉼표 [0] 2 14 5 2" xfId="6421" xr:uid="{46C4DE56-9632-41FB-A4AD-C77F2D7ECA8B}"/>
    <cellStyle name="쉼표 [0] 2 14 5 3" xfId="10213" xr:uid="{CF271F5C-0982-4454-9014-D59EFD44D876}"/>
    <cellStyle name="쉼표 [0] 2 14 5 4" xfId="14004" xr:uid="{ABC80A13-0C55-4943-9F6A-8E7EB44FC0E9}"/>
    <cellStyle name="쉼표 [0] 2 14 5 5" xfId="17795" xr:uid="{C87AA667-6A9F-4DC3-A1FE-918913F5CA00}"/>
    <cellStyle name="쉼표 [0] 2 14 6" xfId="6412" xr:uid="{98DC2CEB-BC58-4F76-83AC-969B06A1FAE6}"/>
    <cellStyle name="쉼표 [0] 2 14 7" xfId="10204" xr:uid="{43840888-AFFA-4737-8B20-EFC473D1BA79}"/>
    <cellStyle name="쉼표 [0] 2 14 8" xfId="13995" xr:uid="{CA05761A-98E8-4F21-BC53-EA6C5C145306}"/>
    <cellStyle name="쉼표 [0] 2 14 9" xfId="17786" xr:uid="{A7CFB141-B504-4D8F-8B34-C290931EEC0B}"/>
    <cellStyle name="쉼표 [0] 2 15" xfId="823" xr:uid="{F7357CD0-DEDD-4784-A778-C784DC9EA52D}"/>
    <cellStyle name="쉼표 [0] 2 15 2" xfId="1506" xr:uid="{3BD47DE9-3FC2-4616-BCD9-503C35645BEC}"/>
    <cellStyle name="쉼표 [0] 2 15 2 2" xfId="3299" xr:uid="{E8A26581-893B-49E0-AF33-F9308480D23F}"/>
    <cellStyle name="쉼표 [0] 2 15 2 2 2" xfId="6424" xr:uid="{D93CF8F0-BB1C-4D59-93D4-8103B870DB75}"/>
    <cellStyle name="쉼표 [0] 2 15 2 2 3" xfId="10216" xr:uid="{AA4D77DE-4CB3-480B-AD1C-0A510792B566}"/>
    <cellStyle name="쉼표 [0] 2 15 2 2 4" xfId="14007" xr:uid="{40A868C5-6721-468A-A04D-69005D32A6D8}"/>
    <cellStyle name="쉼표 [0] 2 15 2 2 5" xfId="17798" xr:uid="{079CB45F-43E8-4151-AE2D-EAA43AADBB52}"/>
    <cellStyle name="쉼표 [0] 2 15 2 3" xfId="6423" xr:uid="{017986BF-C469-4207-897E-E57E6F2B6E56}"/>
    <cellStyle name="쉼표 [0] 2 15 2 4" xfId="10215" xr:uid="{A40636BD-1369-4F9F-96B7-57C567FC8FD1}"/>
    <cellStyle name="쉼표 [0] 2 15 2 5" xfId="14006" xr:uid="{3A9E34B8-0273-4731-9A48-1EFBF9CEEBE1}"/>
    <cellStyle name="쉼표 [0] 2 15 2 6" xfId="17797" xr:uid="{2D5EE7E9-E0B7-47E7-9F31-519A632AFFF8}"/>
    <cellStyle name="쉼표 [0] 2 15 3" xfId="2616" xr:uid="{2FD0ABC2-AF3B-41F1-B5D9-42D3BEE3C14A}"/>
    <cellStyle name="쉼표 [0] 2 15 3 2" xfId="6425" xr:uid="{0FBF4A11-6838-452C-8D80-BEF2B9BDBD7F}"/>
    <cellStyle name="쉼표 [0] 2 15 3 3" xfId="10217" xr:uid="{3C9A42C3-6B0B-40ED-B1EF-80494684A27F}"/>
    <cellStyle name="쉼표 [0] 2 15 3 4" xfId="14008" xr:uid="{8A550E76-0EEA-4D86-8C90-42804865457A}"/>
    <cellStyle name="쉼표 [0] 2 15 3 5" xfId="17799" xr:uid="{D84E2DD5-F685-43C1-B797-400FB1804EB7}"/>
    <cellStyle name="쉼표 [0] 2 15 4" xfId="6422" xr:uid="{1520BD89-3E45-446A-BB6E-F473CCCC6E4D}"/>
    <cellStyle name="쉼표 [0] 2 15 5" xfId="10214" xr:uid="{A9EDC8F9-8ADC-4400-BB89-13C5DEA992C8}"/>
    <cellStyle name="쉼표 [0] 2 15 6" xfId="14005" xr:uid="{11966D45-7B1B-4CFB-95DF-C8E8B7E53666}"/>
    <cellStyle name="쉼표 [0] 2 15 7" xfId="17796" xr:uid="{6262465D-D795-40AC-8682-AA9675D05A13}"/>
    <cellStyle name="쉼표 [0] 2 16" xfId="1050" xr:uid="{B4138299-A43A-4199-9E99-8D2468215493}"/>
    <cellStyle name="쉼표 [0] 2 16 2" xfId="1733" xr:uid="{499B0296-F807-4AE9-93AF-CF6DA99DA86B}"/>
    <cellStyle name="쉼표 [0] 2 16 2 2" xfId="3526" xr:uid="{3E4F7413-52EF-4C1B-9BFC-A7FF9CE3729A}"/>
    <cellStyle name="쉼표 [0] 2 16 2 2 2" xfId="6428" xr:uid="{30F921B3-0C27-4371-B317-1CAA83087B39}"/>
    <cellStyle name="쉼표 [0] 2 16 2 2 3" xfId="10220" xr:uid="{19C93F4E-6E0F-4E24-9469-9395BA95E69E}"/>
    <cellStyle name="쉼표 [0] 2 16 2 2 4" xfId="14011" xr:uid="{C5B506EE-27A3-4206-8706-F7673C356CD6}"/>
    <cellStyle name="쉼표 [0] 2 16 2 2 5" xfId="17802" xr:uid="{F34AC215-7400-46B3-8D30-C72C276B1B81}"/>
    <cellStyle name="쉼표 [0] 2 16 2 3" xfId="6427" xr:uid="{A06306B1-9440-4227-9099-47AAE3086E25}"/>
    <cellStyle name="쉼표 [0] 2 16 2 4" xfId="10219" xr:uid="{C505E8DA-3D54-46F4-B5D8-7946C9EB1FE6}"/>
    <cellStyle name="쉼표 [0] 2 16 2 5" xfId="14010" xr:uid="{30FD4C6C-1980-4AFA-80D0-9250CBF0463A}"/>
    <cellStyle name="쉼표 [0] 2 16 2 6" xfId="17801" xr:uid="{333A56AB-A0FD-4DDE-90A0-DDD9366388FB}"/>
    <cellStyle name="쉼표 [0] 2 16 3" xfId="2843" xr:uid="{DBC1011C-DE78-49B3-8D53-20B0DEE95107}"/>
    <cellStyle name="쉼표 [0] 2 16 3 2" xfId="6429" xr:uid="{CCAEC346-2134-419B-9027-0F0DF444BBA1}"/>
    <cellStyle name="쉼표 [0] 2 16 3 3" xfId="10221" xr:uid="{E79ED53E-903A-4D9F-A2D9-3CC4D0A6AA23}"/>
    <cellStyle name="쉼표 [0] 2 16 3 4" xfId="14012" xr:uid="{BFC034B9-6E7F-4119-BD2E-EA9ED0491084}"/>
    <cellStyle name="쉼표 [0] 2 16 3 5" xfId="17803" xr:uid="{DF1579EC-9144-45F1-938D-9764EB1645C5}"/>
    <cellStyle name="쉼표 [0] 2 16 4" xfId="6426" xr:uid="{80A58581-26D0-44E5-AE68-E2F86ECD7FF6}"/>
    <cellStyle name="쉼표 [0] 2 16 5" xfId="10218" xr:uid="{D1125366-5BE0-45D8-AC24-2161C654F6F5}"/>
    <cellStyle name="쉼표 [0] 2 16 6" xfId="14009" xr:uid="{685F506A-FB63-44D3-8FC7-993E1C883150}"/>
    <cellStyle name="쉼표 [0] 2 16 7" xfId="17800" xr:uid="{98531E6A-5831-4480-B1F5-925A81DE2869}"/>
    <cellStyle name="쉼표 [0] 2 17" xfId="1278" xr:uid="{3AF51549-FE84-4751-B255-6D55CA074186}"/>
    <cellStyle name="쉼표 [0] 2 17 2" xfId="3071" xr:uid="{E2A9151B-CB36-478C-AD9B-FF5E32EAB329}"/>
    <cellStyle name="쉼표 [0] 2 17 2 2" xfId="6431" xr:uid="{829AACDE-EEF4-461E-9E23-15C1C2F9FE06}"/>
    <cellStyle name="쉼표 [0] 2 17 2 3" xfId="10223" xr:uid="{9FF44ABF-2A7F-4C61-8061-D9B00F0F1615}"/>
    <cellStyle name="쉼표 [0] 2 17 2 4" xfId="14014" xr:uid="{485CA0D7-D0B8-4558-9770-DEC932C0B9A4}"/>
    <cellStyle name="쉼표 [0] 2 17 2 5" xfId="17805" xr:uid="{727F5FE6-E649-404D-83E1-E45EB5D6B9AC}"/>
    <cellStyle name="쉼표 [0] 2 17 3" xfId="6430" xr:uid="{3F9EB9A0-CE6D-467D-8801-E44C07E75C53}"/>
    <cellStyle name="쉼표 [0] 2 17 4" xfId="10222" xr:uid="{B35B7DB1-5ED9-4DF8-8270-AAC16BAD0180}"/>
    <cellStyle name="쉼표 [0] 2 17 5" xfId="14013" xr:uid="{29FE7299-9BB5-4516-AD5D-22D81CAEB20F}"/>
    <cellStyle name="쉼표 [0] 2 17 6" xfId="17804" xr:uid="{11DF1CEF-5F79-4DA8-9758-AE2613D14060}"/>
    <cellStyle name="쉼표 [0] 2 18" xfId="557" xr:uid="{0BC0720A-FFD0-40D7-9470-61A894A2EB4D}"/>
    <cellStyle name="쉼표 [0] 2 18 2" xfId="2358" xr:uid="{1233B1F5-ACC2-4D06-9560-77BC6D335760}"/>
    <cellStyle name="쉼표 [0] 2 18 2 2" xfId="6433" xr:uid="{413F39DA-96B0-4786-AB45-6353798F8ED7}"/>
    <cellStyle name="쉼표 [0] 2 18 2 3" xfId="10225" xr:uid="{8BC13F5A-147B-4049-819A-B46ADDAA6644}"/>
    <cellStyle name="쉼표 [0] 2 18 2 4" xfId="14016" xr:uid="{E43D14AA-9609-45A5-A3C1-E0E2DC5942FD}"/>
    <cellStyle name="쉼표 [0] 2 18 2 5" xfId="17807" xr:uid="{7C50E0F8-46AA-4530-A7A1-6D3F6A07A14D}"/>
    <cellStyle name="쉼표 [0] 2 18 3" xfId="6432" xr:uid="{E5DCBCEB-1C6E-47EF-98F4-E5719C9F9395}"/>
    <cellStyle name="쉼표 [0] 2 18 4" xfId="10224" xr:uid="{1824C3CD-A4CE-4786-9F2B-94859977D014}"/>
    <cellStyle name="쉼표 [0] 2 18 5" xfId="14015" xr:uid="{156141C4-C441-4777-9930-7794E51FF67D}"/>
    <cellStyle name="쉼표 [0] 2 18 6" xfId="17806" xr:uid="{4418D207-ADF0-4E69-BCC9-CB482F33B942}"/>
    <cellStyle name="쉼표 [0] 2 19" xfId="2245" xr:uid="{417DEAB3-0C4A-433A-BA11-6D82AFE18B3E}"/>
    <cellStyle name="쉼표 [0] 2 19 2" xfId="6434" xr:uid="{251B7A24-DD80-4859-9016-A44EE8737FC8}"/>
    <cellStyle name="쉼표 [0] 2 19 3" xfId="10226" xr:uid="{791DF3C9-AC7B-4BF0-95E4-6ABACCFA0383}"/>
    <cellStyle name="쉼표 [0] 2 19 4" xfId="14017" xr:uid="{4F8DD302-ECF1-4FAC-B122-4605F559EAEB}"/>
    <cellStyle name="쉼표 [0] 2 19 5" xfId="17808" xr:uid="{B1E840E0-DD75-401E-B9CF-8FBAAFA3B7E9}"/>
    <cellStyle name="쉼표 [0] 2 2" xfId="75" xr:uid="{4B121D8F-D920-4C96-A3CB-5F8696321268}"/>
    <cellStyle name="쉼표 [0] 2 2 10" xfId="4027" xr:uid="{22A7D97D-450A-4A44-B587-C0F3EEB84322}"/>
    <cellStyle name="쉼표 [0] 2 2 10 2" xfId="6435" xr:uid="{8FDFC557-D3A9-4CAE-98E4-36EA6DE8EDED}"/>
    <cellStyle name="쉼표 [0] 2 2 10 3" xfId="10227" xr:uid="{40036CB9-774E-4D27-9D97-4DC11DE722B4}"/>
    <cellStyle name="쉼표 [0] 2 2 10 4" xfId="14018" xr:uid="{85207316-4E7A-45F3-B696-7F5540C3B3CF}"/>
    <cellStyle name="쉼표 [0] 2 2 10 5" xfId="17809" xr:uid="{C873A409-7820-4EC6-B515-36E8F5CC55D3}"/>
    <cellStyle name="쉼표 [0] 2 2 11" xfId="4031" xr:uid="{E8E1C6CD-060B-4C27-8BE8-68CFFEE18AD3}"/>
    <cellStyle name="쉼표 [0] 2 2 11 2" xfId="6436" xr:uid="{196FF27E-F328-493C-8E3B-9C060CFE9D0D}"/>
    <cellStyle name="쉼표 [0] 2 2 11 3" xfId="10228" xr:uid="{2A802182-8C4F-4EB0-90AA-B64B6D8D95C8}"/>
    <cellStyle name="쉼표 [0] 2 2 11 4" xfId="14019" xr:uid="{DBCE249E-E845-484D-89A6-22BD719116F2}"/>
    <cellStyle name="쉼표 [0] 2 2 11 5" xfId="17810" xr:uid="{5F4225DE-72E4-49E1-A5F1-4E8E22F634F1}"/>
    <cellStyle name="쉼표 [0] 2 2 12" xfId="4039" xr:uid="{B681D033-3D2E-4FB9-B50C-9359CB6C7327}"/>
    <cellStyle name="쉼표 [0] 2 2 12 2" xfId="6437" xr:uid="{57712C68-7C1B-4A2D-A0F6-8AB68670B640}"/>
    <cellStyle name="쉼표 [0] 2 2 12 3" xfId="10229" xr:uid="{68970FFD-477C-4045-BEC3-9DBC68C0F638}"/>
    <cellStyle name="쉼표 [0] 2 2 12 4" xfId="14020" xr:uid="{1C4C993D-2A6A-470C-8CD3-1068CE83DD2F}"/>
    <cellStyle name="쉼표 [0] 2 2 12 5" xfId="17811" xr:uid="{178B9ED2-AC6D-4021-AB52-F9A5F11348FE}"/>
    <cellStyle name="쉼표 [0] 2 2 13" xfId="4051" xr:uid="{8707D83E-1B54-4E6B-B2AA-898789C6E9E3}"/>
    <cellStyle name="쉼표 [0] 2 2 13 2" xfId="6438" xr:uid="{838DCFC7-6815-46E9-A46E-C798A1CA9A3F}"/>
    <cellStyle name="쉼표 [0] 2 2 13 3" xfId="10230" xr:uid="{70D9C8D8-2E9D-4EA8-BA73-5A3137D68D6E}"/>
    <cellStyle name="쉼표 [0] 2 2 13 4" xfId="14021" xr:uid="{B6BE1F02-A7E6-4A5A-99C8-69A639EC796D}"/>
    <cellStyle name="쉼표 [0] 2 2 13 5" xfId="17812" xr:uid="{7C0DCE5E-18D6-4CBC-B255-8C772D451653}"/>
    <cellStyle name="쉼표 [0] 2 2 14" xfId="4060" xr:uid="{33FCE34B-3EED-4046-876A-46262EFA194F}"/>
    <cellStyle name="쉼표 [0] 2 2 14 2" xfId="6439" xr:uid="{6F72B9AB-1A66-4BBD-9EE5-0FC246378DB9}"/>
    <cellStyle name="쉼표 [0] 2 2 14 3" xfId="10231" xr:uid="{BBC68FFB-C7C5-48AC-B6A1-353768FCD868}"/>
    <cellStyle name="쉼표 [0] 2 2 14 4" xfId="14022" xr:uid="{73077F8D-C1A5-44C4-926C-209F9D6187BD}"/>
    <cellStyle name="쉼표 [0] 2 2 14 5" xfId="17813" xr:uid="{46B39944-E34A-461E-8C6D-430545924E02}"/>
    <cellStyle name="쉼표 [0] 2 2 15" xfId="4066" xr:uid="{F895A599-6C65-44B8-8CB3-3BAD68AD83BC}"/>
    <cellStyle name="쉼표 [0] 2 2 15 2" xfId="6440" xr:uid="{E2E93DC9-D2C5-4F73-8C4F-E6BBD3727A33}"/>
    <cellStyle name="쉼표 [0] 2 2 15 3" xfId="10232" xr:uid="{58876158-90E7-47D1-AEAC-541483F7118D}"/>
    <cellStyle name="쉼표 [0] 2 2 15 4" xfId="14023" xr:uid="{84F4663B-CC69-49A4-B61C-3305C32E349F}"/>
    <cellStyle name="쉼표 [0] 2 2 15 5" xfId="17814" xr:uid="{1692B5F5-3306-4BCA-B3EE-98CA5BDCAA3F}"/>
    <cellStyle name="쉼표 [0] 2 2 16" xfId="4070" xr:uid="{0B89C923-E575-44FA-9031-56A5FBB73975}"/>
    <cellStyle name="쉼표 [0] 2 2 16 2" xfId="6441" xr:uid="{25214B01-3015-4A3C-A6E1-68097E388772}"/>
    <cellStyle name="쉼표 [0] 2 2 16 3" xfId="10233" xr:uid="{3B0D4426-B80B-4E87-AEB1-14D6ED1ED58C}"/>
    <cellStyle name="쉼표 [0] 2 2 16 4" xfId="14024" xr:uid="{0E7B3E15-44A3-48E9-9F64-1F13A267E850}"/>
    <cellStyle name="쉼표 [0] 2 2 16 5" xfId="17815" xr:uid="{0C3A8A20-74F5-4D24-9111-948FF5FCFE4B}"/>
    <cellStyle name="쉼표 [0] 2 2 17" xfId="4080" xr:uid="{21688E97-8C52-4222-A272-BF43059FCA8E}"/>
    <cellStyle name="쉼표 [0] 2 2 17 2" xfId="6442" xr:uid="{9E8C5351-B6D9-4D3C-8547-E978C3F33EB0}"/>
    <cellStyle name="쉼표 [0] 2 2 17 3" xfId="10234" xr:uid="{6F5F7B36-0022-44E6-8A99-0DAC674CCA6A}"/>
    <cellStyle name="쉼표 [0] 2 2 17 4" xfId="14025" xr:uid="{F9FB8133-AF4A-4B01-8C88-713A6B19DCE7}"/>
    <cellStyle name="쉼표 [0] 2 2 17 5" xfId="17816" xr:uid="{91D59F5C-6242-4800-A1A4-3D959789CC5A}"/>
    <cellStyle name="쉼표 [0] 2 2 18" xfId="4084" xr:uid="{FB4D922D-D26F-424E-8C27-E8A2CB1326AD}"/>
    <cellStyle name="쉼표 [0] 2 2 18 2" xfId="6443" xr:uid="{993DBAFE-39A8-4A7E-B49D-C8FE81DC8C07}"/>
    <cellStyle name="쉼표 [0] 2 2 18 3" xfId="10235" xr:uid="{CE851E8C-D6D7-4524-A483-2C7B58FB5E4C}"/>
    <cellStyle name="쉼표 [0] 2 2 18 4" xfId="14026" xr:uid="{B0D1E62F-5CD6-4BAF-B71A-DC5C99827A7A}"/>
    <cellStyle name="쉼표 [0] 2 2 18 5" xfId="17817" xr:uid="{F02DD24A-49FE-41A1-B7F5-575F9ECA8821}"/>
    <cellStyle name="쉼표 [0] 2 2 19" xfId="4092" xr:uid="{4107FF3A-D5A8-4661-AE9B-9527E24AA2D4}"/>
    <cellStyle name="쉼표 [0] 2 2 19 2" xfId="6444" xr:uid="{D1898A80-32E5-4C95-A024-E5680D282C90}"/>
    <cellStyle name="쉼표 [0] 2 2 19 3" xfId="10236" xr:uid="{5023EB17-7E91-4675-8AEE-5D08BA5D6285}"/>
    <cellStyle name="쉼표 [0] 2 2 19 4" xfId="14027" xr:uid="{02A413C0-78F3-4460-B4A1-059C38130289}"/>
    <cellStyle name="쉼표 [0] 2 2 19 5" xfId="17818" xr:uid="{FD50B106-0A8A-4DB7-8123-D870E70BECA6}"/>
    <cellStyle name="쉼표 [0] 2 2 2" xfId="435" xr:uid="{BFC82C8D-6B3E-4ED6-AAF5-001E786672B9}"/>
    <cellStyle name="쉼표 [0] 2 2 2 10" xfId="17819" xr:uid="{8D2A40FF-D9C9-4F94-9BF8-F4588CAC7BEB}"/>
    <cellStyle name="쉼표 [0] 2 2 2 2" xfId="978" xr:uid="{9373A29D-351D-4BF9-9576-FA946140CF08}"/>
    <cellStyle name="쉼표 [0] 2 2 2 2 2" xfId="1661" xr:uid="{2761F6EF-1D13-46A3-9B6B-FDBD449C3604}"/>
    <cellStyle name="쉼표 [0] 2 2 2 2 2 2" xfId="3454" xr:uid="{6F1E8E6F-C8BD-4B3B-BFA9-FFE01C128CFC}"/>
    <cellStyle name="쉼표 [0] 2 2 2 2 2 2 2" xfId="6448" xr:uid="{1B1EB785-18B7-4E78-B81E-5877060A972F}"/>
    <cellStyle name="쉼표 [0] 2 2 2 2 2 2 3" xfId="10240" xr:uid="{A54584E0-3A13-4211-8293-E1C5FD970E14}"/>
    <cellStyle name="쉼표 [0] 2 2 2 2 2 2 4" xfId="14031" xr:uid="{4B510A0C-2800-4DA0-8BB9-A398150A5CBE}"/>
    <cellStyle name="쉼표 [0] 2 2 2 2 2 2 5" xfId="17822" xr:uid="{059EFB9E-C86B-46FE-9FDE-1962B3796141}"/>
    <cellStyle name="쉼표 [0] 2 2 2 2 2 3" xfId="6447" xr:uid="{630C0471-F1EA-45D0-B53B-58DD5EB80937}"/>
    <cellStyle name="쉼표 [0] 2 2 2 2 2 4" xfId="10239" xr:uid="{82693AE2-1681-4C32-826C-8F12E368647E}"/>
    <cellStyle name="쉼표 [0] 2 2 2 2 2 5" xfId="14030" xr:uid="{654BEAD6-90F1-46E3-8202-9BEBD83E868B}"/>
    <cellStyle name="쉼표 [0] 2 2 2 2 2 6" xfId="17821" xr:uid="{A15AA190-69D3-46BE-BEB1-770BB8F0B66A}"/>
    <cellStyle name="쉼표 [0] 2 2 2 2 3" xfId="2166" xr:uid="{EE421389-521D-4FD6-8699-784D9DED7793}"/>
    <cellStyle name="쉼표 [0] 2 2 2 2 3 2" xfId="3959" xr:uid="{914D2E7F-83D2-4B41-8DFB-650D9F182DCB}"/>
    <cellStyle name="쉼표 [0] 2 2 2 2 3 2 2" xfId="6450" xr:uid="{9A5C2751-648A-4AF6-AB05-235129A67FDE}"/>
    <cellStyle name="쉼표 [0] 2 2 2 2 3 2 3" xfId="10242" xr:uid="{3C8B8F53-9C58-409B-B4C1-C1A7EE885E87}"/>
    <cellStyle name="쉼표 [0] 2 2 2 2 3 2 4" xfId="14033" xr:uid="{F0F198A7-5DB7-4640-B092-9C17AAE87C47}"/>
    <cellStyle name="쉼표 [0] 2 2 2 2 3 2 5" xfId="17824" xr:uid="{040FE4D3-6097-4E7B-9B4F-B153D3596E4D}"/>
    <cellStyle name="쉼표 [0] 2 2 2 2 3 3" xfId="6449" xr:uid="{737F7E6E-C649-4BB1-8D0E-30C910A95A81}"/>
    <cellStyle name="쉼표 [0] 2 2 2 2 3 4" xfId="10241" xr:uid="{736F79BF-73D4-4766-AD7B-EB01ADCE1FB7}"/>
    <cellStyle name="쉼표 [0] 2 2 2 2 3 5" xfId="14032" xr:uid="{727CBCD3-F20E-4480-AEDA-4B62A9AE6C0B}"/>
    <cellStyle name="쉼표 [0] 2 2 2 2 3 6" xfId="17823" xr:uid="{A06362E5-CC95-4C1D-BBFD-F6C2456BF7A2}"/>
    <cellStyle name="쉼표 [0] 2 2 2 2 4" xfId="2771" xr:uid="{8DCE567C-DA57-46B7-BFDC-86BEFC9CF48E}"/>
    <cellStyle name="쉼표 [0] 2 2 2 2 4 2" xfId="6451" xr:uid="{69CB6EA6-0973-44C6-A257-B412B886A866}"/>
    <cellStyle name="쉼표 [0] 2 2 2 2 4 3" xfId="10243" xr:uid="{B108777E-F8A7-4C8A-9924-6A07DF5F1225}"/>
    <cellStyle name="쉼표 [0] 2 2 2 2 4 4" xfId="14034" xr:uid="{78708167-6704-4DDE-AC25-E93FB4716183}"/>
    <cellStyle name="쉼표 [0] 2 2 2 2 4 5" xfId="17825" xr:uid="{2F7A3826-2185-484F-8ABD-BEFBDA2A18FA}"/>
    <cellStyle name="쉼표 [0] 2 2 2 2 5" xfId="6446" xr:uid="{DA4CB8C8-91D0-4727-BC17-DB8B21B8FAE7}"/>
    <cellStyle name="쉼표 [0] 2 2 2 2 6" xfId="10238" xr:uid="{1F38D2AD-3F22-4608-9FC2-54601B9391DE}"/>
    <cellStyle name="쉼표 [0] 2 2 2 2 7" xfId="14029" xr:uid="{DA035E03-53A9-4F92-A48D-882A2317FEC0}"/>
    <cellStyle name="쉼표 [0] 2 2 2 2 8" xfId="17820" xr:uid="{302EBBAF-6BEC-463A-8931-AD62365D90C3}"/>
    <cellStyle name="쉼표 [0] 2 2 2 3" xfId="1205" xr:uid="{A746B08B-5D6A-4D7A-929D-D99C1A39522B}"/>
    <cellStyle name="쉼표 [0] 2 2 2 3 2" xfId="1888" xr:uid="{5F58D41A-DB3C-4CC5-B0C0-50458C90DF01}"/>
    <cellStyle name="쉼표 [0] 2 2 2 3 2 2" xfId="3681" xr:uid="{41EB649E-3716-41B2-BB8C-7AAB1AAC5DC1}"/>
    <cellStyle name="쉼표 [0] 2 2 2 3 2 2 2" xfId="6454" xr:uid="{E9D149B3-BB92-404F-8C59-391E6CB8B2B8}"/>
    <cellStyle name="쉼표 [0] 2 2 2 3 2 2 3" xfId="10246" xr:uid="{A8E1C28F-932F-497A-8FDC-C7A92FF67DCA}"/>
    <cellStyle name="쉼표 [0] 2 2 2 3 2 2 4" xfId="14037" xr:uid="{983FE3AA-7424-4F66-B250-85A9E710A7B4}"/>
    <cellStyle name="쉼표 [0] 2 2 2 3 2 2 5" xfId="17828" xr:uid="{9290E111-47C1-40EF-8464-EC9989369082}"/>
    <cellStyle name="쉼표 [0] 2 2 2 3 2 3" xfId="6453" xr:uid="{3DD851E4-A31E-4290-9502-B83BB416C3E8}"/>
    <cellStyle name="쉼표 [0] 2 2 2 3 2 4" xfId="10245" xr:uid="{C90A3739-6AC9-4D55-9E6D-6B99EFECA78D}"/>
    <cellStyle name="쉼표 [0] 2 2 2 3 2 5" xfId="14036" xr:uid="{D2CF8DF4-B2C5-4B1A-9723-DCA65CD18F77}"/>
    <cellStyle name="쉼표 [0] 2 2 2 3 2 6" xfId="17827" xr:uid="{9152BA00-E057-4C8E-A082-2061143FE67B}"/>
    <cellStyle name="쉼표 [0] 2 2 2 3 3" xfId="2998" xr:uid="{C099A3F1-E22B-4338-8903-8D17A3316BE8}"/>
    <cellStyle name="쉼표 [0] 2 2 2 3 3 2" xfId="6455" xr:uid="{E47E895C-1AEB-46A6-B405-EC626B01BFAE}"/>
    <cellStyle name="쉼표 [0] 2 2 2 3 3 3" xfId="10247" xr:uid="{0E612B2B-5ECD-404C-BE2B-956936FE81EF}"/>
    <cellStyle name="쉼표 [0] 2 2 2 3 3 4" xfId="14038" xr:uid="{26B03E41-B308-43C8-965A-FDD1EA163289}"/>
    <cellStyle name="쉼표 [0] 2 2 2 3 3 5" xfId="17829" xr:uid="{C4D56DAD-9F4D-4902-A363-DB963E940102}"/>
    <cellStyle name="쉼표 [0] 2 2 2 3 4" xfId="6452" xr:uid="{1FA13A7D-4219-4624-A2C9-59FE559B9442}"/>
    <cellStyle name="쉼표 [0] 2 2 2 3 5" xfId="10244" xr:uid="{43BCF45E-0F06-4B24-8794-378B2D51B69C}"/>
    <cellStyle name="쉼표 [0] 2 2 2 3 6" xfId="14035" xr:uid="{04234850-CF87-4B0D-AEFC-DDA01AB91327}"/>
    <cellStyle name="쉼표 [0] 2 2 2 3 7" xfId="17826" xr:uid="{79F4E223-7E56-439E-A71C-F13979481886}"/>
    <cellStyle name="쉼표 [0] 2 2 2 4" xfId="1433" xr:uid="{363C05CB-523B-415B-8E38-0913241F96BC}"/>
    <cellStyle name="쉼표 [0] 2 2 2 4 2" xfId="3226" xr:uid="{C3CBA67D-4DE0-4A41-B253-6AF928E75CCF}"/>
    <cellStyle name="쉼표 [0] 2 2 2 4 2 2" xfId="6457" xr:uid="{4AD8F0AF-CBFD-4313-A70C-C9420AAE7286}"/>
    <cellStyle name="쉼표 [0] 2 2 2 4 2 3" xfId="10249" xr:uid="{E127FAF7-9075-4F70-9562-7C27BD744894}"/>
    <cellStyle name="쉼표 [0] 2 2 2 4 2 4" xfId="14040" xr:uid="{8F1DFC3C-0D1A-4132-A04A-C0FF830BCC97}"/>
    <cellStyle name="쉼표 [0] 2 2 2 4 2 5" xfId="17831" xr:uid="{52C03BDF-BD1E-4CD3-B97E-6A2FAE593BFE}"/>
    <cellStyle name="쉼표 [0] 2 2 2 4 3" xfId="6456" xr:uid="{4487F560-25CD-45CA-8B83-FAECCA18B156}"/>
    <cellStyle name="쉼표 [0] 2 2 2 4 4" xfId="10248" xr:uid="{4FDBD570-4EE1-4855-8CF6-CF5913C0FA74}"/>
    <cellStyle name="쉼표 [0] 2 2 2 4 5" xfId="14039" xr:uid="{5A96E4B9-DFEF-4CFB-8936-F3726FBDC923}"/>
    <cellStyle name="쉼표 [0] 2 2 2 4 6" xfId="17830" xr:uid="{E21C154A-3D00-4541-BDBF-DA5723A95F17}"/>
    <cellStyle name="쉼표 [0] 2 2 2 5" xfId="751" xr:uid="{991257EF-104D-43F0-A476-295F59239FBC}"/>
    <cellStyle name="쉼표 [0] 2 2 2 5 2" xfId="2544" xr:uid="{26F43911-9305-4B91-8758-C100C73D89AF}"/>
    <cellStyle name="쉼표 [0] 2 2 2 5 2 2" xfId="6459" xr:uid="{4A5030EB-91E0-410E-8FAE-90C44C1660A0}"/>
    <cellStyle name="쉼표 [0] 2 2 2 5 2 3" xfId="10251" xr:uid="{C771A37E-CD8D-4887-8C1C-FC669D61FE26}"/>
    <cellStyle name="쉼표 [0] 2 2 2 5 2 4" xfId="14042" xr:uid="{B1221B6C-BDFF-4DCC-BE74-523CE0DAF19E}"/>
    <cellStyle name="쉼표 [0] 2 2 2 5 2 5" xfId="17833" xr:uid="{F28B1E72-E68D-443C-9225-B97A70C939A2}"/>
    <cellStyle name="쉼표 [0] 2 2 2 5 3" xfId="6458" xr:uid="{F6961A92-BFB0-487F-9649-51FB8E80AC84}"/>
    <cellStyle name="쉼표 [0] 2 2 2 5 4" xfId="10250" xr:uid="{38CB2EEB-36C6-4503-9715-F2A6933D2DF3}"/>
    <cellStyle name="쉼표 [0] 2 2 2 5 5" xfId="14041" xr:uid="{38789292-7861-4FAC-A268-DB4AEB35F045}"/>
    <cellStyle name="쉼표 [0] 2 2 2 5 6" xfId="17832" xr:uid="{D69DCEAE-2C71-41E7-BB79-C644F2D909B0}"/>
    <cellStyle name="쉼표 [0] 2 2 2 6" xfId="2289" xr:uid="{4A6CAA2F-7ED0-4A26-9B4A-7CBC7EF3C466}"/>
    <cellStyle name="쉼표 [0] 2 2 2 6 2" xfId="6460" xr:uid="{0FD9BC03-45A5-477C-AD08-ED6AE1C7A43D}"/>
    <cellStyle name="쉼표 [0] 2 2 2 6 3" xfId="10252" xr:uid="{B91064AE-48D5-4015-A831-F9927C77FE20}"/>
    <cellStyle name="쉼표 [0] 2 2 2 6 4" xfId="14043" xr:uid="{68695859-CDFB-4474-A5BD-9DE7328861F6}"/>
    <cellStyle name="쉼표 [0] 2 2 2 6 5" xfId="17834" xr:uid="{ED59B9FF-245F-487B-9C78-BB4A874151FC}"/>
    <cellStyle name="쉼표 [0] 2 2 2 7" xfId="6445" xr:uid="{973423F4-4132-4083-A2AA-48F3B991B65D}"/>
    <cellStyle name="쉼표 [0] 2 2 2 8" xfId="10237" xr:uid="{0253CBCB-BF6D-4A53-8FD0-A87916290B8A}"/>
    <cellStyle name="쉼표 [0] 2 2 2 9" xfId="14028" xr:uid="{697C2AD5-9650-49E1-9D6B-0C33EBCA8815}"/>
    <cellStyle name="쉼표 [0] 2 2 20" xfId="4096" xr:uid="{B586CEF7-AA58-499C-A051-F332D430A9B2}"/>
    <cellStyle name="쉼표 [0] 2 2 20 2" xfId="6461" xr:uid="{7F66C72A-5440-47D3-B0BB-A967F64784FF}"/>
    <cellStyle name="쉼표 [0] 2 2 20 3" xfId="10253" xr:uid="{5AA42409-4B6D-49D0-BDAF-2F3B94E25A97}"/>
    <cellStyle name="쉼표 [0] 2 2 20 4" xfId="14044" xr:uid="{1BC0055D-610F-49DC-9D91-E661CDADBE28}"/>
    <cellStyle name="쉼표 [0] 2 2 20 5" xfId="17835" xr:uid="{C3E49FEE-6F6A-4DBA-AFD5-436A4A4C5BA7}"/>
    <cellStyle name="쉼표 [0] 2 2 21" xfId="4104" xr:uid="{07B8D46D-0A6E-4412-B184-46714F64DCCE}"/>
    <cellStyle name="쉼표 [0] 2 2 21 2" xfId="6462" xr:uid="{A0B52004-14F4-4F86-9ABD-6727394B3701}"/>
    <cellStyle name="쉼표 [0] 2 2 21 3" xfId="10254" xr:uid="{7262B3D5-7770-4A88-B923-418B0BEB8E72}"/>
    <cellStyle name="쉼표 [0] 2 2 21 4" xfId="14045" xr:uid="{7D1ECA45-2935-4C23-8B88-F7B2C3FF95C2}"/>
    <cellStyle name="쉼표 [0] 2 2 21 5" xfId="17836" xr:uid="{A415E6C0-F905-4C14-8840-D83DFB7BD2E9}"/>
    <cellStyle name="쉼표 [0] 2 2 22" xfId="4112" xr:uid="{41669A1C-3ABB-4DB3-9819-FE29838976C7}"/>
    <cellStyle name="쉼표 [0] 2 2 22 2" xfId="6463" xr:uid="{1D017E52-945F-46A0-80D8-611242C6A828}"/>
    <cellStyle name="쉼표 [0] 2 2 22 3" xfId="10255" xr:uid="{12133E1B-2BBE-4CB5-A135-0F76464C2771}"/>
    <cellStyle name="쉼표 [0] 2 2 22 4" xfId="14046" xr:uid="{55F9204D-D6D2-4AD3-97DF-7188FBCA6296}"/>
    <cellStyle name="쉼표 [0] 2 2 22 5" xfId="17837" xr:uid="{C0BE33B6-7477-4475-851E-3C45CA887D4C}"/>
    <cellStyle name="쉼표 [0] 2 2 23" xfId="4120" xr:uid="{2658BDE8-5F81-4255-8CF6-FBD6B010B415}"/>
    <cellStyle name="쉼표 [0] 2 2 23 2" xfId="6464" xr:uid="{62AF42FC-F11B-4AA3-84A2-75289E0B8801}"/>
    <cellStyle name="쉼표 [0] 2 2 23 3" xfId="10256" xr:uid="{37560E5E-5D26-4AFB-BC78-BF88C0B85451}"/>
    <cellStyle name="쉼표 [0] 2 2 23 4" xfId="14047" xr:uid="{113EEB1A-BED3-467A-B40E-FAA81B92252A}"/>
    <cellStyle name="쉼표 [0] 2 2 23 5" xfId="17838" xr:uid="{A7FE92D4-A102-4C11-9A99-080D1FF3166A}"/>
    <cellStyle name="쉼표 [0] 2 2 24" xfId="4128" xr:uid="{80D09423-D26C-47A0-A308-F19E0C0AD84D}"/>
    <cellStyle name="쉼표 [0] 2 2 24 2" xfId="6465" xr:uid="{CF1184A8-818E-4FAE-B12C-3659676503D8}"/>
    <cellStyle name="쉼표 [0] 2 2 24 3" xfId="10257" xr:uid="{44DEA1C0-C6FF-42B1-84AD-57D379F120C1}"/>
    <cellStyle name="쉼표 [0] 2 2 24 4" xfId="14048" xr:uid="{A9E1AB59-9CCD-43B4-ABB6-A84ED725B9D9}"/>
    <cellStyle name="쉼표 [0] 2 2 24 5" xfId="17839" xr:uid="{8504C016-1224-414B-9F7F-94FEF3620149}"/>
    <cellStyle name="쉼표 [0] 2 2 25" xfId="4136" xr:uid="{19181C49-5C42-45FD-ADF4-6EF6BDE3B3B9}"/>
    <cellStyle name="쉼표 [0] 2 2 25 2" xfId="6466" xr:uid="{E6109B0B-E438-47FF-AE11-45AC45B2BC9C}"/>
    <cellStyle name="쉼표 [0] 2 2 25 3" xfId="10258" xr:uid="{F7FDBF47-5F2A-411C-A06C-E3FE522B48D6}"/>
    <cellStyle name="쉼표 [0] 2 2 25 4" xfId="14049" xr:uid="{B9BD4F14-87CA-4579-8627-AC763B28B3D5}"/>
    <cellStyle name="쉼표 [0] 2 2 25 5" xfId="17840" xr:uid="{4D54B382-3FA5-432A-8628-99D503E4DEE6}"/>
    <cellStyle name="쉼표 [0] 2 2 26" xfId="4144" xr:uid="{2025D4B4-7244-4CF1-9854-435DEC81EAEE}"/>
    <cellStyle name="쉼표 [0] 2 2 26 2" xfId="6467" xr:uid="{DC78F344-7F12-4715-AFF0-3054E668D382}"/>
    <cellStyle name="쉼표 [0] 2 2 26 3" xfId="10259" xr:uid="{DA5130D1-8342-473A-B1E3-0EE7AD423FF4}"/>
    <cellStyle name="쉼표 [0] 2 2 26 4" xfId="14050" xr:uid="{C468C3B5-DEC1-4C0E-808D-54DB648B129D}"/>
    <cellStyle name="쉼표 [0] 2 2 26 5" xfId="17841" xr:uid="{F2B56D08-3911-4C44-BFFC-F1A966736023}"/>
    <cellStyle name="쉼표 [0] 2 2 27" xfId="4152" xr:uid="{834F841E-1206-4DE8-8D61-D116599141CD}"/>
    <cellStyle name="쉼표 [0] 2 2 27 2" xfId="6468" xr:uid="{8ADE9A95-8389-46E7-82F5-67EFE47CED41}"/>
    <cellStyle name="쉼표 [0] 2 2 27 3" xfId="10260" xr:uid="{5E04CFB9-010E-47D9-961B-F33D7DDB3C93}"/>
    <cellStyle name="쉼표 [0] 2 2 27 4" xfId="14051" xr:uid="{E760AFC7-9CB7-486B-8C0B-969DA5FAF8F1}"/>
    <cellStyle name="쉼표 [0] 2 2 27 5" xfId="17842" xr:uid="{1EEC530F-F837-4574-B05F-90D05ADAB06C}"/>
    <cellStyle name="쉼표 [0] 2 2 28" xfId="4160" xr:uid="{766E4E69-7B27-4EF6-82CC-BEABDE3870EC}"/>
    <cellStyle name="쉼표 [0] 2 2 28 2" xfId="6469" xr:uid="{32850B17-12DF-43B6-A310-FAB13028FF34}"/>
    <cellStyle name="쉼표 [0] 2 2 28 3" xfId="10261" xr:uid="{78A1DFE7-FC3F-4CF5-B717-4F50F27496A9}"/>
    <cellStyle name="쉼표 [0] 2 2 28 4" xfId="14052" xr:uid="{5483AD45-ABCC-4664-89CF-F000F446B4F2}"/>
    <cellStyle name="쉼표 [0] 2 2 28 5" xfId="17843" xr:uid="{3CC34E29-AFBC-4355-9460-4A248C6DBA7C}"/>
    <cellStyle name="쉼표 [0] 2 2 29" xfId="4168" xr:uid="{1535FFCA-600C-46AF-B2A3-37B0145B32CB}"/>
    <cellStyle name="쉼표 [0] 2 2 29 2" xfId="6470" xr:uid="{392C88BC-08BE-41D2-94C1-1E0408C74257}"/>
    <cellStyle name="쉼표 [0] 2 2 29 3" xfId="10262" xr:uid="{D8C89514-2550-483F-8577-A6ADC94C5DA1}"/>
    <cellStyle name="쉼표 [0] 2 2 29 4" xfId="14053" xr:uid="{F9664F50-45DB-4740-9D20-72C432682FFC}"/>
    <cellStyle name="쉼표 [0] 2 2 29 5" xfId="17844" xr:uid="{52898136-49DF-479A-9BA9-2CE415E36B66}"/>
    <cellStyle name="쉼표 [0] 2 2 3" xfId="676" xr:uid="{A575AFF4-C50E-40B1-BE71-A52EFAB5D2CF}"/>
    <cellStyle name="쉼표 [0] 2 2 3 10" xfId="17845" xr:uid="{73A6F67C-F772-44D7-9B2C-44F080FDD4AE}"/>
    <cellStyle name="쉼표 [0] 2 2 3 2" xfId="903" xr:uid="{8699EA10-71BC-4A74-A81C-41FCE3669A1F}"/>
    <cellStyle name="쉼표 [0] 2 2 3 2 2" xfId="1586" xr:uid="{0EA28E75-E436-4236-B82F-86775241A6F4}"/>
    <cellStyle name="쉼표 [0] 2 2 3 2 2 2" xfId="3379" xr:uid="{C5048F21-8F68-42BC-9F7D-9F8B4E0ECFD7}"/>
    <cellStyle name="쉼표 [0] 2 2 3 2 2 2 2" xfId="6474" xr:uid="{47145C03-A96F-497B-A54E-D406E270B5BD}"/>
    <cellStyle name="쉼표 [0] 2 2 3 2 2 2 3" xfId="10266" xr:uid="{D044AC78-F816-4390-A707-078F2F65A97E}"/>
    <cellStyle name="쉼표 [0] 2 2 3 2 2 2 4" xfId="14057" xr:uid="{C6673ADB-AE80-44B7-B3BE-64A2E4889A29}"/>
    <cellStyle name="쉼표 [0] 2 2 3 2 2 2 5" xfId="17848" xr:uid="{7A01FA2F-FFEB-4CEA-981B-3A1544A1EF3D}"/>
    <cellStyle name="쉼표 [0] 2 2 3 2 2 3" xfId="6473" xr:uid="{23FD5623-48AB-437D-B62A-D9FF9402BE40}"/>
    <cellStyle name="쉼표 [0] 2 2 3 2 2 4" xfId="10265" xr:uid="{483C98C7-2125-46AC-8862-7603A2051145}"/>
    <cellStyle name="쉼표 [0] 2 2 3 2 2 5" xfId="14056" xr:uid="{3272B739-4842-4FAA-AD71-44152F8FBCFF}"/>
    <cellStyle name="쉼표 [0] 2 2 3 2 2 6" xfId="17847" xr:uid="{B59F8DD9-2D0C-490B-9510-A6BE52BA47E7}"/>
    <cellStyle name="쉼표 [0] 2 2 3 2 3" xfId="2696" xr:uid="{3CA9EED1-2FE4-4803-A4B9-6144CD30394B}"/>
    <cellStyle name="쉼표 [0] 2 2 3 2 3 2" xfId="6475" xr:uid="{EB834081-A125-4D16-9CF0-53879F1BBC9B}"/>
    <cellStyle name="쉼표 [0] 2 2 3 2 3 3" xfId="10267" xr:uid="{48944B69-2673-41DA-9219-874F4B831599}"/>
    <cellStyle name="쉼표 [0] 2 2 3 2 3 4" xfId="14058" xr:uid="{FFBEA7F6-C95C-467B-B92A-ACE78AEF74D9}"/>
    <cellStyle name="쉼표 [0] 2 2 3 2 3 5" xfId="17849" xr:uid="{C42403F1-6E4F-4FF4-8CED-627405B320F2}"/>
    <cellStyle name="쉼표 [0] 2 2 3 2 4" xfId="6472" xr:uid="{0AF7B09B-3C3B-4D62-8B78-A83A8387621B}"/>
    <cellStyle name="쉼표 [0] 2 2 3 2 5" xfId="10264" xr:uid="{6018D0AD-CC05-44EB-971A-C5AA14BD34FD}"/>
    <cellStyle name="쉼표 [0] 2 2 3 2 6" xfId="14055" xr:uid="{86AFB005-1D8C-4F65-9FD4-8AA9F189084F}"/>
    <cellStyle name="쉼표 [0] 2 2 3 2 7" xfId="17846" xr:uid="{9DC6D3C7-CEA7-466C-8A0F-BDE91258BCCE}"/>
    <cellStyle name="쉼표 [0] 2 2 3 3" xfId="1130" xr:uid="{A8FA4349-3ED1-4352-AB8A-865595464E00}"/>
    <cellStyle name="쉼표 [0] 2 2 3 3 2" xfId="1813" xr:uid="{97FA1B57-E702-4CF7-8904-3285C3AF971A}"/>
    <cellStyle name="쉼표 [0] 2 2 3 3 2 2" xfId="3606" xr:uid="{A3CD1A55-6383-4632-A871-21354EDC12D8}"/>
    <cellStyle name="쉼표 [0] 2 2 3 3 2 2 2" xfId="6478" xr:uid="{CDBD1393-E019-4277-8989-031FBD8B95CB}"/>
    <cellStyle name="쉼표 [0] 2 2 3 3 2 2 3" xfId="10270" xr:uid="{B71E5284-743C-4FD7-9FF0-DFA56A70F7D9}"/>
    <cellStyle name="쉼표 [0] 2 2 3 3 2 2 4" xfId="14061" xr:uid="{D050C947-4495-4A90-8DD9-53D1D16DED45}"/>
    <cellStyle name="쉼표 [0] 2 2 3 3 2 2 5" xfId="17852" xr:uid="{69D9219B-4DB8-40BA-A0C7-8C6FE0799A43}"/>
    <cellStyle name="쉼표 [0] 2 2 3 3 2 3" xfId="6477" xr:uid="{D8B242D5-1A2D-451C-9293-D6A2560F2AF9}"/>
    <cellStyle name="쉼표 [0] 2 2 3 3 2 4" xfId="10269" xr:uid="{EB6D562A-181B-49F0-9AFD-224A56C85682}"/>
    <cellStyle name="쉼표 [0] 2 2 3 3 2 5" xfId="14060" xr:uid="{6BD5A44E-13FD-4484-88DA-A45DD57D57BC}"/>
    <cellStyle name="쉼표 [0] 2 2 3 3 2 6" xfId="17851" xr:uid="{5D70E9D8-614A-45F0-999A-8C096CF6E5F1}"/>
    <cellStyle name="쉼표 [0] 2 2 3 3 3" xfId="2923" xr:uid="{BC14A597-F5A8-4D34-8417-26E8F396CF5B}"/>
    <cellStyle name="쉼표 [0] 2 2 3 3 3 2" xfId="6479" xr:uid="{904457C0-BE13-4406-A257-A6033BD0D5B9}"/>
    <cellStyle name="쉼표 [0] 2 2 3 3 3 3" xfId="10271" xr:uid="{EC2B4296-E2B9-480F-BF56-249601F713C8}"/>
    <cellStyle name="쉼표 [0] 2 2 3 3 3 4" xfId="14062" xr:uid="{AB82D281-1C4E-47B5-92D2-CFDA01FC73CA}"/>
    <cellStyle name="쉼표 [0] 2 2 3 3 3 5" xfId="17853" xr:uid="{E1F71E46-CE23-4743-889A-DF2A9716B8DC}"/>
    <cellStyle name="쉼표 [0] 2 2 3 3 4" xfId="6476" xr:uid="{F49CBEF8-903B-477A-B048-C5ECB25E5D54}"/>
    <cellStyle name="쉼표 [0] 2 2 3 3 5" xfId="10268" xr:uid="{9CF002C9-CA68-487D-9F6E-FF5405EE5DBB}"/>
    <cellStyle name="쉼표 [0] 2 2 3 3 6" xfId="14059" xr:uid="{AFAA3EA8-FC29-4278-8E6B-2B60B6239C65}"/>
    <cellStyle name="쉼표 [0] 2 2 3 3 7" xfId="17850" xr:uid="{B468460E-4917-4527-ABF5-06E0378D469C}"/>
    <cellStyle name="쉼표 [0] 2 2 3 4" xfId="1358" xr:uid="{99C90FD0-EE41-4762-8AA6-6E1FE23F387C}"/>
    <cellStyle name="쉼표 [0] 2 2 3 4 2" xfId="3151" xr:uid="{AB86213B-25BA-4C89-BCFD-ABD6B7A4A4A6}"/>
    <cellStyle name="쉼표 [0] 2 2 3 4 2 2" xfId="6481" xr:uid="{E2352258-910A-4C41-B32E-DAEBD087EC9F}"/>
    <cellStyle name="쉼표 [0] 2 2 3 4 2 3" xfId="10273" xr:uid="{E6D85F85-8294-480B-BD87-D6A811C27590}"/>
    <cellStyle name="쉼표 [0] 2 2 3 4 2 4" xfId="14064" xr:uid="{FEBA9C23-BB16-4646-94F3-787AA3C94CFF}"/>
    <cellStyle name="쉼표 [0] 2 2 3 4 2 5" xfId="17855" xr:uid="{C0796854-6EFC-400D-AAB9-0C6F388C0205}"/>
    <cellStyle name="쉼표 [0] 2 2 3 4 3" xfId="6480" xr:uid="{44EA71A5-38CF-466C-8D24-B457B1AE9DA0}"/>
    <cellStyle name="쉼표 [0] 2 2 3 4 4" xfId="10272" xr:uid="{A17ED454-8F7E-49FE-AF41-AA82B675A920}"/>
    <cellStyle name="쉼표 [0] 2 2 3 4 5" xfId="14063" xr:uid="{AE61BA3E-2091-42E8-A312-4F248ECF8750}"/>
    <cellStyle name="쉼표 [0] 2 2 3 4 6" xfId="17854" xr:uid="{05838BED-1B85-4D88-B429-02199F09E728}"/>
    <cellStyle name="쉼표 [0] 2 2 3 5" xfId="1962" xr:uid="{CD1082EB-C519-431A-A3E7-2AB1FFF13D14}"/>
    <cellStyle name="쉼표 [0] 2 2 3 5 2" xfId="3755" xr:uid="{A0A315A4-FBE4-4C3E-8461-91B4ADC00EEE}"/>
    <cellStyle name="쉼표 [0] 2 2 3 5 2 2" xfId="6483" xr:uid="{3AB3BCEA-96D7-4AD0-BCF4-3BCDF1C7F4AF}"/>
    <cellStyle name="쉼표 [0] 2 2 3 5 2 3" xfId="10275" xr:uid="{877FBA4B-DC84-49CC-8738-9E1885C12549}"/>
    <cellStyle name="쉼표 [0] 2 2 3 5 2 4" xfId="14066" xr:uid="{8B2AF6B4-60D7-4228-9495-8981C53B12A6}"/>
    <cellStyle name="쉼표 [0] 2 2 3 5 2 5" xfId="17857" xr:uid="{957DBCCA-FAEE-41C1-AA40-FA9B15F6E99F}"/>
    <cellStyle name="쉼표 [0] 2 2 3 5 3" xfId="6482" xr:uid="{87A7E473-C94A-46BD-BDD7-F58E81476AA2}"/>
    <cellStyle name="쉼표 [0] 2 2 3 5 4" xfId="10274" xr:uid="{7D7938E1-6B85-4A06-944D-D07532F51C27}"/>
    <cellStyle name="쉼표 [0] 2 2 3 5 5" xfId="14065" xr:uid="{21F0BD51-A6E6-4C32-9A04-464BF5E6D1BA}"/>
    <cellStyle name="쉼표 [0] 2 2 3 5 6" xfId="17856" xr:uid="{2E8AFF86-AAF7-4B83-8F25-705531F3DEAA}"/>
    <cellStyle name="쉼표 [0] 2 2 3 6" xfId="2469" xr:uid="{13ABCB07-1CA0-4D89-BBB5-5C869D9CABD5}"/>
    <cellStyle name="쉼표 [0] 2 2 3 6 2" xfId="6484" xr:uid="{AE89298B-50BF-490B-AAFC-E59CF876A3AD}"/>
    <cellStyle name="쉼표 [0] 2 2 3 6 3" xfId="10276" xr:uid="{013BFFDE-A881-4A3F-B06B-129156BC772A}"/>
    <cellStyle name="쉼표 [0] 2 2 3 6 4" xfId="14067" xr:uid="{05EB7D56-BF41-4F6A-A851-BE3F019AD2AB}"/>
    <cellStyle name="쉼표 [0] 2 2 3 6 5" xfId="17858" xr:uid="{F960A448-B1E7-4DFB-9FA2-FDFAFCDFB3A2}"/>
    <cellStyle name="쉼표 [0] 2 2 3 7" xfId="6471" xr:uid="{83F930C8-26D1-4F71-8B9C-BACED57D61C9}"/>
    <cellStyle name="쉼표 [0] 2 2 3 8" xfId="10263" xr:uid="{B2E27D3A-0279-4626-961C-875167A9BCFA}"/>
    <cellStyle name="쉼표 [0] 2 2 3 9" xfId="14054" xr:uid="{500BC2CA-4557-42F2-AA7D-C1EB383E4A6B}"/>
    <cellStyle name="쉼표 [0] 2 2 30" xfId="4172" xr:uid="{9EF52082-B98E-40C9-A7E0-2F1EBE70E553}"/>
    <cellStyle name="쉼표 [0] 2 2 30 2" xfId="6485" xr:uid="{24CA6B78-695F-42C4-B0DF-196445FBDC97}"/>
    <cellStyle name="쉼표 [0] 2 2 30 3" xfId="10277" xr:uid="{32781C96-DB44-4013-949E-F9C5477C223A}"/>
    <cellStyle name="쉼표 [0] 2 2 30 4" xfId="14068" xr:uid="{CAB57056-56FC-4973-B12F-3F1C23CCE5EF}"/>
    <cellStyle name="쉼표 [0] 2 2 30 5" xfId="17859" xr:uid="{0CFD3E6A-8375-44DD-9A96-325F88F35B82}"/>
    <cellStyle name="쉼표 [0] 2 2 31" xfId="4185" xr:uid="{C42B2222-83B5-435F-8681-4B57AB51A627}"/>
    <cellStyle name="쉼표 [0] 2 2 31 2" xfId="6486" xr:uid="{5FBEE9CE-1C14-4721-B655-6AEEDA69EBAA}"/>
    <cellStyle name="쉼표 [0] 2 2 31 3" xfId="10278" xr:uid="{12DBB614-FBD4-44BE-9086-F9ADF6A93928}"/>
    <cellStyle name="쉼표 [0] 2 2 31 4" xfId="14069" xr:uid="{EADEA52E-8354-40D4-910D-E08D24449350}"/>
    <cellStyle name="쉼표 [0] 2 2 31 5" xfId="17860" xr:uid="{8A6EA306-DF76-41C1-9195-65D4D245EFE3}"/>
    <cellStyle name="쉼표 [0] 2 2 32" xfId="4193" xr:uid="{4AA80D47-1D99-48DB-B7E0-E953477CDEEE}"/>
    <cellStyle name="쉼표 [0] 2 2 32 2" xfId="6487" xr:uid="{BC3708C5-A8B5-4194-B702-F0221E6C9DBD}"/>
    <cellStyle name="쉼표 [0] 2 2 32 3" xfId="10279" xr:uid="{418A7EAB-DD05-4E6A-952E-03D59D2FF119}"/>
    <cellStyle name="쉼표 [0] 2 2 32 4" xfId="14070" xr:uid="{6875DD7B-70AA-4BD4-862A-D0C06FA048C3}"/>
    <cellStyle name="쉼표 [0] 2 2 32 5" xfId="17861" xr:uid="{A438BC43-4FB4-4F3E-B356-95E726DACDAA}"/>
    <cellStyle name="쉼표 [0] 2 2 33" xfId="4201" xr:uid="{8DA42092-F0B7-4D43-94F1-E499CB9E4F64}"/>
    <cellStyle name="쉼표 [0] 2 2 33 2" xfId="6488" xr:uid="{F0EB35F4-ABBB-4633-A34E-6C138F584D68}"/>
    <cellStyle name="쉼표 [0] 2 2 33 3" xfId="10280" xr:uid="{49BC27D5-80BC-4954-9AAA-C7CCDD0F5460}"/>
    <cellStyle name="쉼표 [0] 2 2 33 4" xfId="14071" xr:uid="{61E9074B-0D7B-48B5-B6C2-704A2749666C}"/>
    <cellStyle name="쉼표 [0] 2 2 33 5" xfId="17862" xr:uid="{BAC28B1D-A09A-4F4D-8DA9-1746B3658C3B}"/>
    <cellStyle name="쉼표 [0] 2 2 34" xfId="4204" xr:uid="{A525D2BE-ED86-4066-AC5A-EE12B4AE9B05}"/>
    <cellStyle name="쉼표 [0] 2 2 34 2" xfId="6489" xr:uid="{6BC5C3AE-47B7-4E7B-8FEE-4656155467D4}"/>
    <cellStyle name="쉼표 [0] 2 2 34 3" xfId="10281" xr:uid="{1D86B4A3-C6CC-407B-B47D-70BE13C92D0B}"/>
    <cellStyle name="쉼표 [0] 2 2 34 4" xfId="14072" xr:uid="{81F1BAB1-74AF-455F-A616-B7AACC9661B1}"/>
    <cellStyle name="쉼표 [0] 2 2 34 5" xfId="17863" xr:uid="{03ECF450-E304-4643-88F9-20F0876A344F}"/>
    <cellStyle name="쉼표 [0] 2 2 35" xfId="4217" xr:uid="{C7EC8DC8-236A-46AA-AA04-B0D44BD93D54}"/>
    <cellStyle name="쉼표 [0] 2 2 35 2" xfId="6490" xr:uid="{52607754-0E27-46CF-87AD-19EBDA013E6C}"/>
    <cellStyle name="쉼표 [0] 2 2 35 3" xfId="10282" xr:uid="{516C85BC-A5D7-45E2-AFD6-D9848AA4F51B}"/>
    <cellStyle name="쉼표 [0] 2 2 35 4" xfId="14073" xr:uid="{C297CA39-948C-41C0-9AAF-0183E6B847E2}"/>
    <cellStyle name="쉼표 [0] 2 2 35 5" xfId="17864" xr:uid="{6A344448-DFF2-4247-BD00-8D6638AB08B6}"/>
    <cellStyle name="쉼표 [0] 2 2 36" xfId="4225" xr:uid="{39A20B62-F351-4534-A6B6-046A4E3F2570}"/>
    <cellStyle name="쉼표 [0] 2 2 36 2" xfId="6491" xr:uid="{B2BAFBFD-0254-474F-8D6D-801B5FE06E9C}"/>
    <cellStyle name="쉼표 [0] 2 2 36 3" xfId="10283" xr:uid="{62AB3969-B94D-42F0-9A6A-5AE12A4CF250}"/>
    <cellStyle name="쉼표 [0] 2 2 36 4" xfId="14074" xr:uid="{08A6A15D-4A46-435D-A811-CCC7432F52BA}"/>
    <cellStyle name="쉼표 [0] 2 2 36 5" xfId="17865" xr:uid="{9AD5D38E-D35C-458D-8917-6719435D5D0A}"/>
    <cellStyle name="쉼표 [0] 2 2 37" xfId="4233" xr:uid="{F8E2C268-B5E0-4EDF-86F0-D928E87CE410}"/>
    <cellStyle name="쉼표 [0] 2 2 37 2" xfId="6492" xr:uid="{B0E96AA8-6A48-446A-A955-9DB68E8B956F}"/>
    <cellStyle name="쉼표 [0] 2 2 37 3" xfId="10284" xr:uid="{BCB1C8A4-B50E-449A-AE03-456611640A4D}"/>
    <cellStyle name="쉼표 [0] 2 2 37 4" xfId="14075" xr:uid="{7CE2F120-2623-4AA7-BEE9-788AC28B0B78}"/>
    <cellStyle name="쉼표 [0] 2 2 37 5" xfId="17866" xr:uid="{F8F23352-B0DE-4B33-891A-EB3719EB34C7}"/>
    <cellStyle name="쉼표 [0] 2 2 38" xfId="4236" xr:uid="{B5F7E583-ADC0-4019-A5EA-AB539BA28374}"/>
    <cellStyle name="쉼표 [0] 2 2 38 2" xfId="6493" xr:uid="{3BE8F561-FDDD-480D-94D7-47EB856AC93A}"/>
    <cellStyle name="쉼표 [0] 2 2 38 3" xfId="10285" xr:uid="{10F4EC23-66D1-44DD-9B03-89B8FC8ED84F}"/>
    <cellStyle name="쉼표 [0] 2 2 38 4" xfId="14076" xr:uid="{31C8E637-4517-447D-8A50-0708F682ADE3}"/>
    <cellStyle name="쉼표 [0] 2 2 38 5" xfId="17867" xr:uid="{0CEE6C15-E024-4B24-940A-60D4AC9B321F}"/>
    <cellStyle name="쉼표 [0] 2 2 39" xfId="4249" xr:uid="{49562324-4CA7-4DC6-A54B-9FC331234AAC}"/>
    <cellStyle name="쉼표 [0] 2 2 39 2" xfId="6494" xr:uid="{2DC7B792-8E97-4D11-B805-8560E9DFFBB0}"/>
    <cellStyle name="쉼표 [0] 2 2 39 3" xfId="10286" xr:uid="{3A87015F-57E7-40F3-9B0C-1C108571750D}"/>
    <cellStyle name="쉼표 [0] 2 2 39 4" xfId="14077" xr:uid="{35C4AEBC-DFD4-4263-B41B-8B53DE34CB54}"/>
    <cellStyle name="쉼표 [0] 2 2 39 5" xfId="17868" xr:uid="{4031A2A6-F0F3-4F9E-B6B3-A2F3393F899C}"/>
    <cellStyle name="쉼표 [0] 2 2 4" xfId="827" xr:uid="{C3F94F6A-BBDB-45E7-B04E-A3C0549B6047}"/>
    <cellStyle name="쉼표 [0] 2 2 4 2" xfId="1510" xr:uid="{5B73DE0A-35C9-4128-B9B2-FAFD8E134110}"/>
    <cellStyle name="쉼표 [0] 2 2 4 2 2" xfId="3303" xr:uid="{E997F5E2-A8C8-41B0-B193-1A7D8FC314E4}"/>
    <cellStyle name="쉼표 [0] 2 2 4 2 2 2" xfId="6497" xr:uid="{363C81FD-932B-45B9-B6D5-E03EB0CDA86D}"/>
    <cellStyle name="쉼표 [0] 2 2 4 2 2 3" xfId="10289" xr:uid="{2AA95312-3D94-4221-9FC5-F0A5EE31B937}"/>
    <cellStyle name="쉼표 [0] 2 2 4 2 2 4" xfId="14080" xr:uid="{6FE7E6DB-9A1B-42CC-BC0B-F7A3753B643A}"/>
    <cellStyle name="쉼표 [0] 2 2 4 2 2 5" xfId="17871" xr:uid="{05D43586-A0E4-4865-99B9-FCCBB2A5C9FB}"/>
    <cellStyle name="쉼표 [0] 2 2 4 2 3" xfId="6496" xr:uid="{E319CF8F-DA1F-4679-ABDE-06BF8121DB21}"/>
    <cellStyle name="쉼표 [0] 2 2 4 2 4" xfId="10288" xr:uid="{983837DE-3ABF-496F-A0C6-2D06C7C015CB}"/>
    <cellStyle name="쉼표 [0] 2 2 4 2 5" xfId="14079" xr:uid="{B6956F4A-BB70-446A-8486-A07382A0D848}"/>
    <cellStyle name="쉼표 [0] 2 2 4 2 6" xfId="17870" xr:uid="{E3B4CE4D-806B-45A4-9916-127DC5EE3681}"/>
    <cellStyle name="쉼표 [0] 2 2 4 3" xfId="2091" xr:uid="{42F1A492-7EA2-49E9-8EB3-EAB27775D3DE}"/>
    <cellStyle name="쉼표 [0] 2 2 4 3 2" xfId="3884" xr:uid="{64792D37-DB43-4443-88C3-610DA5F63535}"/>
    <cellStyle name="쉼표 [0] 2 2 4 3 2 2" xfId="6499" xr:uid="{61203207-D244-4337-8456-9D6F0C2DF3D7}"/>
    <cellStyle name="쉼표 [0] 2 2 4 3 2 3" xfId="10291" xr:uid="{7DE4E9AF-2A79-4DD1-9BDE-38B3AD2E8334}"/>
    <cellStyle name="쉼표 [0] 2 2 4 3 2 4" xfId="14082" xr:uid="{7A7A1C09-C7BB-4D21-890C-19148F23020E}"/>
    <cellStyle name="쉼표 [0] 2 2 4 3 2 5" xfId="17873" xr:uid="{13BA2EF8-EC24-400F-8224-3C8BECE67B91}"/>
    <cellStyle name="쉼표 [0] 2 2 4 3 3" xfId="6498" xr:uid="{05F8ECA3-8BD4-4C02-8137-E9E6077C076F}"/>
    <cellStyle name="쉼표 [0] 2 2 4 3 4" xfId="10290" xr:uid="{54C27A12-5A95-44A3-BFBE-99926F327EE9}"/>
    <cellStyle name="쉼표 [0] 2 2 4 3 5" xfId="14081" xr:uid="{8D327407-59BF-4EDE-8A31-94204C01E0EA}"/>
    <cellStyle name="쉼표 [0] 2 2 4 3 6" xfId="17872" xr:uid="{FF6CEF69-B68B-4918-9ED9-98D2CB9B92F2}"/>
    <cellStyle name="쉼표 [0] 2 2 4 4" xfId="2620" xr:uid="{901E5462-6820-402A-9E6F-690226857900}"/>
    <cellStyle name="쉼표 [0] 2 2 4 4 2" xfId="6500" xr:uid="{408A11DD-E729-4837-AD4C-959F121BF6AF}"/>
    <cellStyle name="쉼표 [0] 2 2 4 4 3" xfId="10292" xr:uid="{E19F9C58-16EB-498B-8A17-7AE27C48FD64}"/>
    <cellStyle name="쉼표 [0] 2 2 4 4 4" xfId="14083" xr:uid="{E3884C34-A1B2-4A82-89DD-805307C5020B}"/>
    <cellStyle name="쉼표 [0] 2 2 4 4 5" xfId="17874" xr:uid="{AEC327FB-AB30-4BAA-AAC6-1BDCB4B4CAE7}"/>
    <cellStyle name="쉼표 [0] 2 2 4 5" xfId="6495" xr:uid="{29E7EA3B-BAFC-4C29-88C8-DC155440D6BD}"/>
    <cellStyle name="쉼표 [0] 2 2 4 6" xfId="10287" xr:uid="{301FF108-825B-474B-9869-7F8A484D43A7}"/>
    <cellStyle name="쉼표 [0] 2 2 4 7" xfId="14078" xr:uid="{82E2BF96-90A9-4DE5-99E3-71A2EAEF722A}"/>
    <cellStyle name="쉼표 [0] 2 2 4 8" xfId="17869" xr:uid="{62B8312D-9CB1-42F0-9002-E958ED79BF56}"/>
    <cellStyle name="쉼표 [0] 2 2 40" xfId="6501" xr:uid="{C013A48B-D4CF-49DE-805A-D80F1F56E0D8}"/>
    <cellStyle name="쉼표 [0] 2 2 40 2" xfId="10293" xr:uid="{38EB9476-6040-4B60-8935-2431B89C5038}"/>
    <cellStyle name="쉼표 [0] 2 2 40 3" xfId="14084" xr:uid="{7A97BE78-C3A3-470D-88C1-F332B2986B84}"/>
    <cellStyle name="쉼표 [0] 2 2 40 4" xfId="17875" xr:uid="{24781469-C244-4E6D-A121-7BDCA9496895}"/>
    <cellStyle name="쉼표 [0] 2 2 41" xfId="4257" xr:uid="{817A5A2C-D98D-4017-8653-863E5E6EB654}"/>
    <cellStyle name="쉼표 [0] 2 2 42" xfId="8051" xr:uid="{7446CAB9-C8D0-4899-9EE9-7522E536A5C9}"/>
    <cellStyle name="쉼표 [0] 2 2 43" xfId="11841" xr:uid="{38C62EA1-1CD1-4738-BC98-F1D800790737}"/>
    <cellStyle name="쉼표 [0] 2 2 44" xfId="15632" xr:uid="{3C3E11CF-FDC7-448D-8B43-C79DA55EA887}"/>
    <cellStyle name="쉼표 [0] 2 2 5" xfId="1054" xr:uid="{38FEFAEE-256A-42E1-ACD4-C8ACCDC2E4C4}"/>
    <cellStyle name="쉼표 [0] 2 2 5 2" xfId="1737" xr:uid="{D0DFE33F-2E38-4640-906F-BA702EB8423C}"/>
    <cellStyle name="쉼표 [0] 2 2 5 2 2" xfId="3530" xr:uid="{4A2B5087-37B1-445A-B1A9-467BA02687A2}"/>
    <cellStyle name="쉼표 [0] 2 2 5 2 2 2" xfId="6504" xr:uid="{B5B580EB-094E-4CB8-8216-9834FB173C3C}"/>
    <cellStyle name="쉼표 [0] 2 2 5 2 2 3" xfId="10296" xr:uid="{F1AEB719-3A55-4CD2-AA8E-E2B5FEEC1D20}"/>
    <cellStyle name="쉼표 [0] 2 2 5 2 2 4" xfId="14087" xr:uid="{99C491AC-BFB8-41EC-A06C-3B5E208A2708}"/>
    <cellStyle name="쉼표 [0] 2 2 5 2 2 5" xfId="17878" xr:uid="{49C14210-3D7F-4885-94E6-5C71154ADFBE}"/>
    <cellStyle name="쉼표 [0] 2 2 5 2 3" xfId="6503" xr:uid="{85346867-96F1-4795-98E5-9DD099E3F31B}"/>
    <cellStyle name="쉼표 [0] 2 2 5 2 4" xfId="10295" xr:uid="{485B547D-4140-4539-A78E-B667479FA2F3}"/>
    <cellStyle name="쉼표 [0] 2 2 5 2 5" xfId="14086" xr:uid="{DA33A121-C13C-4AAD-9E8B-478BD28DC83F}"/>
    <cellStyle name="쉼표 [0] 2 2 5 2 6" xfId="17877" xr:uid="{117A0C55-7F0C-43E4-9A00-171B5F0EE3D5}"/>
    <cellStyle name="쉼표 [0] 2 2 5 3" xfId="2847" xr:uid="{44856E61-B766-4B09-B09E-A77CF7679D28}"/>
    <cellStyle name="쉼표 [0] 2 2 5 3 2" xfId="6505" xr:uid="{BA2D0038-C590-48AC-BB1B-DD88B2B9A38E}"/>
    <cellStyle name="쉼표 [0] 2 2 5 3 3" xfId="10297" xr:uid="{B17F7F22-90F3-4A0F-A8F2-B619AAB3008A}"/>
    <cellStyle name="쉼표 [0] 2 2 5 3 4" xfId="14088" xr:uid="{476C596B-FF67-4918-ABBF-44F128E27458}"/>
    <cellStyle name="쉼표 [0] 2 2 5 3 5" xfId="17879" xr:uid="{04B1DA8D-A88F-4429-BC12-995864F462E0}"/>
    <cellStyle name="쉼표 [0] 2 2 5 4" xfId="6502" xr:uid="{2AE76E24-916E-482F-B9C9-31C0B4F58CEA}"/>
    <cellStyle name="쉼표 [0] 2 2 5 5" xfId="10294" xr:uid="{591B88E1-16B1-40A4-AC3F-7ACE06919C06}"/>
    <cellStyle name="쉼표 [0] 2 2 5 6" xfId="14085" xr:uid="{F07B183D-8BA5-48D7-BE32-C274BDD8E9FB}"/>
    <cellStyle name="쉼표 [0] 2 2 5 7" xfId="17876" xr:uid="{1A0A265E-A60B-445D-872E-5CCEC3C68328}"/>
    <cellStyle name="쉼표 [0] 2 2 6" xfId="1282" xr:uid="{85296585-92C1-4BE7-B3B8-8721F5ED410D}"/>
    <cellStyle name="쉼표 [0] 2 2 6 2" xfId="3075" xr:uid="{A0EFF6AC-1A6B-44CF-AE97-BD6B75F2F3A5}"/>
    <cellStyle name="쉼표 [0] 2 2 6 2 2" xfId="6507" xr:uid="{B893B26C-B310-42D8-9126-0C4599143082}"/>
    <cellStyle name="쉼표 [0] 2 2 6 2 3" xfId="10299" xr:uid="{0A009F73-EFFD-4B7D-963B-28F499E0B721}"/>
    <cellStyle name="쉼표 [0] 2 2 6 2 4" xfId="14090" xr:uid="{D6254EE1-3C3D-4773-AD97-B3D03CB4F4DA}"/>
    <cellStyle name="쉼표 [0] 2 2 6 2 5" xfId="17881" xr:uid="{3C373FA8-15B4-4F63-9599-F16370909C11}"/>
    <cellStyle name="쉼표 [0] 2 2 6 3" xfId="6506" xr:uid="{A62ADC80-1DC1-4DD4-898F-79C81F86AD0D}"/>
    <cellStyle name="쉼표 [0] 2 2 6 4" xfId="10298" xr:uid="{0BCBE068-526A-4E75-95B8-AD5A869A6229}"/>
    <cellStyle name="쉼표 [0] 2 2 6 5" xfId="14089" xr:uid="{D7E7D1FB-0142-4146-8C81-205EE4AC0C77}"/>
    <cellStyle name="쉼표 [0] 2 2 6 6" xfId="17880" xr:uid="{8287D21D-2836-4DC8-8CC2-F610202096FD}"/>
    <cellStyle name="쉼표 [0] 2 2 7" xfId="586" xr:uid="{97B01D66-07B2-4A61-B121-1911497C01D8}"/>
    <cellStyle name="쉼표 [0] 2 2 7 2" xfId="2387" xr:uid="{5BA63518-1249-4701-B43B-3F82417295E4}"/>
    <cellStyle name="쉼표 [0] 2 2 7 2 2" xfId="6509" xr:uid="{72D2EEF7-299B-40CF-8381-240B9DB5CD57}"/>
    <cellStyle name="쉼표 [0] 2 2 7 2 3" xfId="10301" xr:uid="{505DB712-1C33-4358-895B-82C78E6DC3D6}"/>
    <cellStyle name="쉼표 [0] 2 2 7 2 4" xfId="14092" xr:uid="{F6A94CDE-DAD8-43AD-AEB4-88E1EB5F1A5F}"/>
    <cellStyle name="쉼표 [0] 2 2 7 2 5" xfId="17883" xr:uid="{2FF1DE76-EE78-48ED-AF2A-0FA50151BCD0}"/>
    <cellStyle name="쉼표 [0] 2 2 7 3" xfId="6508" xr:uid="{B8367134-91C1-4B41-A7AF-D37919CC86A4}"/>
    <cellStyle name="쉼표 [0] 2 2 7 4" xfId="10300" xr:uid="{9FF6F300-963B-46C8-BB55-7D9C9ED59A38}"/>
    <cellStyle name="쉼표 [0] 2 2 7 5" xfId="14091" xr:uid="{559A0C81-D986-4493-B4F0-36A4AB609C4F}"/>
    <cellStyle name="쉼표 [0] 2 2 7 6" xfId="17882" xr:uid="{8D38A44D-E31E-49EC-B739-392E5CF708BD}"/>
    <cellStyle name="쉼표 [0] 2 2 8" xfId="2255" xr:uid="{4CC5C5C2-A38A-4A08-9857-9BAA7273974F}"/>
    <cellStyle name="쉼표 [0] 2 2 8 2" xfId="6510" xr:uid="{12B806C6-4E81-424F-A48D-0F630D4A63A1}"/>
    <cellStyle name="쉼표 [0] 2 2 8 3" xfId="10302" xr:uid="{7010B824-5CA4-497F-907A-E689DE6228CB}"/>
    <cellStyle name="쉼표 [0] 2 2 8 4" xfId="14093" xr:uid="{86C31B70-5BA9-45AF-93A3-357D009D1BBD}"/>
    <cellStyle name="쉼표 [0] 2 2 8 5" xfId="17884" xr:uid="{EDDB0F68-2FF4-439B-B008-EF1FF8C379C4}"/>
    <cellStyle name="쉼표 [0] 2 2 9" xfId="183" xr:uid="{7D833247-1470-4525-B657-4D34A0800C84}"/>
    <cellStyle name="쉼표 [0] 2 2 9 2" xfId="6511" xr:uid="{25EEE274-1CA8-4EEA-ACA6-B5DABB32F3D0}"/>
    <cellStyle name="쉼표 [0] 2 2 9 3" xfId="10303" xr:uid="{A7AA3326-5F7E-411A-B1B8-94279B90EFA3}"/>
    <cellStyle name="쉼표 [0] 2 2 9 4" xfId="14094" xr:uid="{F7A60A06-13EA-470E-BA25-999C6CEF149A}"/>
    <cellStyle name="쉼표 [0] 2 2 9 5" xfId="17885" xr:uid="{1D057ABD-CAE6-4656-9DAB-26D042D7B4BD}"/>
    <cellStyle name="쉼표 [0] 2 20" xfId="168" xr:uid="{CD76A7F3-E9CA-430E-8CDB-E5D577F2E02C}"/>
    <cellStyle name="쉼표 [0] 2 20 2" xfId="6512" xr:uid="{2A78C587-AD92-4BCF-9B13-1EBAC77FAA71}"/>
    <cellStyle name="쉼표 [0] 2 20 3" xfId="10304" xr:uid="{580582E3-559B-4A11-9AFE-B884EAC184AB}"/>
    <cellStyle name="쉼표 [0] 2 20 4" xfId="14095" xr:uid="{17C93FCC-B900-435B-B6E1-84869938C190}"/>
    <cellStyle name="쉼표 [0] 2 20 5" xfId="17886" xr:uid="{7D601416-BA79-4B06-8176-2044F912A0F4}"/>
    <cellStyle name="쉼표 [0] 2 21" xfId="51" xr:uid="{35738E91-1CE1-4A77-AD1E-F6CCA24CE627}"/>
    <cellStyle name="쉼표 [0] 2 21 2" xfId="6513" xr:uid="{F7734394-C8D3-4F48-833C-85930CE9FF6E}"/>
    <cellStyle name="쉼표 [0] 2 21 3" xfId="10305" xr:uid="{045022A2-1538-4402-B1F1-8DD31603BB47}"/>
    <cellStyle name="쉼표 [0] 2 21 4" xfId="14096" xr:uid="{AC8C9942-78DA-463D-975C-C12FE15B9263}"/>
    <cellStyle name="쉼표 [0] 2 21 5" xfId="17887" xr:uid="{14667262-629F-4752-B40B-72402392ED41}"/>
    <cellStyle name="쉼표 [0] 2 22" xfId="4024" xr:uid="{E479FB50-C6CF-4162-B63E-C080120FB87D}"/>
    <cellStyle name="쉼표 [0] 2 22 2" xfId="6514" xr:uid="{A6BC2036-4548-411F-9A4D-4EB7CB180210}"/>
    <cellStyle name="쉼표 [0] 2 22 3" xfId="10306" xr:uid="{B4ECC71A-6515-437F-B328-42D4F5C5B01E}"/>
    <cellStyle name="쉼표 [0] 2 22 4" xfId="14097" xr:uid="{6850181D-B2B0-4DC0-84C2-6B0DE3654C74}"/>
    <cellStyle name="쉼표 [0] 2 22 5" xfId="17888" xr:uid="{AAA5536D-A746-4B3F-A8D5-22E1EC235D6F}"/>
    <cellStyle name="쉼표 [0] 2 23" xfId="4029" xr:uid="{B81CCAF7-5EA1-4654-8636-B5771F27068C}"/>
    <cellStyle name="쉼표 [0] 2 23 2" xfId="6515" xr:uid="{FC581DB4-5D06-49E8-BDB1-567E1AA18633}"/>
    <cellStyle name="쉼표 [0] 2 23 3" xfId="10307" xr:uid="{1C8C572F-7EC4-44D3-8F25-3E69FB751DE8}"/>
    <cellStyle name="쉼표 [0] 2 23 4" xfId="14098" xr:uid="{B2C1A4C5-17B5-4B1E-9471-166A0A412343}"/>
    <cellStyle name="쉼표 [0] 2 23 5" xfId="17889" xr:uid="{C3461D40-C69A-4007-A520-0D4E2D27328C}"/>
    <cellStyle name="쉼표 [0] 2 24" xfId="4036" xr:uid="{989946FA-8738-4C49-AB26-6A672557B9D3}"/>
    <cellStyle name="쉼표 [0] 2 24 2" xfId="6516" xr:uid="{E7E2C38B-8F18-4D17-BD14-28B47F5C9513}"/>
    <cellStyle name="쉼표 [0] 2 24 3" xfId="10308" xr:uid="{17598AD8-7CF5-4F2F-A20E-0F7061DB1759}"/>
    <cellStyle name="쉼표 [0] 2 24 4" xfId="14099" xr:uid="{D85615F4-A26B-4633-8363-244E1495D557}"/>
    <cellStyle name="쉼표 [0] 2 24 5" xfId="17890" xr:uid="{8084512B-B781-4BB7-9DE3-34F308ED92B2}"/>
    <cellStyle name="쉼표 [0] 2 25" xfId="4048" xr:uid="{94C73431-77D5-409B-B55C-A62F0DE664AA}"/>
    <cellStyle name="쉼표 [0] 2 25 2" xfId="6517" xr:uid="{417F49E4-7CF0-43C5-B9C8-6FF8C411B6F0}"/>
    <cellStyle name="쉼표 [0] 2 25 3" xfId="10309" xr:uid="{1BA31C21-615A-43AE-84AA-50CFFE6C62EE}"/>
    <cellStyle name="쉼표 [0] 2 25 4" xfId="14100" xr:uid="{48320178-8A19-419F-803F-7DFDC3E6407A}"/>
    <cellStyle name="쉼표 [0] 2 25 5" xfId="17891" xr:uid="{FD4CA2E5-74DF-4B4A-B88F-2ABB7C26096F}"/>
    <cellStyle name="쉼표 [0] 2 26" xfId="4057" xr:uid="{EE2C1D7C-5B63-461E-8F7C-162EFB33ACCB}"/>
    <cellStyle name="쉼표 [0] 2 26 2" xfId="6518" xr:uid="{590C51E9-9AF9-4A66-96EE-DAD19E2BDF25}"/>
    <cellStyle name="쉼표 [0] 2 26 3" xfId="10310" xr:uid="{6724D8E2-3794-445E-9646-D2EC2D5953E8}"/>
    <cellStyle name="쉼표 [0] 2 26 4" xfId="14101" xr:uid="{50C7BE25-2D75-421C-8AFF-3B2C2097C51B}"/>
    <cellStyle name="쉼표 [0] 2 26 5" xfId="17892" xr:uid="{5F39A56E-079B-45C4-A94F-F4B1FD1EC0C7}"/>
    <cellStyle name="쉼표 [0] 2 27" xfId="4063" xr:uid="{2430F52A-9ADE-4997-BAEE-647E4F9D0BD0}"/>
    <cellStyle name="쉼표 [0] 2 27 2" xfId="6519" xr:uid="{A4A2348E-469E-4F32-B079-B8094F9C4552}"/>
    <cellStyle name="쉼표 [0] 2 27 3" xfId="10311" xr:uid="{E1E3FEAF-8771-4B77-85ED-FDA0E9C0F5FB}"/>
    <cellStyle name="쉼표 [0] 2 27 4" xfId="14102" xr:uid="{E5E59F22-23D4-4E3C-ABC8-F40DD610F552}"/>
    <cellStyle name="쉼표 [0] 2 27 5" xfId="17893" xr:uid="{343437BC-2264-4CE4-917F-DC5FAD5E3C5C}"/>
    <cellStyle name="쉼표 [0] 2 28" xfId="4071" xr:uid="{222FCEB5-421F-4744-A673-B122A349E85A}"/>
    <cellStyle name="쉼표 [0] 2 28 2" xfId="6520" xr:uid="{6342DD2A-EE13-43DA-8592-EB5083EAF63A}"/>
    <cellStyle name="쉼표 [0] 2 28 3" xfId="10312" xr:uid="{E4F810D4-E1EB-474A-BE35-FCB7B8FCB24E}"/>
    <cellStyle name="쉼표 [0] 2 28 4" xfId="14103" xr:uid="{EE8CD201-575C-4098-9544-503BCC434E33}"/>
    <cellStyle name="쉼표 [0] 2 28 5" xfId="17894" xr:uid="{5423F534-EA5C-4DE2-95A2-DE1209D4E04B}"/>
    <cellStyle name="쉼표 [0] 2 29" xfId="4077" xr:uid="{4BE98193-F757-41E2-B740-B0A01B987A65}"/>
    <cellStyle name="쉼표 [0] 2 29 2" xfId="6521" xr:uid="{85D72D63-147C-476E-B613-DB8BD654FB8E}"/>
    <cellStyle name="쉼표 [0] 2 29 3" xfId="10313" xr:uid="{C68C9070-AC1F-401F-8A4C-AE2D991F83C5}"/>
    <cellStyle name="쉼표 [0] 2 29 4" xfId="14104" xr:uid="{118B0F71-2120-4A12-94A2-D8C5F0686FE3}"/>
    <cellStyle name="쉼표 [0] 2 29 5" xfId="17895" xr:uid="{CD503162-F903-4C8E-846A-3C61C835D6AD}"/>
    <cellStyle name="쉼표 [0] 2 3" xfId="192" xr:uid="{8330B76F-1502-4B46-85B9-B3815FD0B3DC}"/>
    <cellStyle name="쉼표 [0] 2 3 10" xfId="10314" xr:uid="{7D20E1A4-03F1-4A11-B81A-4B0BE53455DC}"/>
    <cellStyle name="쉼표 [0] 2 3 11" xfId="14105" xr:uid="{C8113A2A-9DFA-45E3-96DA-7988E8E69E42}"/>
    <cellStyle name="쉼표 [0] 2 3 12" xfId="17896" xr:uid="{A4A786E1-6A58-4D2F-A563-BA2A9C0B09B9}"/>
    <cellStyle name="쉼표 [0] 2 3 2" xfId="468" xr:uid="{E7707F9E-4C16-453F-B585-6ABC64325224}"/>
    <cellStyle name="쉼표 [0] 2 3 2 10" xfId="17897" xr:uid="{CC665F50-2133-414C-82FE-F90BC4B80D54}"/>
    <cellStyle name="쉼표 [0] 2 3 2 2" xfId="990" xr:uid="{56C8C636-70A8-463A-8DD0-46FC11F1503D}"/>
    <cellStyle name="쉼표 [0] 2 3 2 2 2" xfId="1673" xr:uid="{E84FF0D9-71A2-4303-9BC5-F9BF4FEA93A9}"/>
    <cellStyle name="쉼표 [0] 2 3 2 2 2 2" xfId="3466" xr:uid="{98371D59-AB42-4DF5-8E75-3D215AF532E6}"/>
    <cellStyle name="쉼표 [0] 2 3 2 2 2 2 2" xfId="6526" xr:uid="{E94B807E-3EE3-4183-96A1-ACCCC890A12B}"/>
    <cellStyle name="쉼표 [0] 2 3 2 2 2 2 3" xfId="10318" xr:uid="{F9B043C9-7333-4572-BA81-EB3EFC17E3DE}"/>
    <cellStyle name="쉼표 [0] 2 3 2 2 2 2 4" xfId="14109" xr:uid="{A37BBF20-A59C-4B7C-9C3C-CE81BD8CE185}"/>
    <cellStyle name="쉼표 [0] 2 3 2 2 2 2 5" xfId="17900" xr:uid="{A014140C-EEE5-4B8E-A4AD-9CD04E09FB47}"/>
    <cellStyle name="쉼표 [0] 2 3 2 2 2 3" xfId="6525" xr:uid="{10C1BB9A-D68A-4082-ADEF-1A27FD5BB01F}"/>
    <cellStyle name="쉼표 [0] 2 3 2 2 2 4" xfId="10317" xr:uid="{F2503655-E13F-43F0-AC5D-1F385FD4C1E3}"/>
    <cellStyle name="쉼표 [0] 2 3 2 2 2 5" xfId="14108" xr:uid="{DF5EE55A-7133-4AB3-93A0-C0A7F2CD1A31}"/>
    <cellStyle name="쉼표 [0] 2 3 2 2 2 6" xfId="17899" xr:uid="{F879AA5D-727A-44CF-84F5-C565F8B80E14}"/>
    <cellStyle name="쉼표 [0] 2 3 2 2 3" xfId="2178" xr:uid="{3758B274-C2B1-4953-8707-D6D200C79A8F}"/>
    <cellStyle name="쉼표 [0] 2 3 2 2 3 2" xfId="3971" xr:uid="{106F2058-6285-44B9-AD80-BE9CDE0D8021}"/>
    <cellStyle name="쉼표 [0] 2 3 2 2 3 2 2" xfId="6528" xr:uid="{498F518C-310E-4064-B375-937F54DE450A}"/>
    <cellStyle name="쉼표 [0] 2 3 2 2 3 2 3" xfId="10320" xr:uid="{83858D10-881F-4440-86AC-1D574A29A030}"/>
    <cellStyle name="쉼표 [0] 2 3 2 2 3 2 4" xfId="14111" xr:uid="{7D52D82F-84F8-4964-8468-1F1077F268BE}"/>
    <cellStyle name="쉼표 [0] 2 3 2 2 3 2 5" xfId="17902" xr:uid="{EBF9669D-E147-4361-92D0-DBD1DD871E1E}"/>
    <cellStyle name="쉼표 [0] 2 3 2 2 3 3" xfId="6527" xr:uid="{487E1A4F-2B57-40DF-9126-39D3754657B0}"/>
    <cellStyle name="쉼표 [0] 2 3 2 2 3 4" xfId="10319" xr:uid="{DA6F360C-8E5B-4D0A-B71E-17C7D7986D4A}"/>
    <cellStyle name="쉼표 [0] 2 3 2 2 3 5" xfId="14110" xr:uid="{31C4350D-85F8-4AA0-8592-7E5A9E99DDAE}"/>
    <cellStyle name="쉼표 [0] 2 3 2 2 3 6" xfId="17901" xr:uid="{34B9267C-1590-4C28-8861-800C5A2E53DA}"/>
    <cellStyle name="쉼표 [0] 2 3 2 2 4" xfId="2783" xr:uid="{1DA6F500-1407-444A-BBD3-CA67C4117D29}"/>
    <cellStyle name="쉼표 [0] 2 3 2 2 4 2" xfId="6529" xr:uid="{50514EB0-5928-49CD-8DB9-55D4A093EF27}"/>
    <cellStyle name="쉼표 [0] 2 3 2 2 4 3" xfId="10321" xr:uid="{F5821641-2C76-45E7-8AF7-2F780F7C97C4}"/>
    <cellStyle name="쉼표 [0] 2 3 2 2 4 4" xfId="14112" xr:uid="{89666CA7-5992-416C-AA10-22F628437B78}"/>
    <cellStyle name="쉼표 [0] 2 3 2 2 4 5" xfId="17903" xr:uid="{0478B6E2-A20D-4EF6-9540-4A275D0160AA}"/>
    <cellStyle name="쉼표 [0] 2 3 2 2 5" xfId="6524" xr:uid="{2AFE4EDC-F912-4AD0-967A-17BF8DB7E24E}"/>
    <cellStyle name="쉼표 [0] 2 3 2 2 6" xfId="10316" xr:uid="{2CFFB9C9-6FE6-4E61-8C21-23D16E2FEF98}"/>
    <cellStyle name="쉼표 [0] 2 3 2 2 7" xfId="14107" xr:uid="{501BCC0F-6893-4F31-A98D-B321830D3572}"/>
    <cellStyle name="쉼표 [0] 2 3 2 2 8" xfId="17898" xr:uid="{6E0B40FF-8598-4966-8C0C-3B87033A5ED0}"/>
    <cellStyle name="쉼표 [0] 2 3 2 3" xfId="1217" xr:uid="{CAE29B5C-949F-43E6-BBD3-AF89088F1281}"/>
    <cellStyle name="쉼표 [0] 2 3 2 3 2" xfId="1900" xr:uid="{4C17EAE2-4460-41EC-9EF0-A2B39E3445BB}"/>
    <cellStyle name="쉼표 [0] 2 3 2 3 2 2" xfId="3693" xr:uid="{A8AED632-EDA6-4FFB-BF2D-EE79EB0101AE}"/>
    <cellStyle name="쉼표 [0] 2 3 2 3 2 2 2" xfId="6532" xr:uid="{30F14425-CA69-4772-A124-723F621DD624}"/>
    <cellStyle name="쉼표 [0] 2 3 2 3 2 2 3" xfId="10324" xr:uid="{C6862F33-ACB3-46B0-BD36-121CE406FAB0}"/>
    <cellStyle name="쉼표 [0] 2 3 2 3 2 2 4" xfId="14115" xr:uid="{82D16167-5143-4322-8FEE-26F2D17C68DB}"/>
    <cellStyle name="쉼표 [0] 2 3 2 3 2 2 5" xfId="17906" xr:uid="{7B0DD240-4930-494A-ADA1-54066886703F}"/>
    <cellStyle name="쉼표 [0] 2 3 2 3 2 3" xfId="6531" xr:uid="{157EB592-B0A2-4487-88C4-241388039D9D}"/>
    <cellStyle name="쉼표 [0] 2 3 2 3 2 4" xfId="10323" xr:uid="{3DCDED7A-950A-43D7-8CA1-2621DF2EC5DC}"/>
    <cellStyle name="쉼표 [0] 2 3 2 3 2 5" xfId="14114" xr:uid="{B83BD8D1-C28B-41D1-8696-22630312963F}"/>
    <cellStyle name="쉼표 [0] 2 3 2 3 2 6" xfId="17905" xr:uid="{5CD8FA0D-DF8D-4568-972A-CB9D78A0C8E5}"/>
    <cellStyle name="쉼표 [0] 2 3 2 3 3" xfId="3010" xr:uid="{E7BEFF97-290D-493E-BD31-020C8C4D9BD2}"/>
    <cellStyle name="쉼표 [0] 2 3 2 3 3 2" xfId="6533" xr:uid="{3BB959E0-A625-403B-871E-B12011A19203}"/>
    <cellStyle name="쉼표 [0] 2 3 2 3 3 3" xfId="10325" xr:uid="{72A8A023-0636-4325-9079-FCB8E9ECDA07}"/>
    <cellStyle name="쉼표 [0] 2 3 2 3 3 4" xfId="14116" xr:uid="{8274B454-2BD0-4394-AE1D-451D2835921F}"/>
    <cellStyle name="쉼표 [0] 2 3 2 3 3 5" xfId="17907" xr:uid="{A965F127-BE06-4D22-BF69-F57730674899}"/>
    <cellStyle name="쉼표 [0] 2 3 2 3 4" xfId="6530" xr:uid="{F9D50CE5-08A3-406E-8EA4-4079D5D311CE}"/>
    <cellStyle name="쉼표 [0] 2 3 2 3 5" xfId="10322" xr:uid="{82A2666F-21AC-4849-A5EE-4DA650D73FF9}"/>
    <cellStyle name="쉼표 [0] 2 3 2 3 6" xfId="14113" xr:uid="{6C076CD4-8A1F-4FC0-B6A3-075AB3BF300D}"/>
    <cellStyle name="쉼표 [0] 2 3 2 3 7" xfId="17904" xr:uid="{73F738CC-0066-4988-B45D-DC6D25D5C72E}"/>
    <cellStyle name="쉼표 [0] 2 3 2 4" xfId="1445" xr:uid="{1B855F3D-5E01-41CB-B753-D59E116FCC1E}"/>
    <cellStyle name="쉼표 [0] 2 3 2 4 2" xfId="3238" xr:uid="{03D96001-2A6B-45F5-9020-2FE66C12A099}"/>
    <cellStyle name="쉼표 [0] 2 3 2 4 2 2" xfId="6535" xr:uid="{9B2BA6C2-C6CB-4B66-9160-13F2814D5828}"/>
    <cellStyle name="쉼표 [0] 2 3 2 4 2 3" xfId="10327" xr:uid="{ED3BB7D8-6DC7-4EA8-906F-F1071A477538}"/>
    <cellStyle name="쉼표 [0] 2 3 2 4 2 4" xfId="14118" xr:uid="{A538E9D6-30C8-47B4-8987-4609D5F52A42}"/>
    <cellStyle name="쉼표 [0] 2 3 2 4 2 5" xfId="17909" xr:uid="{C505EF0F-54E2-47C4-AAF0-D446447426C5}"/>
    <cellStyle name="쉼표 [0] 2 3 2 4 3" xfId="6534" xr:uid="{5CC0E261-B105-4DEC-B439-D2D0D0EEF59D}"/>
    <cellStyle name="쉼표 [0] 2 3 2 4 4" xfId="10326" xr:uid="{FE1A1515-32BD-4D2C-9337-256B3EB5B135}"/>
    <cellStyle name="쉼표 [0] 2 3 2 4 5" xfId="14117" xr:uid="{930B9549-BAFD-459B-B318-DB47F1E7994F}"/>
    <cellStyle name="쉼표 [0] 2 3 2 4 6" xfId="17908" xr:uid="{770A82E1-997F-429C-9EE5-615E213D1137}"/>
    <cellStyle name="쉼표 [0] 2 3 2 5" xfId="763" xr:uid="{16D4CD54-8BC1-4F51-BF3F-E49F7F8D94ED}"/>
    <cellStyle name="쉼표 [0] 2 3 2 5 2" xfId="2556" xr:uid="{834AD04F-A9AD-41C9-BF07-88154B1857AD}"/>
    <cellStyle name="쉼표 [0] 2 3 2 5 2 2" xfId="6537" xr:uid="{C31BA0A4-154F-4DB9-A2DA-1E446CD9AA36}"/>
    <cellStyle name="쉼표 [0] 2 3 2 5 2 3" xfId="10329" xr:uid="{03A4515A-B03D-4A57-86EA-F95724E3E41A}"/>
    <cellStyle name="쉼표 [0] 2 3 2 5 2 4" xfId="14120" xr:uid="{C04D8CB1-EE92-4E81-ACE5-A2C59C004FBA}"/>
    <cellStyle name="쉼표 [0] 2 3 2 5 2 5" xfId="17911" xr:uid="{BB6DC58F-CDC2-4484-97E6-D0403F10DB8C}"/>
    <cellStyle name="쉼표 [0] 2 3 2 5 3" xfId="6536" xr:uid="{2362F351-CAA4-452F-A28D-7304915EAEF5}"/>
    <cellStyle name="쉼표 [0] 2 3 2 5 4" xfId="10328" xr:uid="{FA8B5729-BA78-462B-A595-EA1CD8AEEC8C}"/>
    <cellStyle name="쉼표 [0] 2 3 2 5 5" xfId="14119" xr:uid="{452A9541-F000-4D93-A4B6-DDC8AA88FCD2}"/>
    <cellStyle name="쉼표 [0] 2 3 2 5 6" xfId="17910" xr:uid="{FB8B7263-6F15-4A99-A4C4-58A1A4F11397}"/>
    <cellStyle name="쉼표 [0] 2 3 2 6" xfId="2301" xr:uid="{8D1022FC-4E73-4C51-805C-A49F0B2BF483}"/>
    <cellStyle name="쉼표 [0] 2 3 2 6 2" xfId="6538" xr:uid="{8A342756-9CED-48C4-B3B0-E77E00FB78A5}"/>
    <cellStyle name="쉼표 [0] 2 3 2 6 3" xfId="10330" xr:uid="{BA6F6698-2608-4F3C-94D4-74B618A6E585}"/>
    <cellStyle name="쉼표 [0] 2 3 2 6 4" xfId="14121" xr:uid="{7C5801A0-F5E3-48D3-8987-80EB8A358F7B}"/>
    <cellStyle name="쉼표 [0] 2 3 2 6 5" xfId="17912" xr:uid="{4C33CE1D-A9B1-4DC0-BDF4-BFF152DCE4DD}"/>
    <cellStyle name="쉼표 [0] 2 3 2 7" xfId="6523" xr:uid="{A748A6F6-BA2D-4721-984D-2FCCCF6D6BC5}"/>
    <cellStyle name="쉼표 [0] 2 3 2 8" xfId="10315" xr:uid="{8DD2DBC6-6625-4C1D-8DF2-B7F95FC7366A}"/>
    <cellStyle name="쉼표 [0] 2 3 2 9" xfId="14106" xr:uid="{1E32D5A1-44F2-4394-AE7C-16F252643AA0}"/>
    <cellStyle name="쉼표 [0] 2 3 3" xfId="688" xr:uid="{B6FA020B-CB4F-446E-A504-3359F2EAEDFF}"/>
    <cellStyle name="쉼표 [0] 2 3 3 10" xfId="17913" xr:uid="{1E0C91DE-5349-40DC-BB78-5E6E57D93E63}"/>
    <cellStyle name="쉼표 [0] 2 3 3 2" xfId="915" xr:uid="{78D75C00-0D2D-4BF1-8158-A423CFB5D4EC}"/>
    <cellStyle name="쉼표 [0] 2 3 3 2 2" xfId="1598" xr:uid="{0E21EA23-2579-47A7-A011-BB3F96E03848}"/>
    <cellStyle name="쉼표 [0] 2 3 3 2 2 2" xfId="3391" xr:uid="{729ABCEA-A413-4916-9ADB-3841CCDD48D8}"/>
    <cellStyle name="쉼표 [0] 2 3 3 2 2 2 2" xfId="6542" xr:uid="{5177ACF8-0F8B-49E5-BE32-585B415C70C4}"/>
    <cellStyle name="쉼표 [0] 2 3 3 2 2 2 3" xfId="10334" xr:uid="{17E214F0-8A62-4A5C-9570-37E82738CAEF}"/>
    <cellStyle name="쉼표 [0] 2 3 3 2 2 2 4" xfId="14125" xr:uid="{74439E64-4807-4319-B95F-9A5D9A854877}"/>
    <cellStyle name="쉼표 [0] 2 3 3 2 2 2 5" xfId="17916" xr:uid="{862345BB-4630-4025-8BC7-DD062C9DB489}"/>
    <cellStyle name="쉼표 [0] 2 3 3 2 2 3" xfId="6541" xr:uid="{639AC437-8968-46F0-944D-F7860F624076}"/>
    <cellStyle name="쉼표 [0] 2 3 3 2 2 4" xfId="10333" xr:uid="{873D5E3F-4052-4F0B-B8C1-2F92830E71D5}"/>
    <cellStyle name="쉼표 [0] 2 3 3 2 2 5" xfId="14124" xr:uid="{0C96042E-12ED-4FD2-84DE-97B53165DD41}"/>
    <cellStyle name="쉼표 [0] 2 3 3 2 2 6" xfId="17915" xr:uid="{44053796-B832-4783-8064-7DADC1A5D50B}"/>
    <cellStyle name="쉼표 [0] 2 3 3 2 3" xfId="2708" xr:uid="{B5265C75-C500-4832-A0A5-6D48116BD706}"/>
    <cellStyle name="쉼표 [0] 2 3 3 2 3 2" xfId="6543" xr:uid="{CB1CA945-7280-4C3B-B302-6AD207C74031}"/>
    <cellStyle name="쉼표 [0] 2 3 3 2 3 3" xfId="10335" xr:uid="{179D5E41-76EA-4D74-8FDF-722E5C8B0F73}"/>
    <cellStyle name="쉼표 [0] 2 3 3 2 3 4" xfId="14126" xr:uid="{0C3D95E5-3C65-43BE-8258-F0F5CAE724D8}"/>
    <cellStyle name="쉼표 [0] 2 3 3 2 3 5" xfId="17917" xr:uid="{75C2C1E6-1A86-4749-92D8-772318F9E516}"/>
    <cellStyle name="쉼표 [0] 2 3 3 2 4" xfId="6540" xr:uid="{0094A755-F229-48DC-ACDE-4152CBE0E1DE}"/>
    <cellStyle name="쉼표 [0] 2 3 3 2 5" xfId="10332" xr:uid="{71BC7FA6-9F68-4678-8D3C-CF935D556287}"/>
    <cellStyle name="쉼표 [0] 2 3 3 2 6" xfId="14123" xr:uid="{1A5F0273-6532-4101-85F7-54402A9DE4C6}"/>
    <cellStyle name="쉼표 [0] 2 3 3 2 7" xfId="17914" xr:uid="{2AEDDC3A-64BE-4C3C-B4FC-67E44DDD550B}"/>
    <cellStyle name="쉼표 [0] 2 3 3 3" xfId="1142" xr:uid="{1799017E-33A8-4409-8CD3-AC201C221F23}"/>
    <cellStyle name="쉼표 [0] 2 3 3 3 2" xfId="1825" xr:uid="{D6C80336-55F7-4A11-84F7-4D4DE5ED6096}"/>
    <cellStyle name="쉼표 [0] 2 3 3 3 2 2" xfId="3618" xr:uid="{25A8A289-A38A-4B48-A29F-56C0CEA2BB17}"/>
    <cellStyle name="쉼표 [0] 2 3 3 3 2 2 2" xfId="6546" xr:uid="{AB9C2CBC-9DC4-4092-B7B1-BD279C4DC182}"/>
    <cellStyle name="쉼표 [0] 2 3 3 3 2 2 3" xfId="10338" xr:uid="{608A3467-1105-46DC-AEE1-141A4F5788E7}"/>
    <cellStyle name="쉼표 [0] 2 3 3 3 2 2 4" xfId="14129" xr:uid="{934FD840-4A27-4F66-A3F1-222753C0EB56}"/>
    <cellStyle name="쉼표 [0] 2 3 3 3 2 2 5" xfId="17920" xr:uid="{6B63EC24-23A8-4D95-A51F-2C8DCD460D3E}"/>
    <cellStyle name="쉼표 [0] 2 3 3 3 2 3" xfId="6545" xr:uid="{C779D0A6-834E-4F5C-A3B6-30072645F5CA}"/>
    <cellStyle name="쉼표 [0] 2 3 3 3 2 4" xfId="10337" xr:uid="{0278E55E-3D9D-44CF-BD81-8DFAA08C2328}"/>
    <cellStyle name="쉼표 [0] 2 3 3 3 2 5" xfId="14128" xr:uid="{43A6AB0B-9B60-445B-B332-04C4FE21CCD0}"/>
    <cellStyle name="쉼표 [0] 2 3 3 3 2 6" xfId="17919" xr:uid="{51257BF7-05E1-427A-A05F-163E05E551D3}"/>
    <cellStyle name="쉼표 [0] 2 3 3 3 3" xfId="2935" xr:uid="{5F048619-C2C3-4419-9894-042FCFF75DB4}"/>
    <cellStyle name="쉼표 [0] 2 3 3 3 3 2" xfId="6547" xr:uid="{AB7B8DB0-23A4-46C3-9113-AC28A2133E34}"/>
    <cellStyle name="쉼표 [0] 2 3 3 3 3 3" xfId="10339" xr:uid="{FA3DAA32-6BEC-46AF-BAC7-C1BCB05954FE}"/>
    <cellStyle name="쉼표 [0] 2 3 3 3 3 4" xfId="14130" xr:uid="{A2192A1F-34C9-4E42-BA6C-81F0692080E9}"/>
    <cellStyle name="쉼표 [0] 2 3 3 3 3 5" xfId="17921" xr:uid="{90AA6BFE-FE39-4957-8EB4-9B1EE82B3701}"/>
    <cellStyle name="쉼표 [0] 2 3 3 3 4" xfId="6544" xr:uid="{6CD90828-DBE8-47EF-A6E8-4F6584C6BBD5}"/>
    <cellStyle name="쉼표 [0] 2 3 3 3 5" xfId="10336" xr:uid="{C5472B93-09DC-4F7A-81DA-FEC94298A185}"/>
    <cellStyle name="쉼표 [0] 2 3 3 3 6" xfId="14127" xr:uid="{A008D022-695F-4CF4-ADC1-7249C996E2D1}"/>
    <cellStyle name="쉼표 [0] 2 3 3 3 7" xfId="17918" xr:uid="{4075BAE4-CCB2-4261-BE78-B7BF808A0874}"/>
    <cellStyle name="쉼표 [0] 2 3 3 4" xfId="1370" xr:uid="{AB949119-8671-48F9-AA98-2E903920C336}"/>
    <cellStyle name="쉼표 [0] 2 3 3 4 2" xfId="3163" xr:uid="{78ED0502-8B12-41C6-BD5C-7BE1B73A20C6}"/>
    <cellStyle name="쉼표 [0] 2 3 3 4 2 2" xfId="6549" xr:uid="{3FF22973-74CA-4156-BB9E-4C74EB31CFF6}"/>
    <cellStyle name="쉼표 [0] 2 3 3 4 2 3" xfId="10341" xr:uid="{93BA1367-6841-49AE-9572-C71D1A397724}"/>
    <cellStyle name="쉼표 [0] 2 3 3 4 2 4" xfId="14132" xr:uid="{F5A8BE33-4237-4B76-820E-433555753E2B}"/>
    <cellStyle name="쉼표 [0] 2 3 3 4 2 5" xfId="17923" xr:uid="{C862703C-7FA1-44B1-8485-5A74CFA1451B}"/>
    <cellStyle name="쉼표 [0] 2 3 3 4 3" xfId="6548" xr:uid="{216869BC-CAC2-4E7D-90DC-2094DBD1CE05}"/>
    <cellStyle name="쉼표 [0] 2 3 3 4 4" xfId="10340" xr:uid="{69E10FC7-ACE8-48F2-8A41-CF4DFDF6087E}"/>
    <cellStyle name="쉼표 [0] 2 3 3 4 5" xfId="14131" xr:uid="{A510620C-971F-4E56-B788-9666156750B6}"/>
    <cellStyle name="쉼표 [0] 2 3 3 4 6" xfId="17922" xr:uid="{A88EB16C-7185-4C99-A6FE-DAF4F9CC03B6}"/>
    <cellStyle name="쉼표 [0] 2 3 3 5" xfId="1974" xr:uid="{67F671B8-626C-4051-8C17-6285B92C9BC5}"/>
    <cellStyle name="쉼표 [0] 2 3 3 5 2" xfId="3767" xr:uid="{BDD8D61B-0E51-4638-8D2F-DF00BC671B13}"/>
    <cellStyle name="쉼표 [0] 2 3 3 5 2 2" xfId="6551" xr:uid="{34D7A764-DBFB-4ADA-A472-FDE82CBF104F}"/>
    <cellStyle name="쉼표 [0] 2 3 3 5 2 3" xfId="10343" xr:uid="{A3A19F72-ACE4-4081-B1F3-3B7AF23ACD35}"/>
    <cellStyle name="쉼표 [0] 2 3 3 5 2 4" xfId="14134" xr:uid="{7387B033-3570-4366-950B-47981848FE39}"/>
    <cellStyle name="쉼표 [0] 2 3 3 5 2 5" xfId="17925" xr:uid="{E882C453-2624-474C-99FD-CB3088F12D9F}"/>
    <cellStyle name="쉼표 [0] 2 3 3 5 3" xfId="6550" xr:uid="{13E9EEE1-91F2-472C-9D2B-9C8E81513A02}"/>
    <cellStyle name="쉼표 [0] 2 3 3 5 4" xfId="10342" xr:uid="{B54FEB03-5046-4CC4-B0F9-AD259090B222}"/>
    <cellStyle name="쉼표 [0] 2 3 3 5 5" xfId="14133" xr:uid="{3052F390-5F27-4C34-AABE-161CA38C87A5}"/>
    <cellStyle name="쉼표 [0] 2 3 3 5 6" xfId="17924" xr:uid="{6CD55BC9-5B17-4CD9-A6DB-DCC26FD7F7E6}"/>
    <cellStyle name="쉼표 [0] 2 3 3 6" xfId="2481" xr:uid="{E73AB40C-6CD3-4AD4-B80F-7982FE7B54C8}"/>
    <cellStyle name="쉼표 [0] 2 3 3 6 2" xfId="6552" xr:uid="{F38C5357-3C96-4E49-AEA9-D1E6E3F3A4EE}"/>
    <cellStyle name="쉼표 [0] 2 3 3 6 3" xfId="10344" xr:uid="{123EED8C-3EB9-4825-850B-DA981FFC8D25}"/>
    <cellStyle name="쉼표 [0] 2 3 3 6 4" xfId="14135" xr:uid="{80A38D85-FC52-472E-90A0-EFA3F6F75CE6}"/>
    <cellStyle name="쉼표 [0] 2 3 3 6 5" xfId="17926" xr:uid="{F0A31827-6239-44D5-97B9-1DF06F23185C}"/>
    <cellStyle name="쉼표 [0] 2 3 3 7" xfId="6539" xr:uid="{77966E6F-B42C-4BED-9F40-47356AFB4C6A}"/>
    <cellStyle name="쉼표 [0] 2 3 3 8" xfId="10331" xr:uid="{4F547FC1-9F3D-4226-A453-FA0C12180F86}"/>
    <cellStyle name="쉼표 [0] 2 3 3 9" xfId="14122" xr:uid="{F88DFE99-453D-4587-A2E9-FED40593B05A}"/>
    <cellStyle name="쉼표 [0] 2 3 4" xfId="839" xr:uid="{9AE7E324-48B3-4F3E-BEE4-F50544C77B65}"/>
    <cellStyle name="쉼표 [0] 2 3 4 2" xfId="1522" xr:uid="{6111BF2E-37A5-4AD0-83D3-3C7788BEBC56}"/>
    <cellStyle name="쉼표 [0] 2 3 4 2 2" xfId="3315" xr:uid="{277335B9-4F6F-41B3-A25C-384E0B7A25E5}"/>
    <cellStyle name="쉼표 [0] 2 3 4 2 2 2" xfId="6555" xr:uid="{EDBD5A57-9D24-4044-9699-8ED6B7043268}"/>
    <cellStyle name="쉼표 [0] 2 3 4 2 2 3" xfId="10347" xr:uid="{AC7AE9CF-52EF-476D-A9E5-4AA8D9EE2056}"/>
    <cellStyle name="쉼표 [0] 2 3 4 2 2 4" xfId="14138" xr:uid="{68172BA3-DB88-4BF4-9D4A-200D38DA51B0}"/>
    <cellStyle name="쉼표 [0] 2 3 4 2 2 5" xfId="17929" xr:uid="{35F0E69A-3347-4557-B9E6-E4BED1986A61}"/>
    <cellStyle name="쉼표 [0] 2 3 4 2 3" xfId="6554" xr:uid="{B5455AD0-A925-4DFF-8C52-35864F00E733}"/>
    <cellStyle name="쉼표 [0] 2 3 4 2 4" xfId="10346" xr:uid="{C1B29766-E611-48DE-869A-E7F67D3874AC}"/>
    <cellStyle name="쉼표 [0] 2 3 4 2 5" xfId="14137" xr:uid="{A718CA37-3E1D-4093-BF1C-3CE175502848}"/>
    <cellStyle name="쉼표 [0] 2 3 4 2 6" xfId="17928" xr:uid="{304C5FCD-1DCC-4D20-8242-4253332FB4D7}"/>
    <cellStyle name="쉼표 [0] 2 3 4 3" xfId="2103" xr:uid="{79D54CFF-21D3-47EE-90C6-B1A366D287B8}"/>
    <cellStyle name="쉼표 [0] 2 3 4 3 2" xfId="3896" xr:uid="{16118633-672E-4DE6-A99C-0882FB1C2013}"/>
    <cellStyle name="쉼표 [0] 2 3 4 3 2 2" xfId="6557" xr:uid="{D3E1DCDB-92FB-456E-9910-57E14666EF1C}"/>
    <cellStyle name="쉼표 [0] 2 3 4 3 2 3" xfId="10349" xr:uid="{0B172AAC-C43B-4874-B907-9FB6FBD60D23}"/>
    <cellStyle name="쉼표 [0] 2 3 4 3 2 4" xfId="14140" xr:uid="{0CBDB26F-3CAB-4450-935B-930C793EF4FA}"/>
    <cellStyle name="쉼표 [0] 2 3 4 3 2 5" xfId="17931" xr:uid="{1D916856-6406-4821-8B26-776E8110EAE2}"/>
    <cellStyle name="쉼표 [0] 2 3 4 3 3" xfId="6556" xr:uid="{28C409DF-E0A3-43B1-8696-ED32EAC6DC41}"/>
    <cellStyle name="쉼표 [0] 2 3 4 3 4" xfId="10348" xr:uid="{BCC78615-BFE4-41C8-9BEF-9D8B69693976}"/>
    <cellStyle name="쉼표 [0] 2 3 4 3 5" xfId="14139" xr:uid="{2D8702A8-FC79-452D-B607-401F396C173F}"/>
    <cellStyle name="쉼표 [0] 2 3 4 3 6" xfId="17930" xr:uid="{558785F3-B7F7-4180-A0D5-EAD9C23717EF}"/>
    <cellStyle name="쉼표 [0] 2 3 4 4" xfId="2632" xr:uid="{A788990C-A66F-42C1-81E3-FB3E5973C383}"/>
    <cellStyle name="쉼표 [0] 2 3 4 4 2" xfId="6558" xr:uid="{A783F08F-6E41-4FC7-B872-949B752D7E3D}"/>
    <cellStyle name="쉼표 [0] 2 3 4 4 3" xfId="10350" xr:uid="{4B28EB6F-9D57-4502-A8E5-C101C4DDBC07}"/>
    <cellStyle name="쉼표 [0] 2 3 4 4 4" xfId="14141" xr:uid="{5BDF102C-CDE7-4C6B-B615-EDB7DA5A9BF9}"/>
    <cellStyle name="쉼표 [0] 2 3 4 4 5" xfId="17932" xr:uid="{7388969F-2BA7-426E-97B1-B5C1A0CAA5E3}"/>
    <cellStyle name="쉼표 [0] 2 3 4 5" xfId="6553" xr:uid="{248C0A38-B1FE-45CD-93C8-A1FF6A46014D}"/>
    <cellStyle name="쉼표 [0] 2 3 4 6" xfId="10345" xr:uid="{4EF9D323-B28F-47CD-8159-4F3BD50BC801}"/>
    <cellStyle name="쉼표 [0] 2 3 4 7" xfId="14136" xr:uid="{420C1BF6-2174-4C8E-8FA3-80CDBA6F4389}"/>
    <cellStyle name="쉼표 [0] 2 3 4 8" xfId="17927" xr:uid="{F32C3984-957B-46CD-A22C-2C372A59821A}"/>
    <cellStyle name="쉼표 [0] 2 3 5" xfId="1066" xr:uid="{B40358B7-D728-41C5-9A7A-9DB9AFBDD473}"/>
    <cellStyle name="쉼표 [0] 2 3 5 2" xfId="1749" xr:uid="{78E0D156-1308-4F68-A40D-A9D5B72E0DD2}"/>
    <cellStyle name="쉼표 [0] 2 3 5 2 2" xfId="3542" xr:uid="{93D36929-9C2B-454D-8FAB-651CBA91F2BD}"/>
    <cellStyle name="쉼표 [0] 2 3 5 2 2 2" xfId="6561" xr:uid="{7EDB6A22-4707-4B45-8CAC-20058B2D7E90}"/>
    <cellStyle name="쉼표 [0] 2 3 5 2 2 3" xfId="10353" xr:uid="{364C53FE-C88D-45D8-A215-1D7CE705C2C0}"/>
    <cellStyle name="쉼표 [0] 2 3 5 2 2 4" xfId="14144" xr:uid="{386D5366-CFC1-441A-80F4-E0A8FA9567EE}"/>
    <cellStyle name="쉼표 [0] 2 3 5 2 2 5" xfId="17935" xr:uid="{255C2A1F-9A91-427A-84BA-75DC1B366123}"/>
    <cellStyle name="쉼표 [0] 2 3 5 2 3" xfId="6560" xr:uid="{CE3CF34F-21B8-40B9-A76B-0B799A5F2D09}"/>
    <cellStyle name="쉼표 [0] 2 3 5 2 4" xfId="10352" xr:uid="{B9C7E4D2-A61A-4D97-B93E-F2BE826A3394}"/>
    <cellStyle name="쉼표 [0] 2 3 5 2 5" xfId="14143" xr:uid="{FD849E91-3512-473D-9C80-45F209555B9F}"/>
    <cellStyle name="쉼표 [0] 2 3 5 2 6" xfId="17934" xr:uid="{1A65CBBA-6380-457D-9113-1F94998A915C}"/>
    <cellStyle name="쉼표 [0] 2 3 5 3" xfId="2859" xr:uid="{285FA73C-72A6-432B-9468-70276F460962}"/>
    <cellStyle name="쉼표 [0] 2 3 5 3 2" xfId="6562" xr:uid="{BBCC2353-FEC8-4E8E-8557-F159BE94EC2E}"/>
    <cellStyle name="쉼표 [0] 2 3 5 3 3" xfId="10354" xr:uid="{848067CB-EECC-486F-85AD-0FDFECC6BDDF}"/>
    <cellStyle name="쉼표 [0] 2 3 5 3 4" xfId="14145" xr:uid="{C3139B78-5E8F-48EA-9419-FB9C6C8727DD}"/>
    <cellStyle name="쉼표 [0] 2 3 5 3 5" xfId="17936" xr:uid="{A7E706AD-53A0-4D0F-9BBB-39964E057F5A}"/>
    <cellStyle name="쉼표 [0] 2 3 5 4" xfId="6559" xr:uid="{FB125431-E6A1-4926-A99C-5681A28834CD}"/>
    <cellStyle name="쉼표 [0] 2 3 5 5" xfId="10351" xr:uid="{307C5C2F-2188-45A6-BE6E-68BEBCC06748}"/>
    <cellStyle name="쉼표 [0] 2 3 5 6" xfId="14142" xr:uid="{53BF829A-646F-487E-8F39-985D4B1D6A4D}"/>
    <cellStyle name="쉼표 [0] 2 3 5 7" xfId="17933" xr:uid="{279EEC09-E269-43E2-B0C8-8CEF459F286A}"/>
    <cellStyle name="쉼표 [0] 2 3 6" xfId="1294" xr:uid="{510C4BDD-21D0-4E46-BE4E-021C56A0D153}"/>
    <cellStyle name="쉼표 [0] 2 3 6 2" xfId="3087" xr:uid="{CA11976D-8194-4B33-ABAB-4EA622795424}"/>
    <cellStyle name="쉼표 [0] 2 3 6 2 2" xfId="6564" xr:uid="{4E98B6DB-40D8-4D08-A22A-51D8643A40A9}"/>
    <cellStyle name="쉼표 [0] 2 3 6 2 3" xfId="10356" xr:uid="{2BC8D95E-E39C-4002-98DA-AB2C594C8B7D}"/>
    <cellStyle name="쉼표 [0] 2 3 6 2 4" xfId="14147" xr:uid="{97800E12-3797-44E6-9B81-8414A6F3193C}"/>
    <cellStyle name="쉼표 [0] 2 3 6 2 5" xfId="17938" xr:uid="{2634B701-EEC5-4589-BD1A-5F5D09CA156B}"/>
    <cellStyle name="쉼표 [0] 2 3 6 3" xfId="6563" xr:uid="{8F2E730B-D84B-4D69-B541-9875CFBDFA8A}"/>
    <cellStyle name="쉼표 [0] 2 3 6 4" xfId="10355" xr:uid="{3BB631EC-DCD5-41B6-B5EE-E0C4AC27BCA0}"/>
    <cellStyle name="쉼표 [0] 2 3 6 5" xfId="14146" xr:uid="{B5485EE6-14A3-4133-85F9-80BB0B4ED8CB}"/>
    <cellStyle name="쉼표 [0] 2 3 6 6" xfId="17937" xr:uid="{5697AA54-B81B-454E-8F05-6E143DBDF29E}"/>
    <cellStyle name="쉼표 [0] 2 3 7" xfId="598" xr:uid="{844A9AD6-4145-4192-97A1-EE762CF048F2}"/>
    <cellStyle name="쉼표 [0] 2 3 7 2" xfId="2399" xr:uid="{4EF51725-35DE-4E0D-89D4-17D7FBC8292C}"/>
    <cellStyle name="쉼표 [0] 2 3 7 2 2" xfId="6566" xr:uid="{B8F45D84-EF16-4FFF-9E6D-1538EABEDF76}"/>
    <cellStyle name="쉼표 [0] 2 3 7 2 3" xfId="10358" xr:uid="{07D685BF-CD08-4482-B884-A526EAF52C93}"/>
    <cellStyle name="쉼표 [0] 2 3 7 2 4" xfId="14149" xr:uid="{764DEA63-41ED-4025-969B-9CCB7BEB15AC}"/>
    <cellStyle name="쉼표 [0] 2 3 7 2 5" xfId="17940" xr:uid="{861C0A6E-F2A7-43FC-918D-D4F1F147F4CC}"/>
    <cellStyle name="쉼표 [0] 2 3 7 3" xfId="6565" xr:uid="{F0BC4773-4732-4E4A-A96B-EE71DF9A9636}"/>
    <cellStyle name="쉼표 [0] 2 3 7 4" xfId="10357" xr:uid="{7EF39AA0-F784-4B59-9B6D-EFC3C555A930}"/>
    <cellStyle name="쉼표 [0] 2 3 7 5" xfId="14148" xr:uid="{660C5CD6-3A61-4DE7-983C-61ACC4E6FA28}"/>
    <cellStyle name="쉼표 [0] 2 3 7 6" xfId="17939" xr:uid="{8B087C4B-6601-4139-BB5D-837594861353}"/>
    <cellStyle name="쉼표 [0] 2 3 8" xfId="2264" xr:uid="{8EDF5912-A19A-4723-AB24-8A2A789594C4}"/>
    <cellStyle name="쉼표 [0] 2 3 8 2" xfId="6567" xr:uid="{A442B44E-FCBD-47F1-B258-205CA6B9E90C}"/>
    <cellStyle name="쉼표 [0] 2 3 8 3" xfId="10359" xr:uid="{64352C09-6DDC-4182-9645-9F3C352FAA6E}"/>
    <cellStyle name="쉼표 [0] 2 3 8 4" xfId="14150" xr:uid="{5165141A-1EA9-4B02-9109-08B7D10A0B60}"/>
    <cellStyle name="쉼표 [0] 2 3 8 5" xfId="17941" xr:uid="{CF08FE10-5E4A-44BE-91B6-B93B7ABAD1F5}"/>
    <cellStyle name="쉼표 [0] 2 3 9" xfId="6522" xr:uid="{131C0D63-FA29-4C4E-A01A-1A7838838878}"/>
    <cellStyle name="쉼표 [0] 2 30" xfId="4085" xr:uid="{3B40B36C-9C6E-4360-B191-CF90ECEB86B0}"/>
    <cellStyle name="쉼표 [0] 2 30 2" xfId="6568" xr:uid="{97149CF1-4F17-4803-9D99-0915D32AA7EC}"/>
    <cellStyle name="쉼표 [0] 2 30 3" xfId="10360" xr:uid="{7285E678-32BF-4321-9830-734BE675EB2B}"/>
    <cellStyle name="쉼표 [0] 2 30 4" xfId="14151" xr:uid="{208C91CE-8AAB-4421-8435-AAC132140643}"/>
    <cellStyle name="쉼표 [0] 2 30 5" xfId="17942" xr:uid="{69FCFCA6-6D12-4E27-B972-47C390852834}"/>
    <cellStyle name="쉼표 [0] 2 31" xfId="4090" xr:uid="{4703A346-DEEC-4873-B845-E9B284001D08}"/>
    <cellStyle name="쉼표 [0] 2 31 2" xfId="6569" xr:uid="{2383B4FF-5034-4F08-9866-13A09422BA33}"/>
    <cellStyle name="쉼표 [0] 2 31 3" xfId="10361" xr:uid="{99E8AF39-D76F-436B-8E7F-F9EFF0DEC640}"/>
    <cellStyle name="쉼표 [0] 2 31 4" xfId="14152" xr:uid="{41326678-3AC7-4498-8402-A04D4D674BDC}"/>
    <cellStyle name="쉼표 [0] 2 31 5" xfId="17943" xr:uid="{3ED471EC-5865-426D-B72C-927A16EDC742}"/>
    <cellStyle name="쉼표 [0] 2 32" xfId="4094" xr:uid="{4A1DC322-A910-488A-B602-052C87338FC6}"/>
    <cellStyle name="쉼표 [0] 2 32 2" xfId="6570" xr:uid="{D1B6487A-CC21-4661-B6B9-92D0A26B8708}"/>
    <cellStyle name="쉼표 [0] 2 32 3" xfId="10362" xr:uid="{6DB622C6-8E48-4BA0-A72C-83F123D90FCD}"/>
    <cellStyle name="쉼표 [0] 2 32 4" xfId="14153" xr:uid="{D37D91EB-A0F4-41C5-BCB3-38FEFCF7AF87}"/>
    <cellStyle name="쉼표 [0] 2 32 5" xfId="17944" xr:uid="{3E3CDC03-1CE6-4C2C-92DF-3C6E7C85B201}"/>
    <cellStyle name="쉼표 [0] 2 33" xfId="4100" xr:uid="{8752EE46-7581-46EC-B7AD-5742F4CE2BC7}"/>
    <cellStyle name="쉼표 [0] 2 33 2" xfId="6571" xr:uid="{8A990841-0DAE-4A04-8B59-7E91EF0E5E0E}"/>
    <cellStyle name="쉼표 [0] 2 33 3" xfId="10363" xr:uid="{8F3C637A-F30C-4D21-B2BE-E0B3B851D432}"/>
    <cellStyle name="쉼표 [0] 2 33 4" xfId="14154" xr:uid="{18EB9740-9863-4F78-B717-D5AFEA7FE78F}"/>
    <cellStyle name="쉼표 [0] 2 33 5" xfId="17945" xr:uid="{EFEE9FA3-B4A1-4300-922D-29499D7EA179}"/>
    <cellStyle name="쉼표 [0] 2 34" xfId="4108" xr:uid="{B7248DBF-7410-4AD2-82C7-F4ADF897E9F6}"/>
    <cellStyle name="쉼표 [0] 2 34 2" xfId="6572" xr:uid="{ED343540-AC97-4718-A918-DBDFD2376B97}"/>
    <cellStyle name="쉼표 [0] 2 34 3" xfId="10364" xr:uid="{552B4D54-3FBF-4FDB-886B-BAE26E9A8897}"/>
    <cellStyle name="쉼표 [0] 2 34 4" xfId="14155" xr:uid="{685A123D-25EE-44F6-824B-2AC8C484CAE1}"/>
    <cellStyle name="쉼표 [0] 2 34 5" xfId="17946" xr:uid="{3CDD61F1-E7BE-429C-BB10-E7F4EDEBF4BA}"/>
    <cellStyle name="쉼표 [0] 2 35" xfId="4116" xr:uid="{AD88BCEE-F1F9-413E-BF8D-CB9800F86BB2}"/>
    <cellStyle name="쉼표 [0] 2 35 2" xfId="6573" xr:uid="{44F4C4E8-AE92-4939-A61B-89DAFAF407F7}"/>
    <cellStyle name="쉼표 [0] 2 35 3" xfId="10365" xr:uid="{2C37C0A2-C66E-4F86-BB13-0A866F405BF5}"/>
    <cellStyle name="쉼표 [0] 2 35 4" xfId="14156" xr:uid="{AB94881C-BE5E-45B8-A94C-97DCA5FFCF0C}"/>
    <cellStyle name="쉼표 [0] 2 35 5" xfId="17947" xr:uid="{0D6E4D3A-1D5C-4C6E-84B9-001369C882E9}"/>
    <cellStyle name="쉼표 [0] 2 36" xfId="4124" xr:uid="{9F578750-F89A-470F-BB22-104A1FA242D2}"/>
    <cellStyle name="쉼표 [0] 2 36 2" xfId="6574" xr:uid="{87CA40A3-4883-4F7F-A1F8-0373B08F8062}"/>
    <cellStyle name="쉼표 [0] 2 36 3" xfId="10366" xr:uid="{E218D4B3-A49A-474B-B10D-24401D9AC01B}"/>
    <cellStyle name="쉼표 [0] 2 36 4" xfId="14157" xr:uid="{618B3ABF-E7B5-4950-99E4-BFEAB524FBC3}"/>
    <cellStyle name="쉼표 [0] 2 36 5" xfId="17948" xr:uid="{0DF77618-A2F6-4629-A976-E93845AB5F2F}"/>
    <cellStyle name="쉼표 [0] 2 37" xfId="4132" xr:uid="{3165AE59-86F3-4E2D-AED1-05C2779554FB}"/>
    <cellStyle name="쉼표 [0] 2 37 2" xfId="6575" xr:uid="{76F72B0C-9FCB-4E74-A8C5-4DA1117058CD}"/>
    <cellStyle name="쉼표 [0] 2 37 3" xfId="10367" xr:uid="{410E0CCB-4F61-414F-BF96-8D875BB43FA6}"/>
    <cellStyle name="쉼표 [0] 2 37 4" xfId="14158" xr:uid="{8EE794C0-8D14-4CD0-8764-9DF8A5C50248}"/>
    <cellStyle name="쉼표 [0] 2 37 5" xfId="17949" xr:uid="{136735AB-A140-4A47-9099-1E42FB3833EF}"/>
    <cellStyle name="쉼표 [0] 2 38" xfId="4140" xr:uid="{432A11C9-992A-45AC-98A6-1AC791EC6294}"/>
    <cellStyle name="쉼표 [0] 2 38 2" xfId="6576" xr:uid="{DE0DB387-4B59-4A98-B8B7-C948D5211799}"/>
    <cellStyle name="쉼표 [0] 2 38 3" xfId="10368" xr:uid="{CAB92BD7-8F6E-490E-A7B2-C11A34793D77}"/>
    <cellStyle name="쉼표 [0] 2 38 4" xfId="14159" xr:uid="{C4C3025E-EA54-433F-B405-ACD1B7D379FB}"/>
    <cellStyle name="쉼표 [0] 2 38 5" xfId="17950" xr:uid="{3727A3C6-E734-41BA-AAA7-6BB40D3C05DF}"/>
    <cellStyle name="쉼표 [0] 2 39" xfId="4148" xr:uid="{F215A8C6-940B-462D-93C1-03ECC7AA4287}"/>
    <cellStyle name="쉼표 [0] 2 39 2" xfId="6577" xr:uid="{C7CB183A-AD8E-412A-98C7-09B6BFB720A9}"/>
    <cellStyle name="쉼표 [0] 2 39 3" xfId="10369" xr:uid="{D459F208-A74D-46E0-8A8B-2E46631937E6}"/>
    <cellStyle name="쉼표 [0] 2 39 4" xfId="14160" xr:uid="{9112AB05-B03C-4F98-8A1F-930C5E720D6F}"/>
    <cellStyle name="쉼표 [0] 2 39 5" xfId="17951" xr:uid="{ECD263DF-6E7D-4A6D-BD6E-4E902D7D8CBE}"/>
    <cellStyle name="쉼표 [0] 2 4" xfId="478" xr:uid="{6DC97287-A18C-4477-9563-AD893E6C63ED}"/>
    <cellStyle name="쉼표 [0] 2 4 10" xfId="10370" xr:uid="{B8602390-7F77-4EDE-8B28-3F0E29BBF9E1}"/>
    <cellStyle name="쉼표 [0] 2 4 11" xfId="14161" xr:uid="{BDE09BBE-34AE-420B-8363-804DD84CF1CA}"/>
    <cellStyle name="쉼표 [0] 2 4 12" xfId="17952" xr:uid="{4C07DE4E-7372-49DC-9A03-A777186FDFB6}"/>
    <cellStyle name="쉼표 [0] 2 4 2" xfId="769" xr:uid="{B4112C4A-32C9-4A46-82A3-84B329127AAF}"/>
    <cellStyle name="쉼표 [0] 2 4 2 10" xfId="17953" xr:uid="{97B37D8E-3337-45EC-9360-AA18AE06D01A}"/>
    <cellStyle name="쉼표 [0] 2 4 2 2" xfId="996" xr:uid="{BF96182D-4702-48EE-B328-F89D6A2BE7AE}"/>
    <cellStyle name="쉼표 [0] 2 4 2 2 2" xfId="1679" xr:uid="{C239CE45-E4EF-4B0A-83EC-914692C6BB80}"/>
    <cellStyle name="쉼표 [0] 2 4 2 2 2 2" xfId="3472" xr:uid="{6B4E6712-2196-47DE-B413-093DD2E29452}"/>
    <cellStyle name="쉼표 [0] 2 4 2 2 2 2 2" xfId="6582" xr:uid="{D0A56D71-6C27-48FE-AF8C-B39419719D2F}"/>
    <cellStyle name="쉼표 [0] 2 4 2 2 2 2 3" xfId="10374" xr:uid="{C3059282-BDEF-4505-B170-82F242A1CEC8}"/>
    <cellStyle name="쉼표 [0] 2 4 2 2 2 2 4" xfId="14165" xr:uid="{093EB587-A935-439E-BA99-2D3AE7F85731}"/>
    <cellStyle name="쉼표 [0] 2 4 2 2 2 2 5" xfId="17956" xr:uid="{97458FF7-FE82-4A15-AA83-DCDA520C5F58}"/>
    <cellStyle name="쉼표 [0] 2 4 2 2 2 3" xfId="6581" xr:uid="{6211CFD3-18D1-4F79-8B4E-23C4F60FC974}"/>
    <cellStyle name="쉼표 [0] 2 4 2 2 2 4" xfId="10373" xr:uid="{6BDEA87A-4E2A-4516-972A-3B69B169C10A}"/>
    <cellStyle name="쉼표 [0] 2 4 2 2 2 5" xfId="14164" xr:uid="{34B3BB98-18D8-4BC5-8CB4-4C164CA6916E}"/>
    <cellStyle name="쉼표 [0] 2 4 2 2 2 6" xfId="17955" xr:uid="{1A8942BF-7903-47D9-9E66-BA92F29B8B44}"/>
    <cellStyle name="쉼표 [0] 2 4 2 2 3" xfId="2184" xr:uid="{AC63397D-E914-4FF9-85A7-3196549FBE34}"/>
    <cellStyle name="쉼표 [0] 2 4 2 2 3 2" xfId="3977" xr:uid="{4EDC200B-A050-4C4E-9558-D68D80433F22}"/>
    <cellStyle name="쉼표 [0] 2 4 2 2 3 2 2" xfId="6584" xr:uid="{E8318D58-1ED4-4676-B953-846B82DC011A}"/>
    <cellStyle name="쉼표 [0] 2 4 2 2 3 2 3" xfId="10376" xr:uid="{430D7EFF-7366-4122-BAF6-81D05C66DB1A}"/>
    <cellStyle name="쉼표 [0] 2 4 2 2 3 2 4" xfId="14167" xr:uid="{75064936-29EE-42F8-9FF4-AB4E1BCB8BCD}"/>
    <cellStyle name="쉼표 [0] 2 4 2 2 3 2 5" xfId="17958" xr:uid="{39C6DE9D-96C0-42D8-A473-C138E5F4E6D2}"/>
    <cellStyle name="쉼표 [0] 2 4 2 2 3 3" xfId="6583" xr:uid="{75F03CF3-39A3-4ADD-8E51-CDB13F2B2FF8}"/>
    <cellStyle name="쉼표 [0] 2 4 2 2 3 4" xfId="10375" xr:uid="{5DF5F414-CB2E-4689-B16B-AF1A520E6C63}"/>
    <cellStyle name="쉼표 [0] 2 4 2 2 3 5" xfId="14166" xr:uid="{F7F03F38-92C0-4549-A76A-138D3A1822FD}"/>
    <cellStyle name="쉼표 [0] 2 4 2 2 3 6" xfId="17957" xr:uid="{A1F38652-D2C7-490E-922E-F6B3F7163A6F}"/>
    <cellStyle name="쉼표 [0] 2 4 2 2 4" xfId="2789" xr:uid="{FB60342B-4CFC-483B-8F52-962A2D6718A8}"/>
    <cellStyle name="쉼표 [0] 2 4 2 2 4 2" xfId="6585" xr:uid="{5C8425EA-72A0-46F7-B2A7-C0425B0DFFA3}"/>
    <cellStyle name="쉼표 [0] 2 4 2 2 4 3" xfId="10377" xr:uid="{63DEA234-F177-4613-B5F8-BD22A587702E}"/>
    <cellStyle name="쉼표 [0] 2 4 2 2 4 4" xfId="14168" xr:uid="{CB32CD50-F6A2-4CA5-8F82-B3C404131A79}"/>
    <cellStyle name="쉼표 [0] 2 4 2 2 4 5" xfId="17959" xr:uid="{A01F14C6-4536-4634-A924-C7DA0671731C}"/>
    <cellStyle name="쉼표 [0] 2 4 2 2 5" xfId="6580" xr:uid="{BE9C93C2-3110-4A97-81AB-AB014D01151B}"/>
    <cellStyle name="쉼표 [0] 2 4 2 2 6" xfId="10372" xr:uid="{F71997A2-3D8F-450C-BFCD-B82A9D481813}"/>
    <cellStyle name="쉼표 [0] 2 4 2 2 7" xfId="14163" xr:uid="{21B37E09-68C1-4FF4-A327-6A3222EF7926}"/>
    <cellStyle name="쉼표 [0] 2 4 2 2 8" xfId="17954" xr:uid="{0E430D98-C535-4B47-A77C-F376F040FE6D}"/>
    <cellStyle name="쉼표 [0] 2 4 2 3" xfId="1223" xr:uid="{CCDD0352-C215-4C10-B433-7B43C0723EC3}"/>
    <cellStyle name="쉼표 [0] 2 4 2 3 2" xfId="1906" xr:uid="{093E9861-EB8D-4588-AD79-9D627DCD0DD7}"/>
    <cellStyle name="쉼표 [0] 2 4 2 3 2 2" xfId="3699" xr:uid="{F4E53DA5-83B2-4B56-A5DD-247EDFDD60DE}"/>
    <cellStyle name="쉼표 [0] 2 4 2 3 2 2 2" xfId="6588" xr:uid="{6CA3F25D-B656-4D01-92E0-C337CD02B2C3}"/>
    <cellStyle name="쉼표 [0] 2 4 2 3 2 2 3" xfId="10380" xr:uid="{B79321E0-1DBE-4204-951D-23BDAFA433BB}"/>
    <cellStyle name="쉼표 [0] 2 4 2 3 2 2 4" xfId="14171" xr:uid="{9182AA06-311A-4874-905F-112F4247A1B2}"/>
    <cellStyle name="쉼표 [0] 2 4 2 3 2 2 5" xfId="17962" xr:uid="{DC0E3D30-9858-4C7E-A257-E3AD8D36770F}"/>
    <cellStyle name="쉼표 [0] 2 4 2 3 2 3" xfId="6587" xr:uid="{157FF49B-4642-42CC-B1AB-963F0C3774CC}"/>
    <cellStyle name="쉼표 [0] 2 4 2 3 2 4" xfId="10379" xr:uid="{A662F5BF-C4E6-4FA9-8ABE-E8AA5B7FBDED}"/>
    <cellStyle name="쉼표 [0] 2 4 2 3 2 5" xfId="14170" xr:uid="{2DFAFA01-AD63-44EF-8678-688DA297B9A7}"/>
    <cellStyle name="쉼표 [0] 2 4 2 3 2 6" xfId="17961" xr:uid="{A28C32F9-DE66-4805-B1C5-37414150F24F}"/>
    <cellStyle name="쉼표 [0] 2 4 2 3 3" xfId="3016" xr:uid="{82130A69-203E-46F1-A3F5-87ED59B531BF}"/>
    <cellStyle name="쉼표 [0] 2 4 2 3 3 2" xfId="6589" xr:uid="{411770D9-5E75-4300-BEE3-24391D61A6C6}"/>
    <cellStyle name="쉼표 [0] 2 4 2 3 3 3" xfId="10381" xr:uid="{BF7D4D60-6A3C-404D-A969-B93E84AEFE5B}"/>
    <cellStyle name="쉼표 [0] 2 4 2 3 3 4" xfId="14172" xr:uid="{368BA5DA-B75D-43F9-86CC-12A3AC69713E}"/>
    <cellStyle name="쉼표 [0] 2 4 2 3 3 5" xfId="17963" xr:uid="{E0701DC6-1455-42DF-BF41-2B8779A06BD0}"/>
    <cellStyle name="쉼표 [0] 2 4 2 3 4" xfId="6586" xr:uid="{89A84592-A0E2-46CE-8614-49C92F4BA44C}"/>
    <cellStyle name="쉼표 [0] 2 4 2 3 5" xfId="10378" xr:uid="{765ADF53-C39D-4F0C-B8FC-2881D324678A}"/>
    <cellStyle name="쉼표 [0] 2 4 2 3 6" xfId="14169" xr:uid="{AB6F9023-3B1C-4280-8FC2-141F08AA3345}"/>
    <cellStyle name="쉼표 [0] 2 4 2 3 7" xfId="17960" xr:uid="{78E35403-8BCB-4F6C-9EA3-0D7D79AE483E}"/>
    <cellStyle name="쉼표 [0] 2 4 2 4" xfId="1451" xr:uid="{3CEAC76B-DCE6-4DA3-9402-1DD641689FBC}"/>
    <cellStyle name="쉼표 [0] 2 4 2 4 2" xfId="3244" xr:uid="{43560EC4-D1F3-44DA-BBF0-383E8495197C}"/>
    <cellStyle name="쉼표 [0] 2 4 2 4 2 2" xfId="6591" xr:uid="{69357CFA-66BD-4BC5-A0B9-3E6E56D532BF}"/>
    <cellStyle name="쉼표 [0] 2 4 2 4 2 3" xfId="10383" xr:uid="{98671C36-24C9-40C7-B2C1-1E63EE3221F6}"/>
    <cellStyle name="쉼표 [0] 2 4 2 4 2 4" xfId="14174" xr:uid="{F6BA45CE-8EE0-45DE-9C07-95DB68D41974}"/>
    <cellStyle name="쉼표 [0] 2 4 2 4 2 5" xfId="17965" xr:uid="{0BB6663E-2E7F-4BD5-8FB4-34F82ECA3D59}"/>
    <cellStyle name="쉼표 [0] 2 4 2 4 3" xfId="6590" xr:uid="{BBB43F6E-E0A6-4B79-B8E3-D534E63AD383}"/>
    <cellStyle name="쉼표 [0] 2 4 2 4 4" xfId="10382" xr:uid="{ABBE0578-3585-4E00-B97E-D39D291DFEB9}"/>
    <cellStyle name="쉼표 [0] 2 4 2 4 5" xfId="14173" xr:uid="{26B01F7C-70FE-4EF0-AB9D-513FDD3B2FC6}"/>
    <cellStyle name="쉼표 [0] 2 4 2 4 6" xfId="17964" xr:uid="{EC5D3670-6887-45C4-9EED-618A8972C901}"/>
    <cellStyle name="쉼표 [0] 2 4 2 5" xfId="2041" xr:uid="{BBBD5EAE-1EA7-4386-8D01-13473CC278E3}"/>
    <cellStyle name="쉼표 [0] 2 4 2 5 2" xfId="3834" xr:uid="{DA57EBD2-730D-46BB-A944-B127EACB6B09}"/>
    <cellStyle name="쉼표 [0] 2 4 2 5 2 2" xfId="6593" xr:uid="{4B20DEFC-C06E-46F7-A5C1-9363A6991024}"/>
    <cellStyle name="쉼표 [0] 2 4 2 5 2 3" xfId="10385" xr:uid="{F9CB5F80-AA9D-4A59-A50A-F0DC7C4B0C85}"/>
    <cellStyle name="쉼표 [0] 2 4 2 5 2 4" xfId="14176" xr:uid="{8C3D3A89-AA63-4BAA-BF5C-B3B4BD66BA60}"/>
    <cellStyle name="쉼표 [0] 2 4 2 5 2 5" xfId="17967" xr:uid="{49143384-2759-4EB6-B6FA-92F03021753F}"/>
    <cellStyle name="쉼표 [0] 2 4 2 5 3" xfId="6592" xr:uid="{C61D2380-D674-4EE1-A733-DD03F299C5A5}"/>
    <cellStyle name="쉼표 [0] 2 4 2 5 4" xfId="10384" xr:uid="{DD465097-325D-49D4-8514-9A925064DE07}"/>
    <cellStyle name="쉼표 [0] 2 4 2 5 5" xfId="14175" xr:uid="{029C17CD-9AD7-4333-8B3F-7051E64E7AAE}"/>
    <cellStyle name="쉼표 [0] 2 4 2 5 6" xfId="17966" xr:uid="{03D47BB2-B614-478B-831B-3DF7C878C9E9}"/>
    <cellStyle name="쉼표 [0] 2 4 2 6" xfId="2562" xr:uid="{9B5F2C1F-15F8-4356-AF17-ABB52B985BE4}"/>
    <cellStyle name="쉼표 [0] 2 4 2 6 2" xfId="6594" xr:uid="{EE437F9B-41D5-4E7B-AF27-131EE13D3B5C}"/>
    <cellStyle name="쉼표 [0] 2 4 2 6 3" xfId="10386" xr:uid="{F020D700-85EB-4475-AC16-4F572A5592E5}"/>
    <cellStyle name="쉼표 [0] 2 4 2 6 4" xfId="14177" xr:uid="{1575115F-1407-4506-AFB6-F8A9E0178E84}"/>
    <cellStyle name="쉼표 [0] 2 4 2 6 5" xfId="17968" xr:uid="{2B0C0A03-0D6A-42AC-8FAC-6B03BB29C586}"/>
    <cellStyle name="쉼표 [0] 2 4 2 7" xfId="6579" xr:uid="{FC998403-EB2B-493E-9430-6B5E49745296}"/>
    <cellStyle name="쉼표 [0] 2 4 2 8" xfId="10371" xr:uid="{0A49F9B7-EA95-4BD5-848D-1E9C990AE80E}"/>
    <cellStyle name="쉼표 [0] 2 4 2 9" xfId="14162" xr:uid="{DD8B6C4D-5AD9-4C26-86F1-33AED3F377DB}"/>
    <cellStyle name="쉼표 [0] 2 4 3" xfId="694" xr:uid="{5E141942-7589-447F-B916-27C0C8D40CFC}"/>
    <cellStyle name="쉼표 [0] 2 4 3 10" xfId="17969" xr:uid="{17C5EBC9-AEE2-4ED8-AD08-57FDEA5A8C12}"/>
    <cellStyle name="쉼표 [0] 2 4 3 2" xfId="921" xr:uid="{04AD05DE-5B6C-4D2D-AB0F-4225253EBA12}"/>
    <cellStyle name="쉼표 [0] 2 4 3 2 2" xfId="1604" xr:uid="{A3456D7C-2FA9-4242-BFF9-247B1F57F763}"/>
    <cellStyle name="쉼표 [0] 2 4 3 2 2 2" xfId="3397" xr:uid="{5425472B-0944-4CD3-BAAA-55D4F819875E}"/>
    <cellStyle name="쉼표 [0] 2 4 3 2 2 2 2" xfId="6598" xr:uid="{B063A20B-422A-41A1-A20E-3DDBFB9610AD}"/>
    <cellStyle name="쉼표 [0] 2 4 3 2 2 2 3" xfId="10390" xr:uid="{8E894D20-FB97-4189-9C6F-C18C8746F09B}"/>
    <cellStyle name="쉼표 [0] 2 4 3 2 2 2 4" xfId="14181" xr:uid="{4EACD02A-9097-487D-80F5-D94620ED9DC7}"/>
    <cellStyle name="쉼표 [0] 2 4 3 2 2 2 5" xfId="17972" xr:uid="{03EBD773-4BD6-4F81-BED9-82A3DE33849B}"/>
    <cellStyle name="쉼표 [0] 2 4 3 2 2 3" xfId="6597" xr:uid="{896750C7-8D55-4E97-99B8-785162E16CD3}"/>
    <cellStyle name="쉼표 [0] 2 4 3 2 2 4" xfId="10389" xr:uid="{7E7BA2A1-CD42-445B-9B2C-099FC566DDF3}"/>
    <cellStyle name="쉼표 [0] 2 4 3 2 2 5" xfId="14180" xr:uid="{DC310B55-D5AF-4185-9FF0-A6DA755A1170}"/>
    <cellStyle name="쉼표 [0] 2 4 3 2 2 6" xfId="17971" xr:uid="{80BD8905-1C66-4B93-A336-1ACAFBCC74A5}"/>
    <cellStyle name="쉼표 [0] 2 4 3 2 3" xfId="2714" xr:uid="{27EC30B6-71F2-4EC7-87EF-E4D29D83FC30}"/>
    <cellStyle name="쉼표 [0] 2 4 3 2 3 2" xfId="6599" xr:uid="{C66443AF-EC9D-4BC2-A949-0742390D239F}"/>
    <cellStyle name="쉼표 [0] 2 4 3 2 3 3" xfId="10391" xr:uid="{13AA4D4E-D12A-43EA-808B-D7C9C373BAE0}"/>
    <cellStyle name="쉼표 [0] 2 4 3 2 3 4" xfId="14182" xr:uid="{D0EEB4A7-94BC-4B96-A156-ABAB4E6FD1A2}"/>
    <cellStyle name="쉼표 [0] 2 4 3 2 3 5" xfId="17973" xr:uid="{E32CBA40-C530-4346-8CD3-46A422D92252}"/>
    <cellStyle name="쉼표 [0] 2 4 3 2 4" xfId="6596" xr:uid="{02110BAC-1BF4-4111-801F-4FD3DBA1FB34}"/>
    <cellStyle name="쉼표 [0] 2 4 3 2 5" xfId="10388" xr:uid="{D99F5E8F-5CC3-43DD-9ECC-F86555EF8B1D}"/>
    <cellStyle name="쉼표 [0] 2 4 3 2 6" xfId="14179" xr:uid="{DF1DD873-06B9-4960-AA48-07CBCE22B973}"/>
    <cellStyle name="쉼표 [0] 2 4 3 2 7" xfId="17970" xr:uid="{D7423B21-6BB0-4F09-8623-F45D3AD389F3}"/>
    <cellStyle name="쉼표 [0] 2 4 3 3" xfId="1148" xr:uid="{385B286E-9760-4F54-A5F6-BAD1361A3CF2}"/>
    <cellStyle name="쉼표 [0] 2 4 3 3 2" xfId="1831" xr:uid="{8B813236-D3BE-4111-ACB4-0AD1E6A49EB3}"/>
    <cellStyle name="쉼표 [0] 2 4 3 3 2 2" xfId="3624" xr:uid="{7648A6F3-D3AA-4FFD-A7CC-20725000F14D}"/>
    <cellStyle name="쉼표 [0] 2 4 3 3 2 2 2" xfId="6602" xr:uid="{9280A6E0-6FE4-4B9C-8CCD-32327A28396F}"/>
    <cellStyle name="쉼표 [0] 2 4 3 3 2 2 3" xfId="10394" xr:uid="{01DD869C-798B-4E30-8FC4-7C6DAD86CF35}"/>
    <cellStyle name="쉼표 [0] 2 4 3 3 2 2 4" xfId="14185" xr:uid="{C2B379EE-4E6C-4C9C-9154-2A358E7700DB}"/>
    <cellStyle name="쉼표 [0] 2 4 3 3 2 2 5" xfId="17976" xr:uid="{4F0B916A-BB20-455E-A621-8C9B71AA5780}"/>
    <cellStyle name="쉼표 [0] 2 4 3 3 2 3" xfId="6601" xr:uid="{7FAA357E-741A-4D85-9982-5E8A24B12938}"/>
    <cellStyle name="쉼표 [0] 2 4 3 3 2 4" xfId="10393" xr:uid="{4D3D9079-7C5F-42E5-AD6E-7B573CDBFC1E}"/>
    <cellStyle name="쉼표 [0] 2 4 3 3 2 5" xfId="14184" xr:uid="{312790BF-8244-4D46-92BC-9AAB9A864456}"/>
    <cellStyle name="쉼표 [0] 2 4 3 3 2 6" xfId="17975" xr:uid="{C8B38B31-B8A9-43D6-A371-CE4194AF86B7}"/>
    <cellStyle name="쉼표 [0] 2 4 3 3 3" xfId="2941" xr:uid="{1C8FA111-965F-4A62-9CD4-7CDCD2C80B1C}"/>
    <cellStyle name="쉼표 [0] 2 4 3 3 3 2" xfId="6603" xr:uid="{010E87FA-7247-43EB-B48D-22096FB85F76}"/>
    <cellStyle name="쉼표 [0] 2 4 3 3 3 3" xfId="10395" xr:uid="{3D07ADB9-94AE-4340-A900-C52E4B65EF39}"/>
    <cellStyle name="쉼표 [0] 2 4 3 3 3 4" xfId="14186" xr:uid="{A5919E65-5E91-4248-861D-0B07DA0FEDA3}"/>
    <cellStyle name="쉼표 [0] 2 4 3 3 3 5" xfId="17977" xr:uid="{33984340-360B-4B2B-91C6-2D5F4DE75542}"/>
    <cellStyle name="쉼표 [0] 2 4 3 3 4" xfId="6600" xr:uid="{ABDFB21C-3BFC-4C45-AECA-84E6810A4ED1}"/>
    <cellStyle name="쉼표 [0] 2 4 3 3 5" xfId="10392" xr:uid="{4DD6875E-B8AB-4F4E-BBAF-D4B47BDF7F08}"/>
    <cellStyle name="쉼표 [0] 2 4 3 3 6" xfId="14183" xr:uid="{AA0BEC8A-9EE2-4629-BA1E-8DD077EFAFCE}"/>
    <cellStyle name="쉼표 [0] 2 4 3 3 7" xfId="17974" xr:uid="{5D4F69B2-5217-4D97-B6F9-C671228466ED}"/>
    <cellStyle name="쉼표 [0] 2 4 3 4" xfId="1376" xr:uid="{BFEF9A1B-7282-4773-A2CA-62FD468CCD35}"/>
    <cellStyle name="쉼표 [0] 2 4 3 4 2" xfId="3169" xr:uid="{8EFBC27E-C7D6-40EF-881B-F53061C3FA8C}"/>
    <cellStyle name="쉼표 [0] 2 4 3 4 2 2" xfId="6605" xr:uid="{D153503B-5BE4-42C8-8DFE-90F5BE4C1077}"/>
    <cellStyle name="쉼표 [0] 2 4 3 4 2 3" xfId="10397" xr:uid="{4EF5127D-95FC-4D80-82BE-F405DF9A4047}"/>
    <cellStyle name="쉼표 [0] 2 4 3 4 2 4" xfId="14188" xr:uid="{DAD78418-999D-48AD-8649-1B4FDEB2AA67}"/>
    <cellStyle name="쉼표 [0] 2 4 3 4 2 5" xfId="17979" xr:uid="{62186A86-7064-4BEA-BB06-190B4F67D9CD}"/>
    <cellStyle name="쉼표 [0] 2 4 3 4 3" xfId="6604" xr:uid="{F1696BAD-C97F-47A2-B29B-B47B31187830}"/>
    <cellStyle name="쉼표 [0] 2 4 3 4 4" xfId="10396" xr:uid="{5B83C31E-5E79-453E-A01E-1A4EDBC22DFA}"/>
    <cellStyle name="쉼표 [0] 2 4 3 4 5" xfId="14187" xr:uid="{C7B0535B-1610-4892-856B-A7F4CA4BB3F7}"/>
    <cellStyle name="쉼표 [0] 2 4 3 4 6" xfId="17978" xr:uid="{4E319777-1E05-4D65-BB7A-FF313385A280}"/>
    <cellStyle name="쉼표 [0] 2 4 3 5" xfId="1980" xr:uid="{30F819C3-6216-4035-B590-B2E9233C3D83}"/>
    <cellStyle name="쉼표 [0] 2 4 3 5 2" xfId="3773" xr:uid="{FC1C0FCE-A845-4052-BC8F-E11F1FB8288B}"/>
    <cellStyle name="쉼표 [0] 2 4 3 5 2 2" xfId="6607" xr:uid="{A32FB321-60FD-4850-8E54-970DC977AA95}"/>
    <cellStyle name="쉼표 [0] 2 4 3 5 2 3" xfId="10399" xr:uid="{3BDF84BB-F174-49CD-A091-EACE0331FE40}"/>
    <cellStyle name="쉼표 [0] 2 4 3 5 2 4" xfId="14190" xr:uid="{D9C9F492-E580-4CF1-B2A2-AFB4EADFD567}"/>
    <cellStyle name="쉼표 [0] 2 4 3 5 2 5" xfId="17981" xr:uid="{B91F4731-BF56-420D-9A8C-46F1965D650D}"/>
    <cellStyle name="쉼표 [0] 2 4 3 5 3" xfId="6606" xr:uid="{50894D87-43BE-48E5-94AF-67A9B8262117}"/>
    <cellStyle name="쉼표 [0] 2 4 3 5 4" xfId="10398" xr:uid="{D394CAF9-C4EE-4A9D-AAB6-43CB86959002}"/>
    <cellStyle name="쉼표 [0] 2 4 3 5 5" xfId="14189" xr:uid="{D1C45FF1-2D4D-4B5F-98C2-7DEF7D9EA531}"/>
    <cellStyle name="쉼표 [0] 2 4 3 5 6" xfId="17980" xr:uid="{4CA49C9A-88EC-4DDF-AF0B-D48EA206472F}"/>
    <cellStyle name="쉼표 [0] 2 4 3 6" xfId="2487" xr:uid="{1993896E-7736-4D1D-A7FA-C319A8764EC0}"/>
    <cellStyle name="쉼표 [0] 2 4 3 6 2" xfId="6608" xr:uid="{320464C3-9A08-449A-AAD4-98F88DDE7FE0}"/>
    <cellStyle name="쉼표 [0] 2 4 3 6 3" xfId="10400" xr:uid="{42EBD10B-3799-42A9-97FF-696A08784DAB}"/>
    <cellStyle name="쉼표 [0] 2 4 3 6 4" xfId="14191" xr:uid="{457BD755-0163-4471-A143-1924AB681B42}"/>
    <cellStyle name="쉼표 [0] 2 4 3 6 5" xfId="17982" xr:uid="{56FFE5EB-3ED4-4EBE-897A-EFB69A3678BD}"/>
    <cellStyle name="쉼표 [0] 2 4 3 7" xfId="6595" xr:uid="{AED8A152-4638-457C-B4E9-BF3F905D257C}"/>
    <cellStyle name="쉼표 [0] 2 4 3 8" xfId="10387" xr:uid="{FEC81466-8C4D-4F7C-8E65-C6E9C3CF0FF3}"/>
    <cellStyle name="쉼표 [0] 2 4 3 9" xfId="14178" xr:uid="{32CFBBBA-E8E1-43BD-B13D-E2B670C2269A}"/>
    <cellStyle name="쉼표 [0] 2 4 4" xfId="845" xr:uid="{D91A21BB-59C5-40CE-9F5A-39262B861849}"/>
    <cellStyle name="쉼표 [0] 2 4 4 2" xfId="1528" xr:uid="{B02C92EC-58C8-460B-90BB-36038D607DED}"/>
    <cellStyle name="쉼표 [0] 2 4 4 2 2" xfId="3321" xr:uid="{091CC3B7-DBAB-4C2A-A1A2-924E1A737CB4}"/>
    <cellStyle name="쉼표 [0] 2 4 4 2 2 2" xfId="6611" xr:uid="{DAEFDFCD-04DD-4E2E-941E-EBC2B9C06882}"/>
    <cellStyle name="쉼표 [0] 2 4 4 2 2 3" xfId="10403" xr:uid="{D4C242F7-A9AA-45CB-A970-64D293BFEE86}"/>
    <cellStyle name="쉼표 [0] 2 4 4 2 2 4" xfId="14194" xr:uid="{FA161372-6EE0-4091-839E-C89166C77220}"/>
    <cellStyle name="쉼표 [0] 2 4 4 2 2 5" xfId="17985" xr:uid="{16D69C16-AA48-4511-AEE2-9683F60B2E75}"/>
    <cellStyle name="쉼표 [0] 2 4 4 2 3" xfId="6610" xr:uid="{C63A492E-23CF-47C7-B4AD-863F2A1FAEFA}"/>
    <cellStyle name="쉼표 [0] 2 4 4 2 4" xfId="10402" xr:uid="{07BD8239-2989-4411-9707-A91AAC6FC052}"/>
    <cellStyle name="쉼표 [0] 2 4 4 2 5" xfId="14193" xr:uid="{7DADC7EB-C7EB-4AFE-8D25-C7695F7F8E61}"/>
    <cellStyle name="쉼표 [0] 2 4 4 2 6" xfId="17984" xr:uid="{EDFB31D0-DC96-4FED-9917-1A8253239682}"/>
    <cellStyle name="쉼표 [0] 2 4 4 3" xfId="2109" xr:uid="{AEB076F0-591D-45A6-A8FA-7CE845CFD627}"/>
    <cellStyle name="쉼표 [0] 2 4 4 3 2" xfId="3902" xr:uid="{852D8409-7841-45DF-8389-54EBE2177077}"/>
    <cellStyle name="쉼표 [0] 2 4 4 3 2 2" xfId="6613" xr:uid="{E8185786-B22F-4194-8FF7-143C6C504664}"/>
    <cellStyle name="쉼표 [0] 2 4 4 3 2 3" xfId="10405" xr:uid="{A00E874B-B89C-4DCF-AE40-45A7FB267C57}"/>
    <cellStyle name="쉼표 [0] 2 4 4 3 2 4" xfId="14196" xr:uid="{7724B042-4A0F-400E-A9AE-C6BE899A0751}"/>
    <cellStyle name="쉼표 [0] 2 4 4 3 2 5" xfId="17987" xr:uid="{0248B3A1-AA6F-46FE-9AE8-BCD1900D39A7}"/>
    <cellStyle name="쉼표 [0] 2 4 4 3 3" xfId="6612" xr:uid="{E9FDABB2-8726-4B94-A9EB-A056D6DCFAB0}"/>
    <cellStyle name="쉼표 [0] 2 4 4 3 4" xfId="10404" xr:uid="{E58ECDE0-3B09-4FC1-9338-FC5F2B8C8C85}"/>
    <cellStyle name="쉼표 [0] 2 4 4 3 5" xfId="14195" xr:uid="{4C9D6B03-23C8-405C-A895-F60968EE72F1}"/>
    <cellStyle name="쉼표 [0] 2 4 4 3 6" xfId="17986" xr:uid="{7ABA3D21-1944-41C1-90B4-A152C459A8A2}"/>
    <cellStyle name="쉼표 [0] 2 4 4 4" xfId="2638" xr:uid="{8B42916D-7D84-4DEB-8244-1507BB2E5232}"/>
    <cellStyle name="쉼표 [0] 2 4 4 4 2" xfId="6614" xr:uid="{4F6482D7-2A1C-429F-B5FA-05C393C50C0F}"/>
    <cellStyle name="쉼표 [0] 2 4 4 4 3" xfId="10406" xr:uid="{BFF96E5B-CAA8-4249-9365-BDBAC9DE6F0B}"/>
    <cellStyle name="쉼표 [0] 2 4 4 4 4" xfId="14197" xr:uid="{AE653858-C5D7-4600-9A1E-4CACFE946749}"/>
    <cellStyle name="쉼표 [0] 2 4 4 4 5" xfId="17988" xr:uid="{DBBA9465-C184-4C44-979A-5E9DEAA184E2}"/>
    <cellStyle name="쉼표 [0] 2 4 4 5" xfId="6609" xr:uid="{2A22CF6D-5B05-4A55-82DF-A84F79A0D520}"/>
    <cellStyle name="쉼표 [0] 2 4 4 6" xfId="10401" xr:uid="{ABCB966B-6652-4685-9EDF-0D3D07E865C1}"/>
    <cellStyle name="쉼표 [0] 2 4 4 7" xfId="14192" xr:uid="{9E3E3CFE-B081-4290-BCE6-166BB238D341}"/>
    <cellStyle name="쉼표 [0] 2 4 4 8" xfId="17983" xr:uid="{BFC94A1B-05C1-4CF0-B776-40E335B6B493}"/>
    <cellStyle name="쉼표 [0] 2 4 5" xfId="1072" xr:uid="{70ABA022-228B-48F8-B3C2-89FA748F1778}"/>
    <cellStyle name="쉼표 [0] 2 4 5 2" xfId="1755" xr:uid="{8CE428C8-0436-4555-AA0A-6BF824E92BA7}"/>
    <cellStyle name="쉼표 [0] 2 4 5 2 2" xfId="3548" xr:uid="{DED6C58E-FB71-44F1-BECC-48F5AA4CA2E1}"/>
    <cellStyle name="쉼표 [0] 2 4 5 2 2 2" xfId="6617" xr:uid="{EC74017B-95F6-4F84-BF76-FA2BF83BEE0D}"/>
    <cellStyle name="쉼표 [0] 2 4 5 2 2 3" xfId="10409" xr:uid="{17704C57-430B-4E83-9EBF-D9939F264404}"/>
    <cellStyle name="쉼표 [0] 2 4 5 2 2 4" xfId="14200" xr:uid="{5D58D4D8-8EC3-4FC5-8EA0-77B4C8061783}"/>
    <cellStyle name="쉼표 [0] 2 4 5 2 2 5" xfId="17991" xr:uid="{0B30897F-EC94-4788-A453-75D44A4463AA}"/>
    <cellStyle name="쉼표 [0] 2 4 5 2 3" xfId="6616" xr:uid="{11776445-FEB9-4F7B-8C25-26FAABB211D8}"/>
    <cellStyle name="쉼표 [0] 2 4 5 2 4" xfId="10408" xr:uid="{288DF679-25F3-4BE6-A68D-763C7801D6B9}"/>
    <cellStyle name="쉼표 [0] 2 4 5 2 5" xfId="14199" xr:uid="{F0F205DD-0B27-4D2B-8F99-AED80209E2BD}"/>
    <cellStyle name="쉼표 [0] 2 4 5 2 6" xfId="17990" xr:uid="{DC6FAAB4-6506-4BBE-A227-26A158AFDBCD}"/>
    <cellStyle name="쉼표 [0] 2 4 5 3" xfId="2865" xr:uid="{E1E67CAE-7CD9-4BBE-B64B-B4FE1C23213C}"/>
    <cellStyle name="쉼표 [0] 2 4 5 3 2" xfId="6618" xr:uid="{BADB832E-2E11-4B95-B3CA-B933D4F39012}"/>
    <cellStyle name="쉼표 [0] 2 4 5 3 3" xfId="10410" xr:uid="{160AB66B-FF1C-4D6A-AD29-8291D1C2EC91}"/>
    <cellStyle name="쉼표 [0] 2 4 5 3 4" xfId="14201" xr:uid="{E2C16FEF-E847-4FCE-BC00-B9DE409FF03E}"/>
    <cellStyle name="쉼표 [0] 2 4 5 3 5" xfId="17992" xr:uid="{6A1DAC23-5918-460A-8FD6-B8243963C640}"/>
    <cellStyle name="쉼표 [0] 2 4 5 4" xfId="6615" xr:uid="{7C272332-D65E-43D0-B9CF-E81773576CBC}"/>
    <cellStyle name="쉼표 [0] 2 4 5 5" xfId="10407" xr:uid="{1A70560D-E98C-4A6F-A594-948B6978DA2E}"/>
    <cellStyle name="쉼표 [0] 2 4 5 6" xfId="14198" xr:uid="{D09C08D3-9913-4CFB-AB19-37C61BD7E4B3}"/>
    <cellStyle name="쉼표 [0] 2 4 5 7" xfId="17989" xr:uid="{F8455C8E-5DB1-4DAD-9528-FCAB7DBCA695}"/>
    <cellStyle name="쉼표 [0] 2 4 6" xfId="1300" xr:uid="{859C0A9D-BAC6-46DB-A422-97122EB2A67C}"/>
    <cellStyle name="쉼표 [0] 2 4 6 2" xfId="3093" xr:uid="{D2783DA2-0BE1-4241-82B5-C9AE5E88E5DD}"/>
    <cellStyle name="쉼표 [0] 2 4 6 2 2" xfId="6620" xr:uid="{C5944DBA-F439-4050-9CDC-C1DCD511C3F4}"/>
    <cellStyle name="쉼표 [0] 2 4 6 2 3" xfId="10412" xr:uid="{5328428A-C998-45E8-9AEF-030C4F9645A6}"/>
    <cellStyle name="쉼표 [0] 2 4 6 2 4" xfId="14203" xr:uid="{6BD11CC4-BCB1-422B-9F1A-8C64ADF8510C}"/>
    <cellStyle name="쉼표 [0] 2 4 6 2 5" xfId="17994" xr:uid="{1EBADA4D-823A-4861-8C97-78D08BC1E521}"/>
    <cellStyle name="쉼표 [0] 2 4 6 3" xfId="6619" xr:uid="{CE49AFF2-3695-4BE4-8CA8-D1523D0459F0}"/>
    <cellStyle name="쉼표 [0] 2 4 6 4" xfId="10411" xr:uid="{9F4695D4-7BEF-48DD-986E-56C588160E16}"/>
    <cellStyle name="쉼표 [0] 2 4 6 5" xfId="14202" xr:uid="{AE20C5D2-6AAD-49D5-B551-7CF3991D2951}"/>
    <cellStyle name="쉼표 [0] 2 4 6 6" xfId="17993" xr:uid="{7CDE54D5-745A-4DF6-AC0B-418C007A50FC}"/>
    <cellStyle name="쉼표 [0] 2 4 7" xfId="604" xr:uid="{2D2B6941-C62F-4BF5-9E12-C808A63CE892}"/>
    <cellStyle name="쉼표 [0] 2 4 7 2" xfId="2405" xr:uid="{E91B5AF8-4087-412A-8C52-DD620E9CEB6D}"/>
    <cellStyle name="쉼표 [0] 2 4 7 2 2" xfId="6622" xr:uid="{5994E9E4-F248-4D5A-B67A-E26F466CF310}"/>
    <cellStyle name="쉼표 [0] 2 4 7 2 3" xfId="10414" xr:uid="{E94C589C-3ABE-49EB-B851-09E4E8ADDE07}"/>
    <cellStyle name="쉼표 [0] 2 4 7 2 4" xfId="14205" xr:uid="{63D4957E-4F90-4AD5-9ACE-D5B3FBE61E87}"/>
    <cellStyle name="쉼표 [0] 2 4 7 2 5" xfId="17996" xr:uid="{49A5D7DC-638A-4FB5-A7FB-8B0FCFD5774C}"/>
    <cellStyle name="쉼표 [0] 2 4 7 3" xfId="6621" xr:uid="{E23F3161-6A7F-490A-A59A-4CFEC7624B36}"/>
    <cellStyle name="쉼표 [0] 2 4 7 4" xfId="10413" xr:uid="{D5E55964-47C8-4D98-9E1D-21788D180CF4}"/>
    <cellStyle name="쉼표 [0] 2 4 7 5" xfId="14204" xr:uid="{16CB3461-8B64-49F1-96BB-9F27659332D2}"/>
    <cellStyle name="쉼표 [0] 2 4 7 6" xfId="17995" xr:uid="{F5778D94-79E4-4AE4-8FCB-2BA3B69D68DC}"/>
    <cellStyle name="쉼표 [0] 2 4 8" xfId="2307" xr:uid="{DCEEA388-398F-4093-8AEC-D4B8316C9207}"/>
    <cellStyle name="쉼표 [0] 2 4 8 2" xfId="6623" xr:uid="{E3639861-7AEF-42F7-8DF6-6559915A96FB}"/>
    <cellStyle name="쉼표 [0] 2 4 8 3" xfId="10415" xr:uid="{63A8F5F3-A21E-468E-B9B4-24C226C324F1}"/>
    <cellStyle name="쉼표 [0] 2 4 8 4" xfId="14206" xr:uid="{03B2CD77-C725-455D-AC52-11CE976095C5}"/>
    <cellStyle name="쉼표 [0] 2 4 8 5" xfId="17997" xr:uid="{39C20156-BD8D-4E73-9017-D0396158D2CA}"/>
    <cellStyle name="쉼표 [0] 2 4 9" xfId="6578" xr:uid="{7804A013-D420-4333-9AEA-96555F271B5E}"/>
    <cellStyle name="쉼표 [0] 2 40" xfId="4156" xr:uid="{9BC1652A-9782-479A-A1E2-236E0F777961}"/>
    <cellStyle name="쉼표 [0] 2 40 2" xfId="6624" xr:uid="{5329E0A3-61C0-4283-AF64-E4622B26C9EF}"/>
    <cellStyle name="쉼표 [0] 2 40 3" xfId="10416" xr:uid="{820C202E-A606-465A-98C5-884488B22372}"/>
    <cellStyle name="쉼표 [0] 2 40 4" xfId="14207" xr:uid="{BB9C0D11-3A96-45D8-8252-CCD1A04E48D7}"/>
    <cellStyle name="쉼표 [0] 2 40 5" xfId="17998" xr:uid="{84FDEC41-A669-4A9E-BA9C-6AF0D4E0A8F0}"/>
    <cellStyle name="쉼표 [0] 2 41" xfId="4164" xr:uid="{A6B414E5-F91B-4ED2-BE7F-414E34E20FC0}"/>
    <cellStyle name="쉼표 [0] 2 41 2" xfId="6625" xr:uid="{A6A0FA68-9836-4067-868C-1F06E8DF9AC7}"/>
    <cellStyle name="쉼표 [0] 2 41 3" xfId="10417" xr:uid="{8F80C255-0688-4554-96C9-CFE4A99B1821}"/>
    <cellStyle name="쉼표 [0] 2 41 4" xfId="14208" xr:uid="{FCC7EFD0-D7FE-4B14-8C77-7C1C1D50CA17}"/>
    <cellStyle name="쉼표 [0] 2 41 5" xfId="17999" xr:uid="{147832A1-0646-49B8-9EBB-CAE51CD8BD69}"/>
    <cellStyle name="쉼표 [0] 2 42" xfId="4173" xr:uid="{DAC6BE52-E44D-4A12-977E-28B50811C96D}"/>
    <cellStyle name="쉼표 [0] 2 42 2" xfId="6626" xr:uid="{CB596E0F-BAA6-43B4-982E-1BC656B13DD1}"/>
    <cellStyle name="쉼표 [0] 2 42 3" xfId="10418" xr:uid="{C832A366-6261-49E3-9059-FFDA4A014CDE}"/>
    <cellStyle name="쉼표 [0] 2 42 4" xfId="14209" xr:uid="{FF9B6AEE-07CC-4A67-9D24-4B669F35C2D8}"/>
    <cellStyle name="쉼표 [0] 2 42 5" xfId="18000" xr:uid="{6BBD6430-472E-4D69-A345-E124E9D42C22}"/>
    <cellStyle name="쉼표 [0] 2 43" xfId="4181" xr:uid="{B0FED03B-5D14-4561-A4C7-FA3529856FFF}"/>
    <cellStyle name="쉼표 [0] 2 43 2" xfId="6627" xr:uid="{193FD60A-7937-4E9E-AB5A-F554CAAAE1F3}"/>
    <cellStyle name="쉼표 [0] 2 43 3" xfId="10419" xr:uid="{C6BFFCD4-4E3D-4187-87F2-5F26BD56759D}"/>
    <cellStyle name="쉼표 [0] 2 43 4" xfId="14210" xr:uid="{D835D9B6-CC01-4DA6-BF0C-2E7CE5C771C2}"/>
    <cellStyle name="쉼표 [0] 2 43 5" xfId="18001" xr:uid="{AEE48F04-E81F-47A6-8FFC-DC6572865784}"/>
    <cellStyle name="쉼표 [0] 2 44" xfId="4189" xr:uid="{F86F08EB-90AA-4CD5-930A-58FCD5C119F1}"/>
    <cellStyle name="쉼표 [0] 2 44 2" xfId="6628" xr:uid="{58769EF5-9D49-42E2-A96F-871F3E3A6D97}"/>
    <cellStyle name="쉼표 [0] 2 44 3" xfId="10420" xr:uid="{C841B56E-98A5-4924-95D6-8DA2F670230A}"/>
    <cellStyle name="쉼표 [0] 2 44 4" xfId="14211" xr:uid="{CF1CFB06-7CC0-418D-9AEE-8EF67CEBB831}"/>
    <cellStyle name="쉼표 [0] 2 44 5" xfId="18002" xr:uid="{3F88DD89-86E2-430A-B170-F4368058BD66}"/>
    <cellStyle name="쉼표 [0] 2 45" xfId="4197" xr:uid="{1B8B636F-B99E-4577-AEBD-9F888EBBC8A6}"/>
    <cellStyle name="쉼표 [0] 2 45 2" xfId="6629" xr:uid="{43F77844-0D6A-457E-9137-064012C7026C}"/>
    <cellStyle name="쉼표 [0] 2 45 3" xfId="10421" xr:uid="{75CE5A61-5A5C-4E13-810E-0FA3496AA04A}"/>
    <cellStyle name="쉼표 [0] 2 45 4" xfId="14212" xr:uid="{4C57112F-B678-4217-8951-59E233EE7607}"/>
    <cellStyle name="쉼표 [0] 2 45 5" xfId="18003" xr:uid="{5B4BC16B-19C6-4A5E-B3E5-C815B36D5415}"/>
    <cellStyle name="쉼표 [0] 2 46" xfId="4205" xr:uid="{6A3BC692-A444-4ACF-B462-BD15EC24FD8E}"/>
    <cellStyle name="쉼표 [0] 2 46 2" xfId="6630" xr:uid="{865A0956-A4A0-4340-9A39-4C3300815596}"/>
    <cellStyle name="쉼표 [0] 2 46 3" xfId="10422" xr:uid="{36F14F25-CF89-4B90-ABFD-2604431936AA}"/>
    <cellStyle name="쉼표 [0] 2 46 4" xfId="14213" xr:uid="{FEE731ED-A9A6-4EEA-9DA7-2921B314A2D4}"/>
    <cellStyle name="쉼표 [0] 2 46 5" xfId="18004" xr:uid="{CF8F6D3F-DFE4-458D-A980-7CA0D1EE1075}"/>
    <cellStyle name="쉼표 [0] 2 47" xfId="4213" xr:uid="{C9BB7A89-0A94-4352-94AA-DDC8C858EC79}"/>
    <cellStyle name="쉼표 [0] 2 47 2" xfId="6631" xr:uid="{0EB0BB54-877B-4002-920D-3B0554167CFE}"/>
    <cellStyle name="쉼표 [0] 2 47 3" xfId="10423" xr:uid="{1664B054-A81E-4F5F-B86D-E8108C7AB128}"/>
    <cellStyle name="쉼표 [0] 2 47 4" xfId="14214" xr:uid="{D6518D74-E952-41A8-B3CC-F2189C1A1612}"/>
    <cellStyle name="쉼표 [0] 2 47 5" xfId="18005" xr:uid="{9F8FDD91-842E-4194-BAC2-615A72811E34}"/>
    <cellStyle name="쉼표 [0] 2 48" xfId="4221" xr:uid="{F3FD59A3-AD29-49B4-9C43-0440DC973DE5}"/>
    <cellStyle name="쉼표 [0] 2 48 2" xfId="6632" xr:uid="{3F769C44-CACA-49E2-8AE1-1DD47EBE4D07}"/>
    <cellStyle name="쉼표 [0] 2 48 3" xfId="10424" xr:uid="{67223023-16D5-4157-A5E1-835351174E71}"/>
    <cellStyle name="쉼표 [0] 2 48 4" xfId="14215" xr:uid="{7A76BD76-D81B-4BF8-B72C-0A4AE3AE9B11}"/>
    <cellStyle name="쉼표 [0] 2 48 5" xfId="18006" xr:uid="{562B293F-8482-4717-AA84-2B941E5384F3}"/>
    <cellStyle name="쉼표 [0] 2 49" xfId="4229" xr:uid="{3E60DD2C-2775-432A-890E-7DE7AC6D48CD}"/>
    <cellStyle name="쉼표 [0] 2 49 2" xfId="6633" xr:uid="{7237BB37-AB9B-4BC2-9EE2-1CD59391E0AE}"/>
    <cellStyle name="쉼표 [0] 2 49 3" xfId="10425" xr:uid="{BB6361C4-C7BC-405A-A280-F129833A4895}"/>
    <cellStyle name="쉼표 [0] 2 49 4" xfId="14216" xr:uid="{31735A0C-D840-42D1-BCD0-BD62DA2E26FF}"/>
    <cellStyle name="쉼표 [0] 2 49 5" xfId="18007" xr:uid="{F34ECA61-F773-4A56-BF0F-69A9EBDC163E}"/>
    <cellStyle name="쉼표 [0] 2 5" xfId="488" xr:uid="{5630C2A2-DFD5-45D5-ABA6-961356BD06B7}"/>
    <cellStyle name="쉼표 [0] 2 5 10" xfId="10426" xr:uid="{D57C6230-56FB-4CC3-B049-1C91249B2C27}"/>
    <cellStyle name="쉼표 [0] 2 5 11" xfId="14217" xr:uid="{69B883C8-7821-4C3A-BEC3-74243F680E2E}"/>
    <cellStyle name="쉼표 [0] 2 5 12" xfId="18008" xr:uid="{6606C0B4-4564-41A6-8C53-4C5760C76715}"/>
    <cellStyle name="쉼표 [0] 2 5 2" xfId="775" xr:uid="{CFB13010-2823-450A-BFC3-EE4238BE8899}"/>
    <cellStyle name="쉼표 [0] 2 5 2 10" xfId="18009" xr:uid="{5472CFD7-2DAE-439C-A926-A3C067E72879}"/>
    <cellStyle name="쉼표 [0] 2 5 2 2" xfId="1002" xr:uid="{13E9142B-4A48-4F64-929E-59B50EA5DE37}"/>
    <cellStyle name="쉼표 [0] 2 5 2 2 2" xfId="1685" xr:uid="{316A057A-F106-4912-B677-8F03CDD63D11}"/>
    <cellStyle name="쉼표 [0] 2 5 2 2 2 2" xfId="3478" xr:uid="{70A0FCF6-33F1-4D6D-ABE0-EC7E95A175D4}"/>
    <cellStyle name="쉼표 [0] 2 5 2 2 2 2 2" xfId="6638" xr:uid="{7A2C5307-C52A-4766-997E-3A09029AFEA5}"/>
    <cellStyle name="쉼표 [0] 2 5 2 2 2 2 3" xfId="10430" xr:uid="{8544DA13-BE0F-49BE-A857-EB8EBF4BACC2}"/>
    <cellStyle name="쉼표 [0] 2 5 2 2 2 2 4" xfId="14221" xr:uid="{16C14E3A-4C1B-4DB8-BFC2-8DF9F06C12A5}"/>
    <cellStyle name="쉼표 [0] 2 5 2 2 2 2 5" xfId="18012" xr:uid="{AB2E703C-0840-4781-BF2C-8DE8B0523329}"/>
    <cellStyle name="쉼표 [0] 2 5 2 2 2 3" xfId="6637" xr:uid="{EF59B467-1A14-426F-BB32-EEAAF1A29572}"/>
    <cellStyle name="쉼표 [0] 2 5 2 2 2 4" xfId="10429" xr:uid="{E3BBF8F4-B5CE-4234-A0DC-CE234DFACFCD}"/>
    <cellStyle name="쉼표 [0] 2 5 2 2 2 5" xfId="14220" xr:uid="{D1FB5978-AF26-440E-B6BA-F6486FA9C4ED}"/>
    <cellStyle name="쉼표 [0] 2 5 2 2 2 6" xfId="18011" xr:uid="{ADCCA7BF-A0BD-4097-9B15-BEBC06E8FF21}"/>
    <cellStyle name="쉼표 [0] 2 5 2 2 3" xfId="2190" xr:uid="{94A0B51D-3E5F-40EC-A76D-E0E06D2D8C6D}"/>
    <cellStyle name="쉼표 [0] 2 5 2 2 3 2" xfId="3983" xr:uid="{3E4EBBA7-761E-46D5-9187-B9054ADC4697}"/>
    <cellStyle name="쉼표 [0] 2 5 2 2 3 2 2" xfId="6640" xr:uid="{CBAA7EA9-E9C8-4307-8B6A-E91AE3F017C7}"/>
    <cellStyle name="쉼표 [0] 2 5 2 2 3 2 3" xfId="10432" xr:uid="{1D20C005-3B67-42C5-8DD1-A8F7B4AD6DC9}"/>
    <cellStyle name="쉼표 [0] 2 5 2 2 3 2 4" xfId="14223" xr:uid="{608B4042-E3B5-438E-9F94-37B7D166BA7A}"/>
    <cellStyle name="쉼표 [0] 2 5 2 2 3 2 5" xfId="18014" xr:uid="{0F8A2F4D-9246-4D12-8B38-5BFBE7FFFC5D}"/>
    <cellStyle name="쉼표 [0] 2 5 2 2 3 3" xfId="6639" xr:uid="{324D1B77-6E2F-4B81-BE13-30495984FB8F}"/>
    <cellStyle name="쉼표 [0] 2 5 2 2 3 4" xfId="10431" xr:uid="{32C5FF64-1EA6-45FD-A6B1-EA5C8660E580}"/>
    <cellStyle name="쉼표 [0] 2 5 2 2 3 5" xfId="14222" xr:uid="{008FB88B-BEFB-4D2E-8C93-9E3C3417719F}"/>
    <cellStyle name="쉼표 [0] 2 5 2 2 3 6" xfId="18013" xr:uid="{FEDA8CFC-7F5F-4DA8-8FA8-F4C4F9FDE66E}"/>
    <cellStyle name="쉼표 [0] 2 5 2 2 4" xfId="2795" xr:uid="{5E53C68F-8E92-49C1-997D-7F348A909C95}"/>
    <cellStyle name="쉼표 [0] 2 5 2 2 4 2" xfId="6641" xr:uid="{4D2136DE-131F-45C3-80CC-117225644695}"/>
    <cellStyle name="쉼표 [0] 2 5 2 2 4 3" xfId="10433" xr:uid="{357903AF-A21B-40D1-AE77-2626751BA429}"/>
    <cellStyle name="쉼표 [0] 2 5 2 2 4 4" xfId="14224" xr:uid="{80936D33-F94E-4250-B5DA-5A7D17634CFD}"/>
    <cellStyle name="쉼표 [0] 2 5 2 2 4 5" xfId="18015" xr:uid="{9C4C1520-866A-4180-956E-717ACE34DAB2}"/>
    <cellStyle name="쉼표 [0] 2 5 2 2 5" xfId="6636" xr:uid="{030D2593-F474-4722-BCE6-EE8DEBF67321}"/>
    <cellStyle name="쉼표 [0] 2 5 2 2 6" xfId="10428" xr:uid="{7169A232-6ED4-42C0-AB1E-84EDF19DECF9}"/>
    <cellStyle name="쉼표 [0] 2 5 2 2 7" xfId="14219" xr:uid="{42891EBB-15A5-4905-977F-BEF262D2D709}"/>
    <cellStyle name="쉼표 [0] 2 5 2 2 8" xfId="18010" xr:uid="{618DF576-36EB-4DFF-BA29-B2C2F7DAACD6}"/>
    <cellStyle name="쉼표 [0] 2 5 2 3" xfId="1229" xr:uid="{363E31C4-1118-4BA1-9EBF-128AFBD9FC42}"/>
    <cellStyle name="쉼표 [0] 2 5 2 3 2" xfId="1912" xr:uid="{D524003C-3AFF-4B56-9007-2196143494AA}"/>
    <cellStyle name="쉼표 [0] 2 5 2 3 2 2" xfId="3705" xr:uid="{A0DACD80-AEC6-4D92-9A75-C2800D16C985}"/>
    <cellStyle name="쉼표 [0] 2 5 2 3 2 2 2" xfId="6644" xr:uid="{C008E0F4-6E20-4B1A-9DDC-798D66947957}"/>
    <cellStyle name="쉼표 [0] 2 5 2 3 2 2 3" xfId="10436" xr:uid="{5888D5CC-52B5-4564-A5BF-82468899D7A9}"/>
    <cellStyle name="쉼표 [0] 2 5 2 3 2 2 4" xfId="14227" xr:uid="{6B1D46B8-B345-482A-9A16-8713BC6D5814}"/>
    <cellStyle name="쉼표 [0] 2 5 2 3 2 2 5" xfId="18018" xr:uid="{D5CDF1E9-56D1-470B-B653-664BC60B2D4C}"/>
    <cellStyle name="쉼표 [0] 2 5 2 3 2 3" xfId="6643" xr:uid="{66CC335B-1AF8-453F-8A4B-F7554BD3364E}"/>
    <cellStyle name="쉼표 [0] 2 5 2 3 2 4" xfId="10435" xr:uid="{F934F9F7-8912-4B29-96AB-5C56C897E782}"/>
    <cellStyle name="쉼표 [0] 2 5 2 3 2 5" xfId="14226" xr:uid="{F288772C-090B-4730-ABC5-3A296F73E16A}"/>
    <cellStyle name="쉼표 [0] 2 5 2 3 2 6" xfId="18017" xr:uid="{BA8FA5C6-D1AD-403D-A2A1-530CEE7273F6}"/>
    <cellStyle name="쉼표 [0] 2 5 2 3 3" xfId="3022" xr:uid="{FE12434C-9CE0-4BD7-AF1C-73F3FE9BB092}"/>
    <cellStyle name="쉼표 [0] 2 5 2 3 3 2" xfId="6645" xr:uid="{6CA369C5-327C-4E2E-8216-3E9AD6D07F14}"/>
    <cellStyle name="쉼표 [0] 2 5 2 3 3 3" xfId="10437" xr:uid="{201C481D-D066-4C84-8D7B-2B1BCCAFC78C}"/>
    <cellStyle name="쉼표 [0] 2 5 2 3 3 4" xfId="14228" xr:uid="{1393523B-2706-4E42-918E-7F33E2972B5E}"/>
    <cellStyle name="쉼표 [0] 2 5 2 3 3 5" xfId="18019" xr:uid="{0962A603-1134-4D29-B5AE-0CFEF58685E6}"/>
    <cellStyle name="쉼표 [0] 2 5 2 3 4" xfId="6642" xr:uid="{F07836D2-E925-40C9-9F57-55A4F5014627}"/>
    <cellStyle name="쉼표 [0] 2 5 2 3 5" xfId="10434" xr:uid="{9ED4D25F-989C-408E-990D-8B11DE55BC05}"/>
    <cellStyle name="쉼표 [0] 2 5 2 3 6" xfId="14225" xr:uid="{563B81A2-F7F0-4934-B1E1-100F0186821B}"/>
    <cellStyle name="쉼표 [0] 2 5 2 3 7" xfId="18016" xr:uid="{A8F13113-BC96-45F7-AAC7-57F6B536A3B2}"/>
    <cellStyle name="쉼표 [0] 2 5 2 4" xfId="1457" xr:uid="{5FFCB381-429B-4EFC-AC41-50D64EBFB882}"/>
    <cellStyle name="쉼표 [0] 2 5 2 4 2" xfId="3250" xr:uid="{57CC374D-1B88-43B9-98E6-BBE38F4FCC92}"/>
    <cellStyle name="쉼표 [0] 2 5 2 4 2 2" xfId="6647" xr:uid="{6555ECD8-9A4D-48A6-B6FC-468A68E76BE3}"/>
    <cellStyle name="쉼표 [0] 2 5 2 4 2 3" xfId="10439" xr:uid="{1B983954-0D3E-4F81-A112-16C1DE51671B}"/>
    <cellStyle name="쉼표 [0] 2 5 2 4 2 4" xfId="14230" xr:uid="{D62CB7B4-78EB-49C3-8F58-E6379196A4D8}"/>
    <cellStyle name="쉼표 [0] 2 5 2 4 2 5" xfId="18021" xr:uid="{CCF237D2-4704-4D45-83A6-F387980B7774}"/>
    <cellStyle name="쉼표 [0] 2 5 2 4 3" xfId="6646" xr:uid="{A50F3DEC-46FF-472C-A020-02D7B173717F}"/>
    <cellStyle name="쉼표 [0] 2 5 2 4 4" xfId="10438" xr:uid="{C1D3A1A0-9C82-4126-A06F-AC1E1A78AC5C}"/>
    <cellStyle name="쉼표 [0] 2 5 2 4 5" xfId="14229" xr:uid="{46B17688-FD7C-4863-9FDF-FD9BD695ABF1}"/>
    <cellStyle name="쉼표 [0] 2 5 2 4 6" xfId="18020" xr:uid="{4FEEB89D-008E-4EA8-A840-7BD11588B56B}"/>
    <cellStyle name="쉼표 [0] 2 5 2 5" xfId="2047" xr:uid="{1FD95264-44EB-4A72-B5C5-B44619D103F2}"/>
    <cellStyle name="쉼표 [0] 2 5 2 5 2" xfId="3840" xr:uid="{46C579C2-5F24-41C3-BE5B-F0882697D642}"/>
    <cellStyle name="쉼표 [0] 2 5 2 5 2 2" xfId="6649" xr:uid="{32B50107-E6FD-4F4D-8B15-D8728EDFDF81}"/>
    <cellStyle name="쉼표 [0] 2 5 2 5 2 3" xfId="10441" xr:uid="{055F3094-2B33-4C35-A9F6-75B89D744D9B}"/>
    <cellStyle name="쉼표 [0] 2 5 2 5 2 4" xfId="14232" xr:uid="{EAB01FBF-0E32-4670-A156-04966DC20B17}"/>
    <cellStyle name="쉼표 [0] 2 5 2 5 2 5" xfId="18023" xr:uid="{F131A126-7376-42D8-A818-FE27189A97A9}"/>
    <cellStyle name="쉼표 [0] 2 5 2 5 3" xfId="6648" xr:uid="{1EE26CE7-69EF-412F-A8C3-320EBB32CF69}"/>
    <cellStyle name="쉼표 [0] 2 5 2 5 4" xfId="10440" xr:uid="{A638518A-53B1-4FAE-A1AB-349DACB34D21}"/>
    <cellStyle name="쉼표 [0] 2 5 2 5 5" xfId="14231" xr:uid="{5CED0545-C6D5-48B6-87AC-469BD72215F3}"/>
    <cellStyle name="쉼표 [0] 2 5 2 5 6" xfId="18022" xr:uid="{92CAF3E3-B9CB-4A46-BFA6-12D745615C06}"/>
    <cellStyle name="쉼표 [0] 2 5 2 6" xfId="2568" xr:uid="{8C76EAFD-5DD2-4D7C-B5CB-05165D5C85B2}"/>
    <cellStyle name="쉼표 [0] 2 5 2 6 2" xfId="6650" xr:uid="{50F77F07-AB5B-4612-9A31-48415F1F6196}"/>
    <cellStyle name="쉼표 [0] 2 5 2 6 3" xfId="10442" xr:uid="{5545EEFA-9BB3-4FB9-8D2A-7CB4F5BDAF63}"/>
    <cellStyle name="쉼표 [0] 2 5 2 6 4" xfId="14233" xr:uid="{7425689D-9D10-44A1-9B72-2BBB2346419F}"/>
    <cellStyle name="쉼표 [0] 2 5 2 6 5" xfId="18024" xr:uid="{3DD6C30D-B261-4BFC-9659-676555348F55}"/>
    <cellStyle name="쉼표 [0] 2 5 2 7" xfId="6635" xr:uid="{48943CEC-737F-47DF-9298-074DA5DDC799}"/>
    <cellStyle name="쉼표 [0] 2 5 2 8" xfId="10427" xr:uid="{59AE638C-2297-4BE9-8E8B-C0820CB20281}"/>
    <cellStyle name="쉼표 [0] 2 5 2 9" xfId="14218" xr:uid="{3A6C870A-E6DE-4847-B50B-EDD18A29C3F4}"/>
    <cellStyle name="쉼표 [0] 2 5 3" xfId="700" xr:uid="{CBEE99F8-9139-4D1B-8530-710D08DEB6ED}"/>
    <cellStyle name="쉼표 [0] 2 5 3 10" xfId="18025" xr:uid="{BD64ECE4-BC43-4274-90F2-518765B5C21B}"/>
    <cellStyle name="쉼표 [0] 2 5 3 2" xfId="927" xr:uid="{A69A4500-C0AC-4DEB-A75B-535B040F8A98}"/>
    <cellStyle name="쉼표 [0] 2 5 3 2 2" xfId="1610" xr:uid="{CAA698B1-A193-462E-AE9B-8BF3E3F2ED4E}"/>
    <cellStyle name="쉼표 [0] 2 5 3 2 2 2" xfId="3403" xr:uid="{F13F59E2-DA8B-42BF-839D-CCA1F3938D0A}"/>
    <cellStyle name="쉼표 [0] 2 5 3 2 2 2 2" xfId="6654" xr:uid="{151C0D15-300D-4157-8F0E-197A5905BFFA}"/>
    <cellStyle name="쉼표 [0] 2 5 3 2 2 2 3" xfId="10446" xr:uid="{B38D1907-F114-4648-A8C5-ABC6B2C4EF45}"/>
    <cellStyle name="쉼표 [0] 2 5 3 2 2 2 4" xfId="14237" xr:uid="{790647DE-A768-4096-8928-21206E6913FB}"/>
    <cellStyle name="쉼표 [0] 2 5 3 2 2 2 5" xfId="18028" xr:uid="{EDCA6AAE-22B9-42F5-AF9D-7F8033189BAE}"/>
    <cellStyle name="쉼표 [0] 2 5 3 2 2 3" xfId="6653" xr:uid="{0CCBEC0B-F65A-4ACF-8101-9625E1C6B58A}"/>
    <cellStyle name="쉼표 [0] 2 5 3 2 2 4" xfId="10445" xr:uid="{3EC2D729-4946-4C92-85AA-51F7C03A95A2}"/>
    <cellStyle name="쉼표 [0] 2 5 3 2 2 5" xfId="14236" xr:uid="{B4A3312E-37FC-488C-B334-CFDCCF9A6485}"/>
    <cellStyle name="쉼표 [0] 2 5 3 2 2 6" xfId="18027" xr:uid="{68AD9A34-8259-4530-83B5-9BA6DA021945}"/>
    <cellStyle name="쉼표 [0] 2 5 3 2 3" xfId="2720" xr:uid="{C2894964-091E-4875-B110-07863CB29A7F}"/>
    <cellStyle name="쉼표 [0] 2 5 3 2 3 2" xfId="6655" xr:uid="{936A1458-FD85-4A9A-B53C-DE8D1C2323AB}"/>
    <cellStyle name="쉼표 [0] 2 5 3 2 3 3" xfId="10447" xr:uid="{ECE44E8E-06D0-489E-A6C8-50E4C87508D7}"/>
    <cellStyle name="쉼표 [0] 2 5 3 2 3 4" xfId="14238" xr:uid="{E1F73A16-1F80-468E-849D-91DB12B2F36B}"/>
    <cellStyle name="쉼표 [0] 2 5 3 2 3 5" xfId="18029" xr:uid="{6E2F76E7-2D88-4B69-887C-8C5801FB39F2}"/>
    <cellStyle name="쉼표 [0] 2 5 3 2 4" xfId="6652" xr:uid="{451EE66C-6025-48AC-A099-A5EDDC56A2EC}"/>
    <cellStyle name="쉼표 [0] 2 5 3 2 5" xfId="10444" xr:uid="{328D6CBD-6C33-4E88-95F1-20FF22B26D29}"/>
    <cellStyle name="쉼표 [0] 2 5 3 2 6" xfId="14235" xr:uid="{A52F2A99-D705-459D-A936-CC5622DA646E}"/>
    <cellStyle name="쉼표 [0] 2 5 3 2 7" xfId="18026" xr:uid="{5A5F7A13-CACE-4C1A-8324-4786E3EDA368}"/>
    <cellStyle name="쉼표 [0] 2 5 3 3" xfId="1154" xr:uid="{C4377D1B-934C-4B31-899A-5EB3A07680EC}"/>
    <cellStyle name="쉼표 [0] 2 5 3 3 2" xfId="1837" xr:uid="{15E279CC-4E9F-4E33-B037-FCAD31442BE6}"/>
    <cellStyle name="쉼표 [0] 2 5 3 3 2 2" xfId="3630" xr:uid="{82E42349-F560-496E-ACEE-81486861DAA0}"/>
    <cellStyle name="쉼표 [0] 2 5 3 3 2 2 2" xfId="6658" xr:uid="{B7C8961C-BDBB-487B-86F2-8E5632F9F80D}"/>
    <cellStyle name="쉼표 [0] 2 5 3 3 2 2 3" xfId="10450" xr:uid="{79FD2236-B7B7-44A6-BCED-1B0CACFB0C0C}"/>
    <cellStyle name="쉼표 [0] 2 5 3 3 2 2 4" xfId="14241" xr:uid="{D6F5E422-AF7D-4A76-8DD1-A812D395FCF9}"/>
    <cellStyle name="쉼표 [0] 2 5 3 3 2 2 5" xfId="18032" xr:uid="{7D50F952-4EF7-410E-89C1-4C92B281B3D3}"/>
    <cellStyle name="쉼표 [0] 2 5 3 3 2 3" xfId="6657" xr:uid="{A51CFD61-AFD2-4A73-BC4E-ED4F16AEBED6}"/>
    <cellStyle name="쉼표 [0] 2 5 3 3 2 4" xfId="10449" xr:uid="{B75A75FC-0962-40D9-9221-B0043305A376}"/>
    <cellStyle name="쉼표 [0] 2 5 3 3 2 5" xfId="14240" xr:uid="{4A85A5B8-68D7-4C41-84AB-AF0A8ECC81EA}"/>
    <cellStyle name="쉼표 [0] 2 5 3 3 2 6" xfId="18031" xr:uid="{8D50980E-68AE-4F67-B822-BA04FA2AE860}"/>
    <cellStyle name="쉼표 [0] 2 5 3 3 3" xfId="2947" xr:uid="{4BAE6F99-E49F-49E4-8032-98948DF7D298}"/>
    <cellStyle name="쉼표 [0] 2 5 3 3 3 2" xfId="6659" xr:uid="{EAF3989F-7A9B-49B8-B7BB-B559BAAE6C08}"/>
    <cellStyle name="쉼표 [0] 2 5 3 3 3 3" xfId="10451" xr:uid="{DEA5E330-2523-48AD-B4B6-90A2F2FBE154}"/>
    <cellStyle name="쉼표 [0] 2 5 3 3 3 4" xfId="14242" xr:uid="{3DEAB8AE-0699-4953-A02B-38F800506CA1}"/>
    <cellStyle name="쉼표 [0] 2 5 3 3 3 5" xfId="18033" xr:uid="{536C0CBB-9F45-441C-8263-968638A2B09B}"/>
    <cellStyle name="쉼표 [0] 2 5 3 3 4" xfId="6656" xr:uid="{96FD86D6-E7F0-4021-B19B-2397E9496BC9}"/>
    <cellStyle name="쉼표 [0] 2 5 3 3 5" xfId="10448" xr:uid="{7CA5A21F-851C-47E6-8606-DA7EF9686BDB}"/>
    <cellStyle name="쉼표 [0] 2 5 3 3 6" xfId="14239" xr:uid="{119E13FE-423F-4F19-8570-EA6B5641AE1B}"/>
    <cellStyle name="쉼표 [0] 2 5 3 3 7" xfId="18030" xr:uid="{3E03F639-589A-4D15-97F9-FEEA198F2AC5}"/>
    <cellStyle name="쉼표 [0] 2 5 3 4" xfId="1382" xr:uid="{FE332EA1-ED50-487C-BB07-BBB1BD426187}"/>
    <cellStyle name="쉼표 [0] 2 5 3 4 2" xfId="3175" xr:uid="{204BEFA0-F831-4EB8-A9BA-73A983DE0240}"/>
    <cellStyle name="쉼표 [0] 2 5 3 4 2 2" xfId="6661" xr:uid="{B181F8FE-1017-4500-BE9D-4EAC01180923}"/>
    <cellStyle name="쉼표 [0] 2 5 3 4 2 3" xfId="10453" xr:uid="{173878D0-B543-430F-A568-7BB384C168CB}"/>
    <cellStyle name="쉼표 [0] 2 5 3 4 2 4" xfId="14244" xr:uid="{E006509B-234E-4A18-B5D0-150F7149B9FA}"/>
    <cellStyle name="쉼표 [0] 2 5 3 4 2 5" xfId="18035" xr:uid="{2A44554D-BF17-400C-A169-C77E781A84F8}"/>
    <cellStyle name="쉼표 [0] 2 5 3 4 3" xfId="6660" xr:uid="{5CC79697-CC3E-41E6-B4F1-CAFDF073F2C8}"/>
    <cellStyle name="쉼표 [0] 2 5 3 4 4" xfId="10452" xr:uid="{A6AA82A4-C25C-4E52-A085-7649CFE297FD}"/>
    <cellStyle name="쉼표 [0] 2 5 3 4 5" xfId="14243" xr:uid="{D4C354E9-E422-4EEA-BFEB-8F4F914C5B52}"/>
    <cellStyle name="쉼표 [0] 2 5 3 4 6" xfId="18034" xr:uid="{2D7304F9-FDB6-4537-9B1D-87B1B30FD619}"/>
    <cellStyle name="쉼표 [0] 2 5 3 5" xfId="1986" xr:uid="{D37AA021-9752-44F6-AACE-9B35C2994E11}"/>
    <cellStyle name="쉼표 [0] 2 5 3 5 2" xfId="3779" xr:uid="{A8A4E746-C63F-4C20-8B81-A1D6032D691A}"/>
    <cellStyle name="쉼표 [0] 2 5 3 5 2 2" xfId="6663" xr:uid="{70970C8B-95F9-4E4F-945F-D65B54E6F0D7}"/>
    <cellStyle name="쉼표 [0] 2 5 3 5 2 3" xfId="10455" xr:uid="{2195B844-ED72-495F-8B1F-FC264215B2DA}"/>
    <cellStyle name="쉼표 [0] 2 5 3 5 2 4" xfId="14246" xr:uid="{EE886207-5C37-4111-B175-7368BDB93BBA}"/>
    <cellStyle name="쉼표 [0] 2 5 3 5 2 5" xfId="18037" xr:uid="{2F9640DC-E8AB-4F61-80DC-F5092D99C379}"/>
    <cellStyle name="쉼표 [0] 2 5 3 5 3" xfId="6662" xr:uid="{FFFD7808-437D-4FB2-8197-B8544DFDE8D5}"/>
    <cellStyle name="쉼표 [0] 2 5 3 5 4" xfId="10454" xr:uid="{146E7E00-0A61-4A43-A52E-ECFA7F6C49AD}"/>
    <cellStyle name="쉼표 [0] 2 5 3 5 5" xfId="14245" xr:uid="{820CFDF2-453F-4F22-A51F-5D1706823C58}"/>
    <cellStyle name="쉼표 [0] 2 5 3 5 6" xfId="18036" xr:uid="{8A479CB4-9669-442E-BD44-548D349C0AEE}"/>
    <cellStyle name="쉼표 [0] 2 5 3 6" xfId="2493" xr:uid="{08781B74-6D9D-4C1A-828B-9E734001780F}"/>
    <cellStyle name="쉼표 [0] 2 5 3 6 2" xfId="6664" xr:uid="{6F9AA8ED-E959-4022-A34F-33AE6C03166E}"/>
    <cellStyle name="쉼표 [0] 2 5 3 6 3" xfId="10456" xr:uid="{9BCC1F1F-A08C-4C15-811B-6F99AB15261D}"/>
    <cellStyle name="쉼표 [0] 2 5 3 6 4" xfId="14247" xr:uid="{C71F30D6-4EA5-444A-B5F2-5CE4B7A68E95}"/>
    <cellStyle name="쉼표 [0] 2 5 3 6 5" xfId="18038" xr:uid="{F43B2043-23AF-4263-931D-66B68D2FF8FF}"/>
    <cellStyle name="쉼표 [0] 2 5 3 7" xfId="6651" xr:uid="{EEF909AA-2FE0-4761-A2CC-D1D0164E777E}"/>
    <cellStyle name="쉼표 [0] 2 5 3 8" xfId="10443" xr:uid="{7578C9D0-7603-4EEC-BCD5-7828F91D56CA}"/>
    <cellStyle name="쉼표 [0] 2 5 3 9" xfId="14234" xr:uid="{39715BC8-C5C8-4E41-9EE7-2CDC7DA2AC0C}"/>
    <cellStyle name="쉼표 [0] 2 5 4" xfId="851" xr:uid="{1498AFB2-724B-4897-8F59-DE8683F646DA}"/>
    <cellStyle name="쉼표 [0] 2 5 4 2" xfId="1534" xr:uid="{93FF3E1A-D1F0-4418-8D33-0BB116147389}"/>
    <cellStyle name="쉼표 [0] 2 5 4 2 2" xfId="3327" xr:uid="{8C165C53-A7FD-4590-9D81-14679EF98548}"/>
    <cellStyle name="쉼표 [0] 2 5 4 2 2 2" xfId="6667" xr:uid="{319AB35B-A4AA-4D57-862F-72966A339F7F}"/>
    <cellStyle name="쉼표 [0] 2 5 4 2 2 3" xfId="10459" xr:uid="{1D64DD9A-7BD6-4B57-833E-98F2EAC67E15}"/>
    <cellStyle name="쉼표 [0] 2 5 4 2 2 4" xfId="14250" xr:uid="{D683B772-4104-457D-8F6E-D73CD46B4BC8}"/>
    <cellStyle name="쉼표 [0] 2 5 4 2 2 5" xfId="18041" xr:uid="{7667F77E-BB17-469B-A02C-0829EFF5535F}"/>
    <cellStyle name="쉼표 [0] 2 5 4 2 3" xfId="6666" xr:uid="{77F2CA15-9203-47F6-9073-16573C6C3B86}"/>
    <cellStyle name="쉼표 [0] 2 5 4 2 4" xfId="10458" xr:uid="{D2923BCC-DAB0-429F-8783-D368BF5B2D69}"/>
    <cellStyle name="쉼표 [0] 2 5 4 2 5" xfId="14249" xr:uid="{D31C8F26-FF51-45A6-8C3A-4A21D42B4428}"/>
    <cellStyle name="쉼표 [0] 2 5 4 2 6" xfId="18040" xr:uid="{B7506203-8401-445C-BF96-2B6A81D6AC64}"/>
    <cellStyle name="쉼표 [0] 2 5 4 3" xfId="2115" xr:uid="{6A55B62E-2BC9-4EB8-A6F5-AE7D54E7213E}"/>
    <cellStyle name="쉼표 [0] 2 5 4 3 2" xfId="3908" xr:uid="{0B0AD9EE-6935-4A08-9398-6F744C88414A}"/>
    <cellStyle name="쉼표 [0] 2 5 4 3 2 2" xfId="6669" xr:uid="{7D5A57C1-BBCC-458F-82CD-310B19810815}"/>
    <cellStyle name="쉼표 [0] 2 5 4 3 2 3" xfId="10461" xr:uid="{A26C28E9-F122-47AC-BCCF-71ACEC382F40}"/>
    <cellStyle name="쉼표 [0] 2 5 4 3 2 4" xfId="14252" xr:uid="{A5AE6302-10DA-4542-9467-943AE97C9C70}"/>
    <cellStyle name="쉼표 [0] 2 5 4 3 2 5" xfId="18043" xr:uid="{F6ADC4E3-29CE-443B-B02D-1C77FED104BB}"/>
    <cellStyle name="쉼표 [0] 2 5 4 3 3" xfId="6668" xr:uid="{A6A50EE1-5BB5-40F9-9BC5-13F084988052}"/>
    <cellStyle name="쉼표 [0] 2 5 4 3 4" xfId="10460" xr:uid="{B3A97C1C-2D5A-4596-8A01-4A8D0185F358}"/>
    <cellStyle name="쉼표 [0] 2 5 4 3 5" xfId="14251" xr:uid="{B1613E20-C12F-4861-8D16-DC7EF4FF0374}"/>
    <cellStyle name="쉼표 [0] 2 5 4 3 6" xfId="18042" xr:uid="{A00BB78C-0297-42DB-99B2-D276A845B3CB}"/>
    <cellStyle name="쉼표 [0] 2 5 4 4" xfId="2644" xr:uid="{8129A139-2F95-45D0-86BF-D10E6AD79235}"/>
    <cellStyle name="쉼표 [0] 2 5 4 4 2" xfId="6670" xr:uid="{CEF757D3-64BC-46CD-BF88-26095E87C67D}"/>
    <cellStyle name="쉼표 [0] 2 5 4 4 3" xfId="10462" xr:uid="{3F31341F-99D2-4558-BFC8-44A60CAD4A0A}"/>
    <cellStyle name="쉼표 [0] 2 5 4 4 4" xfId="14253" xr:uid="{C58E9624-C950-4C2E-B8CF-435FBEDD25C1}"/>
    <cellStyle name="쉼표 [0] 2 5 4 4 5" xfId="18044" xr:uid="{42212791-2F34-4F68-B27C-6208D712CD9D}"/>
    <cellStyle name="쉼표 [0] 2 5 4 5" xfId="6665" xr:uid="{4A149091-AF63-419D-9007-98F63510F34F}"/>
    <cellStyle name="쉼표 [0] 2 5 4 6" xfId="10457" xr:uid="{457E80B6-FF52-42E3-ABF3-A286A4B5D6C3}"/>
    <cellStyle name="쉼표 [0] 2 5 4 7" xfId="14248" xr:uid="{9DCA3539-3D3C-4B32-9F01-9A0593275717}"/>
    <cellStyle name="쉼표 [0] 2 5 4 8" xfId="18039" xr:uid="{D8DF48FA-2676-4DD4-9728-8043469C0A0A}"/>
    <cellStyle name="쉼표 [0] 2 5 5" xfId="1078" xr:uid="{BEDD2CFD-0043-431E-8573-20E502B6B35F}"/>
    <cellStyle name="쉼표 [0] 2 5 5 2" xfId="1761" xr:uid="{9D25CA24-D22D-4B3A-9536-706BE9701112}"/>
    <cellStyle name="쉼표 [0] 2 5 5 2 2" xfId="3554" xr:uid="{3445A757-F7AF-4A9C-95BC-0EE51DF6368B}"/>
    <cellStyle name="쉼표 [0] 2 5 5 2 2 2" xfId="6673" xr:uid="{6175B987-6338-4EE3-9DDB-B23E24C2270A}"/>
    <cellStyle name="쉼표 [0] 2 5 5 2 2 3" xfId="10465" xr:uid="{1FEF7CA3-FD55-4432-88F2-D9E4F4D94EB9}"/>
    <cellStyle name="쉼표 [0] 2 5 5 2 2 4" xfId="14256" xr:uid="{CFDB943F-20C2-498D-A8A2-C53DDD1361AE}"/>
    <cellStyle name="쉼표 [0] 2 5 5 2 2 5" xfId="18047" xr:uid="{6798FED7-667A-4DA6-AEC1-930F9E4576C8}"/>
    <cellStyle name="쉼표 [0] 2 5 5 2 3" xfId="6672" xr:uid="{5C19BA77-D56B-4384-976F-A8F8D06C4C53}"/>
    <cellStyle name="쉼표 [0] 2 5 5 2 4" xfId="10464" xr:uid="{57A3ACE0-A7EF-4435-931F-A5E8887D4B0A}"/>
    <cellStyle name="쉼표 [0] 2 5 5 2 5" xfId="14255" xr:uid="{5F594236-9B6C-4C0B-B417-E7C3A66F3AD3}"/>
    <cellStyle name="쉼표 [0] 2 5 5 2 6" xfId="18046" xr:uid="{43969233-97C7-4957-BF4B-DA746F369CDC}"/>
    <cellStyle name="쉼표 [0] 2 5 5 3" xfId="2871" xr:uid="{73DF352D-DDA6-444E-9566-966BB2BC281B}"/>
    <cellStyle name="쉼표 [0] 2 5 5 3 2" xfId="6674" xr:uid="{B15FE155-05F0-479C-9417-5058ACB35624}"/>
    <cellStyle name="쉼표 [0] 2 5 5 3 3" xfId="10466" xr:uid="{EC3AE2C9-ED86-4F9E-A69C-17BD8A05D9B1}"/>
    <cellStyle name="쉼표 [0] 2 5 5 3 4" xfId="14257" xr:uid="{91252D70-FE6A-4FD3-84F2-C44A642696C6}"/>
    <cellStyle name="쉼표 [0] 2 5 5 3 5" xfId="18048" xr:uid="{4A6EE2DA-5DAB-44A4-A479-2C79A8BFC237}"/>
    <cellStyle name="쉼표 [0] 2 5 5 4" xfId="6671" xr:uid="{19297A73-8D41-4119-83BB-D2A6EE91FE7F}"/>
    <cellStyle name="쉼표 [0] 2 5 5 5" xfId="10463" xr:uid="{E485AE29-53F1-4922-8747-3510446F16A6}"/>
    <cellStyle name="쉼표 [0] 2 5 5 6" xfId="14254" xr:uid="{935A9D40-0A08-4031-AF81-2AA899AC5368}"/>
    <cellStyle name="쉼표 [0] 2 5 5 7" xfId="18045" xr:uid="{7F1E491A-840E-463B-983F-D0A1C98EEE7B}"/>
    <cellStyle name="쉼표 [0] 2 5 6" xfId="1306" xr:uid="{9BAE0496-FBCB-492F-B412-D206FEB429D8}"/>
    <cellStyle name="쉼표 [0] 2 5 6 2" xfId="3099" xr:uid="{4A5C5CD8-789D-433E-9B12-E4DCBC0EA16A}"/>
    <cellStyle name="쉼표 [0] 2 5 6 2 2" xfId="6676" xr:uid="{F51500DA-15C1-46EB-9297-97DD8A263EB7}"/>
    <cellStyle name="쉼표 [0] 2 5 6 2 3" xfId="10468" xr:uid="{9F462834-9BAD-4C81-BD9F-069D1C5287DF}"/>
    <cellStyle name="쉼표 [0] 2 5 6 2 4" xfId="14259" xr:uid="{72449C9A-9615-4D34-949B-84716642A2A9}"/>
    <cellStyle name="쉼표 [0] 2 5 6 2 5" xfId="18050" xr:uid="{C9676071-A084-431F-844D-F956825EB96F}"/>
    <cellStyle name="쉼표 [0] 2 5 6 3" xfId="6675" xr:uid="{BC7A7837-E4DD-4172-9BC0-E5EFF1891CA8}"/>
    <cellStyle name="쉼표 [0] 2 5 6 4" xfId="10467" xr:uid="{682FDB7E-FA9A-403E-AB6C-27A37228C643}"/>
    <cellStyle name="쉼표 [0] 2 5 6 5" xfId="14258" xr:uid="{DD9783AD-A9EE-4D36-A3D5-BF269F0CD0E3}"/>
    <cellStyle name="쉼표 [0] 2 5 6 6" xfId="18049" xr:uid="{F3C0F9B8-F289-49C1-9E96-3778BDE6AEF8}"/>
    <cellStyle name="쉼표 [0] 2 5 7" xfId="610" xr:uid="{077DFDED-B72B-4604-88E0-52A4FDC59A48}"/>
    <cellStyle name="쉼표 [0] 2 5 7 2" xfId="2411" xr:uid="{676F9E23-A1F0-484D-BD43-E573A7DC7D5C}"/>
    <cellStyle name="쉼표 [0] 2 5 7 2 2" xfId="6678" xr:uid="{1BABFA3C-DEC6-43DA-A4D1-ED621BB523E3}"/>
    <cellStyle name="쉼표 [0] 2 5 7 2 3" xfId="10470" xr:uid="{C16751CD-5B7F-439E-8F27-FC74A29A6335}"/>
    <cellStyle name="쉼표 [0] 2 5 7 2 4" xfId="14261" xr:uid="{CB44E5F5-0CE0-4433-A3C8-479F983A091B}"/>
    <cellStyle name="쉼표 [0] 2 5 7 2 5" xfId="18052" xr:uid="{45815276-1B35-4CFA-84FF-3F566CC642D5}"/>
    <cellStyle name="쉼표 [0] 2 5 7 3" xfId="6677" xr:uid="{A783B3FD-38E5-4EE6-8BAA-72769DD82379}"/>
    <cellStyle name="쉼표 [0] 2 5 7 4" xfId="10469" xr:uid="{3813BD7F-1911-4FD1-AAF4-8A0A162F8554}"/>
    <cellStyle name="쉼표 [0] 2 5 7 5" xfId="14260" xr:uid="{66D97529-11E1-4A7A-92B4-86A56983728D}"/>
    <cellStyle name="쉼표 [0] 2 5 7 6" xfId="18051" xr:uid="{E0723471-04BF-46A0-BC57-9563F89AB4DA}"/>
    <cellStyle name="쉼표 [0] 2 5 8" xfId="2313" xr:uid="{C9E39F1D-22F1-4013-A85F-DDFEF0F0EEA9}"/>
    <cellStyle name="쉼표 [0] 2 5 8 2" xfId="6679" xr:uid="{08E0E333-C339-490C-8917-3343829EBD39}"/>
    <cellStyle name="쉼표 [0] 2 5 8 3" xfId="10471" xr:uid="{A8B2A78B-5E9A-40D2-9707-31AA07AB1C2E}"/>
    <cellStyle name="쉼표 [0] 2 5 8 4" xfId="14262" xr:uid="{8598B2A5-105D-451A-AEFF-69E781693F56}"/>
    <cellStyle name="쉼표 [0] 2 5 8 5" xfId="18053" xr:uid="{BF2A42D8-E18C-4D69-B207-B84390E6E74A}"/>
    <cellStyle name="쉼표 [0] 2 5 9" xfId="6634" xr:uid="{9AFD8DF7-D155-4FBE-BF58-279519FA3E15}"/>
    <cellStyle name="쉼표 [0] 2 50" xfId="4237" xr:uid="{9ECCCA81-D77E-491C-9833-557AC62BB623}"/>
    <cellStyle name="쉼표 [0] 2 50 2" xfId="6680" xr:uid="{69A46A85-4EDC-42EC-BB51-69947DB08066}"/>
    <cellStyle name="쉼표 [0] 2 50 3" xfId="10472" xr:uid="{780B2AD8-99D7-4176-A239-ECC8A6FB8DB5}"/>
    <cellStyle name="쉼표 [0] 2 50 4" xfId="14263" xr:uid="{17FDEC6E-0B3C-4DD3-86BE-A27BCC2FDDA6}"/>
    <cellStyle name="쉼표 [0] 2 50 5" xfId="18054" xr:uid="{12C4E0EF-4607-4DCB-9078-F2D00F7758CE}"/>
    <cellStyle name="쉼표 [0] 2 51" xfId="4245" xr:uid="{5638464A-DB4D-43DD-8D09-A8C0D35AA98B}"/>
    <cellStyle name="쉼표 [0] 2 51 2" xfId="6681" xr:uid="{3C5A519A-C770-48F0-9B1F-780505379534}"/>
    <cellStyle name="쉼표 [0] 2 51 3" xfId="10473" xr:uid="{CA517DB3-A1A1-4646-949C-A89B90656D29}"/>
    <cellStyle name="쉼표 [0] 2 51 4" xfId="14264" xr:uid="{319A65D5-7075-4E73-8724-539D90750938}"/>
    <cellStyle name="쉼표 [0] 2 51 5" xfId="18055" xr:uid="{DDCCC3EC-4C05-4C27-89EA-AD7123331890}"/>
    <cellStyle name="쉼표 [0] 2 52" xfId="6682" xr:uid="{EE02DE10-36F7-4C8D-8A45-C4AFA9A7F59A}"/>
    <cellStyle name="쉼표 [0] 2 52 2" xfId="10474" xr:uid="{2D0059D4-14B4-4836-82FE-7667E0308DAF}"/>
    <cellStyle name="쉼표 [0] 2 52 3" xfId="14265" xr:uid="{DE1429BC-6848-4523-BF87-6C8031E37D44}"/>
    <cellStyle name="쉼표 [0] 2 52 4" xfId="18056" xr:uid="{EFD523FA-A744-4068-9AA8-75E536F20B4D}"/>
    <cellStyle name="쉼표 [0] 2 53" xfId="4253" xr:uid="{C0EE2FD7-3934-451D-B8D2-5725749D98FB}"/>
    <cellStyle name="쉼표 [0] 2 54" xfId="8047" xr:uid="{FF2E088C-2B29-4724-A4D6-75FA19353E1B}"/>
    <cellStyle name="쉼표 [0] 2 55" xfId="11837" xr:uid="{67DE65EA-6B60-4701-B91A-15738F6B7290}"/>
    <cellStyle name="쉼표 [0] 2 56" xfId="15628" xr:uid="{3C55C7D5-EA12-4CB7-AD57-FF3B2B45B5A4}"/>
    <cellStyle name="쉼표 [0] 2 6" xfId="502" xr:uid="{84582EDB-233B-4584-93D6-117AAD670D1C}"/>
    <cellStyle name="쉼표 [0] 2 6 10" xfId="10475" xr:uid="{BA2E372D-2F55-4D4D-A9DD-2A05E51FD7C5}"/>
    <cellStyle name="쉼표 [0] 2 6 11" xfId="14266" xr:uid="{3132B6D4-115C-490B-961A-E03F88618D9B}"/>
    <cellStyle name="쉼표 [0] 2 6 12" xfId="18057" xr:uid="{4124CFB7-D3EC-4AB4-8BD2-B5D91BB90F0C}"/>
    <cellStyle name="쉼표 [0] 2 6 2" xfId="783" xr:uid="{39CE95F8-B035-4F01-A0DC-12798E1220C8}"/>
    <cellStyle name="쉼표 [0] 2 6 2 10" xfId="18058" xr:uid="{C4E20E92-E8BE-4FFE-8ACE-CAA8DC135B49}"/>
    <cellStyle name="쉼표 [0] 2 6 2 2" xfId="1010" xr:uid="{C0623654-6E20-4F07-85D3-7FD19B191F93}"/>
    <cellStyle name="쉼표 [0] 2 6 2 2 2" xfId="1693" xr:uid="{7C572EC0-7ED1-48CC-8F39-30995C8E2E31}"/>
    <cellStyle name="쉼표 [0] 2 6 2 2 2 2" xfId="3486" xr:uid="{8A3F945F-17EE-4549-B312-6056A2EE715E}"/>
    <cellStyle name="쉼표 [0] 2 6 2 2 2 2 2" xfId="6687" xr:uid="{A731A414-1B2D-4F41-B1C1-2C032939BCBB}"/>
    <cellStyle name="쉼표 [0] 2 6 2 2 2 2 3" xfId="10479" xr:uid="{D899201B-E073-43E2-8546-9C6F3F7EA155}"/>
    <cellStyle name="쉼표 [0] 2 6 2 2 2 2 4" xfId="14270" xr:uid="{BD3ACB6E-1808-43C0-B685-C6CDB9CEF032}"/>
    <cellStyle name="쉼표 [0] 2 6 2 2 2 2 5" xfId="18061" xr:uid="{262E9E0C-F93C-44AE-A537-CAAA62535BBA}"/>
    <cellStyle name="쉼표 [0] 2 6 2 2 2 3" xfId="6686" xr:uid="{CF9B145F-D2B6-4031-A44B-8125F9C949F7}"/>
    <cellStyle name="쉼표 [0] 2 6 2 2 2 4" xfId="10478" xr:uid="{4722E8BB-1DCF-4E47-A75E-F67F940B1945}"/>
    <cellStyle name="쉼표 [0] 2 6 2 2 2 5" xfId="14269" xr:uid="{21C60C4B-08DF-4CAD-95C0-47DA946E2F7C}"/>
    <cellStyle name="쉼표 [0] 2 6 2 2 2 6" xfId="18060" xr:uid="{FE67CD6D-9998-4153-B9DD-6466F14939D7}"/>
    <cellStyle name="쉼표 [0] 2 6 2 2 3" xfId="2198" xr:uid="{97FCE1BA-D7C6-4F29-88F2-8428C0A4187E}"/>
    <cellStyle name="쉼표 [0] 2 6 2 2 3 2" xfId="3991" xr:uid="{D006D3F5-D7EE-4197-AF50-3294EB019EA3}"/>
    <cellStyle name="쉼표 [0] 2 6 2 2 3 2 2" xfId="6689" xr:uid="{2D3A99EA-48D1-4B5C-AF36-A9646DF50D9F}"/>
    <cellStyle name="쉼표 [0] 2 6 2 2 3 2 3" xfId="10481" xr:uid="{8615143A-6F8C-4E2A-8475-8E6435CBD18E}"/>
    <cellStyle name="쉼표 [0] 2 6 2 2 3 2 4" xfId="14272" xr:uid="{1061946A-7A98-4FE9-A93D-1D37D4F9B894}"/>
    <cellStyle name="쉼표 [0] 2 6 2 2 3 2 5" xfId="18063" xr:uid="{0D3253D5-3B07-430B-8475-61110CACE552}"/>
    <cellStyle name="쉼표 [0] 2 6 2 2 3 3" xfId="6688" xr:uid="{69DFC523-F91F-4FA1-8B99-B6D9FFEEFA05}"/>
    <cellStyle name="쉼표 [0] 2 6 2 2 3 4" xfId="10480" xr:uid="{4B279512-CB4A-4FE5-B828-4E2109EC59AE}"/>
    <cellStyle name="쉼표 [0] 2 6 2 2 3 5" xfId="14271" xr:uid="{E01A2D1D-5A65-4DC7-9E55-D71FCC3E234D}"/>
    <cellStyle name="쉼표 [0] 2 6 2 2 3 6" xfId="18062" xr:uid="{B7481E94-AD1A-48A5-893C-995916A5BA8B}"/>
    <cellStyle name="쉼표 [0] 2 6 2 2 4" xfId="2803" xr:uid="{6A2D54FE-367F-445A-9C51-9E7382FC6137}"/>
    <cellStyle name="쉼표 [0] 2 6 2 2 4 2" xfId="6690" xr:uid="{4D6F6535-8594-488C-B290-7BE90FCE9128}"/>
    <cellStyle name="쉼표 [0] 2 6 2 2 4 3" xfId="10482" xr:uid="{F70AC623-9F73-4C68-8AD0-AA3BC1E235DE}"/>
    <cellStyle name="쉼표 [0] 2 6 2 2 4 4" xfId="14273" xr:uid="{A15E69C1-4A5F-43CD-B6D6-2F754ABE9A37}"/>
    <cellStyle name="쉼표 [0] 2 6 2 2 4 5" xfId="18064" xr:uid="{FF00C04F-C71B-414D-BFE6-1653419CBDD3}"/>
    <cellStyle name="쉼표 [0] 2 6 2 2 5" xfId="6685" xr:uid="{855FD4E9-E44A-43A9-89CF-C7B7B9B08B92}"/>
    <cellStyle name="쉼표 [0] 2 6 2 2 6" xfId="10477" xr:uid="{8E58053E-4658-48F3-B069-382463FAA225}"/>
    <cellStyle name="쉼표 [0] 2 6 2 2 7" xfId="14268" xr:uid="{E1E451FC-E6E0-46E0-8FC0-861BFFD757E0}"/>
    <cellStyle name="쉼표 [0] 2 6 2 2 8" xfId="18059" xr:uid="{D8BB4097-D8F7-4109-BF4F-FE1A6F9EEBA7}"/>
    <cellStyle name="쉼표 [0] 2 6 2 3" xfId="1237" xr:uid="{207F06E0-453B-413C-A00A-500C170E454F}"/>
    <cellStyle name="쉼표 [0] 2 6 2 3 2" xfId="1920" xr:uid="{A0843DC5-89DE-49FC-AAEE-BA229E24F574}"/>
    <cellStyle name="쉼표 [0] 2 6 2 3 2 2" xfId="3713" xr:uid="{8163FFEF-4A0D-4BBE-820C-225C303555C2}"/>
    <cellStyle name="쉼표 [0] 2 6 2 3 2 2 2" xfId="6693" xr:uid="{3234B169-05E3-4249-91F9-46A1926FA359}"/>
    <cellStyle name="쉼표 [0] 2 6 2 3 2 2 3" xfId="10485" xr:uid="{AAF7FC07-7A8D-4662-BF75-38052D781FD8}"/>
    <cellStyle name="쉼표 [0] 2 6 2 3 2 2 4" xfId="14276" xr:uid="{DCBB110A-6930-4B91-B682-A04EF9CDE1F6}"/>
    <cellStyle name="쉼표 [0] 2 6 2 3 2 2 5" xfId="18067" xr:uid="{82524B32-6351-40D4-BF5C-9D7B5A01EABC}"/>
    <cellStyle name="쉼표 [0] 2 6 2 3 2 3" xfId="6692" xr:uid="{06087F32-B8EC-4FB8-841F-F5F9644323C9}"/>
    <cellStyle name="쉼표 [0] 2 6 2 3 2 4" xfId="10484" xr:uid="{A11BE553-4184-40FC-9F44-F83960520020}"/>
    <cellStyle name="쉼표 [0] 2 6 2 3 2 5" xfId="14275" xr:uid="{04DB72E5-6E98-476A-A9CE-BDE5AB807CE8}"/>
    <cellStyle name="쉼표 [0] 2 6 2 3 2 6" xfId="18066" xr:uid="{8322ED5F-3F94-400B-88F4-D7F8F1440E23}"/>
    <cellStyle name="쉼표 [0] 2 6 2 3 3" xfId="3030" xr:uid="{96C01164-1CF4-4FAA-8FF4-B0A29C614F14}"/>
    <cellStyle name="쉼표 [0] 2 6 2 3 3 2" xfId="6694" xr:uid="{946C3A90-9AF8-4874-A47E-144ECA797B5C}"/>
    <cellStyle name="쉼표 [0] 2 6 2 3 3 3" xfId="10486" xr:uid="{9C5BA96D-83F2-416A-959C-07ECCFD45C55}"/>
    <cellStyle name="쉼표 [0] 2 6 2 3 3 4" xfId="14277" xr:uid="{43A5CB9D-8745-4E18-8873-E75240EC77D1}"/>
    <cellStyle name="쉼표 [0] 2 6 2 3 3 5" xfId="18068" xr:uid="{4C997DA3-17E8-402E-8B75-F131F3DCF5E0}"/>
    <cellStyle name="쉼표 [0] 2 6 2 3 4" xfId="6691" xr:uid="{21BFD67D-CA25-4D6D-89FC-88494894755D}"/>
    <cellStyle name="쉼표 [0] 2 6 2 3 5" xfId="10483" xr:uid="{6ADB5789-47EA-4A3E-8915-9D95829DE88E}"/>
    <cellStyle name="쉼표 [0] 2 6 2 3 6" xfId="14274" xr:uid="{59075B10-7CDC-44F9-90CD-DC9880C2E77A}"/>
    <cellStyle name="쉼표 [0] 2 6 2 3 7" xfId="18065" xr:uid="{8D64AFF5-B8EC-4F81-813A-3F98AD08F25E}"/>
    <cellStyle name="쉼표 [0] 2 6 2 4" xfId="1465" xr:uid="{EDBDFD6A-EE72-4EF1-B3B9-CC2C776B8B72}"/>
    <cellStyle name="쉼표 [0] 2 6 2 4 2" xfId="3258" xr:uid="{74775C4D-6F5E-44DE-9B77-DD5546A84E3A}"/>
    <cellStyle name="쉼표 [0] 2 6 2 4 2 2" xfId="6696" xr:uid="{3B94C904-BFEA-4D26-BA79-EED6A8CC250F}"/>
    <cellStyle name="쉼표 [0] 2 6 2 4 2 3" xfId="10488" xr:uid="{FB16DB70-949F-48AA-B2D2-2DD6C7D0399C}"/>
    <cellStyle name="쉼표 [0] 2 6 2 4 2 4" xfId="14279" xr:uid="{14D8F274-0F32-4040-8F33-C467E189D94F}"/>
    <cellStyle name="쉼표 [0] 2 6 2 4 2 5" xfId="18070" xr:uid="{79C4E233-FF82-4680-8D07-E6FB6A2A6A71}"/>
    <cellStyle name="쉼표 [0] 2 6 2 4 3" xfId="6695" xr:uid="{890CDEC2-CBA0-4BC7-AE80-602B82B4F03F}"/>
    <cellStyle name="쉼표 [0] 2 6 2 4 4" xfId="10487" xr:uid="{BD130417-8DC8-400C-9EAA-9568A0D7C64A}"/>
    <cellStyle name="쉼표 [0] 2 6 2 4 5" xfId="14278" xr:uid="{B73FA732-73BD-4B41-A0F4-BBEA4957E4B4}"/>
    <cellStyle name="쉼표 [0] 2 6 2 4 6" xfId="18069" xr:uid="{D7891EA0-A57F-43A3-9085-B660BF311F78}"/>
    <cellStyle name="쉼표 [0] 2 6 2 5" xfId="2054" xr:uid="{517F028F-5DD2-433E-A802-0898D57F0A13}"/>
    <cellStyle name="쉼표 [0] 2 6 2 5 2" xfId="3847" xr:uid="{CBEE565F-9DC7-4C5D-821F-C2B0707296F7}"/>
    <cellStyle name="쉼표 [0] 2 6 2 5 2 2" xfId="6698" xr:uid="{D18B4D68-33D5-4820-811B-341DD201CF79}"/>
    <cellStyle name="쉼표 [0] 2 6 2 5 2 3" xfId="10490" xr:uid="{813C0630-A538-4A66-A47A-9DA19AC609F7}"/>
    <cellStyle name="쉼표 [0] 2 6 2 5 2 4" xfId="14281" xr:uid="{0C002536-5457-44D8-9B33-DA03FCF21211}"/>
    <cellStyle name="쉼표 [0] 2 6 2 5 2 5" xfId="18072" xr:uid="{E4AB02B1-7B59-48D8-B909-1C0B6B10B2BB}"/>
    <cellStyle name="쉼표 [0] 2 6 2 5 3" xfId="6697" xr:uid="{94021587-6C11-4AE2-A301-513577B743CE}"/>
    <cellStyle name="쉼표 [0] 2 6 2 5 4" xfId="10489" xr:uid="{05584681-11E5-41A0-8A1F-4DCFF9A6BF81}"/>
    <cellStyle name="쉼표 [0] 2 6 2 5 5" xfId="14280" xr:uid="{E34DD961-C464-4CE8-AD3E-9DD6DB38CDAA}"/>
    <cellStyle name="쉼표 [0] 2 6 2 5 6" xfId="18071" xr:uid="{49738A05-1F1F-45C8-8733-F990ACF46C77}"/>
    <cellStyle name="쉼표 [0] 2 6 2 6" xfId="2576" xr:uid="{59C17DFF-8D3F-4526-87BF-3F7252B68BBD}"/>
    <cellStyle name="쉼표 [0] 2 6 2 6 2" xfId="6699" xr:uid="{97FAEDE5-8093-4C0C-8AFE-D8B632DAF8E0}"/>
    <cellStyle name="쉼표 [0] 2 6 2 6 3" xfId="10491" xr:uid="{879E4DC9-5D3C-4362-9B1F-5FDF8B42EB4E}"/>
    <cellStyle name="쉼표 [0] 2 6 2 6 4" xfId="14282" xr:uid="{3D9DBA9E-B223-4202-8294-3FCE5AD95471}"/>
    <cellStyle name="쉼표 [0] 2 6 2 6 5" xfId="18073" xr:uid="{4F983B65-F125-4B9E-A727-FB8AAEAAE7A1}"/>
    <cellStyle name="쉼표 [0] 2 6 2 7" xfId="6684" xr:uid="{0B2E09F5-1772-40DD-89CF-C3EFA1256741}"/>
    <cellStyle name="쉼표 [0] 2 6 2 8" xfId="10476" xr:uid="{F7AF0037-5787-4603-B0F0-2F4CF024EF3C}"/>
    <cellStyle name="쉼표 [0] 2 6 2 9" xfId="14267" xr:uid="{9708A78C-33A8-4F9D-A3C6-FD9C5E724AE1}"/>
    <cellStyle name="쉼표 [0] 2 6 3" xfId="708" xr:uid="{A8C69B78-30E5-41C2-A534-B26FBFBE22B0}"/>
    <cellStyle name="쉼표 [0] 2 6 3 10" xfId="18074" xr:uid="{97B7BED5-CCA7-4580-B105-66F7E2E8ED65}"/>
    <cellStyle name="쉼표 [0] 2 6 3 2" xfId="935" xr:uid="{DA6D2F72-FF65-4486-8BFE-F54B14AA3864}"/>
    <cellStyle name="쉼표 [0] 2 6 3 2 2" xfId="1618" xr:uid="{AE7B3914-A035-4E98-B9F0-0C8F2915A0BD}"/>
    <cellStyle name="쉼표 [0] 2 6 3 2 2 2" xfId="3411" xr:uid="{E6828C6E-2DAE-4C9F-999B-92F0654C075F}"/>
    <cellStyle name="쉼표 [0] 2 6 3 2 2 2 2" xfId="6703" xr:uid="{9427739A-B3BA-466F-9D39-17387BFBCDAF}"/>
    <cellStyle name="쉼표 [0] 2 6 3 2 2 2 3" xfId="10495" xr:uid="{7D9910C0-5B1A-44BD-BDDB-FE4A89F89B50}"/>
    <cellStyle name="쉼표 [0] 2 6 3 2 2 2 4" xfId="14286" xr:uid="{8072A7E8-1868-4A97-9F95-1A44FD9B3013}"/>
    <cellStyle name="쉼표 [0] 2 6 3 2 2 2 5" xfId="18077" xr:uid="{4E8CFAD5-BB60-43B8-BB62-FF11C520B0EA}"/>
    <cellStyle name="쉼표 [0] 2 6 3 2 2 3" xfId="6702" xr:uid="{207B3210-D3AB-4B20-B36F-557F71F6BFC5}"/>
    <cellStyle name="쉼표 [0] 2 6 3 2 2 4" xfId="10494" xr:uid="{9D40D851-E6D4-4B08-B1C8-9F336179D261}"/>
    <cellStyle name="쉼표 [0] 2 6 3 2 2 5" xfId="14285" xr:uid="{BDE91BD8-CDC3-4F86-A3BB-4CE8B8DBBA1B}"/>
    <cellStyle name="쉼표 [0] 2 6 3 2 2 6" xfId="18076" xr:uid="{DF13F6DA-FB32-44D1-9C5A-5157BB3B4649}"/>
    <cellStyle name="쉼표 [0] 2 6 3 2 3" xfId="2728" xr:uid="{2EFD88A4-0F2C-4784-83CB-C9C88E7A8931}"/>
    <cellStyle name="쉼표 [0] 2 6 3 2 3 2" xfId="6704" xr:uid="{76D433F7-9701-4EF5-B732-4434FA1E08AB}"/>
    <cellStyle name="쉼표 [0] 2 6 3 2 3 3" xfId="10496" xr:uid="{86B07BA0-965C-4AC9-93D1-FC38424E6F1F}"/>
    <cellStyle name="쉼표 [0] 2 6 3 2 3 4" xfId="14287" xr:uid="{7865DEDB-C708-4ED0-8777-82B1D61C5B17}"/>
    <cellStyle name="쉼표 [0] 2 6 3 2 3 5" xfId="18078" xr:uid="{938E8FCB-3420-4293-97C1-2CB3CA5D9268}"/>
    <cellStyle name="쉼표 [0] 2 6 3 2 4" xfId="6701" xr:uid="{9C03225F-0F7E-4CFB-BBD1-FE774C037459}"/>
    <cellStyle name="쉼표 [0] 2 6 3 2 5" xfId="10493" xr:uid="{D6B61BB4-5709-4767-B657-9FA0E1914A09}"/>
    <cellStyle name="쉼표 [0] 2 6 3 2 6" xfId="14284" xr:uid="{A40B417B-D864-4A75-8520-66AFFA7CCABC}"/>
    <cellStyle name="쉼표 [0] 2 6 3 2 7" xfId="18075" xr:uid="{7CB5A53B-5132-4CAE-A504-A0B14BAE9DF4}"/>
    <cellStyle name="쉼표 [0] 2 6 3 3" xfId="1162" xr:uid="{A2498DD2-99DA-4AAF-8132-F553F88E4D82}"/>
    <cellStyle name="쉼표 [0] 2 6 3 3 2" xfId="1845" xr:uid="{063C2043-055E-4163-9CCA-D18AA378D051}"/>
    <cellStyle name="쉼표 [0] 2 6 3 3 2 2" xfId="3638" xr:uid="{32DC33A6-B037-41E3-A422-6E586DA5F26E}"/>
    <cellStyle name="쉼표 [0] 2 6 3 3 2 2 2" xfId="6707" xr:uid="{55DC5A91-95D0-4ABA-9F61-1976D050DB25}"/>
    <cellStyle name="쉼표 [0] 2 6 3 3 2 2 3" xfId="10499" xr:uid="{2331E72A-38C7-44A7-8E5B-ACE471B1348A}"/>
    <cellStyle name="쉼표 [0] 2 6 3 3 2 2 4" xfId="14290" xr:uid="{A43507D7-4482-4882-966F-1FF0B625AB12}"/>
    <cellStyle name="쉼표 [0] 2 6 3 3 2 2 5" xfId="18081" xr:uid="{C189880A-0540-4CFA-8849-CA446DC8E3A4}"/>
    <cellStyle name="쉼표 [0] 2 6 3 3 2 3" xfId="6706" xr:uid="{5F270E04-CC3D-42A6-BAC7-B903C654D924}"/>
    <cellStyle name="쉼표 [0] 2 6 3 3 2 4" xfId="10498" xr:uid="{69FFA68B-CC4C-4674-8783-0A76CC9AB1A6}"/>
    <cellStyle name="쉼표 [0] 2 6 3 3 2 5" xfId="14289" xr:uid="{B974EAF7-01C5-4E08-8ECF-80CEC74EF877}"/>
    <cellStyle name="쉼표 [0] 2 6 3 3 2 6" xfId="18080" xr:uid="{C573A485-1BDF-4FDF-8376-3DE515227533}"/>
    <cellStyle name="쉼표 [0] 2 6 3 3 3" xfId="2955" xr:uid="{73D69C4C-86E4-4AAF-AF15-7BD90F498701}"/>
    <cellStyle name="쉼표 [0] 2 6 3 3 3 2" xfId="6708" xr:uid="{A8022343-1CF1-452A-A31A-BC96DCA262B3}"/>
    <cellStyle name="쉼표 [0] 2 6 3 3 3 3" xfId="10500" xr:uid="{4E471C95-2375-4C19-9AD5-2AACF74C7DC2}"/>
    <cellStyle name="쉼표 [0] 2 6 3 3 3 4" xfId="14291" xr:uid="{F66D2246-21EE-43CC-93BC-A9795200FABC}"/>
    <cellStyle name="쉼표 [0] 2 6 3 3 3 5" xfId="18082" xr:uid="{2A2EEDF7-7F92-4DCD-807D-0C0DE2ABAD64}"/>
    <cellStyle name="쉼표 [0] 2 6 3 3 4" xfId="6705" xr:uid="{836527ED-606F-40A6-8F19-A3468F3CA1BA}"/>
    <cellStyle name="쉼표 [0] 2 6 3 3 5" xfId="10497" xr:uid="{56EA2AC3-226C-42E9-B9A1-86DFDE5E7FEE}"/>
    <cellStyle name="쉼표 [0] 2 6 3 3 6" xfId="14288" xr:uid="{339E355B-0411-4CD6-937E-5871E35C2B79}"/>
    <cellStyle name="쉼표 [0] 2 6 3 3 7" xfId="18079" xr:uid="{681AFE4C-56FF-42FD-B9B0-B3D8ECC2672A}"/>
    <cellStyle name="쉼표 [0] 2 6 3 4" xfId="1390" xr:uid="{ED643357-00F1-40C9-AD56-8F2969EB1C9B}"/>
    <cellStyle name="쉼표 [0] 2 6 3 4 2" xfId="3183" xr:uid="{B1E08977-31AF-47D7-AC3B-981BFDC6DE41}"/>
    <cellStyle name="쉼표 [0] 2 6 3 4 2 2" xfId="6710" xr:uid="{C9FE3427-8AA0-4EA7-858B-B52479865C33}"/>
    <cellStyle name="쉼표 [0] 2 6 3 4 2 3" xfId="10502" xr:uid="{901A5088-3F1D-4B50-978A-DC9C98B7E722}"/>
    <cellStyle name="쉼표 [0] 2 6 3 4 2 4" xfId="14293" xr:uid="{3F82729F-EDA7-4A77-9DED-3D0C4BA1235C}"/>
    <cellStyle name="쉼표 [0] 2 6 3 4 2 5" xfId="18084" xr:uid="{15879C7F-229B-48D2-8390-C4AC346154FA}"/>
    <cellStyle name="쉼표 [0] 2 6 3 4 3" xfId="6709" xr:uid="{EB3911F2-A03C-4D5D-BBC7-169E82B52E5D}"/>
    <cellStyle name="쉼표 [0] 2 6 3 4 4" xfId="10501" xr:uid="{0674E938-769D-4A95-89B0-0B295BB7F9EE}"/>
    <cellStyle name="쉼표 [0] 2 6 3 4 5" xfId="14292" xr:uid="{1663E704-0B81-42BD-B5D7-81F317C9608D}"/>
    <cellStyle name="쉼표 [0] 2 6 3 4 6" xfId="18083" xr:uid="{BDB99C59-8572-497B-A3E6-C7C901E7EEFB}"/>
    <cellStyle name="쉼표 [0] 2 6 3 5" xfId="1994" xr:uid="{BC9BEB4E-6CBF-4993-8A68-BCDE45809A17}"/>
    <cellStyle name="쉼표 [0] 2 6 3 5 2" xfId="3787" xr:uid="{26D2EF04-04B1-457C-8F57-BADF705059C2}"/>
    <cellStyle name="쉼표 [0] 2 6 3 5 2 2" xfId="6712" xr:uid="{FFFCB62C-6041-4E6C-8CCA-3D868748EFB1}"/>
    <cellStyle name="쉼표 [0] 2 6 3 5 2 3" xfId="10504" xr:uid="{1F4C6D94-747A-4717-ABA5-4D860AACF312}"/>
    <cellStyle name="쉼표 [0] 2 6 3 5 2 4" xfId="14295" xr:uid="{9F591F2E-130D-47D6-99B8-0693AB8FA788}"/>
    <cellStyle name="쉼표 [0] 2 6 3 5 2 5" xfId="18086" xr:uid="{33178415-97E1-49DB-B659-72FF0FEB1A53}"/>
    <cellStyle name="쉼표 [0] 2 6 3 5 3" xfId="6711" xr:uid="{6E31C577-262D-42B2-A7A1-25AA46F16459}"/>
    <cellStyle name="쉼표 [0] 2 6 3 5 4" xfId="10503" xr:uid="{A10A5A0A-349F-4EEC-A487-70A0520C6EDF}"/>
    <cellStyle name="쉼표 [0] 2 6 3 5 5" xfId="14294" xr:uid="{CFB51C35-CE0D-4DD4-B5C4-59114941FA13}"/>
    <cellStyle name="쉼표 [0] 2 6 3 5 6" xfId="18085" xr:uid="{45E72A50-6CFF-4D21-B769-3D43E2A518DE}"/>
    <cellStyle name="쉼표 [0] 2 6 3 6" xfId="2501" xr:uid="{9F23253B-4463-4034-90A0-B3489869677D}"/>
    <cellStyle name="쉼표 [0] 2 6 3 6 2" xfId="6713" xr:uid="{4071B8E4-4AF7-4FF7-96AF-D6842127DB78}"/>
    <cellStyle name="쉼표 [0] 2 6 3 6 3" xfId="10505" xr:uid="{92737241-2FC2-4CBD-9D0B-0BA596ED2CB9}"/>
    <cellStyle name="쉼표 [0] 2 6 3 6 4" xfId="14296" xr:uid="{8B324E48-0558-45E9-92F0-798BD1C70B37}"/>
    <cellStyle name="쉼표 [0] 2 6 3 6 5" xfId="18087" xr:uid="{CC1EBC20-B4F0-4DCA-960F-D61ED28FD9AD}"/>
    <cellStyle name="쉼표 [0] 2 6 3 7" xfId="6700" xr:uid="{2E13D762-43BD-4172-86AB-01E2CE658682}"/>
    <cellStyle name="쉼표 [0] 2 6 3 8" xfId="10492" xr:uid="{23C885D6-0FED-4B27-9E78-2F1A1707757F}"/>
    <cellStyle name="쉼표 [0] 2 6 3 9" xfId="14283" xr:uid="{D57CA55A-B94D-4A23-9CBB-7D0B80632FF9}"/>
    <cellStyle name="쉼표 [0] 2 6 4" xfId="859" xr:uid="{941850D2-86C4-462F-BCF4-D850E833C0BC}"/>
    <cellStyle name="쉼표 [0] 2 6 4 2" xfId="1542" xr:uid="{49A6619C-5E2B-42E2-9E87-7DAFB49CB836}"/>
    <cellStyle name="쉼표 [0] 2 6 4 2 2" xfId="3335" xr:uid="{3C1AEF8D-A56E-483C-873A-D56B45E4D927}"/>
    <cellStyle name="쉼표 [0] 2 6 4 2 2 2" xfId="6716" xr:uid="{0297A7BA-898A-476D-8BAD-8CDBB63433F1}"/>
    <cellStyle name="쉼표 [0] 2 6 4 2 2 3" xfId="10508" xr:uid="{A8811F39-D855-4A6E-B926-C49BDBF149C7}"/>
    <cellStyle name="쉼표 [0] 2 6 4 2 2 4" xfId="14299" xr:uid="{8FFE1AE5-5BA1-49EE-A1D3-45DBBC8D3C89}"/>
    <cellStyle name="쉼표 [0] 2 6 4 2 2 5" xfId="18090" xr:uid="{69086B2B-EB80-4581-AFB8-63A71D5C89D7}"/>
    <cellStyle name="쉼표 [0] 2 6 4 2 3" xfId="6715" xr:uid="{59D856BC-9B4A-4136-BCD2-10DADFE5F197}"/>
    <cellStyle name="쉼표 [0] 2 6 4 2 4" xfId="10507" xr:uid="{35BA302B-E223-4C85-8FF6-F85545D4CA51}"/>
    <cellStyle name="쉼표 [0] 2 6 4 2 5" xfId="14298" xr:uid="{0A39EAE0-1283-4522-99C5-A75852EA6FE9}"/>
    <cellStyle name="쉼표 [0] 2 6 4 2 6" xfId="18089" xr:uid="{6FDFB8A9-EA3E-415F-A205-026683E5DD3A}"/>
    <cellStyle name="쉼표 [0] 2 6 4 3" xfId="2123" xr:uid="{454FBAD1-284D-4E90-9378-6CC21C329F1B}"/>
    <cellStyle name="쉼표 [0] 2 6 4 3 2" xfId="3916" xr:uid="{5E5A2CDE-42F3-4454-B46B-B3F193B80719}"/>
    <cellStyle name="쉼표 [0] 2 6 4 3 2 2" xfId="6718" xr:uid="{09F0928D-29D6-4499-B774-5257E3F6AFF9}"/>
    <cellStyle name="쉼표 [0] 2 6 4 3 2 3" xfId="10510" xr:uid="{DA48E76E-1538-4802-BF58-AF8B5F8E722D}"/>
    <cellStyle name="쉼표 [0] 2 6 4 3 2 4" xfId="14301" xr:uid="{899B132D-CB55-4359-BFA8-B8C7D7739B17}"/>
    <cellStyle name="쉼표 [0] 2 6 4 3 2 5" xfId="18092" xr:uid="{E22E19AA-D264-4DDB-826B-96AE1AB455A2}"/>
    <cellStyle name="쉼표 [0] 2 6 4 3 3" xfId="6717" xr:uid="{3E169B55-5293-49E7-9AA6-0428FAC401A4}"/>
    <cellStyle name="쉼표 [0] 2 6 4 3 4" xfId="10509" xr:uid="{5A701452-6A26-4682-AFB1-C39E4DBFA02F}"/>
    <cellStyle name="쉼표 [0] 2 6 4 3 5" xfId="14300" xr:uid="{72DB5193-2CE5-4100-B1BD-099D18C0B1DE}"/>
    <cellStyle name="쉼표 [0] 2 6 4 3 6" xfId="18091" xr:uid="{5270AFB6-5C47-4DE4-9773-C1900DC0D994}"/>
    <cellStyle name="쉼표 [0] 2 6 4 4" xfId="2652" xr:uid="{91CD12C9-5123-4873-B1D6-0F97A8ED9D33}"/>
    <cellStyle name="쉼표 [0] 2 6 4 4 2" xfId="6719" xr:uid="{6D668E93-EAAB-458E-AFD0-DF670C27E1DF}"/>
    <cellStyle name="쉼표 [0] 2 6 4 4 3" xfId="10511" xr:uid="{4AAE77B4-BFE4-4714-92E2-E45016CCC492}"/>
    <cellStyle name="쉼표 [0] 2 6 4 4 4" xfId="14302" xr:uid="{701EA558-3205-4929-A79A-DAB0C709267D}"/>
    <cellStyle name="쉼표 [0] 2 6 4 4 5" xfId="18093" xr:uid="{9BD77E80-E692-4BE4-97A2-83FF83AB458D}"/>
    <cellStyle name="쉼표 [0] 2 6 4 5" xfId="6714" xr:uid="{AAFFB185-AEA7-49D4-AB02-1C0E2E67BCF2}"/>
    <cellStyle name="쉼표 [0] 2 6 4 6" xfId="10506" xr:uid="{9E52136A-6620-43DE-9670-A97873AE406E}"/>
    <cellStyle name="쉼표 [0] 2 6 4 7" xfId="14297" xr:uid="{BEE59284-BC3E-47B8-BBE0-863FEE102F41}"/>
    <cellStyle name="쉼표 [0] 2 6 4 8" xfId="18088" xr:uid="{3BD967F5-B325-4C6E-8E50-DF2F3112F560}"/>
    <cellStyle name="쉼표 [0] 2 6 5" xfId="1086" xr:uid="{9DCFF6CD-0723-4633-A7BE-C4FDE2541A53}"/>
    <cellStyle name="쉼표 [0] 2 6 5 2" xfId="1769" xr:uid="{E4DC6FAC-3344-472C-B57C-3051D3B3F528}"/>
    <cellStyle name="쉼표 [0] 2 6 5 2 2" xfId="3562" xr:uid="{7CD51FF1-EF35-420C-83E1-8B618894D739}"/>
    <cellStyle name="쉼표 [0] 2 6 5 2 2 2" xfId="6722" xr:uid="{3D9C47D8-3300-41C8-A9AD-A8418FD4FF3E}"/>
    <cellStyle name="쉼표 [0] 2 6 5 2 2 3" xfId="10514" xr:uid="{FE91F6BB-7DA6-4E4D-9989-F15E1AF69CA8}"/>
    <cellStyle name="쉼표 [0] 2 6 5 2 2 4" xfId="14305" xr:uid="{A0815111-3E61-4C31-92A5-9C12B7AF68A2}"/>
    <cellStyle name="쉼표 [0] 2 6 5 2 2 5" xfId="18096" xr:uid="{7779616F-C2CA-415C-9ED7-74CC09174B64}"/>
    <cellStyle name="쉼표 [0] 2 6 5 2 3" xfId="6721" xr:uid="{EDD01C81-6379-4A17-B22A-F2B0245FD09F}"/>
    <cellStyle name="쉼표 [0] 2 6 5 2 4" xfId="10513" xr:uid="{FD30B58D-5495-457C-94A6-E99F1CD67670}"/>
    <cellStyle name="쉼표 [0] 2 6 5 2 5" xfId="14304" xr:uid="{8A69193D-4BC0-4BA1-AA92-BE1A481A3306}"/>
    <cellStyle name="쉼표 [0] 2 6 5 2 6" xfId="18095" xr:uid="{C8F0A28D-E711-4253-9AAA-0983E2279330}"/>
    <cellStyle name="쉼표 [0] 2 6 5 3" xfId="2879" xr:uid="{D93ADCF2-1EAF-47B9-AFF6-AFF363B65743}"/>
    <cellStyle name="쉼표 [0] 2 6 5 3 2" xfId="6723" xr:uid="{C7D568E0-F685-4F33-9D91-E228DCF5B0E5}"/>
    <cellStyle name="쉼표 [0] 2 6 5 3 3" xfId="10515" xr:uid="{6128EAAB-8BF4-441C-885C-8174CFF1E05C}"/>
    <cellStyle name="쉼표 [0] 2 6 5 3 4" xfId="14306" xr:uid="{68AAA3D8-3932-4623-8522-099B37F97D8B}"/>
    <cellStyle name="쉼표 [0] 2 6 5 3 5" xfId="18097" xr:uid="{E2D81DEE-199B-432E-94F9-AB46CA3E2C5E}"/>
    <cellStyle name="쉼표 [0] 2 6 5 4" xfId="6720" xr:uid="{674CF876-5DF9-44FB-B391-AE86BDB703ED}"/>
    <cellStyle name="쉼표 [0] 2 6 5 5" xfId="10512" xr:uid="{6787B863-0354-4A5D-8914-4FACD7AA88AA}"/>
    <cellStyle name="쉼표 [0] 2 6 5 6" xfId="14303" xr:uid="{F5A2E75A-15A6-406B-8035-B2AF29DF92E5}"/>
    <cellStyle name="쉼표 [0] 2 6 5 7" xfId="18094" xr:uid="{0DD76002-3239-49C1-AEB5-305FD0833278}"/>
    <cellStyle name="쉼표 [0] 2 6 6" xfId="1314" xr:uid="{FF5DA246-3114-4244-955D-02C0B2F77F94}"/>
    <cellStyle name="쉼표 [0] 2 6 6 2" xfId="3107" xr:uid="{70DA0C69-4BCD-4A3A-9AFF-D5ED0FD76AC2}"/>
    <cellStyle name="쉼표 [0] 2 6 6 2 2" xfId="6725" xr:uid="{26AD5E13-B1C2-44AE-A5B1-90E8C52E85CE}"/>
    <cellStyle name="쉼표 [0] 2 6 6 2 3" xfId="10517" xr:uid="{975DFB04-A1D1-43F3-A1EC-A9BCB4075909}"/>
    <cellStyle name="쉼표 [0] 2 6 6 2 4" xfId="14308" xr:uid="{318A02E0-0971-449A-96DA-0677E95E25B8}"/>
    <cellStyle name="쉼표 [0] 2 6 6 2 5" xfId="18099" xr:uid="{58759073-5A31-487D-BFA2-7BC5946E9EE7}"/>
    <cellStyle name="쉼표 [0] 2 6 6 3" xfId="6724" xr:uid="{1AFD9C86-0F83-4EEF-8959-028BBB35F735}"/>
    <cellStyle name="쉼표 [0] 2 6 6 4" xfId="10516" xr:uid="{7D9CB889-144E-4253-B5A5-25549865A398}"/>
    <cellStyle name="쉼표 [0] 2 6 6 5" xfId="14307" xr:uid="{B4B1B391-D022-4679-AB45-655B1350AC6F}"/>
    <cellStyle name="쉼표 [0] 2 6 6 6" xfId="18098" xr:uid="{929E7608-7A14-4DC5-8DBD-FBFD89D33F1F}"/>
    <cellStyle name="쉼표 [0] 2 6 7" xfId="618" xr:uid="{35C4DA36-6F0D-46DF-B1EF-9D94219877F0}"/>
    <cellStyle name="쉼표 [0] 2 6 7 2" xfId="2419" xr:uid="{96AC1B04-F14B-43C8-8006-D8495E596F46}"/>
    <cellStyle name="쉼표 [0] 2 6 7 2 2" xfId="6727" xr:uid="{1FF9731F-2892-4AB3-9126-DD710C84794C}"/>
    <cellStyle name="쉼표 [0] 2 6 7 2 3" xfId="10519" xr:uid="{EC4EB2C4-31A8-46DF-B4A0-55B015DE2E3E}"/>
    <cellStyle name="쉼표 [0] 2 6 7 2 4" xfId="14310" xr:uid="{4D83ABCA-1C84-4D31-B3A4-B2C63A7E84F8}"/>
    <cellStyle name="쉼표 [0] 2 6 7 2 5" xfId="18101" xr:uid="{A6D107CE-B1BB-4587-AB41-6563405ABB34}"/>
    <cellStyle name="쉼표 [0] 2 6 7 3" xfId="6726" xr:uid="{67F98CFF-A77F-4D26-9658-4E13BA29E457}"/>
    <cellStyle name="쉼표 [0] 2 6 7 4" xfId="10518" xr:uid="{64D8A15E-F591-4715-A64D-BFDE6198FAB8}"/>
    <cellStyle name="쉼표 [0] 2 6 7 5" xfId="14309" xr:uid="{890399B4-518B-47BB-B700-B5E9BA1EF7C3}"/>
    <cellStyle name="쉼표 [0] 2 6 7 6" xfId="18100" xr:uid="{3AEF04A8-722D-460E-A07B-8F8072998D4B}"/>
    <cellStyle name="쉼표 [0] 2 6 8" xfId="2321" xr:uid="{13E3B49F-771B-4323-8D3B-5E3AE5671913}"/>
    <cellStyle name="쉼표 [0] 2 6 8 2" xfId="6728" xr:uid="{008289A9-CC25-424F-9E45-13F2EB2CB084}"/>
    <cellStyle name="쉼표 [0] 2 6 8 3" xfId="10520" xr:uid="{8F86C4F8-9D6D-4920-A5E9-11805D617A98}"/>
    <cellStyle name="쉼표 [0] 2 6 8 4" xfId="14311" xr:uid="{774A6941-0C5C-48BF-BC6E-D1D15A05A46E}"/>
    <cellStyle name="쉼표 [0] 2 6 8 5" xfId="18102" xr:uid="{253547B5-3CE8-4DC8-BFFB-F4C985F80F53}"/>
    <cellStyle name="쉼표 [0] 2 6 9" xfId="6683" xr:uid="{7BA3C191-F2AD-4558-A7A9-265A6546DA17}"/>
    <cellStyle name="쉼표 [0] 2 7" xfId="507" xr:uid="{93F56638-41FD-424C-A5EF-314BB98129E3}"/>
    <cellStyle name="쉼표 [0] 2 7 10" xfId="6729" xr:uid="{0E08E4F6-D8B9-49BA-BEAA-2AB195E8524A}"/>
    <cellStyle name="쉼표 [0] 2 7 11" xfId="10521" xr:uid="{3016C745-BE74-4D93-B476-06CAF376C322}"/>
    <cellStyle name="쉼표 [0] 2 7 12" xfId="14312" xr:uid="{08D9B585-5678-4D3A-A1EE-AD65910ACB6E}"/>
    <cellStyle name="쉼표 [0] 2 7 13" xfId="18103" xr:uid="{ACA7A086-A7DD-4839-8988-BC2C90B1BBE5}"/>
    <cellStyle name="쉼표 [0] 2 7 2" xfId="520" xr:uid="{013CD870-8A8B-431A-A7E7-0103388AAF96}"/>
    <cellStyle name="쉼표 [0] 2 7 2 10" xfId="10522" xr:uid="{59C51B13-1028-490F-AB8E-F625C9BCE9C6}"/>
    <cellStyle name="쉼표 [0] 2 7 2 11" xfId="14313" xr:uid="{14A7D444-D27D-463C-8FB7-037899873C6F}"/>
    <cellStyle name="쉼표 [0] 2 7 2 12" xfId="18104" xr:uid="{EB3B65CF-0656-49A6-8AAB-66331FD28E5A}"/>
    <cellStyle name="쉼표 [0] 2 7 2 2" xfId="794" xr:uid="{0173935E-6870-467A-A0C3-E3F87497C1DB}"/>
    <cellStyle name="쉼표 [0] 2 7 2 2 10" xfId="18105" xr:uid="{1795450C-18E7-447C-90DD-3765E2C848FE}"/>
    <cellStyle name="쉼표 [0] 2 7 2 2 2" xfId="1021" xr:uid="{1FAA4E1C-0447-4142-8B56-DA2A72F259CC}"/>
    <cellStyle name="쉼표 [0] 2 7 2 2 2 2" xfId="1704" xr:uid="{871AE306-A4EE-4994-9497-7C46DB16B319}"/>
    <cellStyle name="쉼표 [0] 2 7 2 2 2 2 2" xfId="3497" xr:uid="{9F1AB849-2D77-4170-993F-06ABC1F07189}"/>
    <cellStyle name="쉼표 [0] 2 7 2 2 2 2 2 2" xfId="6734" xr:uid="{4BF4BA06-6307-4058-B22B-A773E46020EE}"/>
    <cellStyle name="쉼표 [0] 2 7 2 2 2 2 2 3" xfId="10526" xr:uid="{9ED17292-8856-43B3-AD73-E49C2F51D2C9}"/>
    <cellStyle name="쉼표 [0] 2 7 2 2 2 2 2 4" xfId="14317" xr:uid="{A62992D5-C6E6-4C5C-9774-3D3605F95432}"/>
    <cellStyle name="쉼표 [0] 2 7 2 2 2 2 2 5" xfId="18108" xr:uid="{F548C596-96AE-41C4-A507-C485DC6A4480}"/>
    <cellStyle name="쉼표 [0] 2 7 2 2 2 2 3" xfId="6733" xr:uid="{88BB9FBF-783B-4354-B62A-7314DC5D51BA}"/>
    <cellStyle name="쉼표 [0] 2 7 2 2 2 2 4" xfId="10525" xr:uid="{C42EF3D8-A85A-4D2B-8694-10579CA93C49}"/>
    <cellStyle name="쉼표 [0] 2 7 2 2 2 2 5" xfId="14316" xr:uid="{FFBAAA65-5000-4FC2-82D1-228BDE736967}"/>
    <cellStyle name="쉼표 [0] 2 7 2 2 2 2 6" xfId="18107" xr:uid="{C586767C-BBBA-4683-9701-12DFD2C03D50}"/>
    <cellStyle name="쉼표 [0] 2 7 2 2 2 3" xfId="2209" xr:uid="{20A051A1-7F3D-49C5-BB8B-EB879D03E2AF}"/>
    <cellStyle name="쉼표 [0] 2 7 2 2 2 3 2" xfId="4002" xr:uid="{8860DF30-49E3-473D-BEBC-147D0C7E977E}"/>
    <cellStyle name="쉼표 [0] 2 7 2 2 2 3 2 2" xfId="6736" xr:uid="{E17C5955-B330-420D-BFEC-D71383F072A9}"/>
    <cellStyle name="쉼표 [0] 2 7 2 2 2 3 2 3" xfId="10528" xr:uid="{33446B5F-0FE1-4535-A884-E4931FED1A96}"/>
    <cellStyle name="쉼표 [0] 2 7 2 2 2 3 2 4" xfId="14319" xr:uid="{49E20610-E2FC-401A-BD82-713A8AFBA871}"/>
    <cellStyle name="쉼표 [0] 2 7 2 2 2 3 2 5" xfId="18110" xr:uid="{7DC57411-4B31-48A0-86AD-6A6A557706EC}"/>
    <cellStyle name="쉼표 [0] 2 7 2 2 2 3 3" xfId="6735" xr:uid="{E1AB6A66-C16F-4146-82E9-491785843B3E}"/>
    <cellStyle name="쉼표 [0] 2 7 2 2 2 3 4" xfId="10527" xr:uid="{A085130F-C1FD-4F30-88E6-E889536C65AE}"/>
    <cellStyle name="쉼표 [0] 2 7 2 2 2 3 5" xfId="14318" xr:uid="{D664EC57-95F5-45E9-AA39-0D2BBEB39CA6}"/>
    <cellStyle name="쉼표 [0] 2 7 2 2 2 3 6" xfId="18109" xr:uid="{241AFDB6-F236-4AE0-8627-3361696A62B8}"/>
    <cellStyle name="쉼표 [0] 2 7 2 2 2 4" xfId="2814" xr:uid="{43DA3A86-F731-46F2-99A4-CE2232348961}"/>
    <cellStyle name="쉼표 [0] 2 7 2 2 2 4 2" xfId="6737" xr:uid="{9C0FD713-6E29-4F01-AD23-827FB0E70A1B}"/>
    <cellStyle name="쉼표 [0] 2 7 2 2 2 4 3" xfId="10529" xr:uid="{09EDC4B1-CF1E-4B3B-AA99-3DE2CA9E17B5}"/>
    <cellStyle name="쉼표 [0] 2 7 2 2 2 4 4" xfId="14320" xr:uid="{6C6E3857-F9AC-492F-8A00-218C40CADBEF}"/>
    <cellStyle name="쉼표 [0] 2 7 2 2 2 4 5" xfId="18111" xr:uid="{52595CDA-77B6-48C0-A943-539379CCA5E0}"/>
    <cellStyle name="쉼표 [0] 2 7 2 2 2 5" xfId="6732" xr:uid="{01FBE017-B59B-40BC-9786-51D2A6DBB918}"/>
    <cellStyle name="쉼표 [0] 2 7 2 2 2 6" xfId="10524" xr:uid="{27A375A9-4A90-4CF4-A96B-B4FF3356388B}"/>
    <cellStyle name="쉼표 [0] 2 7 2 2 2 7" xfId="14315" xr:uid="{DC536366-C1FB-47EA-84A4-DF043E6B7A4A}"/>
    <cellStyle name="쉼표 [0] 2 7 2 2 2 8" xfId="18106" xr:uid="{30175EA6-B25E-44FA-9271-0835B90ACB2F}"/>
    <cellStyle name="쉼표 [0] 2 7 2 2 3" xfId="1248" xr:uid="{6718BC97-4C6A-416D-A4B2-FCE3B9B43939}"/>
    <cellStyle name="쉼표 [0] 2 7 2 2 3 2" xfId="1931" xr:uid="{D848EA3D-7364-4578-88B9-EFCF0FEE65FA}"/>
    <cellStyle name="쉼표 [0] 2 7 2 2 3 2 2" xfId="3724" xr:uid="{69B8CC0E-2DEE-4E12-A0CE-BA262926C0BA}"/>
    <cellStyle name="쉼표 [0] 2 7 2 2 3 2 2 2" xfId="6740" xr:uid="{E265F2CE-0C7D-4083-8F54-AB1053E38CFF}"/>
    <cellStyle name="쉼표 [0] 2 7 2 2 3 2 2 3" xfId="10532" xr:uid="{49F512B4-6514-4F1C-BCC4-F17A4E788F12}"/>
    <cellStyle name="쉼표 [0] 2 7 2 2 3 2 2 4" xfId="14323" xr:uid="{653A6FF6-BD00-40BC-9633-8505928BC509}"/>
    <cellStyle name="쉼표 [0] 2 7 2 2 3 2 2 5" xfId="18114" xr:uid="{E94CFA67-5D48-4B73-ACB4-51916E3B363B}"/>
    <cellStyle name="쉼표 [0] 2 7 2 2 3 2 3" xfId="6739" xr:uid="{F98433BF-FE21-49AF-B41E-CB24326F61EC}"/>
    <cellStyle name="쉼표 [0] 2 7 2 2 3 2 4" xfId="10531" xr:uid="{51798E8D-452D-484A-9E96-9F600D57C52E}"/>
    <cellStyle name="쉼표 [0] 2 7 2 2 3 2 5" xfId="14322" xr:uid="{3FD3FBB9-5B5D-46DE-BCE0-CFEF378F98D4}"/>
    <cellStyle name="쉼표 [0] 2 7 2 2 3 2 6" xfId="18113" xr:uid="{A3E48FBE-6B66-44F6-85A2-03EE501BFB4D}"/>
    <cellStyle name="쉼표 [0] 2 7 2 2 3 3" xfId="3041" xr:uid="{FF08C121-C01E-4D66-99A2-9F512D1164FB}"/>
    <cellStyle name="쉼표 [0] 2 7 2 2 3 3 2" xfId="6741" xr:uid="{73E65CC0-D31E-4227-BB44-B021F52A41B8}"/>
    <cellStyle name="쉼표 [0] 2 7 2 2 3 3 3" xfId="10533" xr:uid="{24350107-A561-4597-9456-BFFFFE478DF0}"/>
    <cellStyle name="쉼표 [0] 2 7 2 2 3 3 4" xfId="14324" xr:uid="{314F511B-5902-46F9-A54E-8D2571E6B0E4}"/>
    <cellStyle name="쉼표 [0] 2 7 2 2 3 3 5" xfId="18115" xr:uid="{DA08C050-D41F-4D23-A8C9-C3E227B2C2BE}"/>
    <cellStyle name="쉼표 [0] 2 7 2 2 3 4" xfId="6738" xr:uid="{ADACFEB7-617B-4519-9FB3-E8D033BE4AD9}"/>
    <cellStyle name="쉼표 [0] 2 7 2 2 3 5" xfId="10530" xr:uid="{10DB4959-CB48-470C-96F6-1F11DD091D1C}"/>
    <cellStyle name="쉼표 [0] 2 7 2 2 3 6" xfId="14321" xr:uid="{41765D2A-9C2A-4AD5-8E55-86AAD598E44C}"/>
    <cellStyle name="쉼표 [0] 2 7 2 2 3 7" xfId="18112" xr:uid="{6DE64EF1-5C8B-4DBC-8239-18FDA54FA720}"/>
    <cellStyle name="쉼표 [0] 2 7 2 2 4" xfId="1476" xr:uid="{C0007881-C6DF-456F-9A3D-1B10509006E1}"/>
    <cellStyle name="쉼표 [0] 2 7 2 2 4 2" xfId="3269" xr:uid="{DF320DA4-DF0A-4453-9912-73ABCFF7EF27}"/>
    <cellStyle name="쉼표 [0] 2 7 2 2 4 2 2" xfId="6743" xr:uid="{552C4E9E-3A9F-459E-9803-54CE065A05DE}"/>
    <cellStyle name="쉼표 [0] 2 7 2 2 4 2 3" xfId="10535" xr:uid="{6B1B6A8B-9A69-4FB4-84DE-E422A2EA7F66}"/>
    <cellStyle name="쉼표 [0] 2 7 2 2 4 2 4" xfId="14326" xr:uid="{F42427C4-8D90-4995-BB92-09068EB8D1F5}"/>
    <cellStyle name="쉼표 [0] 2 7 2 2 4 2 5" xfId="18117" xr:uid="{03CD8735-71DA-4121-9711-946A06273A3A}"/>
    <cellStyle name="쉼표 [0] 2 7 2 2 4 3" xfId="6742" xr:uid="{E3FA634D-ED26-4AE2-94F5-FDAC9917538F}"/>
    <cellStyle name="쉼표 [0] 2 7 2 2 4 4" xfId="10534" xr:uid="{A6F1CC85-CCA8-46A0-AE38-04DB8E3C1A5D}"/>
    <cellStyle name="쉼표 [0] 2 7 2 2 4 5" xfId="14325" xr:uid="{AA59A893-7680-479A-A1D0-EBAA9C4B3671}"/>
    <cellStyle name="쉼표 [0] 2 7 2 2 4 6" xfId="18116" xr:uid="{046B4DED-225A-4A5E-8273-4F3369413842}"/>
    <cellStyle name="쉼표 [0] 2 7 2 2 5" xfId="2063" xr:uid="{79D5E0B8-E3B9-4116-85B3-B3C3F9E0D798}"/>
    <cellStyle name="쉼표 [0] 2 7 2 2 5 2" xfId="3856" xr:uid="{78656733-61D1-46C5-B0BF-EC8B3B55F835}"/>
    <cellStyle name="쉼표 [0] 2 7 2 2 5 2 2" xfId="6745" xr:uid="{C08DC3A9-4708-45F9-B9DE-0F6FA9D0997E}"/>
    <cellStyle name="쉼표 [0] 2 7 2 2 5 2 3" xfId="10537" xr:uid="{C1ED90DC-03BE-45A6-B31C-CBA5725EF790}"/>
    <cellStyle name="쉼표 [0] 2 7 2 2 5 2 4" xfId="14328" xr:uid="{CCE64D16-169B-449C-BB0E-085FB06C8E03}"/>
    <cellStyle name="쉼표 [0] 2 7 2 2 5 2 5" xfId="18119" xr:uid="{9610B259-B02A-4415-BC11-2DF14274CA23}"/>
    <cellStyle name="쉼표 [0] 2 7 2 2 5 3" xfId="6744" xr:uid="{91C96BAD-E576-44DD-A91B-70D6DBD284DA}"/>
    <cellStyle name="쉼표 [0] 2 7 2 2 5 4" xfId="10536" xr:uid="{C709219B-B28E-40CE-B54A-E62E14C497C8}"/>
    <cellStyle name="쉼표 [0] 2 7 2 2 5 5" xfId="14327" xr:uid="{12C9CC55-5DF1-496B-AEE4-131C8AD97484}"/>
    <cellStyle name="쉼표 [0] 2 7 2 2 5 6" xfId="18118" xr:uid="{B2841C9F-21DF-4E60-8566-D95F2F9CE0D9}"/>
    <cellStyle name="쉼표 [0] 2 7 2 2 6" xfId="2587" xr:uid="{A009C040-3E45-4535-B652-501D4609F20F}"/>
    <cellStyle name="쉼표 [0] 2 7 2 2 6 2" xfId="6746" xr:uid="{ABAF5483-10E8-415A-BE04-DEB4582C53E9}"/>
    <cellStyle name="쉼표 [0] 2 7 2 2 6 3" xfId="10538" xr:uid="{937FB4E9-8455-4719-AAC1-C77BEDA121DC}"/>
    <cellStyle name="쉼표 [0] 2 7 2 2 6 4" xfId="14329" xr:uid="{A6BFD071-9E3C-4AE5-A9D5-2EC4DDA6CDCC}"/>
    <cellStyle name="쉼표 [0] 2 7 2 2 6 5" xfId="18120" xr:uid="{B6340D15-0E4E-49D4-9125-4009377D6F23}"/>
    <cellStyle name="쉼표 [0] 2 7 2 2 7" xfId="6731" xr:uid="{1B7BEFE2-3FCB-4EF0-84AD-C7A60335F223}"/>
    <cellStyle name="쉼표 [0] 2 7 2 2 8" xfId="10523" xr:uid="{12233B47-96A2-4477-A626-9CB8EAA12859}"/>
    <cellStyle name="쉼표 [0] 2 7 2 2 9" xfId="14314" xr:uid="{FCC88862-70B2-43DA-81D8-CF22F305B055}"/>
    <cellStyle name="쉼표 [0] 2 7 2 3" xfId="719" xr:uid="{B2FE0273-C1A1-4961-BD27-21F825810C5B}"/>
    <cellStyle name="쉼표 [0] 2 7 2 3 10" xfId="18121" xr:uid="{1818FDBA-63CA-469A-8DEE-41B68BD4DE97}"/>
    <cellStyle name="쉼표 [0] 2 7 2 3 2" xfId="946" xr:uid="{D0679F99-48DD-4BCE-9F94-B3523FFF8581}"/>
    <cellStyle name="쉼표 [0] 2 7 2 3 2 2" xfId="1629" xr:uid="{1EBAB2A3-3AD2-4D9B-81B1-FDB050B3766B}"/>
    <cellStyle name="쉼표 [0] 2 7 2 3 2 2 2" xfId="3422" xr:uid="{35C1058A-B341-4B21-9909-D286EDE5CF5F}"/>
    <cellStyle name="쉼표 [0] 2 7 2 3 2 2 2 2" xfId="6750" xr:uid="{820D89A0-4FE6-4C9D-8800-7F3FE3815AAB}"/>
    <cellStyle name="쉼표 [0] 2 7 2 3 2 2 2 3" xfId="10542" xr:uid="{8E68AC24-0296-4408-8409-54F62B92F442}"/>
    <cellStyle name="쉼표 [0] 2 7 2 3 2 2 2 4" xfId="14333" xr:uid="{D4A37772-8676-4028-9911-A488C5212F38}"/>
    <cellStyle name="쉼표 [0] 2 7 2 3 2 2 2 5" xfId="18124" xr:uid="{7F49E8AE-8DD7-4B8E-9B9B-D00551B03FA0}"/>
    <cellStyle name="쉼표 [0] 2 7 2 3 2 2 3" xfId="6749" xr:uid="{0D565529-60E2-423C-9523-F689D40F7E1E}"/>
    <cellStyle name="쉼표 [0] 2 7 2 3 2 2 4" xfId="10541" xr:uid="{48754A74-16D2-4A48-82CB-4D4C29B357A8}"/>
    <cellStyle name="쉼표 [0] 2 7 2 3 2 2 5" xfId="14332" xr:uid="{5176B6AC-A018-4DB3-8180-926EB9B30DD7}"/>
    <cellStyle name="쉼표 [0] 2 7 2 3 2 2 6" xfId="18123" xr:uid="{C8C7EA23-A434-482F-9FB8-1A412D13947F}"/>
    <cellStyle name="쉼표 [0] 2 7 2 3 2 3" xfId="2739" xr:uid="{107BA281-4811-4D56-BC8B-09A4659C6582}"/>
    <cellStyle name="쉼표 [0] 2 7 2 3 2 3 2" xfId="6751" xr:uid="{4F87A030-5F01-46A1-BF3A-42E64CB68DD5}"/>
    <cellStyle name="쉼표 [0] 2 7 2 3 2 3 3" xfId="10543" xr:uid="{A19646C8-8340-46AD-89ED-59BE026B2B25}"/>
    <cellStyle name="쉼표 [0] 2 7 2 3 2 3 4" xfId="14334" xr:uid="{8EE87ED3-1FD1-418B-8323-15B6F59355E4}"/>
    <cellStyle name="쉼표 [0] 2 7 2 3 2 3 5" xfId="18125" xr:uid="{D8D46EF1-D793-4EDD-A386-0A45CD6EF483}"/>
    <cellStyle name="쉼표 [0] 2 7 2 3 2 4" xfId="6748" xr:uid="{7D658D8C-BAED-4F84-B858-8BE124D5D388}"/>
    <cellStyle name="쉼표 [0] 2 7 2 3 2 5" xfId="10540" xr:uid="{E615B309-7646-41C1-AB6A-68DB442B3116}"/>
    <cellStyle name="쉼표 [0] 2 7 2 3 2 6" xfId="14331" xr:uid="{AC44ACDB-C041-42E3-85AD-7C07D56819B0}"/>
    <cellStyle name="쉼표 [0] 2 7 2 3 2 7" xfId="18122" xr:uid="{7F805743-49F2-413C-A746-BA1419DC7A08}"/>
    <cellStyle name="쉼표 [0] 2 7 2 3 3" xfId="1173" xr:uid="{DDD897C0-DACC-4C01-B1DD-C22B4E43A794}"/>
    <cellStyle name="쉼표 [0] 2 7 2 3 3 2" xfId="1856" xr:uid="{2ABF672C-6F0F-43BD-B3A4-C1E64B2BC80D}"/>
    <cellStyle name="쉼표 [0] 2 7 2 3 3 2 2" xfId="3649" xr:uid="{D82F7058-0BFE-42E5-BDFF-AD6BDB45FA68}"/>
    <cellStyle name="쉼표 [0] 2 7 2 3 3 2 2 2" xfId="6754" xr:uid="{4B2D1D29-18CC-4E2E-81FD-28C02135F0DD}"/>
    <cellStyle name="쉼표 [0] 2 7 2 3 3 2 2 3" xfId="10546" xr:uid="{27506F95-B2F6-439A-AC34-70712296D12A}"/>
    <cellStyle name="쉼표 [0] 2 7 2 3 3 2 2 4" xfId="14337" xr:uid="{494EDB39-B8F8-43DE-A277-1FC5D92C0496}"/>
    <cellStyle name="쉼표 [0] 2 7 2 3 3 2 2 5" xfId="18128" xr:uid="{3FCAADE0-78DF-4DD2-9E4A-11CDFE05B262}"/>
    <cellStyle name="쉼표 [0] 2 7 2 3 3 2 3" xfId="6753" xr:uid="{5DA9262E-9C14-4C20-A4E2-0C829217F5AF}"/>
    <cellStyle name="쉼표 [0] 2 7 2 3 3 2 4" xfId="10545" xr:uid="{5A5DDC1E-C014-45AB-9822-EC7CDF1A637C}"/>
    <cellStyle name="쉼표 [0] 2 7 2 3 3 2 5" xfId="14336" xr:uid="{6EBEDADE-1672-448D-8CDD-7250A061B143}"/>
    <cellStyle name="쉼표 [0] 2 7 2 3 3 2 6" xfId="18127" xr:uid="{1390D5EC-C852-48B4-89CE-3C1E15321979}"/>
    <cellStyle name="쉼표 [0] 2 7 2 3 3 3" xfId="2966" xr:uid="{FA77C896-1A2D-4ACE-ADA4-C59AF36ABEA2}"/>
    <cellStyle name="쉼표 [0] 2 7 2 3 3 3 2" xfId="6755" xr:uid="{593C8F56-1767-449C-B5F5-1FA725ADE13D}"/>
    <cellStyle name="쉼표 [0] 2 7 2 3 3 3 3" xfId="10547" xr:uid="{462824C2-FC7F-49C1-AFA4-23297517C926}"/>
    <cellStyle name="쉼표 [0] 2 7 2 3 3 3 4" xfId="14338" xr:uid="{0F3BD003-5993-4D67-B8DB-5272BF48BF55}"/>
    <cellStyle name="쉼표 [0] 2 7 2 3 3 3 5" xfId="18129" xr:uid="{10F1FCD6-6B63-442E-B490-B343927D8308}"/>
    <cellStyle name="쉼표 [0] 2 7 2 3 3 4" xfId="6752" xr:uid="{5D6E6176-0A23-46AD-B0D4-FC204D1C1675}"/>
    <cellStyle name="쉼표 [0] 2 7 2 3 3 5" xfId="10544" xr:uid="{7D036D62-21A3-45A9-89D9-B1427C0789F5}"/>
    <cellStyle name="쉼표 [0] 2 7 2 3 3 6" xfId="14335" xr:uid="{EEC94EC5-1ED7-4AEE-B5CB-C239E59A5A15}"/>
    <cellStyle name="쉼표 [0] 2 7 2 3 3 7" xfId="18126" xr:uid="{A73A468F-017C-48A0-AB47-1D0B6C1E4C06}"/>
    <cellStyle name="쉼표 [0] 2 7 2 3 4" xfId="1401" xr:uid="{885C42F8-B48B-4F71-8F97-A83A7E05D9D6}"/>
    <cellStyle name="쉼표 [0] 2 7 2 3 4 2" xfId="3194" xr:uid="{5C25034D-FDFB-49AF-9793-0F1BD8BEE23C}"/>
    <cellStyle name="쉼표 [0] 2 7 2 3 4 2 2" xfId="6757" xr:uid="{03DE6CAA-E175-404F-92FC-901EC7E2DADE}"/>
    <cellStyle name="쉼표 [0] 2 7 2 3 4 2 3" xfId="10549" xr:uid="{91A87DBE-DAAD-430F-9455-283BC765A134}"/>
    <cellStyle name="쉼표 [0] 2 7 2 3 4 2 4" xfId="14340" xr:uid="{2EC042F8-1C49-4921-ACEA-30AE6B3190F1}"/>
    <cellStyle name="쉼표 [0] 2 7 2 3 4 2 5" xfId="18131" xr:uid="{BA36B5B0-595D-498D-966D-2960F597353D}"/>
    <cellStyle name="쉼표 [0] 2 7 2 3 4 3" xfId="6756" xr:uid="{6E03E0C2-3B27-4CDA-8740-56758A5B2DC1}"/>
    <cellStyle name="쉼표 [0] 2 7 2 3 4 4" xfId="10548" xr:uid="{772919C3-64BD-4FAD-8360-DCC22D59D188}"/>
    <cellStyle name="쉼표 [0] 2 7 2 3 4 5" xfId="14339" xr:uid="{B552DC57-5A08-4F97-BACC-5DCFFC2019DE}"/>
    <cellStyle name="쉼표 [0] 2 7 2 3 4 6" xfId="18130" xr:uid="{6E7D0A3F-C54D-4CA1-9EBE-B43F9E36BAC7}"/>
    <cellStyle name="쉼표 [0] 2 7 2 3 5" xfId="2005" xr:uid="{74376AF7-6B5F-41D8-9434-7165E6E6C586}"/>
    <cellStyle name="쉼표 [0] 2 7 2 3 5 2" xfId="3798" xr:uid="{2A8C00BF-A982-4905-9CED-D90B0AFB8740}"/>
    <cellStyle name="쉼표 [0] 2 7 2 3 5 2 2" xfId="6759" xr:uid="{04E8251E-D005-4795-AD85-7C8881E1BD8E}"/>
    <cellStyle name="쉼표 [0] 2 7 2 3 5 2 3" xfId="10551" xr:uid="{AE4B8DE1-FCF8-4485-BEC6-B266C4083415}"/>
    <cellStyle name="쉼표 [0] 2 7 2 3 5 2 4" xfId="14342" xr:uid="{157DB224-89BA-4201-8F38-4087BE7744CC}"/>
    <cellStyle name="쉼표 [0] 2 7 2 3 5 2 5" xfId="18133" xr:uid="{12A5B386-B5A9-41F8-8504-54CC4ECF2049}"/>
    <cellStyle name="쉼표 [0] 2 7 2 3 5 3" xfId="6758" xr:uid="{7E485BE8-D3D1-49D8-8418-E6320976C3B2}"/>
    <cellStyle name="쉼표 [0] 2 7 2 3 5 4" xfId="10550" xr:uid="{A5A551A7-70A9-439D-A1BB-74781D701504}"/>
    <cellStyle name="쉼표 [0] 2 7 2 3 5 5" xfId="14341" xr:uid="{43AD0C81-0452-4233-9DA0-ACF953EBF85B}"/>
    <cellStyle name="쉼표 [0] 2 7 2 3 5 6" xfId="18132" xr:uid="{030B987F-D651-4F22-A912-F2CCF59EF901}"/>
    <cellStyle name="쉼표 [0] 2 7 2 3 6" xfId="2512" xr:uid="{B9992111-9E04-43C6-BC28-EB17C0460AC4}"/>
    <cellStyle name="쉼표 [0] 2 7 2 3 6 2" xfId="6760" xr:uid="{7FABC9BC-344D-41DB-B5F9-67391277D28D}"/>
    <cellStyle name="쉼표 [0] 2 7 2 3 6 3" xfId="10552" xr:uid="{41EC0234-A911-47C8-A1FD-AB48D68D54B7}"/>
    <cellStyle name="쉼표 [0] 2 7 2 3 6 4" xfId="14343" xr:uid="{12397DFF-B116-454B-8161-458171DE882A}"/>
    <cellStyle name="쉼표 [0] 2 7 2 3 6 5" xfId="18134" xr:uid="{64E41D1C-3D27-4261-B8EE-39FF9D3AC156}"/>
    <cellStyle name="쉼표 [0] 2 7 2 3 7" xfId="6747" xr:uid="{53EB5BFB-BAB5-4F94-BF89-B701F2399ECE}"/>
    <cellStyle name="쉼표 [0] 2 7 2 3 8" xfId="10539" xr:uid="{49D36CCE-9FB0-4E8B-BD4B-878D0D66D68E}"/>
    <cellStyle name="쉼표 [0] 2 7 2 3 9" xfId="14330" xr:uid="{6DA79522-3CC0-4059-86CF-47C7AFA5D949}"/>
    <cellStyle name="쉼표 [0] 2 7 2 4" xfId="870" xr:uid="{8D1163B9-6E2F-42B7-BA2C-29F5E07D173D}"/>
    <cellStyle name="쉼표 [0] 2 7 2 4 2" xfId="1553" xr:uid="{345EA945-70DB-4B88-90CE-D4DB2B7B1081}"/>
    <cellStyle name="쉼표 [0] 2 7 2 4 2 2" xfId="3346" xr:uid="{FCBC7E18-2CC4-42B7-9A9B-8EB305D9F32A}"/>
    <cellStyle name="쉼표 [0] 2 7 2 4 2 2 2" xfId="6763" xr:uid="{9A36B384-2B0C-4652-BA2F-57B398F0D603}"/>
    <cellStyle name="쉼표 [0] 2 7 2 4 2 2 3" xfId="10555" xr:uid="{77E2202E-0D2C-41FE-AA5B-AB423C5E142E}"/>
    <cellStyle name="쉼표 [0] 2 7 2 4 2 2 4" xfId="14346" xr:uid="{CACBBD48-EE9E-42AB-85E3-750EAA51E6A2}"/>
    <cellStyle name="쉼표 [0] 2 7 2 4 2 2 5" xfId="18137" xr:uid="{47DFD2B0-726F-4A52-A5C8-28BA7569ADD2}"/>
    <cellStyle name="쉼표 [0] 2 7 2 4 2 3" xfId="6762" xr:uid="{FB586358-80A5-4DB9-969F-83E5A6ACE381}"/>
    <cellStyle name="쉼표 [0] 2 7 2 4 2 4" xfId="10554" xr:uid="{04E481F6-DCFD-481A-AEDA-E1FBEB2CD6F1}"/>
    <cellStyle name="쉼표 [0] 2 7 2 4 2 5" xfId="14345" xr:uid="{A3820F20-53C8-4954-9955-0F9ACEDFC75D}"/>
    <cellStyle name="쉼표 [0] 2 7 2 4 2 6" xfId="18136" xr:uid="{17D1240F-5759-4177-B02A-1D841FD291BC}"/>
    <cellStyle name="쉼표 [0] 2 7 2 4 3" xfId="2134" xr:uid="{A5B3DCB5-F8C0-49B4-B54C-CD77B03C10E8}"/>
    <cellStyle name="쉼표 [0] 2 7 2 4 3 2" xfId="3927" xr:uid="{54BEC942-C0DA-4C28-90DC-D5720C1038AC}"/>
    <cellStyle name="쉼표 [0] 2 7 2 4 3 2 2" xfId="6765" xr:uid="{5040E42B-6C72-4AC6-BC9C-13FF763388E3}"/>
    <cellStyle name="쉼표 [0] 2 7 2 4 3 2 3" xfId="10557" xr:uid="{EBC4FF42-9EA3-490C-81A1-CF7E2473A979}"/>
    <cellStyle name="쉼표 [0] 2 7 2 4 3 2 4" xfId="14348" xr:uid="{34970BC5-44BA-4D20-BE32-34D95564A0CA}"/>
    <cellStyle name="쉼표 [0] 2 7 2 4 3 2 5" xfId="18139" xr:uid="{FE1C9FB1-326A-4197-9F32-4D7EF3A51C4A}"/>
    <cellStyle name="쉼표 [0] 2 7 2 4 3 3" xfId="6764" xr:uid="{9C64A684-9D14-4401-9497-D15D9878AE51}"/>
    <cellStyle name="쉼표 [0] 2 7 2 4 3 4" xfId="10556" xr:uid="{C916E9B2-8224-4EEF-91A1-2CFCD7194BF0}"/>
    <cellStyle name="쉼표 [0] 2 7 2 4 3 5" xfId="14347" xr:uid="{0A21DF89-EE5B-44CD-AEFE-5C0AB304ADAD}"/>
    <cellStyle name="쉼표 [0] 2 7 2 4 3 6" xfId="18138" xr:uid="{A9684D61-9414-460F-8C94-4BB99BDA6169}"/>
    <cellStyle name="쉼표 [0] 2 7 2 4 4" xfId="2663" xr:uid="{4C8C4D9B-8A7F-4332-BC5B-4761DD25FEE3}"/>
    <cellStyle name="쉼표 [0] 2 7 2 4 4 2" xfId="6766" xr:uid="{08513A66-AB5C-4DD2-B7D4-DEAD6C36B918}"/>
    <cellStyle name="쉼표 [0] 2 7 2 4 4 3" xfId="10558" xr:uid="{583C4178-0E07-4D6A-AA89-CAD8A483F55C}"/>
    <cellStyle name="쉼표 [0] 2 7 2 4 4 4" xfId="14349" xr:uid="{DA3775A4-B0CB-444C-AB55-7922A556782D}"/>
    <cellStyle name="쉼표 [0] 2 7 2 4 4 5" xfId="18140" xr:uid="{62A8B676-44DD-4AFC-8C6A-8A468D085BCB}"/>
    <cellStyle name="쉼표 [0] 2 7 2 4 5" xfId="6761" xr:uid="{CFC9269C-E320-47CC-9EAF-E4402073D9C2}"/>
    <cellStyle name="쉼표 [0] 2 7 2 4 6" xfId="10553" xr:uid="{AA55F2E7-CC1F-496C-8725-53DD778542AA}"/>
    <cellStyle name="쉼표 [0] 2 7 2 4 7" xfId="14344" xr:uid="{D2EB8D82-7AFC-4636-B2A7-398B1095A93E}"/>
    <cellStyle name="쉼표 [0] 2 7 2 4 8" xfId="18135" xr:uid="{4CEA4425-EF93-4792-B547-C5EDF6ED807C}"/>
    <cellStyle name="쉼표 [0] 2 7 2 5" xfId="1097" xr:uid="{76359A7B-4E8B-4123-87CC-394ECDD31F3E}"/>
    <cellStyle name="쉼표 [0] 2 7 2 5 2" xfId="1780" xr:uid="{970997D0-9409-4848-9983-60AB7AE0962B}"/>
    <cellStyle name="쉼표 [0] 2 7 2 5 2 2" xfId="3573" xr:uid="{CF5D78AE-13EF-4D13-A6EC-7444482A497D}"/>
    <cellStyle name="쉼표 [0] 2 7 2 5 2 2 2" xfId="6769" xr:uid="{A0CD63C6-8245-41F7-860D-B7ED58AD948E}"/>
    <cellStyle name="쉼표 [0] 2 7 2 5 2 2 3" xfId="10561" xr:uid="{6AC430B8-3E21-45D7-9E44-BE5FF9F94B43}"/>
    <cellStyle name="쉼표 [0] 2 7 2 5 2 2 4" xfId="14352" xr:uid="{D5E6E961-410A-47F2-AED3-ECDC40346844}"/>
    <cellStyle name="쉼표 [0] 2 7 2 5 2 2 5" xfId="18143" xr:uid="{0E2D4DC2-F7C9-4CA3-926F-7E7B4506566C}"/>
    <cellStyle name="쉼표 [0] 2 7 2 5 2 3" xfId="6768" xr:uid="{BD2F6500-2CF4-496E-8E4B-BF680B37F0A4}"/>
    <cellStyle name="쉼표 [0] 2 7 2 5 2 4" xfId="10560" xr:uid="{80354DE1-01EB-45C4-ABF4-64DECBD3D6D3}"/>
    <cellStyle name="쉼표 [0] 2 7 2 5 2 5" xfId="14351" xr:uid="{6EC82041-1FCB-4BD9-B9A0-468BD94AFF02}"/>
    <cellStyle name="쉼표 [0] 2 7 2 5 2 6" xfId="18142" xr:uid="{9507A546-C6EC-4999-B45D-49B4699D614A}"/>
    <cellStyle name="쉼표 [0] 2 7 2 5 3" xfId="2890" xr:uid="{D5F4E95E-C4DE-47A6-AA4F-F91AFF429074}"/>
    <cellStyle name="쉼표 [0] 2 7 2 5 3 2" xfId="6770" xr:uid="{13585DE7-C8EF-4070-BB2E-A9E7AC3CB16F}"/>
    <cellStyle name="쉼표 [0] 2 7 2 5 3 3" xfId="10562" xr:uid="{2F4D0C8D-A013-4C87-AEAC-560171550C26}"/>
    <cellStyle name="쉼표 [0] 2 7 2 5 3 4" xfId="14353" xr:uid="{20E3D684-A64C-42CD-B1C5-80FB22DF493E}"/>
    <cellStyle name="쉼표 [0] 2 7 2 5 3 5" xfId="18144" xr:uid="{65E67189-A14A-4216-8030-26B987FE0469}"/>
    <cellStyle name="쉼표 [0] 2 7 2 5 4" xfId="6767" xr:uid="{79253BE8-55BD-4147-9594-69C7C69EFBB2}"/>
    <cellStyle name="쉼표 [0] 2 7 2 5 5" xfId="10559" xr:uid="{85E74FF8-C87B-45F7-83DB-79DA8430D67B}"/>
    <cellStyle name="쉼표 [0] 2 7 2 5 6" xfId="14350" xr:uid="{F0C14A20-194B-4C4B-83A5-15D142B44EDE}"/>
    <cellStyle name="쉼표 [0] 2 7 2 5 7" xfId="18141" xr:uid="{FBA0873E-C45B-4CC7-ADAD-71C0963D7A1B}"/>
    <cellStyle name="쉼표 [0] 2 7 2 6" xfId="1325" xr:uid="{BCD96301-FBAE-439B-BFCE-38601E6B0A28}"/>
    <cellStyle name="쉼표 [0] 2 7 2 6 2" xfId="3118" xr:uid="{5C9A4D02-66E0-45DB-A809-E6608B5DC6E0}"/>
    <cellStyle name="쉼표 [0] 2 7 2 6 2 2" xfId="6772" xr:uid="{13E2CAF7-E760-4CD9-946E-28FD9648309A}"/>
    <cellStyle name="쉼표 [0] 2 7 2 6 2 3" xfId="10564" xr:uid="{16168101-D479-477C-A0DB-C131C7FF2605}"/>
    <cellStyle name="쉼표 [0] 2 7 2 6 2 4" xfId="14355" xr:uid="{932434D8-AFE7-4436-A502-E0BEA0EF551E}"/>
    <cellStyle name="쉼표 [0] 2 7 2 6 2 5" xfId="18146" xr:uid="{FD9D5D8C-64AB-4405-976C-10AF423A04DF}"/>
    <cellStyle name="쉼표 [0] 2 7 2 6 3" xfId="6771" xr:uid="{B2B09B1B-0C7E-42D6-994F-65FA3F78725F}"/>
    <cellStyle name="쉼표 [0] 2 7 2 6 4" xfId="10563" xr:uid="{727168E8-E6DA-41BE-A24D-89E168653263}"/>
    <cellStyle name="쉼표 [0] 2 7 2 6 5" xfId="14354" xr:uid="{A9F476E6-C825-4A88-B69B-DD71A9BB3D74}"/>
    <cellStyle name="쉼표 [0] 2 7 2 6 6" xfId="18145" xr:uid="{1EE95C87-1038-45FB-BCCB-9ECBDFE71BF4}"/>
    <cellStyle name="쉼표 [0] 2 7 2 7" xfId="629" xr:uid="{A64F25F5-5317-4847-B04E-3858CA1386D8}"/>
    <cellStyle name="쉼표 [0] 2 7 2 7 2" xfId="2430" xr:uid="{B8EDFD06-2EDB-468B-BB35-9441BADF8356}"/>
    <cellStyle name="쉼표 [0] 2 7 2 7 2 2" xfId="6774" xr:uid="{DDD825F8-9BC6-45FA-AD0D-3F0C83835245}"/>
    <cellStyle name="쉼표 [0] 2 7 2 7 2 3" xfId="10566" xr:uid="{24318AED-147C-4B17-A8C1-2509C5943082}"/>
    <cellStyle name="쉼표 [0] 2 7 2 7 2 4" xfId="14357" xr:uid="{DEBA87EA-590D-4DC3-8C0F-56AACE0B4965}"/>
    <cellStyle name="쉼표 [0] 2 7 2 7 2 5" xfId="18148" xr:uid="{B7D8EC58-7BBB-460C-82E7-AFD72148645B}"/>
    <cellStyle name="쉼표 [0] 2 7 2 7 3" xfId="6773" xr:uid="{1F9B67A7-2325-4C2C-8E3B-0E69F39EA6A1}"/>
    <cellStyle name="쉼표 [0] 2 7 2 7 4" xfId="10565" xr:uid="{EABC9652-A341-4F17-8736-35A3E5EABABD}"/>
    <cellStyle name="쉼표 [0] 2 7 2 7 5" xfId="14356" xr:uid="{0CCF1292-545F-47DC-BB19-DE9FD3F20938}"/>
    <cellStyle name="쉼표 [0] 2 7 2 7 6" xfId="18147" xr:uid="{E6C98B4A-B65B-470B-9209-7748433F54A8}"/>
    <cellStyle name="쉼표 [0] 2 7 2 8" xfId="2332" xr:uid="{D9BC216F-0BD4-4ADF-87EC-C1D07EF7081D}"/>
    <cellStyle name="쉼표 [0] 2 7 2 8 2" xfId="6775" xr:uid="{5CADF36A-31EC-41E6-B7E0-F6DCC0687BFD}"/>
    <cellStyle name="쉼표 [0] 2 7 2 8 3" xfId="10567" xr:uid="{1B652586-2F72-42C4-A6D7-4C37363584F2}"/>
    <cellStyle name="쉼표 [0] 2 7 2 8 4" xfId="14358" xr:uid="{12CAAB49-7C21-4712-961C-A9F16E9D6549}"/>
    <cellStyle name="쉼표 [0] 2 7 2 8 5" xfId="18149" xr:uid="{D6EBEC6E-4FE2-4CE7-A888-C41897CB3112}"/>
    <cellStyle name="쉼표 [0] 2 7 2 9" xfId="6730" xr:uid="{E1B01252-9C0F-4864-9276-DA1CC07F6CA6}"/>
    <cellStyle name="쉼표 [0] 2 7 3" xfId="788" xr:uid="{D2F8BF75-E7F4-49C4-B800-D37E22C91757}"/>
    <cellStyle name="쉼표 [0] 2 7 3 10" xfId="18150" xr:uid="{D7A21BB2-1073-4613-86CA-DDA35CC615BB}"/>
    <cellStyle name="쉼표 [0] 2 7 3 2" xfId="1015" xr:uid="{2147E0DE-225F-4D1B-A160-03EBA78ABAB4}"/>
    <cellStyle name="쉼표 [0] 2 7 3 2 2" xfId="1698" xr:uid="{424DE0B3-C7B2-4722-BD03-10AB0C0E721A}"/>
    <cellStyle name="쉼표 [0] 2 7 3 2 2 2" xfId="3491" xr:uid="{03149739-E96E-4B24-9AB2-3BF3A2744E9C}"/>
    <cellStyle name="쉼표 [0] 2 7 3 2 2 2 2" xfId="6779" xr:uid="{8457DE9D-9DC2-4561-A433-C98535DC10F9}"/>
    <cellStyle name="쉼표 [0] 2 7 3 2 2 2 3" xfId="10571" xr:uid="{0435BAE4-D83C-40D3-A979-12CC32399323}"/>
    <cellStyle name="쉼표 [0] 2 7 3 2 2 2 4" xfId="14362" xr:uid="{BBC99DD3-8704-4022-9DFD-68BC78DE5CB7}"/>
    <cellStyle name="쉼표 [0] 2 7 3 2 2 2 5" xfId="18153" xr:uid="{B586F0C7-2C53-4C77-9D74-1C748ABE00EE}"/>
    <cellStyle name="쉼표 [0] 2 7 3 2 2 3" xfId="6778" xr:uid="{F9255F1E-4B8A-4FE6-80F1-0FF2E8BE356A}"/>
    <cellStyle name="쉼표 [0] 2 7 3 2 2 4" xfId="10570" xr:uid="{F1CFB27A-0227-4998-B948-6D7B2F7E7D66}"/>
    <cellStyle name="쉼표 [0] 2 7 3 2 2 5" xfId="14361" xr:uid="{4E6208D2-46E0-46E6-B5D2-6222D058D1C2}"/>
    <cellStyle name="쉼표 [0] 2 7 3 2 2 6" xfId="18152" xr:uid="{C8109158-6272-4B29-B5E8-600EA65E12DD}"/>
    <cellStyle name="쉼표 [0] 2 7 3 2 3" xfId="2203" xr:uid="{2FEBE826-13A0-4F7D-BC13-C4D0F7F73DC2}"/>
    <cellStyle name="쉼표 [0] 2 7 3 2 3 2" xfId="3996" xr:uid="{3C4407DF-5A15-4B93-9CDE-8B4133C76D15}"/>
    <cellStyle name="쉼표 [0] 2 7 3 2 3 2 2" xfId="6781" xr:uid="{BEE07501-1FB2-494C-8984-22841941D008}"/>
    <cellStyle name="쉼표 [0] 2 7 3 2 3 2 3" xfId="10573" xr:uid="{131873FE-5A70-4D90-BB2A-871F091517F3}"/>
    <cellStyle name="쉼표 [0] 2 7 3 2 3 2 4" xfId="14364" xr:uid="{6EBAAE6F-CFC8-49AF-8937-6D39A147989D}"/>
    <cellStyle name="쉼표 [0] 2 7 3 2 3 2 5" xfId="18155" xr:uid="{17D9220A-C544-44E7-A16B-54DDE10D3666}"/>
    <cellStyle name="쉼표 [0] 2 7 3 2 3 3" xfId="6780" xr:uid="{399C287A-2A1C-4E24-9783-D754715C40AF}"/>
    <cellStyle name="쉼표 [0] 2 7 3 2 3 4" xfId="10572" xr:uid="{BC2C0082-2947-491F-84E9-795E7C0E6B7E}"/>
    <cellStyle name="쉼표 [0] 2 7 3 2 3 5" xfId="14363" xr:uid="{2CFD75CA-9E4D-470E-A441-DDA2D8035B05}"/>
    <cellStyle name="쉼표 [0] 2 7 3 2 3 6" xfId="18154" xr:uid="{AB4B35AE-1ADC-4E66-BEB7-5066C0707AC7}"/>
    <cellStyle name="쉼표 [0] 2 7 3 2 4" xfId="2808" xr:uid="{A20301CA-BD99-401B-BA94-382FE7120533}"/>
    <cellStyle name="쉼표 [0] 2 7 3 2 4 2" xfId="6782" xr:uid="{4A763659-D43C-4D2E-BAB2-DE9BA3094D88}"/>
    <cellStyle name="쉼표 [0] 2 7 3 2 4 3" xfId="10574" xr:uid="{29561C95-720E-438E-AF6A-896925488AB1}"/>
    <cellStyle name="쉼표 [0] 2 7 3 2 4 4" xfId="14365" xr:uid="{81C0209E-17F4-4393-8760-B6825A4552AF}"/>
    <cellStyle name="쉼표 [0] 2 7 3 2 4 5" xfId="18156" xr:uid="{B1D58FD0-781C-4364-A153-FE3AB3C5FBA9}"/>
    <cellStyle name="쉼표 [0] 2 7 3 2 5" xfId="6777" xr:uid="{52CB6E0F-1E15-4489-8E8A-81D2DBEC3B4F}"/>
    <cellStyle name="쉼표 [0] 2 7 3 2 6" xfId="10569" xr:uid="{9D136161-CEEA-409F-8F58-A780FFBD083E}"/>
    <cellStyle name="쉼표 [0] 2 7 3 2 7" xfId="14360" xr:uid="{7BBAA154-27C3-44CC-AF11-408DFFE313F5}"/>
    <cellStyle name="쉼표 [0] 2 7 3 2 8" xfId="18151" xr:uid="{83D90DEB-D297-4840-8130-FE419429C889}"/>
    <cellStyle name="쉼표 [0] 2 7 3 3" xfId="1242" xr:uid="{3937C45D-9F5A-4363-9699-43D1BBDE2FE4}"/>
    <cellStyle name="쉼표 [0] 2 7 3 3 2" xfId="1925" xr:uid="{114BA67F-32EE-4124-B2C6-1156B05A330C}"/>
    <cellStyle name="쉼표 [0] 2 7 3 3 2 2" xfId="3718" xr:uid="{02991CDD-644B-4A82-AF9E-43E2712109E2}"/>
    <cellStyle name="쉼표 [0] 2 7 3 3 2 2 2" xfId="6785" xr:uid="{A6278358-5BFB-439D-9738-DFBABA851E7E}"/>
    <cellStyle name="쉼표 [0] 2 7 3 3 2 2 3" xfId="10577" xr:uid="{D0715B1D-D960-4B01-B3D5-FB793F7846D9}"/>
    <cellStyle name="쉼표 [0] 2 7 3 3 2 2 4" xfId="14368" xr:uid="{2E8862DB-6CDC-4775-ACFD-1F80476BB224}"/>
    <cellStyle name="쉼표 [0] 2 7 3 3 2 2 5" xfId="18159" xr:uid="{7EF6C3B4-AFE7-4935-83EA-205BB3B80A62}"/>
    <cellStyle name="쉼표 [0] 2 7 3 3 2 3" xfId="6784" xr:uid="{CC0A209A-E560-4540-9B9E-F869EBDE3446}"/>
    <cellStyle name="쉼표 [0] 2 7 3 3 2 4" xfId="10576" xr:uid="{5D274706-B0B0-4C56-AB0D-7A5D64C7EAFB}"/>
    <cellStyle name="쉼표 [0] 2 7 3 3 2 5" xfId="14367" xr:uid="{5B72E1DB-FC36-41F4-93AD-0049B6D87293}"/>
    <cellStyle name="쉼표 [0] 2 7 3 3 2 6" xfId="18158" xr:uid="{E0AC9552-61A0-4CD0-A807-CE5C2167F65A}"/>
    <cellStyle name="쉼표 [0] 2 7 3 3 3" xfId="3035" xr:uid="{BA12E05C-EB77-495C-B6A1-8FA10B1CF653}"/>
    <cellStyle name="쉼표 [0] 2 7 3 3 3 2" xfId="6786" xr:uid="{87E49E5C-5E09-4649-8E40-A8BBB79750C4}"/>
    <cellStyle name="쉼표 [0] 2 7 3 3 3 3" xfId="10578" xr:uid="{5F08C27C-BA31-497E-BD18-379D26CB9AD7}"/>
    <cellStyle name="쉼표 [0] 2 7 3 3 3 4" xfId="14369" xr:uid="{2FF6E954-E91B-4A13-A531-D14D96829249}"/>
    <cellStyle name="쉼표 [0] 2 7 3 3 3 5" xfId="18160" xr:uid="{B65E50AB-3F85-4970-A174-8F1F20442455}"/>
    <cellStyle name="쉼표 [0] 2 7 3 3 4" xfId="6783" xr:uid="{1C761447-179C-46F6-A5BF-CFF8D099F295}"/>
    <cellStyle name="쉼표 [0] 2 7 3 3 5" xfId="10575" xr:uid="{E87AD7EE-11BB-44DE-A5C6-6013428F7108}"/>
    <cellStyle name="쉼표 [0] 2 7 3 3 6" xfId="14366" xr:uid="{A5AFCC90-9A9E-4CEB-ACC8-BFD1251034BE}"/>
    <cellStyle name="쉼표 [0] 2 7 3 3 7" xfId="18157" xr:uid="{642FD007-F2BF-4211-BCFD-14FACFA042E9}"/>
    <cellStyle name="쉼표 [0] 2 7 3 4" xfId="1470" xr:uid="{9E9D70BE-F767-49DA-9A30-3A760A60BD8A}"/>
    <cellStyle name="쉼표 [0] 2 7 3 4 2" xfId="3263" xr:uid="{A4B6C88B-F986-4076-8361-E18C2E9A0562}"/>
    <cellStyle name="쉼표 [0] 2 7 3 4 2 2" xfId="6788" xr:uid="{64D5576A-AB37-46E4-8411-B3C19D875E17}"/>
    <cellStyle name="쉼표 [0] 2 7 3 4 2 3" xfId="10580" xr:uid="{F62A1C00-0F45-4A0E-94D2-D1455583B06C}"/>
    <cellStyle name="쉼표 [0] 2 7 3 4 2 4" xfId="14371" xr:uid="{CC9C15FC-29DA-49BC-AC95-A4639F94635A}"/>
    <cellStyle name="쉼표 [0] 2 7 3 4 2 5" xfId="18162" xr:uid="{B20A859F-0AAA-4DCC-B3BB-067B5804E847}"/>
    <cellStyle name="쉼표 [0] 2 7 3 4 3" xfId="6787" xr:uid="{2CE3CB20-BFCA-4569-B4F4-0753F9968020}"/>
    <cellStyle name="쉼표 [0] 2 7 3 4 4" xfId="10579" xr:uid="{804C866D-2665-478E-A925-774279997494}"/>
    <cellStyle name="쉼표 [0] 2 7 3 4 5" xfId="14370" xr:uid="{B83724B7-2491-4B34-BD5F-214354603252}"/>
    <cellStyle name="쉼표 [0] 2 7 3 4 6" xfId="18161" xr:uid="{247D8A01-C2B2-4CFA-BC3F-C4609E8E0610}"/>
    <cellStyle name="쉼표 [0] 2 7 3 5" xfId="2058" xr:uid="{2380304B-7070-4EC7-8855-C8ECA8739A56}"/>
    <cellStyle name="쉼표 [0] 2 7 3 5 2" xfId="3851" xr:uid="{72FD89E3-0213-4015-8346-A9F4CCC272E3}"/>
    <cellStyle name="쉼표 [0] 2 7 3 5 2 2" xfId="6790" xr:uid="{20185B5F-5328-4AAE-A392-5A532DEF14FC}"/>
    <cellStyle name="쉼표 [0] 2 7 3 5 2 3" xfId="10582" xr:uid="{D6278F2D-D53C-44FC-8AE4-9D222E7F1F22}"/>
    <cellStyle name="쉼표 [0] 2 7 3 5 2 4" xfId="14373" xr:uid="{9755E2DA-21D3-450F-8F00-C9A3275694F2}"/>
    <cellStyle name="쉼표 [0] 2 7 3 5 2 5" xfId="18164" xr:uid="{727164C1-880F-4AD8-8787-BA930BF6AD6F}"/>
    <cellStyle name="쉼표 [0] 2 7 3 5 3" xfId="6789" xr:uid="{C226E163-E454-443D-ABB2-B5F260CA8255}"/>
    <cellStyle name="쉼표 [0] 2 7 3 5 4" xfId="10581" xr:uid="{E926692B-64FC-497B-8AC5-97BD7C067555}"/>
    <cellStyle name="쉼표 [0] 2 7 3 5 5" xfId="14372" xr:uid="{46FB3A67-9D89-4A58-949A-E2804549E30F}"/>
    <cellStyle name="쉼표 [0] 2 7 3 5 6" xfId="18163" xr:uid="{B3F6FEC4-764A-4D9D-B6BD-03E042D4845C}"/>
    <cellStyle name="쉼표 [0] 2 7 3 6" xfId="2581" xr:uid="{39FC2D7B-5009-4651-9173-E491A7003FDE}"/>
    <cellStyle name="쉼표 [0] 2 7 3 6 2" xfId="6791" xr:uid="{4108E91F-C885-47E8-B9A5-D79A088BC059}"/>
    <cellStyle name="쉼표 [0] 2 7 3 6 3" xfId="10583" xr:uid="{857A0C6F-2169-4BAC-B58D-EA0C9B3465EF}"/>
    <cellStyle name="쉼표 [0] 2 7 3 6 4" xfId="14374" xr:uid="{B4EF5049-775E-41B0-AF96-6F77CF8880B6}"/>
    <cellStyle name="쉼표 [0] 2 7 3 6 5" xfId="18165" xr:uid="{944C20E6-2776-423C-AABC-9C858B3A8A04}"/>
    <cellStyle name="쉼표 [0] 2 7 3 7" xfId="6776" xr:uid="{BA5FAFC7-7787-4E19-AEE4-F2ACB0A62B19}"/>
    <cellStyle name="쉼표 [0] 2 7 3 8" xfId="10568" xr:uid="{979C6517-AF7B-4B7D-9DA0-FF6920D0E833}"/>
    <cellStyle name="쉼표 [0] 2 7 3 9" xfId="14359" xr:uid="{4EC395FA-4F3C-4CE0-95BB-842E65C5AD7A}"/>
    <cellStyle name="쉼표 [0] 2 7 4" xfId="713" xr:uid="{8C51C875-6478-4A70-B92A-E901BA8E44C9}"/>
    <cellStyle name="쉼표 [0] 2 7 4 10" xfId="18166" xr:uid="{508B5095-F794-448E-84B1-1DC69B74F57F}"/>
    <cellStyle name="쉼표 [0] 2 7 4 2" xfId="940" xr:uid="{8F387FD9-9D6B-4F1B-8AC5-2A6C0B49A886}"/>
    <cellStyle name="쉼표 [0] 2 7 4 2 2" xfId="1623" xr:uid="{7D68F9F2-C41B-4B0D-A4DB-9092E02F711F}"/>
    <cellStyle name="쉼표 [0] 2 7 4 2 2 2" xfId="3416" xr:uid="{6C29445A-2CE2-4752-BB19-7835F7A528BB}"/>
    <cellStyle name="쉼표 [0] 2 7 4 2 2 2 2" xfId="6795" xr:uid="{DA5BFB6E-0974-4E28-B655-9F43BC6AB6BE}"/>
    <cellStyle name="쉼표 [0] 2 7 4 2 2 2 3" xfId="10587" xr:uid="{E2A82C74-354E-47D8-A152-C88377E0E93C}"/>
    <cellStyle name="쉼표 [0] 2 7 4 2 2 2 4" xfId="14378" xr:uid="{E9662719-B584-4D09-8A61-15DF8963642F}"/>
    <cellStyle name="쉼표 [0] 2 7 4 2 2 2 5" xfId="18169" xr:uid="{298C3DD4-03A7-4F1D-980E-02CEAE3C07F7}"/>
    <cellStyle name="쉼표 [0] 2 7 4 2 2 3" xfId="6794" xr:uid="{D2825842-7E2E-42D2-BD6A-2C53E8C58C3D}"/>
    <cellStyle name="쉼표 [0] 2 7 4 2 2 4" xfId="10586" xr:uid="{461D2FE9-2E85-46C5-B4EC-0D80491A96B5}"/>
    <cellStyle name="쉼표 [0] 2 7 4 2 2 5" xfId="14377" xr:uid="{3612BE70-5CA0-4335-9453-D0F29B4A27F8}"/>
    <cellStyle name="쉼표 [0] 2 7 4 2 2 6" xfId="18168" xr:uid="{7A6125E2-72FB-4191-964A-E6D850929287}"/>
    <cellStyle name="쉼표 [0] 2 7 4 2 3" xfId="2733" xr:uid="{40FC061A-E1C3-46DA-9B63-5F412EA2B4AE}"/>
    <cellStyle name="쉼표 [0] 2 7 4 2 3 2" xfId="6796" xr:uid="{C8958C6A-5B0C-4FB8-8284-336F4AB0A2EA}"/>
    <cellStyle name="쉼표 [0] 2 7 4 2 3 3" xfId="10588" xr:uid="{30259520-ABB1-47CF-BDB8-9AA4ED8411E1}"/>
    <cellStyle name="쉼표 [0] 2 7 4 2 3 4" xfId="14379" xr:uid="{E055909A-FBEB-4FF8-A0A9-A1B11AD0DE28}"/>
    <cellStyle name="쉼표 [0] 2 7 4 2 3 5" xfId="18170" xr:uid="{9E441D9B-A9AB-4973-89CB-971635FA1715}"/>
    <cellStyle name="쉼표 [0] 2 7 4 2 4" xfId="6793" xr:uid="{0456DB2C-6BD0-4C1B-89D4-794277F5DA30}"/>
    <cellStyle name="쉼표 [0] 2 7 4 2 5" xfId="10585" xr:uid="{CD7AD9C7-C98A-43B0-81E7-D3F35EDEBC07}"/>
    <cellStyle name="쉼표 [0] 2 7 4 2 6" xfId="14376" xr:uid="{5BF3F7B1-4F29-451E-AD59-38A6039A2DA2}"/>
    <cellStyle name="쉼표 [0] 2 7 4 2 7" xfId="18167" xr:uid="{F52BCDB6-2F41-4952-8E08-AE4D6FEB8004}"/>
    <cellStyle name="쉼표 [0] 2 7 4 3" xfId="1167" xr:uid="{6F24A4A6-85E4-422D-B36F-38AFCD108306}"/>
    <cellStyle name="쉼표 [0] 2 7 4 3 2" xfId="1850" xr:uid="{0FD96C2F-3ADC-43D6-8920-022B729EF16C}"/>
    <cellStyle name="쉼표 [0] 2 7 4 3 2 2" xfId="3643" xr:uid="{1A4E5B40-B458-4D28-8E57-285A5E2516C2}"/>
    <cellStyle name="쉼표 [0] 2 7 4 3 2 2 2" xfId="6799" xr:uid="{4C474CCE-5BD6-41C4-8127-C8D7E78241C4}"/>
    <cellStyle name="쉼표 [0] 2 7 4 3 2 2 3" xfId="10591" xr:uid="{0FBCEADA-834F-45F9-BA33-4772FC51C645}"/>
    <cellStyle name="쉼표 [0] 2 7 4 3 2 2 4" xfId="14382" xr:uid="{8F8FE764-3E8C-47DB-AE00-D55F568263FD}"/>
    <cellStyle name="쉼표 [0] 2 7 4 3 2 2 5" xfId="18173" xr:uid="{200CC01D-74E0-425D-B6E9-2965A18FA31A}"/>
    <cellStyle name="쉼표 [0] 2 7 4 3 2 3" xfId="6798" xr:uid="{8B1D1F61-A313-459D-B813-7FCAB98E4919}"/>
    <cellStyle name="쉼표 [0] 2 7 4 3 2 4" xfId="10590" xr:uid="{00622288-B523-4E53-AC56-AFE1ABBE23F0}"/>
    <cellStyle name="쉼표 [0] 2 7 4 3 2 5" xfId="14381" xr:uid="{C5682FC6-ED19-4D19-ACC4-0AE366948E26}"/>
    <cellStyle name="쉼표 [0] 2 7 4 3 2 6" xfId="18172" xr:uid="{44A60334-9CAA-4D61-95BA-3EFB6FF17AE3}"/>
    <cellStyle name="쉼표 [0] 2 7 4 3 3" xfId="2960" xr:uid="{371247BE-A82E-4CD0-A9E5-302D32E62142}"/>
    <cellStyle name="쉼표 [0] 2 7 4 3 3 2" xfId="6800" xr:uid="{7D0EA190-415C-4158-9D5F-3D31FC83067E}"/>
    <cellStyle name="쉼표 [0] 2 7 4 3 3 3" xfId="10592" xr:uid="{F538F3B4-7654-44B6-8D55-6E6786BD287F}"/>
    <cellStyle name="쉼표 [0] 2 7 4 3 3 4" xfId="14383" xr:uid="{173B62D1-97F8-4A03-9431-7AFD8EF25A2E}"/>
    <cellStyle name="쉼표 [0] 2 7 4 3 3 5" xfId="18174" xr:uid="{158E73C1-BBAB-46F5-B882-352486B4659A}"/>
    <cellStyle name="쉼표 [0] 2 7 4 3 4" xfId="6797" xr:uid="{9851598A-B68D-4920-BAE9-9381A1AF9084}"/>
    <cellStyle name="쉼표 [0] 2 7 4 3 5" xfId="10589" xr:uid="{4959AB55-F711-4E75-8EA3-6E18E9AF582B}"/>
    <cellStyle name="쉼표 [0] 2 7 4 3 6" xfId="14380" xr:uid="{BAD3F8E8-BDFA-4630-813D-3D29AA610389}"/>
    <cellStyle name="쉼표 [0] 2 7 4 3 7" xfId="18171" xr:uid="{E214250C-75E3-45B2-8038-CF4E945FD2A1}"/>
    <cellStyle name="쉼표 [0] 2 7 4 4" xfId="1395" xr:uid="{9B4F048A-2542-4761-A31C-3681033E6279}"/>
    <cellStyle name="쉼표 [0] 2 7 4 4 2" xfId="3188" xr:uid="{31C4A743-B069-4E0F-9149-2483D96E0822}"/>
    <cellStyle name="쉼표 [0] 2 7 4 4 2 2" xfId="6802" xr:uid="{FB608B59-8413-4B25-A43E-526F5EA00887}"/>
    <cellStyle name="쉼표 [0] 2 7 4 4 2 3" xfId="10594" xr:uid="{C157226B-51A3-48A4-90CD-AC3EB9865A6E}"/>
    <cellStyle name="쉼표 [0] 2 7 4 4 2 4" xfId="14385" xr:uid="{CB0AF7A0-0BC3-4D69-9F9B-A8D7B8244220}"/>
    <cellStyle name="쉼표 [0] 2 7 4 4 2 5" xfId="18176" xr:uid="{3C6F130C-427E-49C5-9733-5EB43596BF33}"/>
    <cellStyle name="쉼표 [0] 2 7 4 4 3" xfId="6801" xr:uid="{4B062E20-3AB5-4E51-AAF8-41CEA7985704}"/>
    <cellStyle name="쉼표 [0] 2 7 4 4 4" xfId="10593" xr:uid="{3D6933F4-E998-4DFA-A00F-C87A87F7C893}"/>
    <cellStyle name="쉼표 [0] 2 7 4 4 5" xfId="14384" xr:uid="{BC2281A7-6E95-4B3C-A615-7AC0D166EE63}"/>
    <cellStyle name="쉼표 [0] 2 7 4 4 6" xfId="18175" xr:uid="{9089DA14-721A-4479-8230-F03F7BEC81B2}"/>
    <cellStyle name="쉼표 [0] 2 7 4 5" xfId="1999" xr:uid="{D1ECE932-DA80-43D7-BF23-444478E2CCE5}"/>
    <cellStyle name="쉼표 [0] 2 7 4 5 2" xfId="3792" xr:uid="{C2287CC1-B697-4F33-8A30-D4DB41F42EB2}"/>
    <cellStyle name="쉼표 [0] 2 7 4 5 2 2" xfId="6804" xr:uid="{AFF7A234-3614-4EC5-AFC9-D0BEEF527E4C}"/>
    <cellStyle name="쉼표 [0] 2 7 4 5 2 3" xfId="10596" xr:uid="{7C4DF9C2-5D18-4E11-9BBB-DFE33F013FD1}"/>
    <cellStyle name="쉼표 [0] 2 7 4 5 2 4" xfId="14387" xr:uid="{442749A7-E8FB-48D6-B643-46A8A9E2E991}"/>
    <cellStyle name="쉼표 [0] 2 7 4 5 2 5" xfId="18178" xr:uid="{A6D457B1-6150-4055-B726-8CA478541F09}"/>
    <cellStyle name="쉼표 [0] 2 7 4 5 3" xfId="6803" xr:uid="{4E8F8324-5D37-4B84-A91A-9776812F48C7}"/>
    <cellStyle name="쉼표 [0] 2 7 4 5 4" xfId="10595" xr:uid="{53ACA1CE-C7F4-4DB5-AB84-C073E9B32488}"/>
    <cellStyle name="쉼표 [0] 2 7 4 5 5" xfId="14386" xr:uid="{6790E2E0-1C2D-4C84-9266-1ED68F1E39FE}"/>
    <cellStyle name="쉼표 [0] 2 7 4 5 6" xfId="18177" xr:uid="{72193E53-7750-45E7-8AA2-D1AC664E6232}"/>
    <cellStyle name="쉼표 [0] 2 7 4 6" xfId="2506" xr:uid="{4DC0C7AE-B0DB-497F-A918-04ED4A41BA2D}"/>
    <cellStyle name="쉼표 [0] 2 7 4 6 2" xfId="6805" xr:uid="{1C7E6068-AFD7-4FFA-A1CB-7057573C441B}"/>
    <cellStyle name="쉼표 [0] 2 7 4 6 3" xfId="10597" xr:uid="{A414E7A2-6148-4FBC-830D-DED89DDF72FB}"/>
    <cellStyle name="쉼표 [0] 2 7 4 6 4" xfId="14388" xr:uid="{ED458C54-03DD-4328-AFDC-D37995961D04}"/>
    <cellStyle name="쉼표 [0] 2 7 4 6 5" xfId="18179" xr:uid="{C944DE5A-D35E-4D89-91B5-9DAFD4EAB45C}"/>
    <cellStyle name="쉼표 [0] 2 7 4 7" xfId="6792" xr:uid="{593830F6-9089-42B2-A38D-82A34E5089BE}"/>
    <cellStyle name="쉼표 [0] 2 7 4 8" xfId="10584" xr:uid="{9B392A00-D916-4D50-9C67-99BD2DF7D8C9}"/>
    <cellStyle name="쉼표 [0] 2 7 4 9" xfId="14375" xr:uid="{5E3A4ADB-56E7-405A-B7BE-E4EE272CE34D}"/>
    <cellStyle name="쉼표 [0] 2 7 5" xfId="864" xr:uid="{5758825E-9912-488E-95DD-FFC409B17ECE}"/>
    <cellStyle name="쉼표 [0] 2 7 5 2" xfId="1547" xr:uid="{0C915F8A-9E0C-4395-8ED3-38DFCCA384A5}"/>
    <cellStyle name="쉼표 [0] 2 7 5 2 2" xfId="3340" xr:uid="{8797B1B3-6D64-40CA-A5B4-624A35FA515F}"/>
    <cellStyle name="쉼표 [0] 2 7 5 2 2 2" xfId="6808" xr:uid="{E1CFFE56-A86B-430D-AA9C-3E1641A8FFFD}"/>
    <cellStyle name="쉼표 [0] 2 7 5 2 2 3" xfId="10600" xr:uid="{065D8502-5D89-488C-8EF4-63BFC7DDEFFC}"/>
    <cellStyle name="쉼표 [0] 2 7 5 2 2 4" xfId="14391" xr:uid="{02C7CECF-4974-4D1A-8860-92C6D7E15439}"/>
    <cellStyle name="쉼표 [0] 2 7 5 2 2 5" xfId="18182" xr:uid="{4602A8C9-6D8A-4A7C-9DD5-5C98A23A2D7A}"/>
    <cellStyle name="쉼표 [0] 2 7 5 2 3" xfId="6807" xr:uid="{2F15E5E7-0F7F-4BEB-B3AF-4982B5DEE261}"/>
    <cellStyle name="쉼표 [0] 2 7 5 2 4" xfId="10599" xr:uid="{79B1BE09-6D3C-4BEF-A360-A87B2C44DF44}"/>
    <cellStyle name="쉼표 [0] 2 7 5 2 5" xfId="14390" xr:uid="{7269244C-D5E0-47B6-96EC-69CDD07680E4}"/>
    <cellStyle name="쉼표 [0] 2 7 5 2 6" xfId="18181" xr:uid="{B0D1FB73-02FE-45F3-95F1-2DD2AFE50BCC}"/>
    <cellStyle name="쉼표 [0] 2 7 5 3" xfId="2128" xr:uid="{C3D2084A-B22A-4B14-A0E4-A393FB613D54}"/>
    <cellStyle name="쉼표 [0] 2 7 5 3 2" xfId="3921" xr:uid="{CB07FA17-F10F-4E51-83CC-455017120008}"/>
    <cellStyle name="쉼표 [0] 2 7 5 3 2 2" xfId="6810" xr:uid="{533833A9-449E-403F-ADFC-3D08C3804A8F}"/>
    <cellStyle name="쉼표 [0] 2 7 5 3 2 3" xfId="10602" xr:uid="{D4A539FF-9622-4752-828E-9BB8D4508B7B}"/>
    <cellStyle name="쉼표 [0] 2 7 5 3 2 4" xfId="14393" xr:uid="{DBC4878C-221B-4837-A954-A0CFE1070F80}"/>
    <cellStyle name="쉼표 [0] 2 7 5 3 2 5" xfId="18184" xr:uid="{4C86B3C3-D8E3-4A96-A233-03E27D19E38C}"/>
    <cellStyle name="쉼표 [0] 2 7 5 3 3" xfId="6809" xr:uid="{E7FF511A-C856-4FC3-85A9-CDB9F66F04E1}"/>
    <cellStyle name="쉼표 [0] 2 7 5 3 4" xfId="10601" xr:uid="{EF620A51-CE19-4463-BE42-16398FC928B5}"/>
    <cellStyle name="쉼표 [0] 2 7 5 3 5" xfId="14392" xr:uid="{E685A2EE-B73A-41BC-829E-B78B4B275C72}"/>
    <cellStyle name="쉼표 [0] 2 7 5 3 6" xfId="18183" xr:uid="{3B0C123D-9F21-43B2-B155-A9823CEE228C}"/>
    <cellStyle name="쉼표 [0] 2 7 5 4" xfId="2657" xr:uid="{9F2E5456-F70B-48C9-A727-A57800CC3D13}"/>
    <cellStyle name="쉼표 [0] 2 7 5 4 2" xfId="6811" xr:uid="{2A86BC3E-7803-4621-A901-24AD46FBF6EB}"/>
    <cellStyle name="쉼표 [0] 2 7 5 4 3" xfId="10603" xr:uid="{817FC713-FCC9-4C3D-9269-DB3E54DB2A0E}"/>
    <cellStyle name="쉼표 [0] 2 7 5 4 4" xfId="14394" xr:uid="{7E2953BB-92B1-4786-ADBC-819344FD8A30}"/>
    <cellStyle name="쉼표 [0] 2 7 5 4 5" xfId="18185" xr:uid="{FED0960F-1457-4D66-89F8-199C90785F44}"/>
    <cellStyle name="쉼표 [0] 2 7 5 5" xfId="6806" xr:uid="{AAC91770-39A0-4AE6-B2E9-DC0FFA373920}"/>
    <cellStyle name="쉼표 [0] 2 7 5 6" xfId="10598" xr:uid="{DCCDBB32-4F64-4FA2-9552-903F75918BAA}"/>
    <cellStyle name="쉼표 [0] 2 7 5 7" xfId="14389" xr:uid="{0F4D015A-25F2-4E7D-9FED-37D1123A5369}"/>
    <cellStyle name="쉼표 [0] 2 7 5 8" xfId="18180" xr:uid="{A5863C5C-F637-4AD0-A72A-27320D02DB88}"/>
    <cellStyle name="쉼표 [0] 2 7 6" xfId="1091" xr:uid="{E95B1217-48CC-44D5-B321-D8E199406793}"/>
    <cellStyle name="쉼표 [0] 2 7 6 2" xfId="1774" xr:uid="{FAF573F3-E020-4267-9ED9-CA46378D69F5}"/>
    <cellStyle name="쉼표 [0] 2 7 6 2 2" xfId="3567" xr:uid="{7721277B-5BE6-43EA-A153-DFAF259268C0}"/>
    <cellStyle name="쉼표 [0] 2 7 6 2 2 2" xfId="6814" xr:uid="{48593F50-D4CF-44C5-852D-87E5411FC9AF}"/>
    <cellStyle name="쉼표 [0] 2 7 6 2 2 3" xfId="10606" xr:uid="{2200D575-9CA7-4B1D-A10E-40E07385C212}"/>
    <cellStyle name="쉼표 [0] 2 7 6 2 2 4" xfId="14397" xr:uid="{D3F04688-988C-4759-8A46-9372EAF4E500}"/>
    <cellStyle name="쉼표 [0] 2 7 6 2 2 5" xfId="18188" xr:uid="{F7D3B2F3-5097-4024-8AB3-7713B34910C6}"/>
    <cellStyle name="쉼표 [0] 2 7 6 2 3" xfId="6813" xr:uid="{2E47D972-182E-4524-B955-8F7B4C1B9E98}"/>
    <cellStyle name="쉼표 [0] 2 7 6 2 4" xfId="10605" xr:uid="{21124F97-1A4F-4ECF-B52F-6B7866FFED43}"/>
    <cellStyle name="쉼표 [0] 2 7 6 2 5" xfId="14396" xr:uid="{1E174C59-B41A-4FB5-A39E-1533AC937D33}"/>
    <cellStyle name="쉼표 [0] 2 7 6 2 6" xfId="18187" xr:uid="{7B2AE6AF-D225-48BD-A3F0-8932EAD5F6DF}"/>
    <cellStyle name="쉼표 [0] 2 7 6 3" xfId="2884" xr:uid="{E0D60C36-66EC-477D-93E1-06B77AFEDC18}"/>
    <cellStyle name="쉼표 [0] 2 7 6 3 2" xfId="6815" xr:uid="{F45A1DFD-8322-4C0E-8B1E-D149BD556C2D}"/>
    <cellStyle name="쉼표 [0] 2 7 6 3 3" xfId="10607" xr:uid="{B1CCD6D2-00C5-40DC-9342-75C43473BBD7}"/>
    <cellStyle name="쉼표 [0] 2 7 6 3 4" xfId="14398" xr:uid="{45129481-435C-438B-BFEB-9FCFA6C56AA2}"/>
    <cellStyle name="쉼표 [0] 2 7 6 3 5" xfId="18189" xr:uid="{6CEFD27E-0979-4318-8072-7A80B5CB824F}"/>
    <cellStyle name="쉼표 [0] 2 7 6 4" xfId="6812" xr:uid="{5952123F-CC6A-4C6B-9BA4-F1C8D87D947F}"/>
    <cellStyle name="쉼표 [0] 2 7 6 5" xfId="10604" xr:uid="{AD9D4459-05EB-4BF8-8B00-768535E88CD0}"/>
    <cellStyle name="쉼표 [0] 2 7 6 6" xfId="14395" xr:uid="{20FB5F6F-F124-4589-A965-34D37B8A0CED}"/>
    <cellStyle name="쉼표 [0] 2 7 6 7" xfId="18186" xr:uid="{466D2847-4FD8-4BE1-BBA0-7A241ACCAA9F}"/>
    <cellStyle name="쉼표 [0] 2 7 7" xfId="1319" xr:uid="{9E20092E-6C13-42B2-AF63-38977E27FC27}"/>
    <cellStyle name="쉼표 [0] 2 7 7 2" xfId="3112" xr:uid="{200A09FA-1EE9-4CC2-93D9-2D7DA65961F1}"/>
    <cellStyle name="쉼표 [0] 2 7 7 2 2" xfId="6817" xr:uid="{066FECD3-AC00-49B3-B52F-92C83D6B5D1B}"/>
    <cellStyle name="쉼표 [0] 2 7 7 2 3" xfId="10609" xr:uid="{96E45593-78AE-4BB4-AFCE-EF93869EB9DF}"/>
    <cellStyle name="쉼표 [0] 2 7 7 2 4" xfId="14400" xr:uid="{8D1FBDF1-44D3-4BA8-B326-B0155A20D635}"/>
    <cellStyle name="쉼표 [0] 2 7 7 2 5" xfId="18191" xr:uid="{F99BEF47-D149-4435-A92A-F550C44EDAAA}"/>
    <cellStyle name="쉼표 [0] 2 7 7 3" xfId="6816" xr:uid="{0BEA3B3A-BA9D-4D8B-A37A-89608F8739CC}"/>
    <cellStyle name="쉼표 [0] 2 7 7 4" xfId="10608" xr:uid="{DFBBE844-DCA0-4E52-AA84-E7DCBD878FD4}"/>
    <cellStyle name="쉼표 [0] 2 7 7 5" xfId="14399" xr:uid="{57D7BF4C-3DB2-4484-B312-F626DFE906F4}"/>
    <cellStyle name="쉼표 [0] 2 7 7 6" xfId="18190" xr:uid="{0BF75C78-A53D-419E-8138-1BAC043633BF}"/>
    <cellStyle name="쉼표 [0] 2 7 8" xfId="623" xr:uid="{379C0546-E431-4E53-8B86-DA8846864514}"/>
    <cellStyle name="쉼표 [0] 2 7 8 2" xfId="2424" xr:uid="{615988D1-24E4-4AE4-B65C-BE0BA47CAE9F}"/>
    <cellStyle name="쉼표 [0] 2 7 8 2 2" xfId="6819" xr:uid="{96F98557-6C5D-4797-BE3D-49FC96FB712F}"/>
    <cellStyle name="쉼표 [0] 2 7 8 2 3" xfId="10611" xr:uid="{EB854F5D-CB46-4E1F-B4F0-D5B4E4E04B00}"/>
    <cellStyle name="쉼표 [0] 2 7 8 2 4" xfId="14402" xr:uid="{5CB4E2CB-B2C5-4676-BD8D-9162EF66F4ED}"/>
    <cellStyle name="쉼표 [0] 2 7 8 2 5" xfId="18193" xr:uid="{1C94AE37-51D2-41C2-B79E-C5050AB361EB}"/>
    <cellStyle name="쉼표 [0] 2 7 8 3" xfId="6818" xr:uid="{1667109F-1F35-4DC9-B737-DD42DA9F1B20}"/>
    <cellStyle name="쉼표 [0] 2 7 8 4" xfId="10610" xr:uid="{122827FC-0DF8-4C1C-9C4B-2C601ACE6EFF}"/>
    <cellStyle name="쉼표 [0] 2 7 8 5" xfId="14401" xr:uid="{993D1868-0180-4AD0-8EF8-A12B0E1F26BA}"/>
    <cellStyle name="쉼표 [0] 2 7 8 6" xfId="18192" xr:uid="{FE15D7CE-B79C-41CE-B7DD-4C80A85104F6}"/>
    <cellStyle name="쉼표 [0] 2 7 9" xfId="2326" xr:uid="{C8F54C07-9BFD-49C6-8B3B-5770CAFB64C2}"/>
    <cellStyle name="쉼표 [0] 2 7 9 2" xfId="6820" xr:uid="{E09CF7B3-4368-49E1-8A3A-5F7030721EFB}"/>
    <cellStyle name="쉼표 [0] 2 7 9 3" xfId="10612" xr:uid="{DAAE6220-E8EA-4BF2-9555-E539DCFA82CA}"/>
    <cellStyle name="쉼표 [0] 2 7 9 4" xfId="14403" xr:uid="{921D1892-E19F-4F6A-88A7-CF00F83BF1D0}"/>
    <cellStyle name="쉼표 [0] 2 7 9 5" xfId="18194" xr:uid="{79E63919-F111-4A64-A87B-6211204F83F6}"/>
    <cellStyle name="쉼표 [0] 2 8" xfId="528" xr:uid="{4A0C1CA2-AF8F-48ED-91C2-73F173A758F0}"/>
    <cellStyle name="쉼표 [0] 2 8 10" xfId="10613" xr:uid="{98AA3763-5699-48BC-AE60-F7D85E1C97FB}"/>
    <cellStyle name="쉼표 [0] 2 8 11" xfId="14404" xr:uid="{93B5D5BC-73AF-40EC-A48B-58581EBDEBF0}"/>
    <cellStyle name="쉼표 [0] 2 8 12" xfId="18195" xr:uid="{54EC61FF-D798-4B17-875D-D59B337A7703}"/>
    <cellStyle name="쉼표 [0] 2 8 2" xfId="798" xr:uid="{327DC070-D309-441C-8D84-2AE4C81A824C}"/>
    <cellStyle name="쉼표 [0] 2 8 2 10" xfId="18196" xr:uid="{3EBF26A3-FE1E-4CCD-ACE8-C81AA5E238A9}"/>
    <cellStyle name="쉼표 [0] 2 8 2 2" xfId="1025" xr:uid="{D1660629-0446-4B66-8BD4-51583476FBA4}"/>
    <cellStyle name="쉼표 [0] 2 8 2 2 2" xfId="1708" xr:uid="{34DB5FFB-C3D7-4FF8-915B-EF8BBDE95739}"/>
    <cellStyle name="쉼표 [0] 2 8 2 2 2 2" xfId="3501" xr:uid="{4EC34A8F-D4EB-48F6-AF2D-353B7331AB2C}"/>
    <cellStyle name="쉼표 [0] 2 8 2 2 2 2 2" xfId="6825" xr:uid="{C6EB9F58-8553-4EC0-991B-42F55FF1BD28}"/>
    <cellStyle name="쉼표 [0] 2 8 2 2 2 2 3" xfId="10617" xr:uid="{EB789816-1494-4D5C-BAA6-B229A9C49AFB}"/>
    <cellStyle name="쉼표 [0] 2 8 2 2 2 2 4" xfId="14408" xr:uid="{466C428E-5922-45A6-96B5-B12A5D875838}"/>
    <cellStyle name="쉼표 [0] 2 8 2 2 2 2 5" xfId="18199" xr:uid="{81440A51-864F-4F18-BDF5-1E4B85D25F88}"/>
    <cellStyle name="쉼표 [0] 2 8 2 2 2 3" xfId="6824" xr:uid="{C7A3CC67-EAD6-446F-A3B5-5C1586AA8852}"/>
    <cellStyle name="쉼표 [0] 2 8 2 2 2 4" xfId="10616" xr:uid="{EA14A37B-B04F-4092-BF1E-439D1EEBB83C}"/>
    <cellStyle name="쉼표 [0] 2 8 2 2 2 5" xfId="14407" xr:uid="{025DFCC1-DD70-467E-8316-E2CE724674E9}"/>
    <cellStyle name="쉼표 [0] 2 8 2 2 2 6" xfId="18198" xr:uid="{68084AC5-F3BE-42BB-89DA-E8A014CFF388}"/>
    <cellStyle name="쉼표 [0] 2 8 2 2 3" xfId="2213" xr:uid="{48248AA2-0408-40C8-A767-31032B997A32}"/>
    <cellStyle name="쉼표 [0] 2 8 2 2 3 2" xfId="4006" xr:uid="{0B6241C1-8CDE-42BA-B0FA-00579FA21CB6}"/>
    <cellStyle name="쉼표 [0] 2 8 2 2 3 2 2" xfId="6827" xr:uid="{A8B2204A-65AC-4523-8D8C-27AB48E33A8E}"/>
    <cellStyle name="쉼표 [0] 2 8 2 2 3 2 3" xfId="10619" xr:uid="{E92198DF-E244-4622-B02B-46499AA585A1}"/>
    <cellStyle name="쉼표 [0] 2 8 2 2 3 2 4" xfId="14410" xr:uid="{2F85607D-4AF8-4E47-97AC-3358466AAA6B}"/>
    <cellStyle name="쉼표 [0] 2 8 2 2 3 2 5" xfId="18201" xr:uid="{E35695D3-E514-4CA8-A865-73AD09A22970}"/>
    <cellStyle name="쉼표 [0] 2 8 2 2 3 3" xfId="6826" xr:uid="{E1F43191-EFDC-4BB1-AADA-C4CE7965CCC2}"/>
    <cellStyle name="쉼표 [0] 2 8 2 2 3 4" xfId="10618" xr:uid="{E69235EF-B099-4D0F-B8C3-11D79B49FB0B}"/>
    <cellStyle name="쉼표 [0] 2 8 2 2 3 5" xfId="14409" xr:uid="{9D479796-438D-4AD6-BC90-D560F7982CE5}"/>
    <cellStyle name="쉼표 [0] 2 8 2 2 3 6" xfId="18200" xr:uid="{1B231526-109F-4F4E-8F23-AA695043FF26}"/>
    <cellStyle name="쉼표 [0] 2 8 2 2 4" xfId="2818" xr:uid="{BEA64E28-1803-4877-A009-EB121D2CE273}"/>
    <cellStyle name="쉼표 [0] 2 8 2 2 4 2" xfId="6828" xr:uid="{FF74082F-1BE9-4B84-A846-83A8C0324AE2}"/>
    <cellStyle name="쉼표 [0] 2 8 2 2 4 3" xfId="10620" xr:uid="{B288F017-839C-4050-9B3D-7754FB2047FB}"/>
    <cellStyle name="쉼표 [0] 2 8 2 2 4 4" xfId="14411" xr:uid="{26AAE7CE-0A57-487A-A3B1-0A63916E93FD}"/>
    <cellStyle name="쉼표 [0] 2 8 2 2 4 5" xfId="18202" xr:uid="{FEC3418D-F2B0-4BF9-94D7-7CF52EC54605}"/>
    <cellStyle name="쉼표 [0] 2 8 2 2 5" xfId="6823" xr:uid="{7B252251-2D67-462B-98D0-D36FDD6AEA16}"/>
    <cellStyle name="쉼표 [0] 2 8 2 2 6" xfId="10615" xr:uid="{512D29DF-9511-41BF-AD3F-278CA63D4F2C}"/>
    <cellStyle name="쉼표 [0] 2 8 2 2 7" xfId="14406" xr:uid="{5ABF6ACF-1FD1-4617-87F2-AB392444AA74}"/>
    <cellStyle name="쉼표 [0] 2 8 2 2 8" xfId="18197" xr:uid="{2130B4BB-31F5-4FDF-80B8-F956E597EA03}"/>
    <cellStyle name="쉼표 [0] 2 8 2 3" xfId="1252" xr:uid="{406A6DEA-D15A-4681-83EB-7B78DCD0C8F2}"/>
    <cellStyle name="쉼표 [0] 2 8 2 3 2" xfId="1935" xr:uid="{FA455004-6AFB-44E9-A6BA-87B90E173F74}"/>
    <cellStyle name="쉼표 [0] 2 8 2 3 2 2" xfId="3728" xr:uid="{FE3E2BF0-5D8D-470A-B9FC-77C0EFE36339}"/>
    <cellStyle name="쉼표 [0] 2 8 2 3 2 2 2" xfId="6831" xr:uid="{E4A3CEBA-033B-4C13-9AF9-472894AE2B50}"/>
    <cellStyle name="쉼표 [0] 2 8 2 3 2 2 3" xfId="10623" xr:uid="{F140D3EB-9662-43C0-98B7-2DD0A5D03662}"/>
    <cellStyle name="쉼표 [0] 2 8 2 3 2 2 4" xfId="14414" xr:uid="{F0AB7435-AB4E-4A17-93C4-ECB3F6A41B35}"/>
    <cellStyle name="쉼표 [0] 2 8 2 3 2 2 5" xfId="18205" xr:uid="{E8879973-D0AA-43EE-92BF-28D7364015AB}"/>
    <cellStyle name="쉼표 [0] 2 8 2 3 2 3" xfId="6830" xr:uid="{39E1EDA1-9000-44CA-932B-EB8C9655F7A5}"/>
    <cellStyle name="쉼표 [0] 2 8 2 3 2 4" xfId="10622" xr:uid="{7CAD0BDA-AD0F-4501-8A9C-1FD9740518F2}"/>
    <cellStyle name="쉼표 [0] 2 8 2 3 2 5" xfId="14413" xr:uid="{CC4E009B-CF0F-4EBE-9D34-47CC948652C5}"/>
    <cellStyle name="쉼표 [0] 2 8 2 3 2 6" xfId="18204" xr:uid="{3212447A-D74B-44B4-BE5B-59D0FC88FC75}"/>
    <cellStyle name="쉼표 [0] 2 8 2 3 3" xfId="3045" xr:uid="{83E71A56-11C6-473C-A98F-D0C87C266F33}"/>
    <cellStyle name="쉼표 [0] 2 8 2 3 3 2" xfId="6832" xr:uid="{E45149EA-E95F-4240-89DA-56EC4C6EB1D4}"/>
    <cellStyle name="쉼표 [0] 2 8 2 3 3 3" xfId="10624" xr:uid="{19A12F98-B5EB-4279-AF14-36F124A4FFAF}"/>
    <cellStyle name="쉼표 [0] 2 8 2 3 3 4" xfId="14415" xr:uid="{7B6A333A-D6D1-4B2C-9FE4-7FE959D6534D}"/>
    <cellStyle name="쉼표 [0] 2 8 2 3 3 5" xfId="18206" xr:uid="{FB0CF7C4-8D4B-48C8-8438-0BFFB5DC4340}"/>
    <cellStyle name="쉼표 [0] 2 8 2 3 4" xfId="6829" xr:uid="{492830AF-F0DC-4784-99BB-1DBF0AC8057A}"/>
    <cellStyle name="쉼표 [0] 2 8 2 3 5" xfId="10621" xr:uid="{C2E7D5CF-5B6D-496D-BBB7-6032E8C2A766}"/>
    <cellStyle name="쉼표 [0] 2 8 2 3 6" xfId="14412" xr:uid="{951ED722-7D74-4662-A7F9-0E8DD3366571}"/>
    <cellStyle name="쉼표 [0] 2 8 2 3 7" xfId="18203" xr:uid="{38C4851B-B36A-4AE6-8A01-033A3F78A3CA}"/>
    <cellStyle name="쉼표 [0] 2 8 2 4" xfId="1480" xr:uid="{B901AD72-A6EF-47C7-A1C2-FD7BAC2524DD}"/>
    <cellStyle name="쉼표 [0] 2 8 2 4 2" xfId="3273" xr:uid="{68B715C4-CBB0-4FCD-ACD0-34F1BD870E30}"/>
    <cellStyle name="쉼표 [0] 2 8 2 4 2 2" xfId="6834" xr:uid="{6678DB81-DE22-4B0E-B497-45E25C28F2D5}"/>
    <cellStyle name="쉼표 [0] 2 8 2 4 2 3" xfId="10626" xr:uid="{5AB78DF7-3369-4506-8F87-6D9D80757182}"/>
    <cellStyle name="쉼표 [0] 2 8 2 4 2 4" xfId="14417" xr:uid="{E02E4D23-0E56-47DF-A3F6-59C2142FD89C}"/>
    <cellStyle name="쉼표 [0] 2 8 2 4 2 5" xfId="18208" xr:uid="{B966F861-D753-4DB5-994C-D3FA618911D8}"/>
    <cellStyle name="쉼표 [0] 2 8 2 4 3" xfId="6833" xr:uid="{1C63C0B6-6757-4837-95C2-A09C218B8817}"/>
    <cellStyle name="쉼표 [0] 2 8 2 4 4" xfId="10625" xr:uid="{4EAC0CB9-8E38-4B30-AE0D-52E674957664}"/>
    <cellStyle name="쉼표 [0] 2 8 2 4 5" xfId="14416" xr:uid="{C6BEE919-9E62-4292-911D-2605C686AE62}"/>
    <cellStyle name="쉼표 [0] 2 8 2 4 6" xfId="18207" xr:uid="{84E1C78B-E755-4CE3-BFFB-CDCF6C475909}"/>
    <cellStyle name="쉼표 [0] 2 8 2 5" xfId="2067" xr:uid="{2C697560-FB47-4AA6-A735-868D622D4547}"/>
    <cellStyle name="쉼표 [0] 2 8 2 5 2" xfId="3860" xr:uid="{73B8943A-45B9-4EFE-9427-81C937BBC563}"/>
    <cellStyle name="쉼표 [0] 2 8 2 5 2 2" xfId="6836" xr:uid="{55FC9824-28A1-491B-9D7E-5FD5F356B83D}"/>
    <cellStyle name="쉼표 [0] 2 8 2 5 2 3" xfId="10628" xr:uid="{CE986A0F-2DEC-41D8-96E3-ED055E496655}"/>
    <cellStyle name="쉼표 [0] 2 8 2 5 2 4" xfId="14419" xr:uid="{E51E2647-FAF2-4B71-9784-A569669970FE}"/>
    <cellStyle name="쉼표 [0] 2 8 2 5 2 5" xfId="18210" xr:uid="{A14569DF-C569-4B59-8BEA-50BC3D55B131}"/>
    <cellStyle name="쉼표 [0] 2 8 2 5 3" xfId="6835" xr:uid="{7B79FFC7-D6CE-4B61-BBAD-DF511A5AF7A2}"/>
    <cellStyle name="쉼표 [0] 2 8 2 5 4" xfId="10627" xr:uid="{F490C049-9924-42B4-B278-F593CD905826}"/>
    <cellStyle name="쉼표 [0] 2 8 2 5 5" xfId="14418" xr:uid="{BEF99F10-D9D8-4CFF-83CA-5FE08B8E9218}"/>
    <cellStyle name="쉼표 [0] 2 8 2 5 6" xfId="18209" xr:uid="{5193161D-9F7A-451A-A0D3-08FF647C6C4C}"/>
    <cellStyle name="쉼표 [0] 2 8 2 6" xfId="2591" xr:uid="{C802ABD4-8527-45AF-A01A-86858A4CF76D}"/>
    <cellStyle name="쉼표 [0] 2 8 2 6 2" xfId="6837" xr:uid="{66D73B7F-1579-4B15-9967-3FA14A919B54}"/>
    <cellStyle name="쉼표 [0] 2 8 2 6 3" xfId="10629" xr:uid="{30797E2D-D7AB-4FBC-89C9-BB81F51C36CF}"/>
    <cellStyle name="쉼표 [0] 2 8 2 6 4" xfId="14420" xr:uid="{260ACFF2-24E4-4C6E-95AA-D48F07ECFA8B}"/>
    <cellStyle name="쉼표 [0] 2 8 2 6 5" xfId="18211" xr:uid="{7625825E-1BB2-44DA-8074-CFE4D7CA3AD9}"/>
    <cellStyle name="쉼표 [0] 2 8 2 7" xfId="6822" xr:uid="{6F68B505-2976-41E2-9FF2-371DF1D137BC}"/>
    <cellStyle name="쉼표 [0] 2 8 2 8" xfId="10614" xr:uid="{87A0C978-4B49-409C-8424-00D3503C1234}"/>
    <cellStyle name="쉼표 [0] 2 8 2 9" xfId="14405" xr:uid="{0B0DBCEE-203C-47B0-9C97-13FF5B1F699D}"/>
    <cellStyle name="쉼표 [0] 2 8 3" xfId="723" xr:uid="{947C030B-66DE-4656-A63E-17803D9A5BF3}"/>
    <cellStyle name="쉼표 [0] 2 8 3 10" xfId="18212" xr:uid="{01544B9C-543F-415C-A31B-F776AB6A07EA}"/>
    <cellStyle name="쉼표 [0] 2 8 3 2" xfId="950" xr:uid="{CB3585E9-C738-44EA-A3C6-935DF058FD6E}"/>
    <cellStyle name="쉼표 [0] 2 8 3 2 2" xfId="1633" xr:uid="{FB3A93EF-210D-4C4C-9928-5405DF5F8822}"/>
    <cellStyle name="쉼표 [0] 2 8 3 2 2 2" xfId="3426" xr:uid="{699BBED3-4D8E-4C4D-96AB-6D3D92D7EDFB}"/>
    <cellStyle name="쉼표 [0] 2 8 3 2 2 2 2" xfId="6841" xr:uid="{3EAE04C3-6F58-4EB6-9949-9AD7CCA6D58F}"/>
    <cellStyle name="쉼표 [0] 2 8 3 2 2 2 3" xfId="10633" xr:uid="{83D40EC0-0648-485E-8690-0AEC7DF80B1F}"/>
    <cellStyle name="쉼표 [0] 2 8 3 2 2 2 4" xfId="14424" xr:uid="{2CBFB410-7451-4751-B036-86389168D839}"/>
    <cellStyle name="쉼표 [0] 2 8 3 2 2 2 5" xfId="18215" xr:uid="{79F17323-37D5-4FCD-B1A5-6C108638EF44}"/>
    <cellStyle name="쉼표 [0] 2 8 3 2 2 3" xfId="6840" xr:uid="{E4A3674E-3080-4212-9072-85649C4B1959}"/>
    <cellStyle name="쉼표 [0] 2 8 3 2 2 4" xfId="10632" xr:uid="{5A548420-EA3B-40D1-9211-C7E3883E95F7}"/>
    <cellStyle name="쉼표 [0] 2 8 3 2 2 5" xfId="14423" xr:uid="{E9E7D324-7E8F-46DD-99EA-A8909DBFC2B6}"/>
    <cellStyle name="쉼표 [0] 2 8 3 2 2 6" xfId="18214" xr:uid="{0181DE5B-2395-416A-A4AB-D138A016CD0C}"/>
    <cellStyle name="쉼표 [0] 2 8 3 2 3" xfId="2743" xr:uid="{AD41314C-36DD-4F6B-BBFA-31ACA6D4BF71}"/>
    <cellStyle name="쉼표 [0] 2 8 3 2 3 2" xfId="6842" xr:uid="{A7FF5587-10A9-48D9-A2D0-C94A40677CBA}"/>
    <cellStyle name="쉼표 [0] 2 8 3 2 3 3" xfId="10634" xr:uid="{25B6ABA2-35A4-4A86-A6AF-A1E7979E445F}"/>
    <cellStyle name="쉼표 [0] 2 8 3 2 3 4" xfId="14425" xr:uid="{067D3BBC-74A4-4263-B012-EF23B488114B}"/>
    <cellStyle name="쉼표 [0] 2 8 3 2 3 5" xfId="18216" xr:uid="{A03BAFF6-E120-4820-BE90-5A2149040219}"/>
    <cellStyle name="쉼표 [0] 2 8 3 2 4" xfId="6839" xr:uid="{803EDAAD-085B-4712-A31A-19E592BB2B11}"/>
    <cellStyle name="쉼표 [0] 2 8 3 2 5" xfId="10631" xr:uid="{FCC6C190-0C22-409F-B55B-AEC063EFCE25}"/>
    <cellStyle name="쉼표 [0] 2 8 3 2 6" xfId="14422" xr:uid="{D4D7B439-1D28-41B3-95A9-A15D5B9E1484}"/>
    <cellStyle name="쉼표 [0] 2 8 3 2 7" xfId="18213" xr:uid="{8A96DDDC-F45C-4FA1-9C20-43ED3396E44E}"/>
    <cellStyle name="쉼표 [0] 2 8 3 3" xfId="1177" xr:uid="{D0902456-F4A4-4CD6-BDF2-FAEB37090A77}"/>
    <cellStyle name="쉼표 [0] 2 8 3 3 2" xfId="1860" xr:uid="{41AAAB85-BB8C-4308-BB56-3BF0A34C24EF}"/>
    <cellStyle name="쉼표 [0] 2 8 3 3 2 2" xfId="3653" xr:uid="{9E3732AC-CF26-48AE-A8E2-E8008C7FA645}"/>
    <cellStyle name="쉼표 [0] 2 8 3 3 2 2 2" xfId="6845" xr:uid="{0D09958B-C497-4721-A8CC-A193D0AED16C}"/>
    <cellStyle name="쉼표 [0] 2 8 3 3 2 2 3" xfId="10637" xr:uid="{BCFCD3B8-5FDB-421B-B246-85FD77F8209E}"/>
    <cellStyle name="쉼표 [0] 2 8 3 3 2 2 4" xfId="14428" xr:uid="{D053B1AE-729B-48B1-93DD-1E19E46575B2}"/>
    <cellStyle name="쉼표 [0] 2 8 3 3 2 2 5" xfId="18219" xr:uid="{B20896DB-2EE9-4EFD-8350-84045A4E95D8}"/>
    <cellStyle name="쉼표 [0] 2 8 3 3 2 3" xfId="6844" xr:uid="{16F3508E-8E1A-422A-98A3-3C08EA6BAE03}"/>
    <cellStyle name="쉼표 [0] 2 8 3 3 2 4" xfId="10636" xr:uid="{CB2ED85E-69EB-42FA-9EBA-71D179F470D4}"/>
    <cellStyle name="쉼표 [0] 2 8 3 3 2 5" xfId="14427" xr:uid="{25CB7987-2A1D-420D-925C-F87228CC8FA0}"/>
    <cellStyle name="쉼표 [0] 2 8 3 3 2 6" xfId="18218" xr:uid="{4C23F7F9-574D-4C53-BE08-757DF9034F0F}"/>
    <cellStyle name="쉼표 [0] 2 8 3 3 3" xfId="2970" xr:uid="{6467596F-F517-456E-A57A-3272119D886C}"/>
    <cellStyle name="쉼표 [0] 2 8 3 3 3 2" xfId="6846" xr:uid="{A73E8C24-84FB-4345-8DB0-747D2142C956}"/>
    <cellStyle name="쉼표 [0] 2 8 3 3 3 3" xfId="10638" xr:uid="{90A5B85D-A3E2-4A22-8E22-2AA99E1C52FB}"/>
    <cellStyle name="쉼표 [0] 2 8 3 3 3 4" xfId="14429" xr:uid="{2F9A0689-E890-4C23-A3BE-80955599E5F7}"/>
    <cellStyle name="쉼표 [0] 2 8 3 3 3 5" xfId="18220" xr:uid="{D11A507F-7D5D-4A09-B43A-106F7A3FCBD2}"/>
    <cellStyle name="쉼표 [0] 2 8 3 3 4" xfId="6843" xr:uid="{CB8E83C5-CCCF-4073-AE4F-DCB1319C5384}"/>
    <cellStyle name="쉼표 [0] 2 8 3 3 5" xfId="10635" xr:uid="{D21B13F4-9558-4C2D-8E42-F3633C530ECB}"/>
    <cellStyle name="쉼표 [0] 2 8 3 3 6" xfId="14426" xr:uid="{5938B422-1786-4544-8416-B6EC8E997B0F}"/>
    <cellStyle name="쉼표 [0] 2 8 3 3 7" xfId="18217" xr:uid="{34918B1A-A216-4BFA-AED1-E196185527A7}"/>
    <cellStyle name="쉼표 [0] 2 8 3 4" xfId="1405" xr:uid="{D6349DDA-CEEA-47E0-B484-80CA0126170E}"/>
    <cellStyle name="쉼표 [0] 2 8 3 4 2" xfId="3198" xr:uid="{7A3CA5D1-9AA7-49AD-B764-1CDABFDC561E}"/>
    <cellStyle name="쉼표 [0] 2 8 3 4 2 2" xfId="6848" xr:uid="{C95D5532-AE84-4EA4-A5B0-A7BAEB79DF4A}"/>
    <cellStyle name="쉼표 [0] 2 8 3 4 2 3" xfId="10640" xr:uid="{AA411B46-1359-4E19-97A0-06F31219A9CC}"/>
    <cellStyle name="쉼표 [0] 2 8 3 4 2 4" xfId="14431" xr:uid="{47CFAFA8-7A36-4157-AABE-ECC326DF48E2}"/>
    <cellStyle name="쉼표 [0] 2 8 3 4 2 5" xfId="18222" xr:uid="{713ABDDA-55FF-4687-8AD6-86DB9BFDD899}"/>
    <cellStyle name="쉼표 [0] 2 8 3 4 3" xfId="6847" xr:uid="{CD5F8C12-ACFF-494A-881B-63B5ABAC4E0E}"/>
    <cellStyle name="쉼표 [0] 2 8 3 4 4" xfId="10639" xr:uid="{1E3F612D-1B61-484C-BB53-C5AE2026633A}"/>
    <cellStyle name="쉼표 [0] 2 8 3 4 5" xfId="14430" xr:uid="{AA18859F-1A0D-44EA-A131-B1D271E99738}"/>
    <cellStyle name="쉼표 [0] 2 8 3 4 6" xfId="18221" xr:uid="{ACD19B60-61BC-433E-8C3D-233D152CA0FC}"/>
    <cellStyle name="쉼표 [0] 2 8 3 5" xfId="2009" xr:uid="{913E025F-B21F-400B-ACF8-AB9DBB2D2F48}"/>
    <cellStyle name="쉼표 [0] 2 8 3 5 2" xfId="3802" xr:uid="{0B1CF8DE-7899-4B8C-AC96-EA86EE2CA468}"/>
    <cellStyle name="쉼표 [0] 2 8 3 5 2 2" xfId="6850" xr:uid="{C9A7CC6F-088B-4C3A-9103-E799B56C88BE}"/>
    <cellStyle name="쉼표 [0] 2 8 3 5 2 3" xfId="10642" xr:uid="{A1FEE18A-7808-419F-A3E5-3E5928ACA06A}"/>
    <cellStyle name="쉼표 [0] 2 8 3 5 2 4" xfId="14433" xr:uid="{2CAD607F-9410-4F2E-A7F6-6B04BD5888C3}"/>
    <cellStyle name="쉼표 [0] 2 8 3 5 2 5" xfId="18224" xr:uid="{488C5F1C-155B-4226-8141-04F11111830E}"/>
    <cellStyle name="쉼표 [0] 2 8 3 5 3" xfId="6849" xr:uid="{E730CC51-74ED-40A0-80FD-20D393FBE2F0}"/>
    <cellStyle name="쉼표 [0] 2 8 3 5 4" xfId="10641" xr:uid="{98DF8CDC-5410-42B4-9429-A0C9D4330CB7}"/>
    <cellStyle name="쉼표 [0] 2 8 3 5 5" xfId="14432" xr:uid="{CBC9C323-06CD-4B7A-8F8E-DD8EC07791A4}"/>
    <cellStyle name="쉼표 [0] 2 8 3 5 6" xfId="18223" xr:uid="{4D924BFD-CAD1-415B-A90D-BDC3037FA9CF}"/>
    <cellStyle name="쉼표 [0] 2 8 3 6" xfId="2516" xr:uid="{9A97D597-D146-4E22-AF65-E7D4FE8C8DF9}"/>
    <cellStyle name="쉼표 [0] 2 8 3 6 2" xfId="6851" xr:uid="{1625E9D6-DCC3-40F7-B3A8-D953BD38ECA5}"/>
    <cellStyle name="쉼표 [0] 2 8 3 6 3" xfId="10643" xr:uid="{C84AEA55-763F-439E-AFBE-69C61CFD8772}"/>
    <cellStyle name="쉼표 [0] 2 8 3 6 4" xfId="14434" xr:uid="{B6105215-A755-41DD-A846-76DC78B640B3}"/>
    <cellStyle name="쉼표 [0] 2 8 3 6 5" xfId="18225" xr:uid="{3B364177-5CD7-41DB-B834-02D4369E53D5}"/>
    <cellStyle name="쉼표 [0] 2 8 3 7" xfId="6838" xr:uid="{71A81328-9935-46A5-BE71-5F44F3E52DF7}"/>
    <cellStyle name="쉼표 [0] 2 8 3 8" xfId="10630" xr:uid="{49BE9967-B7F7-434D-9329-32F339E9FFFB}"/>
    <cellStyle name="쉼표 [0] 2 8 3 9" xfId="14421" xr:uid="{4B2C2C29-6EBC-4EFF-B51B-BB2F8F5625A8}"/>
    <cellStyle name="쉼표 [0] 2 8 4" xfId="874" xr:uid="{C052DDDC-C3EC-462E-BF73-827C58417187}"/>
    <cellStyle name="쉼표 [0] 2 8 4 2" xfId="1557" xr:uid="{AF6845B3-D755-41B6-8CD6-30868352219D}"/>
    <cellStyle name="쉼표 [0] 2 8 4 2 2" xfId="3350" xr:uid="{37954A0B-42F3-4284-A3A2-BCC951892629}"/>
    <cellStyle name="쉼표 [0] 2 8 4 2 2 2" xfId="6854" xr:uid="{B1DD2E1F-574D-48DD-8F3F-31F29E0068ED}"/>
    <cellStyle name="쉼표 [0] 2 8 4 2 2 3" xfId="10646" xr:uid="{3F6CAAA7-ED6B-48C7-B624-22F6854C2932}"/>
    <cellStyle name="쉼표 [0] 2 8 4 2 2 4" xfId="14437" xr:uid="{8956590B-38C4-4AED-93CF-B14DFC0BB88C}"/>
    <cellStyle name="쉼표 [0] 2 8 4 2 2 5" xfId="18228" xr:uid="{E173D755-6F07-4F8A-9686-A4F79B323C5B}"/>
    <cellStyle name="쉼표 [0] 2 8 4 2 3" xfId="6853" xr:uid="{061B3035-EF75-4A4B-8D03-3BFF4D66A230}"/>
    <cellStyle name="쉼표 [0] 2 8 4 2 4" xfId="10645" xr:uid="{FFBE4E10-3B0C-44E3-A06A-690482E8589B}"/>
    <cellStyle name="쉼표 [0] 2 8 4 2 5" xfId="14436" xr:uid="{32CFC0EF-E34F-4665-945A-C094C8B51416}"/>
    <cellStyle name="쉼표 [0] 2 8 4 2 6" xfId="18227" xr:uid="{49821F31-25B5-4E23-8AAE-C27E93D6FBCB}"/>
    <cellStyle name="쉼표 [0] 2 8 4 3" xfId="2138" xr:uid="{4C5D0C9B-B37B-4C20-BA06-40FE7ECC1426}"/>
    <cellStyle name="쉼표 [0] 2 8 4 3 2" xfId="3931" xr:uid="{037997AA-B965-4BD3-A96A-01F7788D43A4}"/>
    <cellStyle name="쉼표 [0] 2 8 4 3 2 2" xfId="6856" xr:uid="{E45DDA07-3777-4598-AB21-16C1940ADB72}"/>
    <cellStyle name="쉼표 [0] 2 8 4 3 2 3" xfId="10648" xr:uid="{65BABCD3-5568-4234-8890-6FDDF9C3230F}"/>
    <cellStyle name="쉼표 [0] 2 8 4 3 2 4" xfId="14439" xr:uid="{2F603AD8-157F-4085-AD44-2D3AA0DA7ABD}"/>
    <cellStyle name="쉼표 [0] 2 8 4 3 2 5" xfId="18230" xr:uid="{3B0043B3-B6BC-4DD9-BED1-F267C7792D34}"/>
    <cellStyle name="쉼표 [0] 2 8 4 3 3" xfId="6855" xr:uid="{6E2BAC78-A262-4938-8B77-2F28E8AD25D7}"/>
    <cellStyle name="쉼표 [0] 2 8 4 3 4" xfId="10647" xr:uid="{08C3B066-5A8F-4194-A5BE-6894BAFBFED7}"/>
    <cellStyle name="쉼표 [0] 2 8 4 3 5" xfId="14438" xr:uid="{5BBFE1C4-6A4D-40C3-B7CB-310F683FA2B7}"/>
    <cellStyle name="쉼표 [0] 2 8 4 3 6" xfId="18229" xr:uid="{1B1CBE74-1E45-4CF1-8304-475FF39470BC}"/>
    <cellStyle name="쉼표 [0] 2 8 4 4" xfId="2667" xr:uid="{31075722-15DE-45E7-BF79-05AF5B1C1B54}"/>
    <cellStyle name="쉼표 [0] 2 8 4 4 2" xfId="6857" xr:uid="{B4F4FF94-A4D4-4E9F-A037-FCE5398BD594}"/>
    <cellStyle name="쉼표 [0] 2 8 4 4 3" xfId="10649" xr:uid="{FD3307FB-0032-4E29-88A2-C90ECB414536}"/>
    <cellStyle name="쉼표 [0] 2 8 4 4 4" xfId="14440" xr:uid="{180116E2-3D2D-4773-8E23-909C24C632C9}"/>
    <cellStyle name="쉼표 [0] 2 8 4 4 5" xfId="18231" xr:uid="{0795A5B5-2846-4AE3-92DF-96F567A93B22}"/>
    <cellStyle name="쉼표 [0] 2 8 4 5" xfId="6852" xr:uid="{DC32E88B-C801-4FF2-B8F7-FE1BCD760450}"/>
    <cellStyle name="쉼표 [0] 2 8 4 6" xfId="10644" xr:uid="{7304AB47-B6E9-499E-BC2D-FA485B5CE90C}"/>
    <cellStyle name="쉼표 [0] 2 8 4 7" xfId="14435" xr:uid="{4527EB62-6A95-45A1-8DC0-664E6CE0AD9C}"/>
    <cellStyle name="쉼표 [0] 2 8 4 8" xfId="18226" xr:uid="{E89F20C6-4862-4A34-8029-3098B9C97FF2}"/>
    <cellStyle name="쉼표 [0] 2 8 5" xfId="1101" xr:uid="{1B1CEB7D-C942-4D5F-A064-9957B3244075}"/>
    <cellStyle name="쉼표 [0] 2 8 5 2" xfId="1784" xr:uid="{94065100-B7B6-4662-883F-46A9F9A00F8B}"/>
    <cellStyle name="쉼표 [0] 2 8 5 2 2" xfId="3577" xr:uid="{4C9BE0F9-B946-483B-892D-6088ECAF0C3E}"/>
    <cellStyle name="쉼표 [0] 2 8 5 2 2 2" xfId="6860" xr:uid="{C135EA75-8027-4465-B9D7-B510C4936FA4}"/>
    <cellStyle name="쉼표 [0] 2 8 5 2 2 3" xfId="10652" xr:uid="{08EB7571-174E-47E6-880D-7D55B22C9FB5}"/>
    <cellStyle name="쉼표 [0] 2 8 5 2 2 4" xfId="14443" xr:uid="{1CE4A470-E55C-41DC-9D9F-14D6CC77866F}"/>
    <cellStyle name="쉼표 [0] 2 8 5 2 2 5" xfId="18234" xr:uid="{CFEEF07A-A122-4201-9220-B29CAD989DF2}"/>
    <cellStyle name="쉼표 [0] 2 8 5 2 3" xfId="6859" xr:uid="{5998246C-6455-4929-8D2F-CB19AC2A0829}"/>
    <cellStyle name="쉼표 [0] 2 8 5 2 4" xfId="10651" xr:uid="{C6FEB6D9-4B92-4016-A8BB-64BB7BBBD065}"/>
    <cellStyle name="쉼표 [0] 2 8 5 2 5" xfId="14442" xr:uid="{14B1BFC3-8271-4C5E-ACEB-99A42D218058}"/>
    <cellStyle name="쉼표 [0] 2 8 5 2 6" xfId="18233" xr:uid="{1B524A29-4EB7-4CBA-B5E5-17ED0DCE7EDE}"/>
    <cellStyle name="쉼표 [0] 2 8 5 3" xfId="2894" xr:uid="{38EB0ECE-27F8-41ED-8EC9-561153DFA6B0}"/>
    <cellStyle name="쉼표 [0] 2 8 5 3 2" xfId="6861" xr:uid="{E580F611-7A18-4E67-B166-D524A59FA25E}"/>
    <cellStyle name="쉼표 [0] 2 8 5 3 3" xfId="10653" xr:uid="{CABCACD8-8439-43F6-99B2-DA6FF6381AD6}"/>
    <cellStyle name="쉼표 [0] 2 8 5 3 4" xfId="14444" xr:uid="{1BA9902B-8BF4-4575-8305-2D9BDFE48D88}"/>
    <cellStyle name="쉼표 [0] 2 8 5 3 5" xfId="18235" xr:uid="{2DE0E2FD-F5C5-417A-B5E3-FE4B5E694751}"/>
    <cellStyle name="쉼표 [0] 2 8 5 4" xfId="6858" xr:uid="{72252C95-E1BC-4904-BD3E-7065E728FCDF}"/>
    <cellStyle name="쉼표 [0] 2 8 5 5" xfId="10650" xr:uid="{D35C8F81-50A4-4EE9-BF0A-B934F6B731FC}"/>
    <cellStyle name="쉼표 [0] 2 8 5 6" xfId="14441" xr:uid="{2EE74FA4-FA32-43A4-90F3-5D5D5B382A5E}"/>
    <cellStyle name="쉼표 [0] 2 8 5 7" xfId="18232" xr:uid="{CADED77B-169E-4C1E-B7BF-1731B14C86ED}"/>
    <cellStyle name="쉼표 [0] 2 8 6" xfId="1329" xr:uid="{5DC6B643-D657-48D2-AE1A-A0875B6B6743}"/>
    <cellStyle name="쉼표 [0] 2 8 6 2" xfId="3122" xr:uid="{4AC024A5-3861-4263-B9FF-47F03B44FC66}"/>
    <cellStyle name="쉼표 [0] 2 8 6 2 2" xfId="6863" xr:uid="{B02ACC01-9FC9-4549-B7F7-35BC14A1B855}"/>
    <cellStyle name="쉼표 [0] 2 8 6 2 3" xfId="10655" xr:uid="{241E1881-82AA-4DD0-8644-8163CE8D315F}"/>
    <cellStyle name="쉼표 [0] 2 8 6 2 4" xfId="14446" xr:uid="{249B1AD8-5D4A-4512-9A3C-7F4CE9DC9EBE}"/>
    <cellStyle name="쉼표 [0] 2 8 6 2 5" xfId="18237" xr:uid="{7A8B3505-AE90-4DA3-BAAF-0CFED68AADE0}"/>
    <cellStyle name="쉼표 [0] 2 8 6 3" xfId="6862" xr:uid="{26343558-A207-4EA6-B632-16C5F11D5CCB}"/>
    <cellStyle name="쉼표 [0] 2 8 6 4" xfId="10654" xr:uid="{EE0C3E9A-1D71-4DE9-99EA-5CDABFB1E0E0}"/>
    <cellStyle name="쉼표 [0] 2 8 6 5" xfId="14445" xr:uid="{CD7A0C85-0816-4B12-BE50-A6DD253A765E}"/>
    <cellStyle name="쉼표 [0] 2 8 6 6" xfId="18236" xr:uid="{D3224834-F6E4-4825-9ED6-55CAE745D68E}"/>
    <cellStyle name="쉼표 [0] 2 8 7" xfId="633" xr:uid="{07FC1425-5B75-4B10-863E-3ADF56FFB76F}"/>
    <cellStyle name="쉼표 [0] 2 8 7 2" xfId="2434" xr:uid="{8A655AB4-EB99-46A8-A2E6-3719885A37C2}"/>
    <cellStyle name="쉼표 [0] 2 8 7 2 2" xfId="6865" xr:uid="{13F39F15-7C5F-4AEB-8642-2D0CE3A03F70}"/>
    <cellStyle name="쉼표 [0] 2 8 7 2 3" xfId="10657" xr:uid="{AD387D69-BFDA-49BD-ADCA-CE98FD9C69BE}"/>
    <cellStyle name="쉼표 [0] 2 8 7 2 4" xfId="14448" xr:uid="{2CD0FCAE-2818-40B5-B2A6-B06721BCDD48}"/>
    <cellStyle name="쉼표 [0] 2 8 7 2 5" xfId="18239" xr:uid="{006FEFF4-C49C-4246-AE63-B6D5DFE19BA1}"/>
    <cellStyle name="쉼표 [0] 2 8 7 3" xfId="6864" xr:uid="{CD6D4119-BD46-4F9F-A36E-88AC163CEF1B}"/>
    <cellStyle name="쉼표 [0] 2 8 7 4" xfId="10656" xr:uid="{E8DFCAB2-15E9-410B-871F-B53F48C18CFB}"/>
    <cellStyle name="쉼표 [0] 2 8 7 5" xfId="14447" xr:uid="{905659E1-B8A6-481D-977F-607CBCA42690}"/>
    <cellStyle name="쉼표 [0] 2 8 7 6" xfId="18238" xr:uid="{9480B810-441E-44F5-932F-E02002331A1C}"/>
    <cellStyle name="쉼표 [0] 2 8 8" xfId="2336" xr:uid="{2748A105-F575-45E4-AA35-00888F90EE34}"/>
    <cellStyle name="쉼표 [0] 2 8 8 2" xfId="6866" xr:uid="{10D49583-DC16-45ED-8EF1-B29BD68F9CB7}"/>
    <cellStyle name="쉼표 [0] 2 8 8 3" xfId="10658" xr:uid="{9ADC38BA-66F4-4995-AF39-B67960F09950}"/>
    <cellStyle name="쉼표 [0] 2 8 8 4" xfId="14449" xr:uid="{0608A78F-2389-47EE-AFDF-E55D1C3108A9}"/>
    <cellStyle name="쉼표 [0] 2 8 8 5" xfId="18240" xr:uid="{543DC3F1-C93A-4F16-8E30-7EA97733F798}"/>
    <cellStyle name="쉼표 [0] 2 8 9" xfId="6821" xr:uid="{577A6DD2-FFB9-4613-8603-63742F8B7C00}"/>
    <cellStyle name="쉼표 [0] 2 9" xfId="540" xr:uid="{2CB8C650-5E98-4B6B-9CE1-E10B3A02D2F7}"/>
    <cellStyle name="쉼표 [0] 2 9 10" xfId="10659" xr:uid="{246EB4DD-4CEC-4D4D-82FB-7C2742788D4E}"/>
    <cellStyle name="쉼표 [0] 2 9 11" xfId="14450" xr:uid="{3541C30E-65C1-4910-B624-CA4643D4D160}"/>
    <cellStyle name="쉼표 [0] 2 9 12" xfId="18241" xr:uid="{8F5FDD06-6CAA-4C43-B78D-34CF1577A3EE}"/>
    <cellStyle name="쉼표 [0] 2 9 2" xfId="806" xr:uid="{CD56928D-5829-4C71-B6F9-C38D40BB6B17}"/>
    <cellStyle name="쉼표 [0] 2 9 2 10" xfId="18242" xr:uid="{E0F82EBA-9634-4894-A042-599CA48929B4}"/>
    <cellStyle name="쉼표 [0] 2 9 2 2" xfId="1033" xr:uid="{E94D6C3D-CCC4-4D10-B88F-9EDF2F1F9053}"/>
    <cellStyle name="쉼표 [0] 2 9 2 2 2" xfId="1716" xr:uid="{4D46FE2B-912D-4649-9ADF-2B44FF2472DB}"/>
    <cellStyle name="쉼표 [0] 2 9 2 2 2 2" xfId="3509" xr:uid="{763FB0AE-8A38-4835-A565-D9FAF33A8878}"/>
    <cellStyle name="쉼표 [0] 2 9 2 2 2 2 2" xfId="6871" xr:uid="{6F6C1269-45EF-48EB-A440-C32DC86ECF26}"/>
    <cellStyle name="쉼표 [0] 2 9 2 2 2 2 3" xfId="10663" xr:uid="{F73757AF-9E85-42E3-B9CA-494A790CB259}"/>
    <cellStyle name="쉼표 [0] 2 9 2 2 2 2 4" xfId="14454" xr:uid="{A1454B94-7D79-4AA6-8C68-036FA31BC363}"/>
    <cellStyle name="쉼표 [0] 2 9 2 2 2 2 5" xfId="18245" xr:uid="{B29CC4F0-D16B-4FD5-99C1-BB1354958893}"/>
    <cellStyle name="쉼표 [0] 2 9 2 2 2 3" xfId="6870" xr:uid="{7307E2D3-7721-4B59-A255-5C2E3E476321}"/>
    <cellStyle name="쉼표 [0] 2 9 2 2 2 4" xfId="10662" xr:uid="{E143CFCD-B35C-495D-A4F3-EF431E143131}"/>
    <cellStyle name="쉼표 [0] 2 9 2 2 2 5" xfId="14453" xr:uid="{410EF019-3C09-4552-A436-849DAAE9BF47}"/>
    <cellStyle name="쉼표 [0] 2 9 2 2 2 6" xfId="18244" xr:uid="{63D203F3-65D8-40F4-A434-713BCE7F10B7}"/>
    <cellStyle name="쉼표 [0] 2 9 2 2 3" xfId="2221" xr:uid="{8A563179-A0BA-4FD3-BB66-58471DC54C07}"/>
    <cellStyle name="쉼표 [0] 2 9 2 2 3 2" xfId="4014" xr:uid="{E628A905-D9AD-4B90-B754-5F885E508425}"/>
    <cellStyle name="쉼표 [0] 2 9 2 2 3 2 2" xfId="6873" xr:uid="{663762D1-BB8B-4A5C-947A-DDFCB07E4745}"/>
    <cellStyle name="쉼표 [0] 2 9 2 2 3 2 3" xfId="10665" xr:uid="{D377B659-258B-49FE-9127-35DC65FA14D8}"/>
    <cellStyle name="쉼표 [0] 2 9 2 2 3 2 4" xfId="14456" xr:uid="{777CDA05-6F2C-457B-9B6F-5C623E496213}"/>
    <cellStyle name="쉼표 [0] 2 9 2 2 3 2 5" xfId="18247" xr:uid="{34A6BC88-0C02-4664-AC6A-650723F19F47}"/>
    <cellStyle name="쉼표 [0] 2 9 2 2 3 3" xfId="6872" xr:uid="{BEDA3875-D0FF-402A-A9E3-C626E15C5834}"/>
    <cellStyle name="쉼표 [0] 2 9 2 2 3 4" xfId="10664" xr:uid="{27A3E5B0-7FA6-41DD-9477-EA9F633CD7CA}"/>
    <cellStyle name="쉼표 [0] 2 9 2 2 3 5" xfId="14455" xr:uid="{FA14A8EC-B7ED-4676-9268-6800A1545AB8}"/>
    <cellStyle name="쉼표 [0] 2 9 2 2 3 6" xfId="18246" xr:uid="{0C8C57A8-D303-4220-A055-35AB43FFE631}"/>
    <cellStyle name="쉼표 [0] 2 9 2 2 4" xfId="2826" xr:uid="{B3C0297F-CB39-4217-BB99-D35B1E142175}"/>
    <cellStyle name="쉼표 [0] 2 9 2 2 4 2" xfId="6874" xr:uid="{0EDD88D4-D40B-4A64-9B06-334659D6818D}"/>
    <cellStyle name="쉼표 [0] 2 9 2 2 4 3" xfId="10666" xr:uid="{72D5726B-96A4-4D6B-827C-33F03FD76620}"/>
    <cellStyle name="쉼표 [0] 2 9 2 2 4 4" xfId="14457" xr:uid="{EE1495A3-D870-4081-957B-191DD8F0D029}"/>
    <cellStyle name="쉼표 [0] 2 9 2 2 4 5" xfId="18248" xr:uid="{D3D4E2FB-AC9A-4B36-8587-CF731C180F90}"/>
    <cellStyle name="쉼표 [0] 2 9 2 2 5" xfId="6869" xr:uid="{090C8475-B951-48D5-899C-C1B0B0D345D9}"/>
    <cellStyle name="쉼표 [0] 2 9 2 2 6" xfId="10661" xr:uid="{7FF6D4F3-A053-491F-849A-2C5A23AE31AC}"/>
    <cellStyle name="쉼표 [0] 2 9 2 2 7" xfId="14452" xr:uid="{40BAB0F0-C414-49D9-B2CC-C18EA878BFE6}"/>
    <cellStyle name="쉼표 [0] 2 9 2 2 8" xfId="18243" xr:uid="{EFD9289D-EB7E-45BB-A327-8DD3378204C9}"/>
    <cellStyle name="쉼표 [0] 2 9 2 3" xfId="1260" xr:uid="{2133E023-7F46-450D-92C1-89B64B57C0D7}"/>
    <cellStyle name="쉼표 [0] 2 9 2 3 2" xfId="1943" xr:uid="{0F989440-D9D1-477B-A175-B4A1A9A53FE8}"/>
    <cellStyle name="쉼표 [0] 2 9 2 3 2 2" xfId="3736" xr:uid="{A43976F1-4C73-476C-96F4-53191FD96539}"/>
    <cellStyle name="쉼표 [0] 2 9 2 3 2 2 2" xfId="6877" xr:uid="{99D5F0E2-5A64-40A8-80A3-9F860C9AD862}"/>
    <cellStyle name="쉼표 [0] 2 9 2 3 2 2 3" xfId="10669" xr:uid="{5A47E947-AA4D-4ED1-ABBE-CE2AB0D16CD0}"/>
    <cellStyle name="쉼표 [0] 2 9 2 3 2 2 4" xfId="14460" xr:uid="{D5EB1E7B-6465-4077-9ED7-4AFB20E23C19}"/>
    <cellStyle name="쉼표 [0] 2 9 2 3 2 2 5" xfId="18251" xr:uid="{32C0CF4F-5129-4E20-90B4-24A6FAE02FF4}"/>
    <cellStyle name="쉼표 [0] 2 9 2 3 2 3" xfId="6876" xr:uid="{4F36BCFD-E594-4E4F-9AE5-8D4C688A477D}"/>
    <cellStyle name="쉼표 [0] 2 9 2 3 2 4" xfId="10668" xr:uid="{D9528B06-52DF-4A2D-B702-E8D4BD218A1D}"/>
    <cellStyle name="쉼표 [0] 2 9 2 3 2 5" xfId="14459" xr:uid="{76F68FA2-F695-4E04-9004-D58CB13D1930}"/>
    <cellStyle name="쉼표 [0] 2 9 2 3 2 6" xfId="18250" xr:uid="{7C3352D2-23FE-4462-9AED-DA4BF608EBBF}"/>
    <cellStyle name="쉼표 [0] 2 9 2 3 3" xfId="3053" xr:uid="{87FCECF5-902D-4376-8D99-03B1E54AD3D9}"/>
    <cellStyle name="쉼표 [0] 2 9 2 3 3 2" xfId="6878" xr:uid="{22CC29F0-DF60-43BB-9AB1-FBDE7F925C7B}"/>
    <cellStyle name="쉼표 [0] 2 9 2 3 3 3" xfId="10670" xr:uid="{A821AE48-4F7C-4D87-9C15-29B0776C0E4E}"/>
    <cellStyle name="쉼표 [0] 2 9 2 3 3 4" xfId="14461" xr:uid="{BE5CB458-F182-4F46-B28E-8D01DF1046A2}"/>
    <cellStyle name="쉼표 [0] 2 9 2 3 3 5" xfId="18252" xr:uid="{1D56D245-FACB-4E84-B28D-9F8EB49B75A9}"/>
    <cellStyle name="쉼표 [0] 2 9 2 3 4" xfId="6875" xr:uid="{ABE91C62-A915-4CA1-B96E-A10A6E48671D}"/>
    <cellStyle name="쉼표 [0] 2 9 2 3 5" xfId="10667" xr:uid="{4CEED0EA-8093-4373-B470-CAFBAFA5A412}"/>
    <cellStyle name="쉼표 [0] 2 9 2 3 6" xfId="14458" xr:uid="{80A72392-BD5C-487D-B080-56E2A3C90B22}"/>
    <cellStyle name="쉼표 [0] 2 9 2 3 7" xfId="18249" xr:uid="{60767E05-A1AA-43AB-B904-56D5001808F3}"/>
    <cellStyle name="쉼표 [0] 2 9 2 4" xfId="1488" xr:uid="{EF36B511-C67D-4820-BC2B-0C95F8AA2E67}"/>
    <cellStyle name="쉼표 [0] 2 9 2 4 2" xfId="3281" xr:uid="{886E31AF-C1B2-4BEF-A7CF-D98B4A21356B}"/>
    <cellStyle name="쉼표 [0] 2 9 2 4 2 2" xfId="6880" xr:uid="{535348AD-564C-4130-A9AA-4799E385C221}"/>
    <cellStyle name="쉼표 [0] 2 9 2 4 2 3" xfId="10672" xr:uid="{3F234949-0006-4269-AF33-15AF51D58B03}"/>
    <cellStyle name="쉼표 [0] 2 9 2 4 2 4" xfId="14463" xr:uid="{4C77B2BE-E2B1-4F85-B665-4C2CCA543867}"/>
    <cellStyle name="쉼표 [0] 2 9 2 4 2 5" xfId="18254" xr:uid="{D2665716-0C81-4A93-9237-859CA1D51981}"/>
    <cellStyle name="쉼표 [0] 2 9 2 4 3" xfId="6879" xr:uid="{8D132FD6-988D-4F57-893A-093C97D2BB5D}"/>
    <cellStyle name="쉼표 [0] 2 9 2 4 4" xfId="10671" xr:uid="{456036BB-C09D-4242-953C-6EACDD9546B9}"/>
    <cellStyle name="쉼표 [0] 2 9 2 4 5" xfId="14462" xr:uid="{F62BF5C8-023D-462D-8702-E66D05BC9F56}"/>
    <cellStyle name="쉼표 [0] 2 9 2 4 6" xfId="18253" xr:uid="{A90084DE-4453-42ED-95A1-A2DD04D378DF}"/>
    <cellStyle name="쉼표 [0] 2 9 2 5" xfId="2075" xr:uid="{B96FD6EA-2670-4DF5-89F0-7124007EC6C8}"/>
    <cellStyle name="쉼표 [0] 2 9 2 5 2" xfId="3868" xr:uid="{5C5ADA6E-0555-448C-BBEC-4FD8EF81DB2B}"/>
    <cellStyle name="쉼표 [0] 2 9 2 5 2 2" xfId="6882" xr:uid="{48FFEDE7-6730-4C61-AFAE-E4702EB6201E}"/>
    <cellStyle name="쉼표 [0] 2 9 2 5 2 3" xfId="10674" xr:uid="{9CF1DE2F-94A1-44C6-A1BD-4F7CFC68A0BA}"/>
    <cellStyle name="쉼표 [0] 2 9 2 5 2 4" xfId="14465" xr:uid="{C437CE90-4395-4E82-BA3F-BF508B9E6DF9}"/>
    <cellStyle name="쉼표 [0] 2 9 2 5 2 5" xfId="18256" xr:uid="{74E1800B-8A95-4B14-863A-AC5125180A63}"/>
    <cellStyle name="쉼표 [0] 2 9 2 5 3" xfId="6881" xr:uid="{D5625AAE-7E59-43CF-8B99-917E2587118D}"/>
    <cellStyle name="쉼표 [0] 2 9 2 5 4" xfId="10673" xr:uid="{45E959E3-20EC-4BD9-8665-D48B17F4F32D}"/>
    <cellStyle name="쉼표 [0] 2 9 2 5 5" xfId="14464" xr:uid="{D913AD47-38B4-41E1-81DD-C4A64517F6EB}"/>
    <cellStyle name="쉼표 [0] 2 9 2 5 6" xfId="18255" xr:uid="{BDF9040F-1B18-438D-82F9-3DCD8908ED26}"/>
    <cellStyle name="쉼표 [0] 2 9 2 6" xfId="2599" xr:uid="{75A87F48-4220-415F-9E20-E8C6856EE3A3}"/>
    <cellStyle name="쉼표 [0] 2 9 2 6 2" xfId="6883" xr:uid="{CE89BCF7-E5BE-4D0E-B250-5A201E856CE7}"/>
    <cellStyle name="쉼표 [0] 2 9 2 6 3" xfId="10675" xr:uid="{6A324B9C-2EAF-4214-B2B1-5665619308B2}"/>
    <cellStyle name="쉼표 [0] 2 9 2 6 4" xfId="14466" xr:uid="{7F255909-A908-4B26-90A2-BA18CEDAFEA2}"/>
    <cellStyle name="쉼표 [0] 2 9 2 6 5" xfId="18257" xr:uid="{7B2ED53D-1A0C-476C-8ECD-A9C761E2A9C8}"/>
    <cellStyle name="쉼표 [0] 2 9 2 7" xfId="6868" xr:uid="{BC1A1BCD-41F6-441B-8D18-A8792DD634C4}"/>
    <cellStyle name="쉼표 [0] 2 9 2 8" xfId="10660" xr:uid="{6A557B20-C6B4-4B5F-9D51-68B9ED34D245}"/>
    <cellStyle name="쉼표 [0] 2 9 2 9" xfId="14451" xr:uid="{9639FE87-9EC4-48EE-BA31-A225684A9EF3}"/>
    <cellStyle name="쉼표 [0] 2 9 3" xfId="731" xr:uid="{EEF23A36-CDD0-4B9A-9CD6-968AF66B2A85}"/>
    <cellStyle name="쉼표 [0] 2 9 3 10" xfId="18258" xr:uid="{52A9DA8D-E73D-4319-B80C-3148D140CBD8}"/>
    <cellStyle name="쉼표 [0] 2 9 3 2" xfId="958" xr:uid="{D2F6D1AB-5625-41D2-8128-2F7895B17077}"/>
    <cellStyle name="쉼표 [0] 2 9 3 2 2" xfId="1641" xr:uid="{22BA5104-C9D3-4020-BDC2-27F040E1E942}"/>
    <cellStyle name="쉼표 [0] 2 9 3 2 2 2" xfId="3434" xr:uid="{C06BAB38-B35B-4D16-B927-CE6650C16D52}"/>
    <cellStyle name="쉼표 [0] 2 9 3 2 2 2 2" xfId="6887" xr:uid="{9EF67026-554A-4910-8443-7745B9DB34D5}"/>
    <cellStyle name="쉼표 [0] 2 9 3 2 2 2 3" xfId="10679" xr:uid="{6CA7B34D-ACF5-49F4-9899-461C4E57A5E4}"/>
    <cellStyle name="쉼표 [0] 2 9 3 2 2 2 4" xfId="14470" xr:uid="{6158BB31-DAF3-4EE3-81D8-E7D6A51D038D}"/>
    <cellStyle name="쉼표 [0] 2 9 3 2 2 2 5" xfId="18261" xr:uid="{5A060883-B3B8-4497-8E2C-1A9FD3FBB732}"/>
    <cellStyle name="쉼표 [0] 2 9 3 2 2 3" xfId="6886" xr:uid="{2DBC961F-175B-490F-9844-CCEE957F9EE6}"/>
    <cellStyle name="쉼표 [0] 2 9 3 2 2 4" xfId="10678" xr:uid="{CC48A8B7-30AE-4E97-A9A7-E0BE81E9EC74}"/>
    <cellStyle name="쉼표 [0] 2 9 3 2 2 5" xfId="14469" xr:uid="{CF6F3472-26C0-4C85-91C2-41D4392AF8DC}"/>
    <cellStyle name="쉼표 [0] 2 9 3 2 2 6" xfId="18260" xr:uid="{704C4BEC-005F-49A5-A95A-D2E64CABD4F3}"/>
    <cellStyle name="쉼표 [0] 2 9 3 2 3" xfId="2751" xr:uid="{76DEBC8D-66AC-4F98-A691-63F90FAA1E5D}"/>
    <cellStyle name="쉼표 [0] 2 9 3 2 3 2" xfId="6888" xr:uid="{E49E60D7-C5E4-49A9-B37D-7C5D421C5D63}"/>
    <cellStyle name="쉼표 [0] 2 9 3 2 3 3" xfId="10680" xr:uid="{607F286B-425F-43FD-B41F-8446408C2665}"/>
    <cellStyle name="쉼표 [0] 2 9 3 2 3 4" xfId="14471" xr:uid="{F193173C-8484-4A85-BA18-B4EFA50D5B92}"/>
    <cellStyle name="쉼표 [0] 2 9 3 2 3 5" xfId="18262" xr:uid="{F7DDF016-59CD-49DC-9CD4-7FA91D42E597}"/>
    <cellStyle name="쉼표 [0] 2 9 3 2 4" xfId="6885" xr:uid="{D4197515-D7D4-45E4-AAE6-E4762E9BDA47}"/>
    <cellStyle name="쉼표 [0] 2 9 3 2 5" xfId="10677" xr:uid="{6FDE183B-E963-452E-A215-3D421CD7C020}"/>
    <cellStyle name="쉼표 [0] 2 9 3 2 6" xfId="14468" xr:uid="{DF692E68-4040-4CFB-AEBC-27AF738247B2}"/>
    <cellStyle name="쉼표 [0] 2 9 3 2 7" xfId="18259" xr:uid="{B3E22A6E-347A-4F53-81FF-8285F381B7F2}"/>
    <cellStyle name="쉼표 [0] 2 9 3 3" xfId="1185" xr:uid="{B0FF8D5B-3B84-4B51-A827-8E8D2ED0C20B}"/>
    <cellStyle name="쉼표 [0] 2 9 3 3 2" xfId="1868" xr:uid="{973D3827-02AA-4AF6-8A65-9023A40AB44B}"/>
    <cellStyle name="쉼표 [0] 2 9 3 3 2 2" xfId="3661" xr:uid="{8E4E4332-4843-4C15-9BBD-ED050716CD3A}"/>
    <cellStyle name="쉼표 [0] 2 9 3 3 2 2 2" xfId="6891" xr:uid="{96C3B771-FCB9-47E8-802B-8C2FE9CEBCD2}"/>
    <cellStyle name="쉼표 [0] 2 9 3 3 2 2 3" xfId="10683" xr:uid="{227A45AD-4897-4A80-ADB4-B12444493478}"/>
    <cellStyle name="쉼표 [0] 2 9 3 3 2 2 4" xfId="14474" xr:uid="{4ABACE72-BBB3-421B-A824-D39DAA2B0FD8}"/>
    <cellStyle name="쉼표 [0] 2 9 3 3 2 2 5" xfId="18265" xr:uid="{C0AFA6CA-3723-47D0-AADB-10E5019DAD48}"/>
    <cellStyle name="쉼표 [0] 2 9 3 3 2 3" xfId="6890" xr:uid="{A32A443D-64BD-48BA-9E1F-2BA49C94C12E}"/>
    <cellStyle name="쉼표 [0] 2 9 3 3 2 4" xfId="10682" xr:uid="{564489E7-6987-47BE-B156-04380FC8EECB}"/>
    <cellStyle name="쉼표 [0] 2 9 3 3 2 5" xfId="14473" xr:uid="{FBBA3B20-6FF5-43D6-A0BB-0595229B67F9}"/>
    <cellStyle name="쉼표 [0] 2 9 3 3 2 6" xfId="18264" xr:uid="{439F6938-78BE-4F20-83F8-4FAC4B075DCB}"/>
    <cellStyle name="쉼표 [0] 2 9 3 3 3" xfId="2978" xr:uid="{A1143BB9-F7EF-4E7F-BC54-60CF299430A5}"/>
    <cellStyle name="쉼표 [0] 2 9 3 3 3 2" xfId="6892" xr:uid="{4EEFAFC8-5731-461B-B336-057D2BADE20F}"/>
    <cellStyle name="쉼표 [0] 2 9 3 3 3 3" xfId="10684" xr:uid="{23BCBE51-B243-4249-94C7-EE499F08D11B}"/>
    <cellStyle name="쉼표 [0] 2 9 3 3 3 4" xfId="14475" xr:uid="{9A167C0A-C634-454B-A532-A218075272B9}"/>
    <cellStyle name="쉼표 [0] 2 9 3 3 3 5" xfId="18266" xr:uid="{7A6C8362-0197-4C85-A5D8-BE89A0A8DD83}"/>
    <cellStyle name="쉼표 [0] 2 9 3 3 4" xfId="6889" xr:uid="{41FA545C-A559-438A-A0C2-65089B8F2F78}"/>
    <cellStyle name="쉼표 [0] 2 9 3 3 5" xfId="10681" xr:uid="{62C0B12E-C9F1-464E-9C38-EDE5B728CE92}"/>
    <cellStyle name="쉼표 [0] 2 9 3 3 6" xfId="14472" xr:uid="{2A0CCDFB-25BE-40CB-A20A-2C78C4D5E469}"/>
    <cellStyle name="쉼표 [0] 2 9 3 3 7" xfId="18263" xr:uid="{2109ED02-111F-4972-B6A7-800BB8BC0E76}"/>
    <cellStyle name="쉼표 [0] 2 9 3 4" xfId="1413" xr:uid="{6724CD0D-D9E1-4C06-A0C0-648B635724C3}"/>
    <cellStyle name="쉼표 [0] 2 9 3 4 2" xfId="3206" xr:uid="{D87DAC64-ECBC-47CF-838A-1B7F3ECA9960}"/>
    <cellStyle name="쉼표 [0] 2 9 3 4 2 2" xfId="6894" xr:uid="{933EB7A2-AA9D-48F4-923E-CBD18B91C129}"/>
    <cellStyle name="쉼표 [0] 2 9 3 4 2 3" xfId="10686" xr:uid="{41BBF06D-31B0-4D0D-953C-23B74F82737C}"/>
    <cellStyle name="쉼표 [0] 2 9 3 4 2 4" xfId="14477" xr:uid="{A4067A2D-E230-40CE-BA21-7BCC56C753F0}"/>
    <cellStyle name="쉼표 [0] 2 9 3 4 2 5" xfId="18268" xr:uid="{75D7CB2C-9C5A-4D4A-B2B8-836614291A61}"/>
    <cellStyle name="쉼표 [0] 2 9 3 4 3" xfId="6893" xr:uid="{F48D13F3-1C5E-4A64-AE61-CDA4DDDEB49A}"/>
    <cellStyle name="쉼표 [0] 2 9 3 4 4" xfId="10685" xr:uid="{CC8C3CC8-A677-4C5B-9F0F-78FE0D27A301}"/>
    <cellStyle name="쉼표 [0] 2 9 3 4 5" xfId="14476" xr:uid="{CC9E8616-C3EE-4EF6-9EDD-2604D960115D}"/>
    <cellStyle name="쉼표 [0] 2 9 3 4 6" xfId="18267" xr:uid="{F444DA92-00F2-45E4-A946-7B435C01877E}"/>
    <cellStyle name="쉼표 [0] 2 9 3 5" xfId="2017" xr:uid="{C66DF5CA-C0FF-4787-8EDB-F1BDDD17446F}"/>
    <cellStyle name="쉼표 [0] 2 9 3 5 2" xfId="3810" xr:uid="{9CE394D6-8983-4EBF-B8C4-A4AACC303B5E}"/>
    <cellStyle name="쉼표 [0] 2 9 3 5 2 2" xfId="6896" xr:uid="{0BF0A02B-E459-410B-B799-1EEB046A381E}"/>
    <cellStyle name="쉼표 [0] 2 9 3 5 2 3" xfId="10688" xr:uid="{45658EE0-3BE0-4857-864F-10789A73FDC4}"/>
    <cellStyle name="쉼표 [0] 2 9 3 5 2 4" xfId="14479" xr:uid="{F51D4607-E6B4-4528-BA11-D918C5AEBDC3}"/>
    <cellStyle name="쉼표 [0] 2 9 3 5 2 5" xfId="18270" xr:uid="{9DC562A0-FB39-4AFE-B5F3-21781F5998AF}"/>
    <cellStyle name="쉼표 [0] 2 9 3 5 3" xfId="6895" xr:uid="{2C3199F9-8D68-4F08-AB42-EB69E7B2B4A6}"/>
    <cellStyle name="쉼표 [0] 2 9 3 5 4" xfId="10687" xr:uid="{4F28D02B-AB3F-49FB-8DBD-B6B21DC660BB}"/>
    <cellStyle name="쉼표 [0] 2 9 3 5 5" xfId="14478" xr:uid="{A5AE2C5F-9AA5-4D09-BF5C-8B5471D95E29}"/>
    <cellStyle name="쉼표 [0] 2 9 3 5 6" xfId="18269" xr:uid="{656BA863-515F-4A39-8BCA-6B8EBE85D2F3}"/>
    <cellStyle name="쉼표 [0] 2 9 3 6" xfId="2524" xr:uid="{8CC81577-1FA8-4B26-BB21-F7370FA8E796}"/>
    <cellStyle name="쉼표 [0] 2 9 3 6 2" xfId="6897" xr:uid="{34864F4F-1070-4417-815B-AD8E6CD5E166}"/>
    <cellStyle name="쉼표 [0] 2 9 3 6 3" xfId="10689" xr:uid="{CBC9C9EF-828A-412B-BC13-DAAA1A0EF063}"/>
    <cellStyle name="쉼표 [0] 2 9 3 6 4" xfId="14480" xr:uid="{01C7B802-6B63-4CFE-B94F-DD8A73F976A9}"/>
    <cellStyle name="쉼표 [0] 2 9 3 6 5" xfId="18271" xr:uid="{0552DC0B-0487-4A06-B724-54A7B23CF5C8}"/>
    <cellStyle name="쉼표 [0] 2 9 3 7" xfId="6884" xr:uid="{68D8C706-F33A-4269-8524-F68B16C30799}"/>
    <cellStyle name="쉼표 [0] 2 9 3 8" xfId="10676" xr:uid="{AE91837B-EAFD-4FDB-9ACD-09F599F0FD58}"/>
    <cellStyle name="쉼표 [0] 2 9 3 9" xfId="14467" xr:uid="{D5B13B04-92CA-4F10-9DE6-735B467D6707}"/>
    <cellStyle name="쉼표 [0] 2 9 4" xfId="882" xr:uid="{0D06E9B6-BB81-4CAA-B5E2-F963840E1EAA}"/>
    <cellStyle name="쉼표 [0] 2 9 4 2" xfId="1565" xr:uid="{728E19A3-8F13-4E35-80B9-F99EA39BA615}"/>
    <cellStyle name="쉼표 [0] 2 9 4 2 2" xfId="3358" xr:uid="{88E36FE3-0808-4B7D-8868-16425F3A56AD}"/>
    <cellStyle name="쉼표 [0] 2 9 4 2 2 2" xfId="6900" xr:uid="{58DE32F6-A51A-4BC3-9EE6-9D281C5BD301}"/>
    <cellStyle name="쉼표 [0] 2 9 4 2 2 3" xfId="10692" xr:uid="{22BB5D25-D582-4C68-A907-0863A950C348}"/>
    <cellStyle name="쉼표 [0] 2 9 4 2 2 4" xfId="14483" xr:uid="{97D41A0B-C0E5-47D1-AC87-BC06F34944A6}"/>
    <cellStyle name="쉼표 [0] 2 9 4 2 2 5" xfId="18274" xr:uid="{6B932DC4-9CBF-4A72-9012-8FF1F1F1F79B}"/>
    <cellStyle name="쉼표 [0] 2 9 4 2 3" xfId="6899" xr:uid="{11C32B13-CEA7-46D3-B323-22D36810E8B3}"/>
    <cellStyle name="쉼표 [0] 2 9 4 2 4" xfId="10691" xr:uid="{2F53BBFC-0306-4B46-A795-BAFA3AA6E782}"/>
    <cellStyle name="쉼표 [0] 2 9 4 2 5" xfId="14482" xr:uid="{FA87A2D3-F554-4541-A7F6-FA8D90D89398}"/>
    <cellStyle name="쉼표 [0] 2 9 4 2 6" xfId="18273" xr:uid="{7CEFBF4C-97B3-413F-807F-E329AB90EFD4}"/>
    <cellStyle name="쉼표 [0] 2 9 4 3" xfId="2146" xr:uid="{EA54ED9F-8E60-448E-85B7-AF580E52A605}"/>
    <cellStyle name="쉼표 [0] 2 9 4 3 2" xfId="3939" xr:uid="{0E9482EF-5691-4BEF-A51C-4AC53CF899C9}"/>
    <cellStyle name="쉼표 [0] 2 9 4 3 2 2" xfId="6902" xr:uid="{3A346ED2-8400-46F2-A2A4-E3A7C535D2F0}"/>
    <cellStyle name="쉼표 [0] 2 9 4 3 2 3" xfId="10694" xr:uid="{4F399E2C-2BD9-4FE2-B058-94EA27C374E4}"/>
    <cellStyle name="쉼표 [0] 2 9 4 3 2 4" xfId="14485" xr:uid="{34871AD9-3494-42E0-869E-2707E13D2614}"/>
    <cellStyle name="쉼표 [0] 2 9 4 3 2 5" xfId="18276" xr:uid="{B7C56AB1-D0F8-4851-9419-6D2F54C0BA51}"/>
    <cellStyle name="쉼표 [0] 2 9 4 3 3" xfId="6901" xr:uid="{CFCB719A-01DB-4999-B8B3-3CA03A4ED4C7}"/>
    <cellStyle name="쉼표 [0] 2 9 4 3 4" xfId="10693" xr:uid="{36CF279B-1E5B-4AA8-8C42-4D3E466E3BAD}"/>
    <cellStyle name="쉼표 [0] 2 9 4 3 5" xfId="14484" xr:uid="{FBACD3FC-5DFD-4FDC-8531-30E14BF52CD8}"/>
    <cellStyle name="쉼표 [0] 2 9 4 3 6" xfId="18275" xr:uid="{A6656511-7FD4-49FA-BE17-B5374666DF7D}"/>
    <cellStyle name="쉼표 [0] 2 9 4 4" xfId="2675" xr:uid="{25CBAF1A-661B-4015-9DAA-76C3E349C73A}"/>
    <cellStyle name="쉼표 [0] 2 9 4 4 2" xfId="6903" xr:uid="{8651D7E3-8A35-436B-8672-2F889814AA8C}"/>
    <cellStyle name="쉼표 [0] 2 9 4 4 3" xfId="10695" xr:uid="{A8FCD8B9-06DC-469E-95D9-3346FDEFC4EC}"/>
    <cellStyle name="쉼표 [0] 2 9 4 4 4" xfId="14486" xr:uid="{857AF41C-A6C9-4935-B00D-14EBFB1CD11E}"/>
    <cellStyle name="쉼표 [0] 2 9 4 4 5" xfId="18277" xr:uid="{DECDF6DA-C2DC-4182-A91E-3E137FC17B1F}"/>
    <cellStyle name="쉼표 [0] 2 9 4 5" xfId="6898" xr:uid="{6A182AAA-460B-46FF-AAE6-FDFDBA05FDD2}"/>
    <cellStyle name="쉼표 [0] 2 9 4 6" xfId="10690" xr:uid="{8656FFE1-9769-46F3-9166-4C3E7CFD4F73}"/>
    <cellStyle name="쉼표 [0] 2 9 4 7" xfId="14481" xr:uid="{1B5E8C9C-5095-4E4E-BEB7-767882D3C50B}"/>
    <cellStyle name="쉼표 [0] 2 9 4 8" xfId="18272" xr:uid="{3F909DC3-DBC1-45A2-88FF-3E0DA7DC0BA6}"/>
    <cellStyle name="쉼표 [0] 2 9 5" xfId="1109" xr:uid="{C06D15E6-E1DD-431C-91BC-1AD8001A6D4B}"/>
    <cellStyle name="쉼표 [0] 2 9 5 2" xfId="1792" xr:uid="{9FB58C1F-3A4A-4101-8C45-20B240B1DD72}"/>
    <cellStyle name="쉼표 [0] 2 9 5 2 2" xfId="3585" xr:uid="{0D9A8558-DFA9-4E1E-91C2-380F74BCD191}"/>
    <cellStyle name="쉼표 [0] 2 9 5 2 2 2" xfId="6906" xr:uid="{273E5007-9987-4A41-B24D-7F303EEB3CD7}"/>
    <cellStyle name="쉼표 [0] 2 9 5 2 2 3" xfId="10698" xr:uid="{72C70FF1-9CA0-4BA7-8AA0-26F8699C8CE7}"/>
    <cellStyle name="쉼표 [0] 2 9 5 2 2 4" xfId="14489" xr:uid="{BCB70986-473F-42CF-B331-BE96CCD9902A}"/>
    <cellStyle name="쉼표 [0] 2 9 5 2 2 5" xfId="18280" xr:uid="{B533FA5D-02E4-4ACE-AC52-EFB641447472}"/>
    <cellStyle name="쉼표 [0] 2 9 5 2 3" xfId="6905" xr:uid="{68D40988-F195-4490-AE1C-681D0471F912}"/>
    <cellStyle name="쉼표 [0] 2 9 5 2 4" xfId="10697" xr:uid="{753969C7-4E01-47EC-83B5-D3B9111B9E1E}"/>
    <cellStyle name="쉼표 [0] 2 9 5 2 5" xfId="14488" xr:uid="{3F34017A-2E58-4315-AF93-F46F45A30F3D}"/>
    <cellStyle name="쉼표 [0] 2 9 5 2 6" xfId="18279" xr:uid="{86FE687A-B906-409A-B7EB-EA342F0DA6F0}"/>
    <cellStyle name="쉼표 [0] 2 9 5 3" xfId="2902" xr:uid="{B00ACAA7-EC0B-4BB6-B2E5-C467CA4E587F}"/>
    <cellStyle name="쉼표 [0] 2 9 5 3 2" xfId="6907" xr:uid="{668BD94B-801B-484E-8057-A3B171A3D93C}"/>
    <cellStyle name="쉼표 [0] 2 9 5 3 3" xfId="10699" xr:uid="{057A905D-C515-4410-AC6E-689A4C103C37}"/>
    <cellStyle name="쉼표 [0] 2 9 5 3 4" xfId="14490" xr:uid="{F00588FC-7F2C-4B53-A647-2E1508177321}"/>
    <cellStyle name="쉼표 [0] 2 9 5 3 5" xfId="18281" xr:uid="{1B289EB1-9E00-4CAA-9582-D471BA4AE9AA}"/>
    <cellStyle name="쉼표 [0] 2 9 5 4" xfId="6904" xr:uid="{3A35AC74-D7A9-409E-B4BE-567518AAE2EA}"/>
    <cellStyle name="쉼표 [0] 2 9 5 5" xfId="10696" xr:uid="{3F30BF46-7149-47B9-AB24-3271C80DBA38}"/>
    <cellStyle name="쉼표 [0] 2 9 5 6" xfId="14487" xr:uid="{31DD6FE6-9B39-4D24-BFB6-014CDF2B90AB}"/>
    <cellStyle name="쉼표 [0] 2 9 5 7" xfId="18278" xr:uid="{57A7F82A-E48C-41FB-8AA4-B990C4B19BFB}"/>
    <cellStyle name="쉼표 [0] 2 9 6" xfId="1337" xr:uid="{E2C01729-240C-4B94-9866-E89CCB7B188C}"/>
    <cellStyle name="쉼표 [0] 2 9 6 2" xfId="3130" xr:uid="{73B656D6-8391-4349-946C-E205E00BB70F}"/>
    <cellStyle name="쉼표 [0] 2 9 6 2 2" xfId="6909" xr:uid="{B3D1BBAD-934E-4D09-B918-D15C95B1111A}"/>
    <cellStyle name="쉼표 [0] 2 9 6 2 3" xfId="10701" xr:uid="{99C707E1-6F28-4995-9A89-495BCF836C0C}"/>
    <cellStyle name="쉼표 [0] 2 9 6 2 4" xfId="14492" xr:uid="{9F24553A-B78F-4975-8BF9-9B6045D835E1}"/>
    <cellStyle name="쉼표 [0] 2 9 6 2 5" xfId="18283" xr:uid="{90021240-8D79-4152-92ED-C5C294E3F74D}"/>
    <cellStyle name="쉼표 [0] 2 9 6 3" xfId="6908" xr:uid="{E275C1DD-BB56-43AC-BAF4-0DE4E5BC2695}"/>
    <cellStyle name="쉼표 [0] 2 9 6 4" xfId="10700" xr:uid="{57D01D87-B2F8-4625-887A-08B4E51CECA4}"/>
    <cellStyle name="쉼표 [0] 2 9 6 5" xfId="14491" xr:uid="{54CC44B7-7240-48B3-BF2C-60D9907A7A4D}"/>
    <cellStyle name="쉼표 [0] 2 9 6 6" xfId="18282" xr:uid="{0F9A023F-916F-4A2B-849A-F74B8AE79C62}"/>
    <cellStyle name="쉼표 [0] 2 9 7" xfId="641" xr:uid="{050DB500-3A28-40A5-A006-630003696906}"/>
    <cellStyle name="쉼표 [0] 2 9 7 2" xfId="2442" xr:uid="{827D0AE5-A179-43D4-9207-DC3A83B7598B}"/>
    <cellStyle name="쉼표 [0] 2 9 7 2 2" xfId="6911" xr:uid="{DF0E8836-01C6-406F-9138-363772E498CB}"/>
    <cellStyle name="쉼표 [0] 2 9 7 2 3" xfId="10703" xr:uid="{DB723BC4-C4C0-4A8E-9702-DEDCA814AC15}"/>
    <cellStyle name="쉼표 [0] 2 9 7 2 4" xfId="14494" xr:uid="{3B725826-0DDA-4033-B31A-5233CCC7274B}"/>
    <cellStyle name="쉼표 [0] 2 9 7 2 5" xfId="18285" xr:uid="{64A003EB-C0A1-4CA4-A9C7-89872F66F715}"/>
    <cellStyle name="쉼표 [0] 2 9 7 3" xfId="6910" xr:uid="{731D5449-8211-4F4F-886D-76E7CF80331D}"/>
    <cellStyle name="쉼표 [0] 2 9 7 4" xfId="10702" xr:uid="{EDBBA1C1-5BFB-4B87-AF74-B841D6EAC10E}"/>
    <cellStyle name="쉼표 [0] 2 9 7 5" xfId="14493" xr:uid="{FA3D9088-5936-446C-BD7E-D3E32260B805}"/>
    <cellStyle name="쉼표 [0] 2 9 7 6" xfId="18284" xr:uid="{23FDB5D3-2E71-4A82-981C-A2C407BCD616}"/>
    <cellStyle name="쉼표 [0] 2 9 8" xfId="2344" xr:uid="{173B574A-D305-447B-B204-2748742244F8}"/>
    <cellStyle name="쉼표 [0] 2 9 8 2" xfId="6912" xr:uid="{6F033F35-9115-49D5-A795-AC811165814D}"/>
    <cellStyle name="쉼표 [0] 2 9 8 3" xfId="10704" xr:uid="{BF66193D-3475-4A5D-B869-D5E911710BBA}"/>
    <cellStyle name="쉼표 [0] 2 9 8 4" xfId="14495" xr:uid="{70CEB57F-F9F6-4610-846F-BC6E8CD4FC90}"/>
    <cellStyle name="쉼표 [0] 2 9 8 5" xfId="18286" xr:uid="{ACA59043-8F90-417A-89C7-F5DD457FDB1E}"/>
    <cellStyle name="쉼표 [0] 2 9 9" xfId="6867" xr:uid="{BD7C03D3-DAD3-4A60-95DC-374E80BDF55D}"/>
    <cellStyle name="쉼표 [0] 20" xfId="4097" xr:uid="{63835F89-0AE8-489D-9AB5-C1CCCBA7AEDD}"/>
    <cellStyle name="쉼표 [0] 20 2" xfId="6913" xr:uid="{FD58DCBA-B005-48E8-826E-FA9E0BFA4BAE}"/>
    <cellStyle name="쉼표 [0] 20 3" xfId="10705" xr:uid="{2505549B-655E-4012-A4BE-BB9C2362EB80}"/>
    <cellStyle name="쉼표 [0] 20 4" xfId="14496" xr:uid="{8B2DAC96-ACE4-46A9-B90A-F020C3731A3E}"/>
    <cellStyle name="쉼표 [0] 20 5" xfId="18287" xr:uid="{8702B663-8217-4552-9F9F-082705ADDD0A}"/>
    <cellStyle name="쉼표 [0] 21" xfId="4105" xr:uid="{0680304E-7AAE-4973-9B83-816D7D6F9FE6}"/>
    <cellStyle name="쉼표 [0] 21 2" xfId="6914" xr:uid="{33E08141-854B-41C4-9DF2-2A21325D2B48}"/>
    <cellStyle name="쉼표 [0] 21 3" xfId="10706" xr:uid="{16E1CC3E-4E7A-48CB-9CB1-B8423BF2DDAB}"/>
    <cellStyle name="쉼표 [0] 21 4" xfId="14497" xr:uid="{C5628B88-90FE-4FFF-A151-BA8807FC25DC}"/>
    <cellStyle name="쉼표 [0] 21 5" xfId="18288" xr:uid="{795E1696-9F0A-43B5-B74E-E7548A1180F8}"/>
    <cellStyle name="쉼표 [0] 22" xfId="4113" xr:uid="{7B77BD74-2B90-4079-859D-878ED44F11FA}"/>
    <cellStyle name="쉼표 [0] 22 2" xfId="6915" xr:uid="{3D99C5E8-2876-42F0-A93C-8E07234CC84C}"/>
    <cellStyle name="쉼표 [0] 22 3" xfId="10707" xr:uid="{633C5D9F-4E6B-4F4D-8669-2421E8E17193}"/>
    <cellStyle name="쉼표 [0] 22 4" xfId="14498" xr:uid="{D3721D35-B44C-4F12-80B2-F0361128E738}"/>
    <cellStyle name="쉼표 [0] 22 5" xfId="18289" xr:uid="{F07EDE3E-47C6-4737-B7A9-4B65531A16C9}"/>
    <cellStyle name="쉼표 [0] 23" xfId="4121" xr:uid="{D7F322B1-B33F-4DC1-A348-35E6935A6307}"/>
    <cellStyle name="쉼표 [0] 23 2" xfId="6916" xr:uid="{9DAADC53-DB84-4835-9140-90B26638F5CC}"/>
    <cellStyle name="쉼표 [0] 23 3" xfId="10708" xr:uid="{228C0B56-9056-4E75-80FC-3F09B94A70D5}"/>
    <cellStyle name="쉼표 [0] 23 4" xfId="14499" xr:uid="{12240C1B-5A16-45E2-945C-159A07B5A035}"/>
    <cellStyle name="쉼표 [0] 23 5" xfId="18290" xr:uid="{4CA30EFF-144F-4D3C-898A-106CB3EC3451}"/>
    <cellStyle name="쉼표 [0] 24" xfId="4129" xr:uid="{D10654FE-EC5D-48E0-AA9E-B2E38C13DD2A}"/>
    <cellStyle name="쉼표 [0] 24 2" xfId="6917" xr:uid="{63A652B3-9203-4549-AFB5-7EDEE87FB6E7}"/>
    <cellStyle name="쉼표 [0] 24 3" xfId="10709" xr:uid="{FD7334E9-6C9B-4D3D-8614-632D9010C8B1}"/>
    <cellStyle name="쉼표 [0] 24 4" xfId="14500" xr:uid="{B14CC43C-D322-422A-A221-B08510B87BDC}"/>
    <cellStyle name="쉼표 [0] 24 5" xfId="18291" xr:uid="{CE75E6A7-E9F5-4196-8F58-3296266FE78E}"/>
    <cellStyle name="쉼표 [0] 25" xfId="4137" xr:uid="{7D903EC1-4248-43F0-A1F3-8D1C4DC78960}"/>
    <cellStyle name="쉼표 [0] 25 2" xfId="6918" xr:uid="{75A6C815-C13D-4D53-AE86-192902E2CABF}"/>
    <cellStyle name="쉼표 [0] 25 3" xfId="10710" xr:uid="{1FDC77F7-C26F-4707-8E7F-16D578B85A35}"/>
    <cellStyle name="쉼표 [0] 25 4" xfId="14501" xr:uid="{B74EF81D-37BA-4AD5-822E-CFC6E97F4C4D}"/>
    <cellStyle name="쉼표 [0] 25 5" xfId="18292" xr:uid="{3530A551-0388-4576-84D4-2B790F7C7543}"/>
    <cellStyle name="쉼표 [0] 26" xfId="4145" xr:uid="{E9750177-2171-4ABC-969B-38E24340B133}"/>
    <cellStyle name="쉼표 [0] 26 2" xfId="6919" xr:uid="{16E000E0-6112-48E1-80BB-82A8F0018BFD}"/>
    <cellStyle name="쉼표 [0] 26 3" xfId="10711" xr:uid="{3F62CE64-DEE6-4DF0-818A-E76DC685B259}"/>
    <cellStyle name="쉼표 [0] 26 4" xfId="14502" xr:uid="{F522A79C-6F4F-4FF5-BD7C-D7B96961E38A}"/>
    <cellStyle name="쉼표 [0] 26 5" xfId="18293" xr:uid="{E39B6BBA-4649-469F-ACEA-13179B5153CF}"/>
    <cellStyle name="쉼표 [0] 27" xfId="4153" xr:uid="{3E2F88DB-A62F-4EE0-93E1-32426B3D69C1}"/>
    <cellStyle name="쉼표 [0] 27 2" xfId="6920" xr:uid="{823F5CFA-979B-4B6B-A184-1DA295CCE64F}"/>
    <cellStyle name="쉼표 [0] 27 3" xfId="10712" xr:uid="{CEFCB5D8-7EE6-40C5-B94E-E283162AA29A}"/>
    <cellStyle name="쉼표 [0] 27 4" xfId="14503" xr:uid="{1021FD90-9986-40E1-B478-C2FB8A4B1F12}"/>
    <cellStyle name="쉼표 [0] 27 5" xfId="18294" xr:uid="{DEE09147-EBB6-46EF-B3BB-EFDF777D9505}"/>
    <cellStyle name="쉼표 [0] 28" xfId="4161" xr:uid="{E4389913-1000-4CB8-9CC3-D349672CCB30}"/>
    <cellStyle name="쉼표 [0] 28 2" xfId="6921" xr:uid="{BD435EED-6B0A-45C1-A9B1-E6B71ABF03F4}"/>
    <cellStyle name="쉼표 [0] 28 3" xfId="10713" xr:uid="{D96C10EA-150C-4E52-A81E-1A7B995B023B}"/>
    <cellStyle name="쉼표 [0] 28 4" xfId="14504" xr:uid="{A0B6BBC2-9D11-4BD1-8514-B62B0233EC09}"/>
    <cellStyle name="쉼표 [0] 28 5" xfId="18295" xr:uid="{56B8F450-B906-4AC0-91F1-C0EED7E50C93}"/>
    <cellStyle name="쉼표 [0] 29" xfId="4174" xr:uid="{B598CCFE-F062-4281-805C-7AA24FD2DA07}"/>
    <cellStyle name="쉼표 [0] 29 2" xfId="6922" xr:uid="{5F9ABE23-2044-4DA4-863B-B5B65C8E72F1}"/>
    <cellStyle name="쉼표 [0] 29 3" xfId="10714" xr:uid="{C5CA0505-C105-4F93-BBB1-38F3D41D605D}"/>
    <cellStyle name="쉼표 [0] 29 4" xfId="14505" xr:uid="{66358A3A-B730-4132-857B-9F41C788A607}"/>
    <cellStyle name="쉼표 [0] 29 5" xfId="18296" xr:uid="{7A4E8626-0876-4540-A646-DD90EB47A8BF}"/>
    <cellStyle name="쉼표 [0] 3" xfId="11" xr:uid="{4E66DED4-7852-431A-A8A8-7A72C58400D6}"/>
    <cellStyle name="쉼표 [0] 3 10" xfId="544" xr:uid="{C5A6679A-C947-4D34-9BBF-7F33B127A18F}"/>
    <cellStyle name="쉼표 [0] 3 10 10" xfId="10715" xr:uid="{AD0AE607-6281-4167-BA5C-B9541A105D6B}"/>
    <cellStyle name="쉼표 [0] 3 10 11" xfId="14506" xr:uid="{9CEDAC84-444C-40BE-A28A-AB27CB01C0D9}"/>
    <cellStyle name="쉼표 [0] 3 10 12" xfId="18297" xr:uid="{40443A83-68C8-4333-8841-D11DB8CF92B8}"/>
    <cellStyle name="쉼표 [0] 3 10 2" xfId="810" xr:uid="{28D16021-AD24-44EC-B37B-CF0C9258ACE4}"/>
    <cellStyle name="쉼표 [0] 3 10 2 10" xfId="18298" xr:uid="{C0CBBFB7-4063-4070-A686-7234C5A17E82}"/>
    <cellStyle name="쉼표 [0] 3 10 2 2" xfId="1037" xr:uid="{24EEFD9A-8CCB-4260-ADDD-0C193F3C5207}"/>
    <cellStyle name="쉼표 [0] 3 10 2 2 2" xfId="1720" xr:uid="{4FA3B519-8A4E-48B5-9013-DC72C7B406CA}"/>
    <cellStyle name="쉼표 [0] 3 10 2 2 2 2" xfId="3513" xr:uid="{6CC0DF03-DF17-4ABF-B5E5-1D03DDACA44C}"/>
    <cellStyle name="쉼표 [0] 3 10 2 2 2 2 2" xfId="6927" xr:uid="{85967D8B-44A9-44F8-AE63-69B66C312EE6}"/>
    <cellStyle name="쉼표 [0] 3 10 2 2 2 2 3" xfId="10719" xr:uid="{9C3F59B8-AB79-4F7B-8B6A-A13D614C51BA}"/>
    <cellStyle name="쉼표 [0] 3 10 2 2 2 2 4" xfId="14510" xr:uid="{BD801A66-43B4-48C7-8F99-F4F93C30AAB0}"/>
    <cellStyle name="쉼표 [0] 3 10 2 2 2 2 5" xfId="18301" xr:uid="{41F30BF6-27AD-4F74-A834-E1D399C9946E}"/>
    <cellStyle name="쉼표 [0] 3 10 2 2 2 3" xfId="6926" xr:uid="{437F581C-33BF-46CB-A417-AD05A5267CA6}"/>
    <cellStyle name="쉼표 [0] 3 10 2 2 2 4" xfId="10718" xr:uid="{B188A323-3C91-4B80-A398-A86660440F18}"/>
    <cellStyle name="쉼표 [0] 3 10 2 2 2 5" xfId="14509" xr:uid="{C1349A97-9C58-49E6-9B1E-E0A131B5C373}"/>
    <cellStyle name="쉼표 [0] 3 10 2 2 2 6" xfId="18300" xr:uid="{5CF31B10-CAF6-4063-A8AC-AF602275FA2E}"/>
    <cellStyle name="쉼표 [0] 3 10 2 2 3" xfId="2225" xr:uid="{92EAC622-24D6-4EC1-8F2D-E4686BC48994}"/>
    <cellStyle name="쉼표 [0] 3 10 2 2 3 2" xfId="4018" xr:uid="{D5756233-A5D5-4638-AB50-0512E8689217}"/>
    <cellStyle name="쉼표 [0] 3 10 2 2 3 2 2" xfId="6929" xr:uid="{31459ABD-F249-4D20-9B6D-978261850DD0}"/>
    <cellStyle name="쉼표 [0] 3 10 2 2 3 2 3" xfId="10721" xr:uid="{BB002EBF-3051-4BEA-9B42-2F80AB5C73B4}"/>
    <cellStyle name="쉼표 [0] 3 10 2 2 3 2 4" xfId="14512" xr:uid="{A01569A4-8339-427E-8FDB-C0CBBEC317C3}"/>
    <cellStyle name="쉼표 [0] 3 10 2 2 3 2 5" xfId="18303" xr:uid="{F27C8D74-0202-4030-AA3F-00A73DC46A30}"/>
    <cellStyle name="쉼표 [0] 3 10 2 2 3 3" xfId="6928" xr:uid="{44D27AE7-9039-4BE8-9073-D5969923BD3A}"/>
    <cellStyle name="쉼표 [0] 3 10 2 2 3 4" xfId="10720" xr:uid="{EE8E25BC-0776-4D4E-A451-A52B9A5D5C69}"/>
    <cellStyle name="쉼표 [0] 3 10 2 2 3 5" xfId="14511" xr:uid="{E48DB578-2665-4B4B-877F-82CBB2B02E28}"/>
    <cellStyle name="쉼표 [0] 3 10 2 2 3 6" xfId="18302" xr:uid="{31D0BA54-BBB6-4CDD-AAAA-5358C8D47693}"/>
    <cellStyle name="쉼표 [0] 3 10 2 2 4" xfId="2830" xr:uid="{4216ABD6-4F80-4AEA-84FE-FDCF956F3C66}"/>
    <cellStyle name="쉼표 [0] 3 10 2 2 4 2" xfId="6930" xr:uid="{04DD0FC7-94D0-4FE3-83B2-48AC047EC775}"/>
    <cellStyle name="쉼표 [0] 3 10 2 2 4 3" xfId="10722" xr:uid="{A407A18C-1E99-4434-9C63-D6F73A74CBF5}"/>
    <cellStyle name="쉼표 [0] 3 10 2 2 4 4" xfId="14513" xr:uid="{28F7864F-DCA3-410D-B338-79356B063AC7}"/>
    <cellStyle name="쉼표 [0] 3 10 2 2 4 5" xfId="18304" xr:uid="{8FD570D2-B3D0-44EB-8AFE-DBE1995F048C}"/>
    <cellStyle name="쉼표 [0] 3 10 2 2 5" xfId="6925" xr:uid="{558F3745-ABF3-462B-995E-72185B0592BB}"/>
    <cellStyle name="쉼표 [0] 3 10 2 2 6" xfId="10717" xr:uid="{AA4E7011-41C4-4CBA-A323-F1D8766EDCE5}"/>
    <cellStyle name="쉼표 [0] 3 10 2 2 7" xfId="14508" xr:uid="{35A58C6A-5403-47F9-9D30-CB95239A474C}"/>
    <cellStyle name="쉼표 [0] 3 10 2 2 8" xfId="18299" xr:uid="{5619D785-D46F-4B12-8663-EEEAD0A88320}"/>
    <cellStyle name="쉼표 [0] 3 10 2 3" xfId="1264" xr:uid="{ADD092F7-2516-4A1C-A5B3-BB07E5398330}"/>
    <cellStyle name="쉼표 [0] 3 10 2 3 2" xfId="1947" xr:uid="{EC1BAD52-169C-4A84-9D1C-93F797002A10}"/>
    <cellStyle name="쉼표 [0] 3 10 2 3 2 2" xfId="3740" xr:uid="{AD735AD4-622A-4324-849D-8EB0F8325DA2}"/>
    <cellStyle name="쉼표 [0] 3 10 2 3 2 2 2" xfId="6933" xr:uid="{A77A7E00-A05B-4131-8F07-7A087927C2C0}"/>
    <cellStyle name="쉼표 [0] 3 10 2 3 2 2 3" xfId="10725" xr:uid="{8FF16277-8587-47B8-8801-DBD6AE35AA45}"/>
    <cellStyle name="쉼표 [0] 3 10 2 3 2 2 4" xfId="14516" xr:uid="{94823BB3-C372-4F46-BC0D-C5CB07980642}"/>
    <cellStyle name="쉼표 [0] 3 10 2 3 2 2 5" xfId="18307" xr:uid="{B02C5F3D-27A1-465B-9A53-963E8703AFF6}"/>
    <cellStyle name="쉼표 [0] 3 10 2 3 2 3" xfId="6932" xr:uid="{50683EC2-516A-441D-B36C-01042FD5EDB1}"/>
    <cellStyle name="쉼표 [0] 3 10 2 3 2 4" xfId="10724" xr:uid="{7ABDF7DF-D4C9-48DF-B655-65188C8B0FCF}"/>
    <cellStyle name="쉼표 [0] 3 10 2 3 2 5" xfId="14515" xr:uid="{04106759-0575-4DE6-AD69-294150F642B7}"/>
    <cellStyle name="쉼표 [0] 3 10 2 3 2 6" xfId="18306" xr:uid="{6C71A73C-55ED-4324-9DC8-1EABEABAF3F6}"/>
    <cellStyle name="쉼표 [0] 3 10 2 3 3" xfId="3057" xr:uid="{EAE53A98-FC56-40AF-BD01-3B71CB8326CF}"/>
    <cellStyle name="쉼표 [0] 3 10 2 3 3 2" xfId="6934" xr:uid="{CB8C9789-F169-4CB4-BB2E-35ED0A5AF803}"/>
    <cellStyle name="쉼표 [0] 3 10 2 3 3 3" xfId="10726" xr:uid="{28A88765-05E1-44FB-AF32-64A38694BB7A}"/>
    <cellStyle name="쉼표 [0] 3 10 2 3 3 4" xfId="14517" xr:uid="{43A97E2F-747C-4877-A3A3-39C9BBCD0348}"/>
    <cellStyle name="쉼표 [0] 3 10 2 3 3 5" xfId="18308" xr:uid="{655E3CBD-6047-41B7-B21E-3AC75F3B6ED2}"/>
    <cellStyle name="쉼표 [0] 3 10 2 3 4" xfId="6931" xr:uid="{01602C5D-D47E-44AF-AB9D-059FDC8562C1}"/>
    <cellStyle name="쉼표 [0] 3 10 2 3 5" xfId="10723" xr:uid="{FC0EA3E9-9796-493E-A890-3E35DE907511}"/>
    <cellStyle name="쉼표 [0] 3 10 2 3 6" xfId="14514" xr:uid="{91DC8AE6-6DBB-41F7-8C7A-19EC6B1DC884}"/>
    <cellStyle name="쉼표 [0] 3 10 2 3 7" xfId="18305" xr:uid="{278F367B-54CF-4563-9F70-B77ED9B9C304}"/>
    <cellStyle name="쉼표 [0] 3 10 2 4" xfId="1492" xr:uid="{ABE0057B-BA3A-48AD-8EFC-EB7BD4792E27}"/>
    <cellStyle name="쉼표 [0] 3 10 2 4 2" xfId="3285" xr:uid="{0829CAC6-661A-4094-9AC9-358868DE3C48}"/>
    <cellStyle name="쉼표 [0] 3 10 2 4 2 2" xfId="6936" xr:uid="{9A58D863-BECB-44CB-8648-27ECAD363017}"/>
    <cellStyle name="쉼표 [0] 3 10 2 4 2 3" xfId="10728" xr:uid="{CB6D3CEA-116C-452D-96DC-A1B9E6A14EE0}"/>
    <cellStyle name="쉼표 [0] 3 10 2 4 2 4" xfId="14519" xr:uid="{0B43C53F-A77F-4B92-94A4-87DE688FD9EC}"/>
    <cellStyle name="쉼표 [0] 3 10 2 4 2 5" xfId="18310" xr:uid="{ED6E4341-B9A3-4B38-9715-CA5F00EDBD03}"/>
    <cellStyle name="쉼표 [0] 3 10 2 4 3" xfId="6935" xr:uid="{7550BB8F-E654-45D8-BB26-535F4F598757}"/>
    <cellStyle name="쉼표 [0] 3 10 2 4 4" xfId="10727" xr:uid="{B2009B98-0B4F-41B3-A67E-BA7AB66A84D8}"/>
    <cellStyle name="쉼표 [0] 3 10 2 4 5" xfId="14518" xr:uid="{B0149617-586F-4A0F-A8C6-9FA9013729B1}"/>
    <cellStyle name="쉼표 [0] 3 10 2 4 6" xfId="18309" xr:uid="{1A57B019-B7D2-4DD1-92E7-75F19F60E1EB}"/>
    <cellStyle name="쉼표 [0] 3 10 2 5" xfId="2079" xr:uid="{153A4407-3CF9-4E94-B0B2-123E8DA95F30}"/>
    <cellStyle name="쉼표 [0] 3 10 2 5 2" xfId="3872" xr:uid="{4F4D6BE2-BF40-4905-81C0-A7EE2206B842}"/>
    <cellStyle name="쉼표 [0] 3 10 2 5 2 2" xfId="6938" xr:uid="{DB98EEAE-B0BD-4190-A8FB-2ED3E3453D7A}"/>
    <cellStyle name="쉼표 [0] 3 10 2 5 2 3" xfId="10730" xr:uid="{83CCBD3E-6B51-4D31-AF1B-E13FFF6E87CD}"/>
    <cellStyle name="쉼표 [0] 3 10 2 5 2 4" xfId="14521" xr:uid="{583019B0-3AD6-408A-9C4E-37281A9B0F02}"/>
    <cellStyle name="쉼표 [0] 3 10 2 5 2 5" xfId="18312" xr:uid="{72D180FB-6BBB-486B-B307-C75860F644F6}"/>
    <cellStyle name="쉼표 [0] 3 10 2 5 3" xfId="6937" xr:uid="{FCC56D64-159E-4589-8A8D-7CDC78B323D7}"/>
    <cellStyle name="쉼표 [0] 3 10 2 5 4" xfId="10729" xr:uid="{20AF4B04-0DEF-4AE3-AE9D-44776DBF6114}"/>
    <cellStyle name="쉼표 [0] 3 10 2 5 5" xfId="14520" xr:uid="{3799B3A7-1F7F-4655-918B-7E7A39FAC207}"/>
    <cellStyle name="쉼표 [0] 3 10 2 5 6" xfId="18311" xr:uid="{2B530781-BE5C-4972-8F43-8C1DCE021895}"/>
    <cellStyle name="쉼표 [0] 3 10 2 6" xfId="2603" xr:uid="{2FFAF357-905A-4C7D-8A04-E218248C9CE3}"/>
    <cellStyle name="쉼표 [0] 3 10 2 6 2" xfId="6939" xr:uid="{941EE4A7-5610-474B-845F-8306A3604080}"/>
    <cellStyle name="쉼표 [0] 3 10 2 6 3" xfId="10731" xr:uid="{9B77CE41-D995-4ECD-891E-FDCAF0110EF5}"/>
    <cellStyle name="쉼표 [0] 3 10 2 6 4" xfId="14522" xr:uid="{D8BFBC28-7771-4558-ADAE-C4758B531338}"/>
    <cellStyle name="쉼표 [0] 3 10 2 6 5" xfId="18313" xr:uid="{93927899-8E75-4EBD-ABD6-FE6A0B485753}"/>
    <cellStyle name="쉼표 [0] 3 10 2 7" xfId="6924" xr:uid="{7A658165-5B02-4CF9-869A-16D035E8E6CC}"/>
    <cellStyle name="쉼표 [0] 3 10 2 8" xfId="10716" xr:uid="{D7B77AA0-D493-492D-BB32-199E02DC7394}"/>
    <cellStyle name="쉼표 [0] 3 10 2 9" xfId="14507" xr:uid="{80BD8849-8B11-4AD8-9B7E-016349DA1850}"/>
    <cellStyle name="쉼표 [0] 3 10 3" xfId="735" xr:uid="{80EAF859-A7F5-4EFA-9922-76AAA0ED2A96}"/>
    <cellStyle name="쉼표 [0] 3 10 3 10" xfId="18314" xr:uid="{EE68A42D-90CF-4125-8AA1-0DD7B697BB30}"/>
    <cellStyle name="쉼표 [0] 3 10 3 2" xfId="962" xr:uid="{A4956169-DDF5-48FA-855F-55F43A6A9F16}"/>
    <cellStyle name="쉼표 [0] 3 10 3 2 2" xfId="1645" xr:uid="{09C72E66-D5F1-4D71-A743-4526CD794C9E}"/>
    <cellStyle name="쉼표 [0] 3 10 3 2 2 2" xfId="3438" xr:uid="{2E529BF2-4B02-4C85-91DE-8B84C848F6F8}"/>
    <cellStyle name="쉼표 [0] 3 10 3 2 2 2 2" xfId="6943" xr:uid="{101560B8-6EE8-4E89-8747-B0FF4A98602A}"/>
    <cellStyle name="쉼표 [0] 3 10 3 2 2 2 3" xfId="10735" xr:uid="{0F1B1269-904F-4844-9919-83DAECCE097B}"/>
    <cellStyle name="쉼표 [0] 3 10 3 2 2 2 4" xfId="14526" xr:uid="{C9D12EB6-4890-4EE2-B916-75B1A3F0AA52}"/>
    <cellStyle name="쉼표 [0] 3 10 3 2 2 2 5" xfId="18317" xr:uid="{5DDA5144-8FA2-44FB-9863-CE81814074DF}"/>
    <cellStyle name="쉼표 [0] 3 10 3 2 2 3" xfId="6942" xr:uid="{79692717-8833-46AE-8B51-B12478E85DB4}"/>
    <cellStyle name="쉼표 [0] 3 10 3 2 2 4" xfId="10734" xr:uid="{6F35ED2F-C081-4072-8652-550D934DF578}"/>
    <cellStyle name="쉼표 [0] 3 10 3 2 2 5" xfId="14525" xr:uid="{4C714260-72FD-4486-AF7B-F9D377809DB0}"/>
    <cellStyle name="쉼표 [0] 3 10 3 2 2 6" xfId="18316" xr:uid="{27C2BF29-44DF-4DF3-8714-3449AAC74C16}"/>
    <cellStyle name="쉼표 [0] 3 10 3 2 3" xfId="2755" xr:uid="{F05092AA-0642-415B-B58B-D34918B935DA}"/>
    <cellStyle name="쉼표 [0] 3 10 3 2 3 2" xfId="6944" xr:uid="{1D02C706-21B5-41E1-B245-882E8CCCB0C0}"/>
    <cellStyle name="쉼표 [0] 3 10 3 2 3 3" xfId="10736" xr:uid="{1CEF1D98-BEEB-4835-B01A-9C78828AE90A}"/>
    <cellStyle name="쉼표 [0] 3 10 3 2 3 4" xfId="14527" xr:uid="{D4B84D59-8C47-4242-9B9F-FD6FE1446379}"/>
    <cellStyle name="쉼표 [0] 3 10 3 2 3 5" xfId="18318" xr:uid="{5EE38673-D172-48BF-8329-B10E550CD672}"/>
    <cellStyle name="쉼표 [0] 3 10 3 2 4" xfId="6941" xr:uid="{89AB8090-233B-4C63-8CF8-4A74BF8BD5B8}"/>
    <cellStyle name="쉼표 [0] 3 10 3 2 5" xfId="10733" xr:uid="{6A85D00B-8DCB-4A2E-96BE-7A368BCE79DD}"/>
    <cellStyle name="쉼표 [0] 3 10 3 2 6" xfId="14524" xr:uid="{972AA27E-23E4-4E0E-887B-0B762B070E75}"/>
    <cellStyle name="쉼표 [0] 3 10 3 2 7" xfId="18315" xr:uid="{19B501F5-3D03-4E87-B025-89512AE01945}"/>
    <cellStyle name="쉼표 [0] 3 10 3 3" xfId="1189" xr:uid="{4704C67D-F1DC-43D3-8E8F-F0BB58C1DEB5}"/>
    <cellStyle name="쉼표 [0] 3 10 3 3 2" xfId="1872" xr:uid="{7110F0DA-CE27-43CC-81CE-3831D5FA087D}"/>
    <cellStyle name="쉼표 [0] 3 10 3 3 2 2" xfId="3665" xr:uid="{7DBB050A-0A5E-4263-8A0C-5C54828218B2}"/>
    <cellStyle name="쉼표 [0] 3 10 3 3 2 2 2" xfId="6947" xr:uid="{B368D211-8CE6-458D-84DC-15EE55A6D99C}"/>
    <cellStyle name="쉼표 [0] 3 10 3 3 2 2 3" xfId="10739" xr:uid="{998657A7-51E0-4E51-B7AE-75BEB8C75671}"/>
    <cellStyle name="쉼표 [0] 3 10 3 3 2 2 4" xfId="14530" xr:uid="{3DF864D2-D087-457C-9A2E-CCB9B9B587EA}"/>
    <cellStyle name="쉼표 [0] 3 10 3 3 2 2 5" xfId="18321" xr:uid="{737F0009-2FAD-4240-A903-ECB4DA73818B}"/>
    <cellStyle name="쉼표 [0] 3 10 3 3 2 3" xfId="6946" xr:uid="{25C619C1-E1EC-4E1F-B97A-63B6122B076B}"/>
    <cellStyle name="쉼표 [0] 3 10 3 3 2 4" xfId="10738" xr:uid="{E8FA10FA-3176-4AB7-A6A7-E59FB618DC54}"/>
    <cellStyle name="쉼표 [0] 3 10 3 3 2 5" xfId="14529" xr:uid="{3BB45BD8-C685-4681-A89F-292DD1C6B3FC}"/>
    <cellStyle name="쉼표 [0] 3 10 3 3 2 6" xfId="18320" xr:uid="{6069FD97-0B4C-457D-A42B-6823F962180E}"/>
    <cellStyle name="쉼표 [0] 3 10 3 3 3" xfId="2982" xr:uid="{CDEEC108-D7CD-4915-9B2F-F1AD1B76572A}"/>
    <cellStyle name="쉼표 [0] 3 10 3 3 3 2" xfId="6948" xr:uid="{199138E3-2B51-4A52-8C56-B445CDFF7D14}"/>
    <cellStyle name="쉼표 [0] 3 10 3 3 3 3" xfId="10740" xr:uid="{EE72CD41-2911-46CA-BD62-60B87685B706}"/>
    <cellStyle name="쉼표 [0] 3 10 3 3 3 4" xfId="14531" xr:uid="{8E9090F5-B532-49C1-B864-72799D19DA4A}"/>
    <cellStyle name="쉼표 [0] 3 10 3 3 3 5" xfId="18322" xr:uid="{B9174EF7-E479-4F2E-814E-6026286AD4B1}"/>
    <cellStyle name="쉼표 [0] 3 10 3 3 4" xfId="6945" xr:uid="{87A604EB-ED7F-4767-96E2-75F8CBB920E4}"/>
    <cellStyle name="쉼표 [0] 3 10 3 3 5" xfId="10737" xr:uid="{352476D6-0EA3-4B37-971D-896330292951}"/>
    <cellStyle name="쉼표 [0] 3 10 3 3 6" xfId="14528" xr:uid="{9255735D-4112-4232-A5F0-74E084751D42}"/>
    <cellStyle name="쉼표 [0] 3 10 3 3 7" xfId="18319" xr:uid="{C501ECD6-0659-467D-B1AC-2C543836D638}"/>
    <cellStyle name="쉼표 [0] 3 10 3 4" xfId="1417" xr:uid="{403B801B-4DB1-4AD9-85D6-83FF0CEB7D13}"/>
    <cellStyle name="쉼표 [0] 3 10 3 4 2" xfId="3210" xr:uid="{D6E61356-893C-4324-9854-3ECBF343D62C}"/>
    <cellStyle name="쉼표 [0] 3 10 3 4 2 2" xfId="6950" xr:uid="{DED55586-D5D9-4FCD-94DC-6C630E33F1A2}"/>
    <cellStyle name="쉼표 [0] 3 10 3 4 2 3" xfId="10742" xr:uid="{7BE526DB-578A-486A-B4CD-1CBF177ADB22}"/>
    <cellStyle name="쉼표 [0] 3 10 3 4 2 4" xfId="14533" xr:uid="{E317C7A6-DF28-4208-B40D-A7DE149EC63B}"/>
    <cellStyle name="쉼표 [0] 3 10 3 4 2 5" xfId="18324" xr:uid="{85EC9670-F4DE-47F1-B456-F38838EC2A91}"/>
    <cellStyle name="쉼표 [0] 3 10 3 4 3" xfId="6949" xr:uid="{2AA69303-755F-4AEF-ADB8-9E0D5A0A18F3}"/>
    <cellStyle name="쉼표 [0] 3 10 3 4 4" xfId="10741" xr:uid="{EB8F2E31-EFD3-48A4-8801-FD295BCC8769}"/>
    <cellStyle name="쉼표 [0] 3 10 3 4 5" xfId="14532" xr:uid="{789C4388-DB95-4587-9BE9-5FEBA3BB4262}"/>
    <cellStyle name="쉼표 [0] 3 10 3 4 6" xfId="18323" xr:uid="{816E3154-0BA0-4733-BB47-522DE2D50925}"/>
    <cellStyle name="쉼표 [0] 3 10 3 5" xfId="2021" xr:uid="{0790042E-F9AD-42B6-B9BF-A2FC69A4A64B}"/>
    <cellStyle name="쉼표 [0] 3 10 3 5 2" xfId="3814" xr:uid="{6AD796EE-208E-4F3D-98F1-EB43E1D406AA}"/>
    <cellStyle name="쉼표 [0] 3 10 3 5 2 2" xfId="6952" xr:uid="{A014FAE9-7A74-4671-97EC-04CCC22AD941}"/>
    <cellStyle name="쉼표 [0] 3 10 3 5 2 3" xfId="10744" xr:uid="{55B6BDC2-30A1-4906-BCC2-7839E0C29CF6}"/>
    <cellStyle name="쉼표 [0] 3 10 3 5 2 4" xfId="14535" xr:uid="{0610CAFF-4EB7-4AA6-8A03-052792E0FE32}"/>
    <cellStyle name="쉼표 [0] 3 10 3 5 2 5" xfId="18326" xr:uid="{24A516FE-27F8-4620-BF6F-E320EDB0A37D}"/>
    <cellStyle name="쉼표 [0] 3 10 3 5 3" xfId="6951" xr:uid="{3E184023-F936-428F-BDCF-812DF74A1876}"/>
    <cellStyle name="쉼표 [0] 3 10 3 5 4" xfId="10743" xr:uid="{91213BF7-F6D5-41A7-815F-B96973AFD877}"/>
    <cellStyle name="쉼표 [0] 3 10 3 5 5" xfId="14534" xr:uid="{8638E729-47B5-465A-8261-41336D799561}"/>
    <cellStyle name="쉼표 [0] 3 10 3 5 6" xfId="18325" xr:uid="{22121E14-999B-4A9C-AB3A-3D480B39F468}"/>
    <cellStyle name="쉼표 [0] 3 10 3 6" xfId="2528" xr:uid="{A077E61B-76EC-4A03-B219-321F9EB79A23}"/>
    <cellStyle name="쉼표 [0] 3 10 3 6 2" xfId="6953" xr:uid="{FB9C5DA7-CC24-47A5-9511-B8C600E74344}"/>
    <cellStyle name="쉼표 [0] 3 10 3 6 3" xfId="10745" xr:uid="{849DF842-021B-4006-BD9D-D995C984082E}"/>
    <cellStyle name="쉼표 [0] 3 10 3 6 4" xfId="14536" xr:uid="{FCD235DF-DAB8-4D14-BA89-05D2952E6DD9}"/>
    <cellStyle name="쉼표 [0] 3 10 3 6 5" xfId="18327" xr:uid="{174866F2-EF20-4254-8541-78283E658EC7}"/>
    <cellStyle name="쉼표 [0] 3 10 3 7" xfId="6940" xr:uid="{3784E46E-495A-4E23-93A0-D0E997DA6DD0}"/>
    <cellStyle name="쉼표 [0] 3 10 3 8" xfId="10732" xr:uid="{4DAABA1E-2243-45AE-AE8D-C9478C3A213A}"/>
    <cellStyle name="쉼표 [0] 3 10 3 9" xfId="14523" xr:uid="{51A7EEEE-7451-491F-9EBB-8B59D1A3F6B4}"/>
    <cellStyle name="쉼표 [0] 3 10 4" xfId="886" xr:uid="{CAAB1740-7ABB-47A0-AB08-EABEDA376292}"/>
    <cellStyle name="쉼표 [0] 3 10 4 2" xfId="1569" xr:uid="{221B3DBF-8C71-48C0-9401-BBC22F9C6A99}"/>
    <cellStyle name="쉼표 [0] 3 10 4 2 2" xfId="3362" xr:uid="{39885603-28CF-46A3-8348-F8EA0F909B8A}"/>
    <cellStyle name="쉼표 [0] 3 10 4 2 2 2" xfId="6956" xr:uid="{71607AD9-6E8B-4B2F-AD44-77AA7B368C3F}"/>
    <cellStyle name="쉼표 [0] 3 10 4 2 2 3" xfId="10748" xr:uid="{A0992C71-5BA4-4C16-9832-D4A31A27EFB9}"/>
    <cellStyle name="쉼표 [0] 3 10 4 2 2 4" xfId="14539" xr:uid="{54FCF655-2E65-451E-BF19-347A464D50FA}"/>
    <cellStyle name="쉼표 [0] 3 10 4 2 2 5" xfId="18330" xr:uid="{B5A5776F-D73D-479E-A4ED-1A231CB4844D}"/>
    <cellStyle name="쉼표 [0] 3 10 4 2 3" xfId="6955" xr:uid="{B533766D-AF1C-443F-8132-8D19974A6434}"/>
    <cellStyle name="쉼표 [0] 3 10 4 2 4" xfId="10747" xr:uid="{07CE37F8-51DF-4773-9F6E-BCAF28B26429}"/>
    <cellStyle name="쉼표 [0] 3 10 4 2 5" xfId="14538" xr:uid="{27D37C8C-6461-45BB-9AD4-CB79BAF3FF23}"/>
    <cellStyle name="쉼표 [0] 3 10 4 2 6" xfId="18329" xr:uid="{070D605B-7C12-4DC5-AC4E-17D30D468229}"/>
    <cellStyle name="쉼표 [0] 3 10 4 3" xfId="2150" xr:uid="{79302217-BD26-420D-B4B5-2E61505E3F93}"/>
    <cellStyle name="쉼표 [0] 3 10 4 3 2" xfId="3943" xr:uid="{C8E2CC18-C444-4D70-A205-013CE0CA00D4}"/>
    <cellStyle name="쉼표 [0] 3 10 4 3 2 2" xfId="6958" xr:uid="{81831E21-7A07-4AC0-AA17-9C88CA603654}"/>
    <cellStyle name="쉼표 [0] 3 10 4 3 2 3" xfId="10750" xr:uid="{9603F036-9945-4113-B047-6171A54D0EE3}"/>
    <cellStyle name="쉼표 [0] 3 10 4 3 2 4" xfId="14541" xr:uid="{BC5E0D1E-6DB2-43FD-9F3D-9A564FCC7C44}"/>
    <cellStyle name="쉼표 [0] 3 10 4 3 2 5" xfId="18332" xr:uid="{B530A4B5-19FB-4613-AE6A-244805651AA6}"/>
    <cellStyle name="쉼표 [0] 3 10 4 3 3" xfId="6957" xr:uid="{92CA05BD-504E-4712-B824-160D145B0EA8}"/>
    <cellStyle name="쉼표 [0] 3 10 4 3 4" xfId="10749" xr:uid="{FC45F7D2-C5A0-461E-BC64-5AD16E635CCF}"/>
    <cellStyle name="쉼표 [0] 3 10 4 3 5" xfId="14540" xr:uid="{B6FA4FE5-49EC-4D0F-9B67-E944A1BDD49F}"/>
    <cellStyle name="쉼표 [0] 3 10 4 3 6" xfId="18331" xr:uid="{1DBD4EDC-12A8-4BF5-B260-79F57BA59703}"/>
    <cellStyle name="쉼표 [0] 3 10 4 4" xfId="2679" xr:uid="{DF9E9FBF-5953-4323-BE36-FA0CD73EB445}"/>
    <cellStyle name="쉼표 [0] 3 10 4 4 2" xfId="6959" xr:uid="{3F4CA3DC-A5EC-44E5-8F0E-267D87A2A456}"/>
    <cellStyle name="쉼표 [0] 3 10 4 4 3" xfId="10751" xr:uid="{14E85B32-6ED9-45E9-9BAF-55AD9565CDA2}"/>
    <cellStyle name="쉼표 [0] 3 10 4 4 4" xfId="14542" xr:uid="{9F78704F-50E2-4809-A046-0A890A1FAAEB}"/>
    <cellStyle name="쉼표 [0] 3 10 4 4 5" xfId="18333" xr:uid="{15FE9B64-C2C8-4756-AE46-5A518F5FA529}"/>
    <cellStyle name="쉼표 [0] 3 10 4 5" xfId="6954" xr:uid="{BFE00600-3729-43A5-A9B6-6BC008244FAA}"/>
    <cellStyle name="쉼표 [0] 3 10 4 6" xfId="10746" xr:uid="{DD4F33B7-E351-483B-AA8E-80E2C5A85DF4}"/>
    <cellStyle name="쉼표 [0] 3 10 4 7" xfId="14537" xr:uid="{8F1A8837-9144-48A4-884C-06B151384B4C}"/>
    <cellStyle name="쉼표 [0] 3 10 4 8" xfId="18328" xr:uid="{7C86C57F-F3C6-4D0F-BA7F-DD54F3F2A13F}"/>
    <cellStyle name="쉼표 [0] 3 10 5" xfId="1113" xr:uid="{F2E8A275-80C6-400E-BE8C-C5BBEDABF691}"/>
    <cellStyle name="쉼표 [0] 3 10 5 2" xfId="1796" xr:uid="{2BAB5B75-BC91-4995-AC29-54561E0DCD3F}"/>
    <cellStyle name="쉼표 [0] 3 10 5 2 2" xfId="3589" xr:uid="{319575F2-6A1C-484C-8F57-6D21E348CECE}"/>
    <cellStyle name="쉼표 [0] 3 10 5 2 2 2" xfId="6962" xr:uid="{B657D5CB-E9F0-4FDE-89AE-52063FB1BA60}"/>
    <cellStyle name="쉼표 [0] 3 10 5 2 2 3" xfId="10754" xr:uid="{2A2DB4A3-EA24-4208-BC6E-0A9E2D5C0904}"/>
    <cellStyle name="쉼표 [0] 3 10 5 2 2 4" xfId="14545" xr:uid="{64BB695A-2F6C-41A8-9258-6AF3FCF65F13}"/>
    <cellStyle name="쉼표 [0] 3 10 5 2 2 5" xfId="18336" xr:uid="{2C1C5A7F-0E0E-4F41-A8AC-3FE302616A9F}"/>
    <cellStyle name="쉼표 [0] 3 10 5 2 3" xfId="6961" xr:uid="{2570AD44-2183-4078-BE04-3E78CBC70A20}"/>
    <cellStyle name="쉼표 [0] 3 10 5 2 4" xfId="10753" xr:uid="{38003044-8A0E-4EED-AC90-60EC6F58A655}"/>
    <cellStyle name="쉼표 [0] 3 10 5 2 5" xfId="14544" xr:uid="{EE99E97A-E149-4FEB-9B0A-3E599D10234C}"/>
    <cellStyle name="쉼표 [0] 3 10 5 2 6" xfId="18335" xr:uid="{BC735483-7ACA-41D7-AF0D-FF61F337FC0C}"/>
    <cellStyle name="쉼표 [0] 3 10 5 3" xfId="2906" xr:uid="{C9BDDC5C-33DB-446D-8203-793AAA3BD16E}"/>
    <cellStyle name="쉼표 [0] 3 10 5 3 2" xfId="6963" xr:uid="{5CD581BA-090A-4CAD-B02A-42544CE369C6}"/>
    <cellStyle name="쉼표 [0] 3 10 5 3 3" xfId="10755" xr:uid="{4E38DF8C-C3F4-43E2-8772-79EB414C8075}"/>
    <cellStyle name="쉼표 [0] 3 10 5 3 4" xfId="14546" xr:uid="{EC431C88-7F30-4714-A8E8-AC9A32942C70}"/>
    <cellStyle name="쉼표 [0] 3 10 5 3 5" xfId="18337" xr:uid="{8F88BC29-EB77-46C3-BCD3-2D73FE576326}"/>
    <cellStyle name="쉼표 [0] 3 10 5 4" xfId="6960" xr:uid="{8F903F86-5262-4E87-BBC2-9ABFEE671BC6}"/>
    <cellStyle name="쉼표 [0] 3 10 5 5" xfId="10752" xr:uid="{A4D0741A-7373-490B-B155-9F255EE357C4}"/>
    <cellStyle name="쉼표 [0] 3 10 5 6" xfId="14543" xr:uid="{7F30C8F1-2CD7-43AB-A08E-A0B4319A3795}"/>
    <cellStyle name="쉼표 [0] 3 10 5 7" xfId="18334" xr:uid="{97249B37-23EE-40F6-9176-9D7914512D1A}"/>
    <cellStyle name="쉼표 [0] 3 10 6" xfId="1341" xr:uid="{21EE191C-FA20-402F-8075-4062CE8B85EC}"/>
    <cellStyle name="쉼표 [0] 3 10 6 2" xfId="3134" xr:uid="{7D8A5D89-CFD1-42D3-912F-1BD4355FE395}"/>
    <cellStyle name="쉼표 [0] 3 10 6 2 2" xfId="6965" xr:uid="{B2553786-80A8-4EA2-9F53-9B0E72D3DAE0}"/>
    <cellStyle name="쉼표 [0] 3 10 6 2 3" xfId="10757" xr:uid="{6D9C4B32-D791-4F93-8A3E-42083421DB3F}"/>
    <cellStyle name="쉼표 [0] 3 10 6 2 4" xfId="14548" xr:uid="{8CC32477-4285-4A25-BDD3-B39C265CB800}"/>
    <cellStyle name="쉼표 [0] 3 10 6 2 5" xfId="18339" xr:uid="{937DDBE6-86E9-4F06-8D4E-C45CF6ABC617}"/>
    <cellStyle name="쉼표 [0] 3 10 6 3" xfId="6964" xr:uid="{7EB25757-1007-444E-8A00-DFDD7BEE4D57}"/>
    <cellStyle name="쉼표 [0] 3 10 6 4" xfId="10756" xr:uid="{90F3D753-00E3-4DEF-9941-73838B91243E}"/>
    <cellStyle name="쉼표 [0] 3 10 6 5" xfId="14547" xr:uid="{6FDABDB3-67A5-4E28-94BD-40324AE5A0B6}"/>
    <cellStyle name="쉼표 [0] 3 10 6 6" xfId="18338" xr:uid="{A23AF1AF-B395-439E-A8BD-D2065B0B5B27}"/>
    <cellStyle name="쉼표 [0] 3 10 7" xfId="645" xr:uid="{83EFB34B-F0A4-48C6-AAB5-933CA4C99166}"/>
    <cellStyle name="쉼표 [0] 3 10 7 2" xfId="2446" xr:uid="{52CEDD58-23D9-4F14-A3F2-8EF33BCF74B0}"/>
    <cellStyle name="쉼표 [0] 3 10 7 2 2" xfId="6967" xr:uid="{3027EF20-1606-4080-8342-9F0CC45A209D}"/>
    <cellStyle name="쉼표 [0] 3 10 7 2 3" xfId="10759" xr:uid="{76DB0390-4B3B-4B79-9CD9-8D7CC399708A}"/>
    <cellStyle name="쉼표 [0] 3 10 7 2 4" xfId="14550" xr:uid="{FE511DE8-CC58-41B9-9A3F-03E7E504FEC7}"/>
    <cellStyle name="쉼표 [0] 3 10 7 2 5" xfId="18341" xr:uid="{4233FC96-ADAD-43F3-B7C8-5D0DA0F273AC}"/>
    <cellStyle name="쉼표 [0] 3 10 7 3" xfId="6966" xr:uid="{C4894306-8F24-428A-9928-C34CBD1B76E8}"/>
    <cellStyle name="쉼표 [0] 3 10 7 4" xfId="10758" xr:uid="{39348AA2-0913-43D9-A746-9A5FDA9783C5}"/>
    <cellStyle name="쉼표 [0] 3 10 7 5" xfId="14549" xr:uid="{04BBF980-5939-4772-8DD8-A2B5F9FA6397}"/>
    <cellStyle name="쉼표 [0] 3 10 7 6" xfId="18340" xr:uid="{9C340F09-1DCD-42F9-8D1C-DB658D4AF151}"/>
    <cellStyle name="쉼표 [0] 3 10 8" xfId="2348" xr:uid="{AD76E0D3-3A20-4DE9-A35A-01C343F0CD66}"/>
    <cellStyle name="쉼표 [0] 3 10 8 2" xfId="6968" xr:uid="{F1B42E8D-A9E4-4ACE-9C7A-E993DFD99220}"/>
    <cellStyle name="쉼표 [0] 3 10 8 3" xfId="10760" xr:uid="{9F417017-6315-43A7-A3D2-1A940C26FFFB}"/>
    <cellStyle name="쉼표 [0] 3 10 8 4" xfId="14551" xr:uid="{DBA5B91C-8F5B-4EB0-9674-0CAEAD81DF52}"/>
    <cellStyle name="쉼표 [0] 3 10 8 5" xfId="18342" xr:uid="{DDB1DFF8-07C5-4B3B-8FC5-25C9EDA9E718}"/>
    <cellStyle name="쉼표 [0] 3 10 9" xfId="6923" xr:uid="{C5CEB915-FBC1-4B69-ABBA-29154B9D3031}"/>
    <cellStyle name="쉼표 [0] 3 11" xfId="419" xr:uid="{ADE3569C-E8B7-4830-9C7F-134196006BDD}"/>
    <cellStyle name="쉼표 [0] 3 11 10" xfId="18343" xr:uid="{0F61831D-ED50-4F34-AF16-FE4D8846335A}"/>
    <cellStyle name="쉼표 [0] 3 11 2" xfId="975" xr:uid="{4C0537C8-B732-4992-AC4F-AA572EE24C5D}"/>
    <cellStyle name="쉼표 [0] 3 11 2 2" xfId="1658" xr:uid="{877A455B-92BD-4EB3-B8CF-E3187EF74B8C}"/>
    <cellStyle name="쉼표 [0] 3 11 2 2 2" xfId="3451" xr:uid="{4B55A02E-261C-46F3-A5F5-AE228CBEAFB9}"/>
    <cellStyle name="쉼표 [0] 3 11 2 2 2 2" xfId="6972" xr:uid="{DA09A3DF-9C02-431B-B141-442C00E41AEE}"/>
    <cellStyle name="쉼표 [0] 3 11 2 2 2 3" xfId="10764" xr:uid="{F775877C-A8CB-4BCC-A29A-B0511DC86D41}"/>
    <cellStyle name="쉼표 [0] 3 11 2 2 2 4" xfId="14555" xr:uid="{60BABB3D-7BB8-4907-B1B9-D0CFDE794869}"/>
    <cellStyle name="쉼표 [0] 3 11 2 2 2 5" xfId="18346" xr:uid="{F5D8D6F0-6BE8-40CF-A03C-CA0A20D96B53}"/>
    <cellStyle name="쉼표 [0] 3 11 2 2 3" xfId="6971" xr:uid="{C03370F3-49B5-4735-AF9D-CF9BA8767700}"/>
    <cellStyle name="쉼표 [0] 3 11 2 2 4" xfId="10763" xr:uid="{C3A88034-5EEE-4DA8-906B-4646791A614B}"/>
    <cellStyle name="쉼표 [0] 3 11 2 2 5" xfId="14554" xr:uid="{626452B1-BCEA-4B3F-9EA2-6B100ACBD974}"/>
    <cellStyle name="쉼표 [0] 3 11 2 2 6" xfId="18345" xr:uid="{E2FF7C76-B591-4577-9700-F32989DD638D}"/>
    <cellStyle name="쉼표 [0] 3 11 2 3" xfId="2163" xr:uid="{67E1BA88-D994-4224-9E26-82D15D54AE8D}"/>
    <cellStyle name="쉼표 [0] 3 11 2 3 2" xfId="3956" xr:uid="{6D2F6D81-019B-43B3-AB7F-7E55D3465725}"/>
    <cellStyle name="쉼표 [0] 3 11 2 3 2 2" xfId="6974" xr:uid="{F5E9DD2B-E1DD-4A99-A744-811516A6C9EB}"/>
    <cellStyle name="쉼표 [0] 3 11 2 3 2 3" xfId="10766" xr:uid="{CBF5FB4B-5006-4A4B-B20F-9E8DA87636B0}"/>
    <cellStyle name="쉼표 [0] 3 11 2 3 2 4" xfId="14557" xr:uid="{F2B0EF15-E09E-4BD6-AEC5-6DECDD80328F}"/>
    <cellStyle name="쉼표 [0] 3 11 2 3 2 5" xfId="18348" xr:uid="{A678983A-0BC4-47F8-9175-E4596822BEB8}"/>
    <cellStyle name="쉼표 [0] 3 11 2 3 3" xfId="6973" xr:uid="{5DA46AFA-336B-4811-882A-23E9AF694604}"/>
    <cellStyle name="쉼표 [0] 3 11 2 3 4" xfId="10765" xr:uid="{759AC1DF-3A63-4268-A838-2F8530CC4E63}"/>
    <cellStyle name="쉼표 [0] 3 11 2 3 5" xfId="14556" xr:uid="{0B9377D9-9264-495E-B606-7219976FDCC1}"/>
    <cellStyle name="쉼표 [0] 3 11 2 3 6" xfId="18347" xr:uid="{B947C768-8954-4018-BE0A-8A723AAECB70}"/>
    <cellStyle name="쉼표 [0] 3 11 2 4" xfId="2768" xr:uid="{2E1AF413-B49C-42AD-BCA5-A662A54AE947}"/>
    <cellStyle name="쉼표 [0] 3 11 2 4 2" xfId="6975" xr:uid="{5A91D302-CB3C-4C2B-A7E8-31C51950F5D6}"/>
    <cellStyle name="쉼표 [0] 3 11 2 4 3" xfId="10767" xr:uid="{1586D0D8-91BF-4191-A63B-AAF63FE04EDC}"/>
    <cellStyle name="쉼표 [0] 3 11 2 4 4" xfId="14558" xr:uid="{0CE7AAD3-5ACA-4CA8-A983-C6460274EE68}"/>
    <cellStyle name="쉼표 [0] 3 11 2 4 5" xfId="18349" xr:uid="{75E5CC56-FDB6-4BEA-B771-10F1580FEDC7}"/>
    <cellStyle name="쉼표 [0] 3 11 2 5" xfId="6970" xr:uid="{30ECD272-8534-491F-ABA9-B07B19DA72D8}"/>
    <cellStyle name="쉼표 [0] 3 11 2 6" xfId="10762" xr:uid="{1D0E2F11-DADC-44EA-B8B8-635E4695ADA6}"/>
    <cellStyle name="쉼표 [0] 3 11 2 7" xfId="14553" xr:uid="{F1EF2244-B7E6-46CE-8A93-83FB3706D0EA}"/>
    <cellStyle name="쉼표 [0] 3 11 2 8" xfId="18344" xr:uid="{894A325A-F14E-4007-A183-F0EBE5D41269}"/>
    <cellStyle name="쉼표 [0] 3 11 3" xfId="1202" xr:uid="{8CAD81AB-A5CF-4330-B734-F2E0B7F8BCFF}"/>
    <cellStyle name="쉼표 [0] 3 11 3 2" xfId="1885" xr:uid="{377924EA-FF24-4ACC-A668-F5A1B0600873}"/>
    <cellStyle name="쉼표 [0] 3 11 3 2 2" xfId="3678" xr:uid="{08583EAE-49E2-497C-858F-1BF87A480F89}"/>
    <cellStyle name="쉼표 [0] 3 11 3 2 2 2" xfId="6978" xr:uid="{371F0943-F145-4262-A6DA-321DE4222BA9}"/>
    <cellStyle name="쉼표 [0] 3 11 3 2 2 3" xfId="10770" xr:uid="{E964D69B-3A32-4EDA-9CEB-4CC31B3ABD41}"/>
    <cellStyle name="쉼표 [0] 3 11 3 2 2 4" xfId="14561" xr:uid="{4076C5F4-61E6-406D-BA98-A282B1FFEC95}"/>
    <cellStyle name="쉼표 [0] 3 11 3 2 2 5" xfId="18352" xr:uid="{8FB86F18-030A-454D-A9AC-8690A8C8D82A}"/>
    <cellStyle name="쉼표 [0] 3 11 3 2 3" xfId="6977" xr:uid="{5C8CB91A-A31A-4A1F-BCBD-CA06936E8371}"/>
    <cellStyle name="쉼표 [0] 3 11 3 2 4" xfId="10769" xr:uid="{B40A7517-D03B-4725-AAFF-EA4F091D1637}"/>
    <cellStyle name="쉼표 [0] 3 11 3 2 5" xfId="14560" xr:uid="{A7575377-1FD8-42D5-AE30-0FFB7DA77A96}"/>
    <cellStyle name="쉼표 [0] 3 11 3 2 6" xfId="18351" xr:uid="{046EFF36-7F16-4CB9-9F7B-0A7DFBB9AA0E}"/>
    <cellStyle name="쉼표 [0] 3 11 3 3" xfId="2995" xr:uid="{8292CA4C-59F3-4EEB-8CF8-B8A00EC0AD40}"/>
    <cellStyle name="쉼표 [0] 3 11 3 3 2" xfId="6979" xr:uid="{2382F631-071D-45D0-966E-058AC0A266A6}"/>
    <cellStyle name="쉼표 [0] 3 11 3 3 3" xfId="10771" xr:uid="{1BA9AB9E-D9E6-4558-A0B4-0A4F7BFE2828}"/>
    <cellStyle name="쉼표 [0] 3 11 3 3 4" xfId="14562" xr:uid="{6017E077-19C7-46A5-8F36-ACD6C2897334}"/>
    <cellStyle name="쉼표 [0] 3 11 3 3 5" xfId="18353" xr:uid="{95CD234F-73ED-4D09-B8A4-D6767715D037}"/>
    <cellStyle name="쉼표 [0] 3 11 3 4" xfId="6976" xr:uid="{D5996DC7-F069-4E7C-A1F7-E0C7185480B1}"/>
    <cellStyle name="쉼표 [0] 3 11 3 5" xfId="10768" xr:uid="{039CE826-D9C1-4D53-8A92-B87618E1FF0A}"/>
    <cellStyle name="쉼표 [0] 3 11 3 6" xfId="14559" xr:uid="{4B79F96E-A614-4A73-B80D-D8E951CD8E85}"/>
    <cellStyle name="쉼표 [0] 3 11 3 7" xfId="18350" xr:uid="{066D4CFE-65D6-48D9-9169-28C8A8652275}"/>
    <cellStyle name="쉼표 [0] 3 11 4" xfId="1430" xr:uid="{B38E2AA8-2FE6-467A-92A0-87DC4361D167}"/>
    <cellStyle name="쉼표 [0] 3 11 4 2" xfId="3223" xr:uid="{B91CB796-68A6-43E1-8F8F-FC8BA449F5F9}"/>
    <cellStyle name="쉼표 [0] 3 11 4 2 2" xfId="6981" xr:uid="{5E2A920D-CA25-4618-8FA5-E755CA714D44}"/>
    <cellStyle name="쉼표 [0] 3 11 4 2 3" xfId="10773" xr:uid="{50AB1EF9-B03F-4E15-B8CA-F2FE19A4CE10}"/>
    <cellStyle name="쉼표 [0] 3 11 4 2 4" xfId="14564" xr:uid="{EF10EDC0-47D1-4D08-986B-105081501477}"/>
    <cellStyle name="쉼표 [0] 3 11 4 2 5" xfId="18355" xr:uid="{ABC508D0-9C46-48A0-83A4-07A72CE77C0B}"/>
    <cellStyle name="쉼표 [0] 3 11 4 3" xfId="6980" xr:uid="{B7C3022D-3CBE-4423-B28F-780F8DE517D0}"/>
    <cellStyle name="쉼표 [0] 3 11 4 4" xfId="10772" xr:uid="{6FE4B3BF-6F25-462A-96EA-DB4414E838BC}"/>
    <cellStyle name="쉼표 [0] 3 11 4 5" xfId="14563" xr:uid="{FB890539-D9E0-4AB0-87A5-D187784C101A}"/>
    <cellStyle name="쉼표 [0] 3 11 4 6" xfId="18354" xr:uid="{313662E4-6B1A-4468-9809-147B5C9A7931}"/>
    <cellStyle name="쉼표 [0] 3 11 5" xfId="748" xr:uid="{BF34A259-C36F-4F2F-94A3-35ACDE04A971}"/>
    <cellStyle name="쉼표 [0] 3 11 5 2" xfId="2541" xr:uid="{1615DEBE-56B8-43D0-87F1-246095DF69CF}"/>
    <cellStyle name="쉼표 [0] 3 11 5 2 2" xfId="6983" xr:uid="{9BDA1E78-934B-4C6E-8052-0BAF34979F1A}"/>
    <cellStyle name="쉼표 [0] 3 11 5 2 3" xfId="10775" xr:uid="{689676DE-9BD8-41C1-BB82-4FF00F237621}"/>
    <cellStyle name="쉼표 [0] 3 11 5 2 4" xfId="14566" xr:uid="{2443E14B-9355-4E4F-8B65-342D735D558F}"/>
    <cellStyle name="쉼표 [0] 3 11 5 2 5" xfId="18357" xr:uid="{EF84AC5A-4FCF-4829-95D4-7E9AFC512679}"/>
    <cellStyle name="쉼표 [0] 3 11 5 3" xfId="6982" xr:uid="{4968D9BD-AD7F-443A-9A1F-B00FAF9F5CF4}"/>
    <cellStyle name="쉼표 [0] 3 11 5 4" xfId="10774" xr:uid="{B4CF652F-853C-4024-84DB-49ADE63A388F}"/>
    <cellStyle name="쉼표 [0] 3 11 5 5" xfId="14565" xr:uid="{E627AED6-5D35-4C3C-B034-9B4BD40E553E}"/>
    <cellStyle name="쉼표 [0] 3 11 5 6" xfId="18356" xr:uid="{553A8730-C43B-4F02-B771-EA0AFA6D375C}"/>
    <cellStyle name="쉼표 [0] 3 11 6" xfId="2286" xr:uid="{46605D51-E7FB-47DB-A0A6-53ED2B8E9F05}"/>
    <cellStyle name="쉼표 [0] 3 11 6 2" xfId="6984" xr:uid="{27A845A9-0D7F-4AC3-8B5B-5597C5DD4373}"/>
    <cellStyle name="쉼표 [0] 3 11 6 3" xfId="10776" xr:uid="{B4755E8C-8973-45F3-AE9B-8CD38164EBBC}"/>
    <cellStyle name="쉼표 [0] 3 11 6 4" xfId="14567" xr:uid="{E77893BA-0E78-4AEE-89F8-E9689304BD90}"/>
    <cellStyle name="쉼표 [0] 3 11 6 5" xfId="18358" xr:uid="{4B3F318B-BB0A-467E-99DE-9AECBF0A1464}"/>
    <cellStyle name="쉼표 [0] 3 11 7" xfId="6969" xr:uid="{7829C8BB-375F-4475-8630-ED80D275EE9E}"/>
    <cellStyle name="쉼표 [0] 3 11 8" xfId="10761" xr:uid="{44FD770F-FEFC-4DFB-8421-5BFF8961046A}"/>
    <cellStyle name="쉼표 [0] 3 11 9" xfId="14552" xr:uid="{16D96D34-C046-4835-8457-3E40FC2D88B3}"/>
    <cellStyle name="쉼표 [0] 3 12" xfId="673" xr:uid="{BCF0AEB2-8023-4CD4-BB66-306C09A2EBF5}"/>
    <cellStyle name="쉼표 [0] 3 12 10" xfId="18359" xr:uid="{E8D045D4-F6BB-4900-9353-C1E44B6C59C3}"/>
    <cellStyle name="쉼표 [0] 3 12 2" xfId="900" xr:uid="{F703C00A-7614-42FD-AF5F-BB06D1E5BB8F}"/>
    <cellStyle name="쉼표 [0] 3 12 2 2" xfId="1583" xr:uid="{7A4FC944-0082-41D5-A5D7-2D2FC51298F8}"/>
    <cellStyle name="쉼표 [0] 3 12 2 2 2" xfId="3376" xr:uid="{69C1909C-D808-4531-AD0F-9333E03912EC}"/>
    <cellStyle name="쉼표 [0] 3 12 2 2 2 2" xfId="6988" xr:uid="{1D3A853D-73CE-40FE-A675-007811BED772}"/>
    <cellStyle name="쉼표 [0] 3 12 2 2 2 3" xfId="10780" xr:uid="{1165423D-4A57-48E7-9F87-22E1F0DA4D58}"/>
    <cellStyle name="쉼표 [0] 3 12 2 2 2 4" xfId="14571" xr:uid="{EC35ED10-D139-450B-B6F0-D82557351FBA}"/>
    <cellStyle name="쉼표 [0] 3 12 2 2 2 5" xfId="18362" xr:uid="{4EE9DDF1-84BC-414E-AAFF-15682B4AB438}"/>
    <cellStyle name="쉼표 [0] 3 12 2 2 3" xfId="6987" xr:uid="{147369AC-1000-4A0B-B2D6-3FC321747C3E}"/>
    <cellStyle name="쉼표 [0] 3 12 2 2 4" xfId="10779" xr:uid="{05556393-707A-46AB-886C-55A4EB38E780}"/>
    <cellStyle name="쉼표 [0] 3 12 2 2 5" xfId="14570" xr:uid="{8B1662FE-039E-4748-9588-4B74168E9554}"/>
    <cellStyle name="쉼표 [0] 3 12 2 2 6" xfId="18361" xr:uid="{6B1F8C38-C4BC-4EF3-B7DC-1226E2C9F592}"/>
    <cellStyle name="쉼표 [0] 3 12 2 3" xfId="2693" xr:uid="{F21846E5-8C77-4940-A03B-515092CA387F}"/>
    <cellStyle name="쉼표 [0] 3 12 2 3 2" xfId="6989" xr:uid="{713D39A5-BC42-490C-B3EB-63E6493BF2C5}"/>
    <cellStyle name="쉼표 [0] 3 12 2 3 3" xfId="10781" xr:uid="{32F2DAE4-778A-48B6-B0E1-F0794BFE82DB}"/>
    <cellStyle name="쉼표 [0] 3 12 2 3 4" xfId="14572" xr:uid="{80820A0E-D12D-4050-A1A8-CB514411EBF2}"/>
    <cellStyle name="쉼표 [0] 3 12 2 3 5" xfId="18363" xr:uid="{7CD067EA-8DDA-46C7-A844-3F3C3BD1D6E0}"/>
    <cellStyle name="쉼표 [0] 3 12 2 4" xfId="6986" xr:uid="{95B29FAE-5A3F-413C-996F-6AFD775F4753}"/>
    <cellStyle name="쉼표 [0] 3 12 2 5" xfId="10778" xr:uid="{E7246FFD-A789-4D9F-85A8-13DD2330E839}"/>
    <cellStyle name="쉼표 [0] 3 12 2 6" xfId="14569" xr:uid="{12CC498A-6156-40B0-984E-03E0EB93E729}"/>
    <cellStyle name="쉼표 [0] 3 12 2 7" xfId="18360" xr:uid="{28397C72-5AD6-4315-B288-B7DC64F4E6E7}"/>
    <cellStyle name="쉼표 [0] 3 12 3" xfId="1127" xr:uid="{D68D173C-0012-4B33-B933-A99E559EF022}"/>
    <cellStyle name="쉼표 [0] 3 12 3 2" xfId="1810" xr:uid="{A6DFE8EB-0317-4D14-BA78-10439B667446}"/>
    <cellStyle name="쉼표 [0] 3 12 3 2 2" xfId="3603" xr:uid="{C1559465-5FFA-49AC-AEDD-D8CC11F76D7B}"/>
    <cellStyle name="쉼표 [0] 3 12 3 2 2 2" xfId="6992" xr:uid="{E338878B-E8C4-492F-83D1-082687801A1B}"/>
    <cellStyle name="쉼표 [0] 3 12 3 2 2 3" xfId="10784" xr:uid="{D76726BF-4144-4234-8917-C10D3B68A0CD}"/>
    <cellStyle name="쉼표 [0] 3 12 3 2 2 4" xfId="14575" xr:uid="{0C39D960-C41E-4B8A-9E52-A2FE5C2EE38C}"/>
    <cellStyle name="쉼표 [0] 3 12 3 2 2 5" xfId="18366" xr:uid="{7DE92D02-5179-4448-B537-71A9FF202AF4}"/>
    <cellStyle name="쉼표 [0] 3 12 3 2 3" xfId="6991" xr:uid="{D3F9D61C-6959-45F1-B767-D5137F3FCD01}"/>
    <cellStyle name="쉼표 [0] 3 12 3 2 4" xfId="10783" xr:uid="{E87D70BB-B81D-4CDF-8865-1F1EBA4800C9}"/>
    <cellStyle name="쉼표 [0] 3 12 3 2 5" xfId="14574" xr:uid="{8589C487-F9ED-48FC-9C88-009A5A686D18}"/>
    <cellStyle name="쉼표 [0] 3 12 3 2 6" xfId="18365" xr:uid="{F4A426C9-2D59-442B-842E-6F05A972B8BA}"/>
    <cellStyle name="쉼표 [0] 3 12 3 3" xfId="2920" xr:uid="{33A4138D-6B25-4CE2-BB8F-DC2E4AA52CF3}"/>
    <cellStyle name="쉼표 [0] 3 12 3 3 2" xfId="6993" xr:uid="{3EA72496-3EBB-4C11-885D-1C666B7897B5}"/>
    <cellStyle name="쉼표 [0] 3 12 3 3 3" xfId="10785" xr:uid="{B83AEE74-975D-40B8-AD74-73C5DCC52E96}"/>
    <cellStyle name="쉼표 [0] 3 12 3 3 4" xfId="14576" xr:uid="{BEA420A4-7D62-40EC-83EC-94A3D7309B2E}"/>
    <cellStyle name="쉼표 [0] 3 12 3 3 5" xfId="18367" xr:uid="{71B24DD1-0124-4CF1-ABA7-35DEDD739FFD}"/>
    <cellStyle name="쉼표 [0] 3 12 3 4" xfId="6990" xr:uid="{D6200FE9-264B-44DB-8FA2-770571C6EA62}"/>
    <cellStyle name="쉼표 [0] 3 12 3 5" xfId="10782" xr:uid="{5AC7B9EF-53D9-4495-BC0B-916D628A4BA9}"/>
    <cellStyle name="쉼표 [0] 3 12 3 6" xfId="14573" xr:uid="{4E482A6F-E2BA-43AC-BEC5-94C6322B0D46}"/>
    <cellStyle name="쉼표 [0] 3 12 3 7" xfId="18364" xr:uid="{E510BF6A-AD45-4F5E-81A6-CB4E8DC8E774}"/>
    <cellStyle name="쉼표 [0] 3 12 4" xfId="1355" xr:uid="{7A6E8990-E329-461B-A7E4-A371F9652468}"/>
    <cellStyle name="쉼표 [0] 3 12 4 2" xfId="3148" xr:uid="{7E7C61EA-7939-4608-A541-7FC0A18B6AB7}"/>
    <cellStyle name="쉼표 [0] 3 12 4 2 2" xfId="6995" xr:uid="{8E2323D4-B2E6-4B0A-A9C2-682DD532A813}"/>
    <cellStyle name="쉼표 [0] 3 12 4 2 3" xfId="10787" xr:uid="{FD4C89AA-D2F2-4A06-987E-11834520BCD6}"/>
    <cellStyle name="쉼표 [0] 3 12 4 2 4" xfId="14578" xr:uid="{251C2D7E-B244-42DA-9B58-07BC0119225C}"/>
    <cellStyle name="쉼표 [0] 3 12 4 2 5" xfId="18369" xr:uid="{52DA4963-75A6-4446-B41D-0F09B139A2FC}"/>
    <cellStyle name="쉼표 [0] 3 12 4 3" xfId="6994" xr:uid="{C1F60193-703B-4AA7-8EED-8F8BA8C931EC}"/>
    <cellStyle name="쉼표 [0] 3 12 4 4" xfId="10786" xr:uid="{FC18C033-D72E-404F-BF8C-5AD0701C7CAE}"/>
    <cellStyle name="쉼표 [0] 3 12 4 5" xfId="14577" xr:uid="{A07A30B5-C48C-4D45-A209-F3B867F06C6A}"/>
    <cellStyle name="쉼표 [0] 3 12 4 6" xfId="18368" xr:uid="{EC4B5B56-048B-46E1-85BA-FBB27D128647}"/>
    <cellStyle name="쉼표 [0] 3 12 5" xfId="1959" xr:uid="{AC40EFB4-12C3-4F25-A2C6-5E4862233B8D}"/>
    <cellStyle name="쉼표 [0] 3 12 5 2" xfId="3752" xr:uid="{10E7AEE5-673B-47B9-9ED0-1E22D3E14D6E}"/>
    <cellStyle name="쉼표 [0] 3 12 5 2 2" xfId="6997" xr:uid="{BAED7798-60FE-452B-93E5-11141970B8F2}"/>
    <cellStyle name="쉼표 [0] 3 12 5 2 3" xfId="10789" xr:uid="{B5EBEDC9-BA46-4DA4-9807-DE07503E97DE}"/>
    <cellStyle name="쉼표 [0] 3 12 5 2 4" xfId="14580" xr:uid="{5262C047-7E21-4493-A97F-64F09E632A15}"/>
    <cellStyle name="쉼표 [0] 3 12 5 2 5" xfId="18371" xr:uid="{555333AA-3836-456B-A9CD-AA6BBE53A3DD}"/>
    <cellStyle name="쉼표 [0] 3 12 5 3" xfId="6996" xr:uid="{2807E670-61B2-4011-BA2E-716712C14EAF}"/>
    <cellStyle name="쉼표 [0] 3 12 5 4" xfId="10788" xr:uid="{D0936BD5-BA90-4A36-9578-052A7ECB8B11}"/>
    <cellStyle name="쉼표 [0] 3 12 5 5" xfId="14579" xr:uid="{7CBB5C8D-8F08-4B18-A0ED-7EC89D494B25}"/>
    <cellStyle name="쉼표 [0] 3 12 5 6" xfId="18370" xr:uid="{614D9A5D-5194-4325-B44D-B017021109DE}"/>
    <cellStyle name="쉼표 [0] 3 12 6" xfId="2466" xr:uid="{DDEA5185-43BE-4942-B2B6-D2C000B138D2}"/>
    <cellStyle name="쉼표 [0] 3 12 6 2" xfId="6998" xr:uid="{F8E2ED84-89F7-4670-8C03-A5A241AE4986}"/>
    <cellStyle name="쉼표 [0] 3 12 6 3" xfId="10790" xr:uid="{1BD52AC4-4C68-479A-89C5-2C2ACF13FD34}"/>
    <cellStyle name="쉼표 [0] 3 12 6 4" xfId="14581" xr:uid="{3DE3AD49-5AF5-4B2B-9156-44A6897B66CD}"/>
    <cellStyle name="쉼표 [0] 3 12 6 5" xfId="18372" xr:uid="{B7868345-DA47-4E8F-A54E-71AAC24ACF26}"/>
    <cellStyle name="쉼표 [0] 3 12 7" xfId="6985" xr:uid="{DB12D1E2-4FF4-4996-BAB3-D1AE607F56FC}"/>
    <cellStyle name="쉼표 [0] 3 12 8" xfId="10777" xr:uid="{F95722C5-1162-4CD4-8768-37C2E72A1FFD}"/>
    <cellStyle name="쉼표 [0] 3 12 9" xfId="14568" xr:uid="{EAF8F83F-ED10-4FEF-834E-2A881E83BE72}"/>
    <cellStyle name="쉼표 [0] 3 13" xfId="824" xr:uid="{243AAFAB-0CEA-4E33-B4F9-C8D852352573}"/>
    <cellStyle name="쉼표 [0] 3 13 2" xfId="1507" xr:uid="{BF686139-259D-4D4D-A2E3-879702933AD2}"/>
    <cellStyle name="쉼표 [0] 3 13 2 2" xfId="3300" xr:uid="{25DFA88B-CD83-48B2-87A4-EEECF186DA53}"/>
    <cellStyle name="쉼표 [0] 3 13 2 2 2" xfId="7001" xr:uid="{EB72B464-6FED-49A3-8D4A-F939B46E6502}"/>
    <cellStyle name="쉼표 [0] 3 13 2 2 3" xfId="10793" xr:uid="{6F6EBFAB-9CF7-488B-8205-3EDAF949AFFE}"/>
    <cellStyle name="쉼표 [0] 3 13 2 2 4" xfId="14584" xr:uid="{E900AC71-910C-497D-9E30-A272D386A835}"/>
    <cellStyle name="쉼표 [0] 3 13 2 2 5" xfId="18375" xr:uid="{93869818-F8E8-4A1F-915C-012DA0444A67}"/>
    <cellStyle name="쉼표 [0] 3 13 2 3" xfId="7000" xr:uid="{3BEF1901-55C2-4D13-85D8-C37CD3612013}"/>
    <cellStyle name="쉼표 [0] 3 13 2 4" xfId="10792" xr:uid="{72956A79-37A9-4C09-ACB6-711443632076}"/>
    <cellStyle name="쉼표 [0] 3 13 2 5" xfId="14583" xr:uid="{9D640164-4A45-4ACF-B7E3-E3BF99480780}"/>
    <cellStyle name="쉼표 [0] 3 13 2 6" xfId="18374" xr:uid="{1BECBA77-1DDD-497D-B2B1-83F9E6DACEA4}"/>
    <cellStyle name="쉼표 [0] 3 13 3" xfId="2088" xr:uid="{F2BCE67C-8947-4068-9F70-C75E7BEE503E}"/>
    <cellStyle name="쉼표 [0] 3 13 3 2" xfId="3881" xr:uid="{1B24855B-F651-4577-B43C-F5F1A1966A6C}"/>
    <cellStyle name="쉼표 [0] 3 13 3 2 2" xfId="7003" xr:uid="{0144CA1D-AE68-43F3-8EE6-EFFE41F803E2}"/>
    <cellStyle name="쉼표 [0] 3 13 3 2 3" xfId="10795" xr:uid="{746639F1-C1EA-468B-B2C8-03F4B74288DD}"/>
    <cellStyle name="쉼표 [0] 3 13 3 2 4" xfId="14586" xr:uid="{8F5BD89A-53F4-4FEA-BC77-445FB6BEE14E}"/>
    <cellStyle name="쉼표 [0] 3 13 3 2 5" xfId="18377" xr:uid="{AA6C4CBF-AF6D-407E-9E5D-E70793CF4635}"/>
    <cellStyle name="쉼표 [0] 3 13 3 3" xfId="7002" xr:uid="{7D086191-CB1E-4039-832F-6F5A26A196BC}"/>
    <cellStyle name="쉼표 [0] 3 13 3 4" xfId="10794" xr:uid="{8CC93EAA-6185-4E34-8135-6C380F435E97}"/>
    <cellStyle name="쉼표 [0] 3 13 3 5" xfId="14585" xr:uid="{A501FBF3-A659-4F23-94CF-FF361271AF54}"/>
    <cellStyle name="쉼표 [0] 3 13 3 6" xfId="18376" xr:uid="{B7499391-3ECF-42E4-9C7D-11D8F853E8E3}"/>
    <cellStyle name="쉼표 [0] 3 13 4" xfId="2617" xr:uid="{33CC359D-B274-4BC2-91CF-F91829786793}"/>
    <cellStyle name="쉼표 [0] 3 13 4 2" xfId="7004" xr:uid="{B5516981-E075-42D7-B2DD-347CABB2F926}"/>
    <cellStyle name="쉼표 [0] 3 13 4 3" xfId="10796" xr:uid="{239CD8F2-1910-4AA5-A8F7-FBF3808B2FD7}"/>
    <cellStyle name="쉼표 [0] 3 13 4 4" xfId="14587" xr:uid="{9D7B248D-CAE1-4765-884B-D0E6EB86190C}"/>
    <cellStyle name="쉼표 [0] 3 13 4 5" xfId="18378" xr:uid="{2B1CEE6C-3750-417B-B322-E7DA70ED40FF}"/>
    <cellStyle name="쉼표 [0] 3 13 5" xfId="6999" xr:uid="{9C033D80-D239-4B2D-9E43-3BB4DDB74EA0}"/>
    <cellStyle name="쉼표 [0] 3 13 6" xfId="10791" xr:uid="{8A75174E-44B3-49AC-AFA6-64BDBB9B9AAA}"/>
    <cellStyle name="쉼표 [0] 3 13 7" xfId="14582" xr:uid="{7DF7B3C5-205E-4050-B371-8CA5FF849A9C}"/>
    <cellStyle name="쉼표 [0] 3 13 8" xfId="18373" xr:uid="{BB2BD47D-C9F3-4A5D-849D-C036442F4AB2}"/>
    <cellStyle name="쉼표 [0] 3 14" xfId="1051" xr:uid="{845A86FA-7B0D-4683-A89C-C7B1A0D95F27}"/>
    <cellStyle name="쉼표 [0] 3 14 2" xfId="1734" xr:uid="{D30B60C1-5B3E-482C-BBDE-98D4764CE6D3}"/>
    <cellStyle name="쉼표 [0] 3 14 2 2" xfId="3527" xr:uid="{39661C57-06A6-45E0-8356-99F9740F3417}"/>
    <cellStyle name="쉼표 [0] 3 14 2 2 2" xfId="7007" xr:uid="{F6305F11-5F6E-4F92-87A5-B34F1E2B24C9}"/>
    <cellStyle name="쉼표 [0] 3 14 2 2 3" xfId="10799" xr:uid="{6A197505-FCC8-44E3-AB8A-2026147CAA78}"/>
    <cellStyle name="쉼표 [0] 3 14 2 2 4" xfId="14590" xr:uid="{D0D77FB1-71BA-4879-AF8A-DDA3274DDC75}"/>
    <cellStyle name="쉼표 [0] 3 14 2 2 5" xfId="18381" xr:uid="{745ECE91-5F36-48BD-B072-BA2DB7E10766}"/>
    <cellStyle name="쉼표 [0] 3 14 2 3" xfId="7006" xr:uid="{B6690AD4-F34C-4294-AB15-7F92BF070158}"/>
    <cellStyle name="쉼표 [0] 3 14 2 4" xfId="10798" xr:uid="{F16103CF-7272-4CCA-93FE-7843D8CE2A91}"/>
    <cellStyle name="쉼표 [0] 3 14 2 5" xfId="14589" xr:uid="{F92718A4-6CAC-4E76-9339-FE9512B1A12E}"/>
    <cellStyle name="쉼표 [0] 3 14 2 6" xfId="18380" xr:uid="{072092AD-699D-41DC-87E3-9C28286B2065}"/>
    <cellStyle name="쉼표 [0] 3 14 3" xfId="2844" xr:uid="{87A58BF0-BEEC-461D-94A5-0231709E7194}"/>
    <cellStyle name="쉼표 [0] 3 14 3 2" xfId="7008" xr:uid="{8D3FA930-4D5D-42B9-B2AC-81B90CA991AF}"/>
    <cellStyle name="쉼표 [0] 3 14 3 3" xfId="10800" xr:uid="{402A16E1-5E3C-4FCD-8202-0B4F044BD801}"/>
    <cellStyle name="쉼표 [0] 3 14 3 4" xfId="14591" xr:uid="{4D45222B-1372-43CE-A179-811AA4D7A43D}"/>
    <cellStyle name="쉼표 [0] 3 14 3 5" xfId="18382" xr:uid="{38A36824-0D57-4DF3-B9B1-28043D702A78}"/>
    <cellStyle name="쉼표 [0] 3 14 4" xfId="7005" xr:uid="{4D9E94F7-7D93-475A-92B8-006E5DF6159A}"/>
    <cellStyle name="쉼표 [0] 3 14 5" xfId="10797" xr:uid="{E007175B-E6E2-41DB-9137-5FED3589A7F1}"/>
    <cellStyle name="쉼표 [0] 3 14 6" xfId="14588" xr:uid="{FFF460A0-AF1C-4AE2-A6D2-BEEF76E13398}"/>
    <cellStyle name="쉼표 [0] 3 14 7" xfId="18379" xr:uid="{D7DB0CE5-76EB-4673-8D09-B9FF17A7DF79}"/>
    <cellStyle name="쉼표 [0] 3 15" xfId="1279" xr:uid="{2F4A78A0-66B6-46FB-ABFB-DA5415D88C08}"/>
    <cellStyle name="쉼표 [0] 3 15 2" xfId="3072" xr:uid="{BD70E7AB-921D-4469-832C-A5674A043942}"/>
    <cellStyle name="쉼표 [0] 3 15 2 2" xfId="7010" xr:uid="{EEF37F7E-B5CF-4E07-AECC-99A37AA08043}"/>
    <cellStyle name="쉼표 [0] 3 15 2 3" xfId="10802" xr:uid="{C3DD80F8-3FBC-4DBD-9162-F4ECA97E3EED}"/>
    <cellStyle name="쉼표 [0] 3 15 2 4" xfId="14593" xr:uid="{A41438EF-1104-48A3-8260-670F21A157A5}"/>
    <cellStyle name="쉼표 [0] 3 15 2 5" xfId="18384" xr:uid="{5C9FF8AE-A705-465E-B512-7B2C36E0B73C}"/>
    <cellStyle name="쉼표 [0] 3 15 3" xfId="7009" xr:uid="{51E9E29B-4A76-43FC-AE4D-BD374EA899DD}"/>
    <cellStyle name="쉼표 [0] 3 15 4" xfId="10801" xr:uid="{07019827-3018-44AD-9F80-E9EBB174FB60}"/>
    <cellStyle name="쉼표 [0] 3 15 5" xfId="14592" xr:uid="{ADFCF572-DFD0-4BAA-AADC-AE2964214759}"/>
    <cellStyle name="쉼표 [0] 3 15 6" xfId="18383" xr:uid="{9241A9D8-F4A8-4385-9921-F5983DD8F715}"/>
    <cellStyle name="쉼표 [0] 3 16" xfId="583" xr:uid="{CB632C12-6D03-47DE-A1DF-96604CFB6E86}"/>
    <cellStyle name="쉼표 [0] 3 16 2" xfId="2384" xr:uid="{505E6F5C-CE15-4E61-B290-B1F612570976}"/>
    <cellStyle name="쉼표 [0] 3 16 2 2" xfId="7012" xr:uid="{31BF634D-11D6-43C0-B0B9-53CFC967B977}"/>
    <cellStyle name="쉼표 [0] 3 16 2 3" xfId="10804" xr:uid="{6297F76B-FF1E-4674-A22F-D67509D3F02D}"/>
    <cellStyle name="쉼표 [0] 3 16 2 4" xfId="14595" xr:uid="{479B922F-C68F-4410-86F5-2CDE80799FBD}"/>
    <cellStyle name="쉼표 [0] 3 16 2 5" xfId="18386" xr:uid="{DFACD056-1BE8-460A-B1AE-F250988FE94D}"/>
    <cellStyle name="쉼표 [0] 3 16 3" xfId="7011" xr:uid="{526CE35F-BA95-4322-9230-595A55F9838B}"/>
    <cellStyle name="쉼표 [0] 3 16 4" xfId="10803" xr:uid="{0772DF85-10E9-4474-BEBE-9D16B5BF9B04}"/>
    <cellStyle name="쉼표 [0] 3 16 5" xfId="14594" xr:uid="{6DF512A8-6207-4224-8AD1-FA5591BE2E9F}"/>
    <cellStyle name="쉼표 [0] 3 16 6" xfId="18385" xr:uid="{292387B6-A0AB-4A1B-B927-E76B734766D6}"/>
    <cellStyle name="쉼표 [0] 3 17" xfId="2246" xr:uid="{2567AC7A-3C9F-444B-AAA9-D1125F110486}"/>
    <cellStyle name="쉼표 [0] 3 17 2" xfId="7013" xr:uid="{EB2F8B03-AE58-47B9-88C5-2F9D6181C451}"/>
    <cellStyle name="쉼표 [0] 3 17 3" xfId="10805" xr:uid="{33028D87-DE4D-4771-B026-1F64272EB888}"/>
    <cellStyle name="쉼표 [0] 3 17 4" xfId="14596" xr:uid="{E4EF1FDB-FD1C-4DFA-9592-4AB5AF2FEB0B}"/>
    <cellStyle name="쉼표 [0] 3 17 5" xfId="18387" xr:uid="{2946FD09-594E-43CD-9028-75C9388C3D37}"/>
    <cellStyle name="쉼표 [0] 3 18" xfId="169" xr:uid="{3212FC8E-DBE6-40E3-A350-BB6C1020E040}"/>
    <cellStyle name="쉼표 [0] 3 18 2" xfId="7014" xr:uid="{C1F885DD-1279-4E05-A0BD-0AC02A0DBC2E}"/>
    <cellStyle name="쉼표 [0] 3 18 3" xfId="10806" xr:uid="{A9290747-E043-4252-B9E3-2BF9970E17BC}"/>
    <cellStyle name="쉼표 [0] 3 18 4" xfId="14597" xr:uid="{F10A6151-756B-4B40-8C67-738EAFFE3C9A}"/>
    <cellStyle name="쉼표 [0] 3 18 5" xfId="18388" xr:uid="{3B7C2633-3214-442A-B9CD-7A4DA59AFD72}"/>
    <cellStyle name="쉼표 [0] 3 19" xfId="52" xr:uid="{FF0A9ACB-DEF9-475E-B9DD-0515EDDA42E1}"/>
    <cellStyle name="쉼표 [0] 3 19 2" xfId="7015" xr:uid="{1E6A3378-D686-4C76-B6F7-17239809F45A}"/>
    <cellStyle name="쉼표 [0] 3 19 3" xfId="10807" xr:uid="{79C97A5E-5514-4749-803D-BF1F1EB04459}"/>
    <cellStyle name="쉼표 [0] 3 19 4" xfId="14598" xr:uid="{8F9D3941-F909-4D54-AE9A-CE2E80D4D81A}"/>
    <cellStyle name="쉼표 [0] 3 19 5" xfId="18389" xr:uid="{19FCE3AC-CF4A-4A5F-9A2E-BEC8584ADEEA}"/>
    <cellStyle name="쉼표 [0] 3 2" xfId="76" xr:uid="{3A66B499-3271-4F58-AB51-9FD231142A03}"/>
    <cellStyle name="쉼표 [0] 3 2 10" xfId="7016" xr:uid="{1E2D6FCE-67FD-4B4C-BD77-7AC18C10C07F}"/>
    <cellStyle name="쉼표 [0] 3 2 11" xfId="10808" xr:uid="{BAFE7B36-A328-40DF-9CC2-5886DB963E63}"/>
    <cellStyle name="쉼표 [0] 3 2 12" xfId="14599" xr:uid="{E3161358-E6ED-4A10-8F3D-93ADC32B9A3B}"/>
    <cellStyle name="쉼표 [0] 3 2 13" xfId="18390" xr:uid="{ACE08902-5AB4-4601-9CF0-C7BD38D5EC4E}"/>
    <cellStyle name="쉼표 [0] 3 2 2" xfId="436" xr:uid="{5D777BEB-9B3A-4DDE-9A34-183B1795C147}"/>
    <cellStyle name="쉼표 [0] 3 2 2 10" xfId="18391" xr:uid="{0AE832D1-8A3E-4308-B4D4-77A192EE5400}"/>
    <cellStyle name="쉼표 [0] 3 2 2 2" xfId="979" xr:uid="{C219F29B-D58B-40FE-981D-07D4A46817F7}"/>
    <cellStyle name="쉼표 [0] 3 2 2 2 2" xfId="1662" xr:uid="{B7C8343F-764C-40E0-A054-D8DBED23FBB6}"/>
    <cellStyle name="쉼표 [0] 3 2 2 2 2 2" xfId="3455" xr:uid="{91E606B7-5F1C-4286-A7CC-9D7E34E8A0E2}"/>
    <cellStyle name="쉼표 [0] 3 2 2 2 2 2 2" xfId="7020" xr:uid="{118861FF-40E0-4193-8ECB-9258845CB3E4}"/>
    <cellStyle name="쉼표 [0] 3 2 2 2 2 2 3" xfId="10812" xr:uid="{AC3C4555-6B02-4AC3-98B6-9D96B0237C49}"/>
    <cellStyle name="쉼표 [0] 3 2 2 2 2 2 4" xfId="14603" xr:uid="{6DFD7C8A-4C98-43F5-AF4D-01E93810E7E6}"/>
    <cellStyle name="쉼표 [0] 3 2 2 2 2 2 5" xfId="18394" xr:uid="{C9DF87DB-5A80-440F-9D2F-AFD87E9CD430}"/>
    <cellStyle name="쉼표 [0] 3 2 2 2 2 3" xfId="7019" xr:uid="{28E9D03D-2360-4470-8EDF-7ABCD9DEB13F}"/>
    <cellStyle name="쉼표 [0] 3 2 2 2 2 4" xfId="10811" xr:uid="{4C57ED8D-CCF5-45F7-A4AC-638D487E1867}"/>
    <cellStyle name="쉼표 [0] 3 2 2 2 2 5" xfId="14602" xr:uid="{92756CA9-BE1F-4247-8A37-7CA9CBA38ECB}"/>
    <cellStyle name="쉼표 [0] 3 2 2 2 2 6" xfId="18393" xr:uid="{A15ABB06-DDDE-43F3-B3CF-B41DE78D8371}"/>
    <cellStyle name="쉼표 [0] 3 2 2 2 3" xfId="2167" xr:uid="{8A93A703-11AD-4FFD-B691-69FD609743E1}"/>
    <cellStyle name="쉼표 [0] 3 2 2 2 3 2" xfId="3960" xr:uid="{042EA11F-62B0-4CC9-82D8-2D785708E0BA}"/>
    <cellStyle name="쉼표 [0] 3 2 2 2 3 2 2" xfId="7022" xr:uid="{749C314D-AC4F-4399-B389-D3CD352154A4}"/>
    <cellStyle name="쉼표 [0] 3 2 2 2 3 2 3" xfId="10814" xr:uid="{F9E760D3-5373-48E2-A122-108E3EE84684}"/>
    <cellStyle name="쉼표 [0] 3 2 2 2 3 2 4" xfId="14605" xr:uid="{A55915F6-EE57-4131-B5F9-490C052E6D16}"/>
    <cellStyle name="쉼표 [0] 3 2 2 2 3 2 5" xfId="18396" xr:uid="{A44E7133-BF29-41DC-97D5-B0751CB29122}"/>
    <cellStyle name="쉼표 [0] 3 2 2 2 3 3" xfId="7021" xr:uid="{BC55A5E3-9112-44F9-9EF2-005A8FCE51C1}"/>
    <cellStyle name="쉼표 [0] 3 2 2 2 3 4" xfId="10813" xr:uid="{83280D55-9F75-407C-9080-202004E0DC89}"/>
    <cellStyle name="쉼표 [0] 3 2 2 2 3 5" xfId="14604" xr:uid="{C3A352AF-EE99-41CA-9234-2CD1919C17FF}"/>
    <cellStyle name="쉼표 [0] 3 2 2 2 3 6" xfId="18395" xr:uid="{8000B555-9A59-4740-A749-120251C4D932}"/>
    <cellStyle name="쉼표 [0] 3 2 2 2 4" xfId="2772" xr:uid="{F0478FD8-7525-4F41-8408-90E659E214C5}"/>
    <cellStyle name="쉼표 [0] 3 2 2 2 4 2" xfId="7023" xr:uid="{0194F98C-DC0A-4CA4-879C-714CC5D3274F}"/>
    <cellStyle name="쉼표 [0] 3 2 2 2 4 3" xfId="10815" xr:uid="{ACF0E1F3-2B13-4F33-B04C-81BB98C976FA}"/>
    <cellStyle name="쉼표 [0] 3 2 2 2 4 4" xfId="14606" xr:uid="{CDD1799E-479A-4754-BD1D-A7605C876530}"/>
    <cellStyle name="쉼표 [0] 3 2 2 2 4 5" xfId="18397" xr:uid="{70E31A62-5DDF-468E-B2B2-C5E43646C56D}"/>
    <cellStyle name="쉼표 [0] 3 2 2 2 5" xfId="7018" xr:uid="{996482FE-2F90-4C21-8C02-B2737A7534B0}"/>
    <cellStyle name="쉼표 [0] 3 2 2 2 6" xfId="10810" xr:uid="{51E3700D-CF61-4F12-AF0B-BF8FFC7FED79}"/>
    <cellStyle name="쉼표 [0] 3 2 2 2 7" xfId="14601" xr:uid="{65FB1A4F-2989-4C10-AAF2-6836981A8909}"/>
    <cellStyle name="쉼표 [0] 3 2 2 2 8" xfId="18392" xr:uid="{0223106B-5C51-4713-B7DC-43BA514C3C00}"/>
    <cellStyle name="쉼표 [0] 3 2 2 3" xfId="1206" xr:uid="{A98D33DC-5C86-4117-AB9A-40A38C4756BF}"/>
    <cellStyle name="쉼표 [0] 3 2 2 3 2" xfId="1889" xr:uid="{5A5460CD-09CE-466D-88ED-FC198B948EBB}"/>
    <cellStyle name="쉼표 [0] 3 2 2 3 2 2" xfId="3682" xr:uid="{3215E798-4C40-4929-8F3B-3C53FB610A54}"/>
    <cellStyle name="쉼표 [0] 3 2 2 3 2 2 2" xfId="7026" xr:uid="{7A15A470-901C-43BF-8BC7-22F84D67BF4F}"/>
    <cellStyle name="쉼표 [0] 3 2 2 3 2 2 3" xfId="10818" xr:uid="{63C57187-CF3D-4210-8028-EBB84EE7F70A}"/>
    <cellStyle name="쉼표 [0] 3 2 2 3 2 2 4" xfId="14609" xr:uid="{3D6981BD-C8C4-472E-997F-A15D825339F4}"/>
    <cellStyle name="쉼표 [0] 3 2 2 3 2 2 5" xfId="18400" xr:uid="{D3E14551-FC10-4A98-AD95-8ADFACA8BCCC}"/>
    <cellStyle name="쉼표 [0] 3 2 2 3 2 3" xfId="7025" xr:uid="{EBA471A6-DFCE-4B8B-9049-C6139E2613BD}"/>
    <cellStyle name="쉼표 [0] 3 2 2 3 2 4" xfId="10817" xr:uid="{24BF90F5-A561-4D82-84D2-D5890A0F85DD}"/>
    <cellStyle name="쉼표 [0] 3 2 2 3 2 5" xfId="14608" xr:uid="{8CCA1C3A-0D10-4EF7-9694-FA60A1D998C4}"/>
    <cellStyle name="쉼표 [0] 3 2 2 3 2 6" xfId="18399" xr:uid="{0DBFE85E-2320-4AF7-9047-670D17B3DAE4}"/>
    <cellStyle name="쉼표 [0] 3 2 2 3 3" xfId="2999" xr:uid="{84E4A981-5952-4193-B6FE-D8E34EC3CC77}"/>
    <cellStyle name="쉼표 [0] 3 2 2 3 3 2" xfId="7027" xr:uid="{AF42FB43-4F29-40F3-96CF-B7FD31925035}"/>
    <cellStyle name="쉼표 [0] 3 2 2 3 3 3" xfId="10819" xr:uid="{621D7F60-D848-477C-AAD9-ED18CFCB3312}"/>
    <cellStyle name="쉼표 [0] 3 2 2 3 3 4" xfId="14610" xr:uid="{CDFF165F-DC6B-4105-B8E3-6601F513E4F7}"/>
    <cellStyle name="쉼표 [0] 3 2 2 3 3 5" xfId="18401" xr:uid="{9BCC153A-2564-47C9-9476-EC34A123384F}"/>
    <cellStyle name="쉼표 [0] 3 2 2 3 4" xfId="7024" xr:uid="{10E9B919-A599-4A99-B5AC-54D9C1F50912}"/>
    <cellStyle name="쉼표 [0] 3 2 2 3 5" xfId="10816" xr:uid="{FCBBC44A-46E3-4041-978B-8C4969A5262F}"/>
    <cellStyle name="쉼표 [0] 3 2 2 3 6" xfId="14607" xr:uid="{EC212E7F-CBA1-4216-81ED-E7B77076608E}"/>
    <cellStyle name="쉼표 [0] 3 2 2 3 7" xfId="18398" xr:uid="{2F9893AE-0169-43D4-940F-D24D3D422DD7}"/>
    <cellStyle name="쉼표 [0] 3 2 2 4" xfId="1434" xr:uid="{A9209F33-450B-4935-8279-0048F9C511D4}"/>
    <cellStyle name="쉼표 [0] 3 2 2 4 2" xfId="3227" xr:uid="{372E0A45-860B-4986-96A3-D3819E8B0DC9}"/>
    <cellStyle name="쉼표 [0] 3 2 2 4 2 2" xfId="7029" xr:uid="{D344488F-7266-40D3-964F-825C30180FAF}"/>
    <cellStyle name="쉼표 [0] 3 2 2 4 2 3" xfId="10821" xr:uid="{8E111C0F-F0C1-40AD-A7B9-98B6CBAFEF5A}"/>
    <cellStyle name="쉼표 [0] 3 2 2 4 2 4" xfId="14612" xr:uid="{42EAB53D-FFBC-4D92-9320-C771E3A4824B}"/>
    <cellStyle name="쉼표 [0] 3 2 2 4 2 5" xfId="18403" xr:uid="{DB535AA0-6381-41CA-A06D-076F72222D5C}"/>
    <cellStyle name="쉼표 [0] 3 2 2 4 3" xfId="7028" xr:uid="{B4A3DCDF-EF91-4D8C-94AA-201F5717F860}"/>
    <cellStyle name="쉼표 [0] 3 2 2 4 4" xfId="10820" xr:uid="{E22003EC-BA68-4AE7-AED8-84DCC0D23760}"/>
    <cellStyle name="쉼표 [0] 3 2 2 4 5" xfId="14611" xr:uid="{4C723A67-E1CC-4B68-B3A3-FEB6D504ED9B}"/>
    <cellStyle name="쉼표 [0] 3 2 2 4 6" xfId="18402" xr:uid="{CC6C5329-B383-43CF-BE85-015EC06475DA}"/>
    <cellStyle name="쉼표 [0] 3 2 2 5" xfId="752" xr:uid="{30052E83-D55E-4D08-8BF5-2079F4DD0896}"/>
    <cellStyle name="쉼표 [0] 3 2 2 5 2" xfId="2545" xr:uid="{D0866CC8-B46C-4400-ADDD-CFED2586A8A4}"/>
    <cellStyle name="쉼표 [0] 3 2 2 5 2 2" xfId="7031" xr:uid="{902E19BE-C475-4611-B57A-9A7DFB3F6252}"/>
    <cellStyle name="쉼표 [0] 3 2 2 5 2 3" xfId="10823" xr:uid="{D6247788-EAA9-4409-9846-B3C432BB5E5E}"/>
    <cellStyle name="쉼표 [0] 3 2 2 5 2 4" xfId="14614" xr:uid="{ADBFC834-023C-40CD-A062-16B8A1DFB160}"/>
    <cellStyle name="쉼표 [0] 3 2 2 5 2 5" xfId="18405" xr:uid="{067A6F65-284F-4FB7-8DD1-359B6A2A7543}"/>
    <cellStyle name="쉼표 [0] 3 2 2 5 3" xfId="7030" xr:uid="{5ED41981-0769-45DD-9FD0-1CDCFBCB85DB}"/>
    <cellStyle name="쉼표 [0] 3 2 2 5 4" xfId="10822" xr:uid="{88BE63FC-FC01-48A7-B18E-728BCF51BBF5}"/>
    <cellStyle name="쉼표 [0] 3 2 2 5 5" xfId="14613" xr:uid="{76D13BF1-0B6E-4434-9F25-31523F0D50C6}"/>
    <cellStyle name="쉼표 [0] 3 2 2 5 6" xfId="18404" xr:uid="{3B48A10D-F543-46CB-818B-EA1FBAB808E0}"/>
    <cellStyle name="쉼표 [0] 3 2 2 6" xfId="2290" xr:uid="{74E1C17E-986C-44CC-99CD-689591975660}"/>
    <cellStyle name="쉼표 [0] 3 2 2 6 2" xfId="7032" xr:uid="{9AD99C13-797A-43CD-8514-C66197B69609}"/>
    <cellStyle name="쉼표 [0] 3 2 2 6 3" xfId="10824" xr:uid="{E30409AD-B712-43E8-B358-3373FF778F80}"/>
    <cellStyle name="쉼표 [0] 3 2 2 6 4" xfId="14615" xr:uid="{FD8EAE7A-75A6-453E-8850-735E449B3CAC}"/>
    <cellStyle name="쉼표 [0] 3 2 2 6 5" xfId="18406" xr:uid="{ED70A1DD-003C-4DDC-953A-A5139FF016CD}"/>
    <cellStyle name="쉼표 [0] 3 2 2 7" xfId="7017" xr:uid="{D62DFB7F-2B28-465F-890D-6690252F54C1}"/>
    <cellStyle name="쉼표 [0] 3 2 2 8" xfId="10809" xr:uid="{32837CE6-C5D6-445C-B822-B4956BC0C1DF}"/>
    <cellStyle name="쉼표 [0] 3 2 2 9" xfId="14600" xr:uid="{B485D65E-A7E5-4CA1-9FF4-3603E736D737}"/>
    <cellStyle name="쉼표 [0] 3 2 3" xfId="677" xr:uid="{D581606E-1801-4BAF-BC7E-807249622137}"/>
    <cellStyle name="쉼표 [0] 3 2 3 10" xfId="18407" xr:uid="{607FC579-E72A-49AA-B5C4-EE9063C792B1}"/>
    <cellStyle name="쉼표 [0] 3 2 3 2" xfId="904" xr:uid="{F154E5EF-CD93-4FD7-957A-A36958B80FE1}"/>
    <cellStyle name="쉼표 [0] 3 2 3 2 2" xfId="1587" xr:uid="{ADCA283E-DBE0-4318-9830-BF8258152CBC}"/>
    <cellStyle name="쉼표 [0] 3 2 3 2 2 2" xfId="3380" xr:uid="{A5BB60AF-D488-4735-B651-2B71AE6F4D0E}"/>
    <cellStyle name="쉼표 [0] 3 2 3 2 2 2 2" xfId="7036" xr:uid="{BD862B74-61BC-435F-8D8F-DEDC4A0BC9F0}"/>
    <cellStyle name="쉼표 [0] 3 2 3 2 2 2 3" xfId="10828" xr:uid="{6B953534-B271-4FBA-848D-A8D2C7EC8F4A}"/>
    <cellStyle name="쉼표 [0] 3 2 3 2 2 2 4" xfId="14619" xr:uid="{2CB480F1-27C0-40D9-AC6A-3FCD9A78E8BC}"/>
    <cellStyle name="쉼표 [0] 3 2 3 2 2 2 5" xfId="18410" xr:uid="{5F509760-3F4B-40EE-B1F6-540101E625A7}"/>
    <cellStyle name="쉼표 [0] 3 2 3 2 2 3" xfId="7035" xr:uid="{34C4922D-E5D3-4098-A000-EA36F62FC347}"/>
    <cellStyle name="쉼표 [0] 3 2 3 2 2 4" xfId="10827" xr:uid="{965EACF0-71C3-4D82-8854-D755EA3EDDD5}"/>
    <cellStyle name="쉼표 [0] 3 2 3 2 2 5" xfId="14618" xr:uid="{E2B8F2CA-1FD2-4135-BC20-D71C1AADF8BB}"/>
    <cellStyle name="쉼표 [0] 3 2 3 2 2 6" xfId="18409" xr:uid="{256CC6BB-2F98-4C24-9B54-DA4C22E6DAB6}"/>
    <cellStyle name="쉼표 [0] 3 2 3 2 3" xfId="2697" xr:uid="{6C62F260-2959-43EB-AE3D-B6C82803BAFC}"/>
    <cellStyle name="쉼표 [0] 3 2 3 2 3 2" xfId="7037" xr:uid="{3C13B051-E0E8-4F20-8EC0-4B9A0F060372}"/>
    <cellStyle name="쉼표 [0] 3 2 3 2 3 3" xfId="10829" xr:uid="{BE869409-04D8-46EC-91DA-08DB1CEC3976}"/>
    <cellStyle name="쉼표 [0] 3 2 3 2 3 4" xfId="14620" xr:uid="{5E919D13-1FCD-44CF-9CF0-80D0BC6B2C2B}"/>
    <cellStyle name="쉼표 [0] 3 2 3 2 3 5" xfId="18411" xr:uid="{9E0ED7D5-A15C-49C5-BB3A-D5283029F73D}"/>
    <cellStyle name="쉼표 [0] 3 2 3 2 4" xfId="7034" xr:uid="{108013D6-B2AC-44CB-AA2F-85D3CD212C73}"/>
    <cellStyle name="쉼표 [0] 3 2 3 2 5" xfId="10826" xr:uid="{D5681C82-1CDD-4A95-B584-AE2BF3DBF1F1}"/>
    <cellStyle name="쉼표 [0] 3 2 3 2 6" xfId="14617" xr:uid="{BA3E2CB2-21A3-497E-B82E-5ECBEACF02D3}"/>
    <cellStyle name="쉼표 [0] 3 2 3 2 7" xfId="18408" xr:uid="{C389B315-1CA8-451D-B35B-DA9BDC0391C4}"/>
    <cellStyle name="쉼표 [0] 3 2 3 3" xfId="1131" xr:uid="{5E5217B3-37CD-4FEF-B4F8-DA69ADCDE4B7}"/>
    <cellStyle name="쉼표 [0] 3 2 3 3 2" xfId="1814" xr:uid="{CF9F0B43-28CB-4002-91A7-278FA0325860}"/>
    <cellStyle name="쉼표 [0] 3 2 3 3 2 2" xfId="3607" xr:uid="{6C178864-C559-47E3-950D-0D28841C5BFA}"/>
    <cellStyle name="쉼표 [0] 3 2 3 3 2 2 2" xfId="7040" xr:uid="{1114D0B4-467C-4A98-B470-4662CD89EF20}"/>
    <cellStyle name="쉼표 [0] 3 2 3 3 2 2 3" xfId="10832" xr:uid="{F784514E-F95E-4919-A1EB-785115451B3D}"/>
    <cellStyle name="쉼표 [0] 3 2 3 3 2 2 4" xfId="14623" xr:uid="{DAD864BB-6CAE-4AF0-A437-43263754459D}"/>
    <cellStyle name="쉼표 [0] 3 2 3 3 2 2 5" xfId="18414" xr:uid="{37988E5E-4131-460C-98F4-1D4B9A66AE67}"/>
    <cellStyle name="쉼표 [0] 3 2 3 3 2 3" xfId="7039" xr:uid="{626BA067-12D5-43A0-9BFD-942EF5CDAAF6}"/>
    <cellStyle name="쉼표 [0] 3 2 3 3 2 4" xfId="10831" xr:uid="{58BCBD36-DD9F-4994-A490-46E81F0FFF35}"/>
    <cellStyle name="쉼표 [0] 3 2 3 3 2 5" xfId="14622" xr:uid="{AFD8B380-E394-44B4-9768-3C725BB3D9E3}"/>
    <cellStyle name="쉼표 [0] 3 2 3 3 2 6" xfId="18413" xr:uid="{44B79B29-81BE-4BD0-AC0C-ABA02710CF41}"/>
    <cellStyle name="쉼표 [0] 3 2 3 3 3" xfId="2924" xr:uid="{EB1F7548-BEB8-439D-A2E1-08D5E0DD1DC4}"/>
    <cellStyle name="쉼표 [0] 3 2 3 3 3 2" xfId="7041" xr:uid="{77460B30-BA9C-4FB0-A62F-47081A3B43C5}"/>
    <cellStyle name="쉼표 [0] 3 2 3 3 3 3" xfId="10833" xr:uid="{27659B2C-A08C-41E3-942A-D342BF15E24F}"/>
    <cellStyle name="쉼표 [0] 3 2 3 3 3 4" xfId="14624" xr:uid="{27404B34-B68B-405F-B60F-2B6EB4538DFE}"/>
    <cellStyle name="쉼표 [0] 3 2 3 3 3 5" xfId="18415" xr:uid="{62BAF6A3-28E3-48F4-BB93-40C7D753655D}"/>
    <cellStyle name="쉼표 [0] 3 2 3 3 4" xfId="7038" xr:uid="{DFA7EC69-D3F2-4C49-A1D8-ADDF0195B702}"/>
    <cellStyle name="쉼표 [0] 3 2 3 3 5" xfId="10830" xr:uid="{C3AF8B0C-AC5B-4BC0-8FC9-8252C6369B0B}"/>
    <cellStyle name="쉼표 [0] 3 2 3 3 6" xfId="14621" xr:uid="{120BFA5B-512C-4575-8A8B-400E620188D8}"/>
    <cellStyle name="쉼표 [0] 3 2 3 3 7" xfId="18412" xr:uid="{402F3A12-1B6F-4F18-98A1-B60A71A50EBC}"/>
    <cellStyle name="쉼표 [0] 3 2 3 4" xfId="1359" xr:uid="{F980CD28-844D-4B4C-AF0B-5302A69EC742}"/>
    <cellStyle name="쉼표 [0] 3 2 3 4 2" xfId="3152" xr:uid="{ECF694ED-7F35-4BAA-8477-4148301EB32B}"/>
    <cellStyle name="쉼표 [0] 3 2 3 4 2 2" xfId="7043" xr:uid="{EFAC6628-03C0-4693-A745-DC49F9CF45FE}"/>
    <cellStyle name="쉼표 [0] 3 2 3 4 2 3" xfId="10835" xr:uid="{F2411486-5DA2-409E-B4F4-5130B3C9AA0F}"/>
    <cellStyle name="쉼표 [0] 3 2 3 4 2 4" xfId="14626" xr:uid="{CCA8AB23-A0E1-43EC-81FD-0F536400A29B}"/>
    <cellStyle name="쉼표 [0] 3 2 3 4 2 5" xfId="18417" xr:uid="{C20BBE32-888E-41E7-B928-AEC250F55DC2}"/>
    <cellStyle name="쉼표 [0] 3 2 3 4 3" xfId="7042" xr:uid="{EF5A99E2-7FD4-4779-8303-E907563B63EF}"/>
    <cellStyle name="쉼표 [0] 3 2 3 4 4" xfId="10834" xr:uid="{AE156178-7CC2-4890-96D0-C57B3C7F440D}"/>
    <cellStyle name="쉼표 [0] 3 2 3 4 5" xfId="14625" xr:uid="{E058848F-7E7C-4D6E-A6F7-AAE2BF8F872C}"/>
    <cellStyle name="쉼표 [0] 3 2 3 4 6" xfId="18416" xr:uid="{2CD5CB48-9191-4D3D-B139-FF2FFF1A7702}"/>
    <cellStyle name="쉼표 [0] 3 2 3 5" xfId="1963" xr:uid="{A97D468C-5175-4945-A727-44036C660502}"/>
    <cellStyle name="쉼표 [0] 3 2 3 5 2" xfId="3756" xr:uid="{AC131382-C64B-496E-AA07-712BB4A907CD}"/>
    <cellStyle name="쉼표 [0] 3 2 3 5 2 2" xfId="7045" xr:uid="{236C8104-191D-4750-9794-28E4B6907948}"/>
    <cellStyle name="쉼표 [0] 3 2 3 5 2 3" xfId="10837" xr:uid="{ED1510A6-9C3C-4550-A3D2-2E59A7DAF2E6}"/>
    <cellStyle name="쉼표 [0] 3 2 3 5 2 4" xfId="14628" xr:uid="{FE44F25B-0AF8-43B1-8D91-8A183C175B72}"/>
    <cellStyle name="쉼표 [0] 3 2 3 5 2 5" xfId="18419" xr:uid="{83A78263-C136-46B8-8294-8CC12A5ED26C}"/>
    <cellStyle name="쉼표 [0] 3 2 3 5 3" xfId="7044" xr:uid="{CB0182DC-24DA-41D2-AF0F-8382043BE18C}"/>
    <cellStyle name="쉼표 [0] 3 2 3 5 4" xfId="10836" xr:uid="{100D68B1-F536-44CF-95F0-9AE6D4B42EB3}"/>
    <cellStyle name="쉼표 [0] 3 2 3 5 5" xfId="14627" xr:uid="{40114E70-7B98-4DA2-B358-F71EAB35257C}"/>
    <cellStyle name="쉼표 [0] 3 2 3 5 6" xfId="18418" xr:uid="{ED66FEC6-2C06-482A-8A7B-A73DDDD116FC}"/>
    <cellStyle name="쉼표 [0] 3 2 3 6" xfId="2470" xr:uid="{A54AA2F2-6EE2-409A-988A-AD79503A9C50}"/>
    <cellStyle name="쉼표 [0] 3 2 3 6 2" xfId="7046" xr:uid="{4F55443D-E8B2-45FB-BDC1-C75D95977602}"/>
    <cellStyle name="쉼표 [0] 3 2 3 6 3" xfId="10838" xr:uid="{0860A036-E8C6-4166-B20C-9A1210E6086A}"/>
    <cellStyle name="쉼표 [0] 3 2 3 6 4" xfId="14629" xr:uid="{21765E7B-87ED-40A6-B6C5-47E2F48B4C52}"/>
    <cellStyle name="쉼표 [0] 3 2 3 6 5" xfId="18420" xr:uid="{61978FED-071E-4F8A-80EC-F8D9CDF70913}"/>
    <cellStyle name="쉼표 [0] 3 2 3 7" xfId="7033" xr:uid="{4429ACE5-1E44-43EF-9B99-D86486FBEE8F}"/>
    <cellStyle name="쉼표 [0] 3 2 3 8" xfId="10825" xr:uid="{43F94D9B-B94C-4182-9AA5-8D2CC2DC9D5A}"/>
    <cellStyle name="쉼표 [0] 3 2 3 9" xfId="14616" xr:uid="{F3E4F13E-0CCC-4312-9EA6-2BAE705A3189}"/>
    <cellStyle name="쉼표 [0] 3 2 4" xfId="828" xr:uid="{7EC801FC-9496-45D0-95C3-95A0E13ED9EA}"/>
    <cellStyle name="쉼표 [0] 3 2 4 2" xfId="1511" xr:uid="{D20B870B-A10D-41AE-BD62-809EE1DDAB0D}"/>
    <cellStyle name="쉼표 [0] 3 2 4 2 2" xfId="3304" xr:uid="{9990F83E-626D-4A57-AF21-B5E8376A8411}"/>
    <cellStyle name="쉼표 [0] 3 2 4 2 2 2" xfId="7049" xr:uid="{64093C62-CDB5-4817-A58B-CC268D2FAC23}"/>
    <cellStyle name="쉼표 [0] 3 2 4 2 2 3" xfId="10841" xr:uid="{BB60AE49-F482-440B-8519-221E6C477DCB}"/>
    <cellStyle name="쉼표 [0] 3 2 4 2 2 4" xfId="14632" xr:uid="{4FFA0EE8-3E6D-40E8-A59B-CFDA5C832930}"/>
    <cellStyle name="쉼표 [0] 3 2 4 2 2 5" xfId="18423" xr:uid="{DF4BCC6B-6CF6-4E15-A3CC-E40D170BC27A}"/>
    <cellStyle name="쉼표 [0] 3 2 4 2 3" xfId="7048" xr:uid="{9488E666-39F7-4DD9-8C3F-5A4D580EDF2C}"/>
    <cellStyle name="쉼표 [0] 3 2 4 2 4" xfId="10840" xr:uid="{148A31E9-7704-43A2-ABFF-1CF594E19D84}"/>
    <cellStyle name="쉼표 [0] 3 2 4 2 5" xfId="14631" xr:uid="{7E2CB4DD-270A-4B96-9712-079B31C57190}"/>
    <cellStyle name="쉼표 [0] 3 2 4 2 6" xfId="18422" xr:uid="{5F2290A9-0D04-471E-AB2C-B81B6E2577A0}"/>
    <cellStyle name="쉼표 [0] 3 2 4 3" xfId="2092" xr:uid="{874F6029-C26F-4E2A-BE9E-8BC2DA5EE996}"/>
    <cellStyle name="쉼표 [0] 3 2 4 3 2" xfId="3885" xr:uid="{C89A55E5-6202-4C25-BBDB-EBAF80DCE7B1}"/>
    <cellStyle name="쉼표 [0] 3 2 4 3 2 2" xfId="7051" xr:uid="{AB85D286-7810-4E58-9CB1-74CBC29E7BB0}"/>
    <cellStyle name="쉼표 [0] 3 2 4 3 2 3" xfId="10843" xr:uid="{76D00496-04F8-4C7F-A8F4-D8162FBE6C99}"/>
    <cellStyle name="쉼표 [0] 3 2 4 3 2 4" xfId="14634" xr:uid="{C8BA910C-3781-4514-8E1F-8CC3729FC3A2}"/>
    <cellStyle name="쉼표 [0] 3 2 4 3 2 5" xfId="18425" xr:uid="{B0E24B88-7E64-4F5E-88A7-DA105B3EC327}"/>
    <cellStyle name="쉼표 [0] 3 2 4 3 3" xfId="7050" xr:uid="{DA3836EF-B79C-4EDA-9C17-C0390A26A968}"/>
    <cellStyle name="쉼표 [0] 3 2 4 3 4" xfId="10842" xr:uid="{01FB3B03-60E7-4700-892F-9E57D3BAD67D}"/>
    <cellStyle name="쉼표 [0] 3 2 4 3 5" xfId="14633" xr:uid="{70E1D7B2-D20F-4FEC-BF89-8BC836C6A2C0}"/>
    <cellStyle name="쉼표 [0] 3 2 4 3 6" xfId="18424" xr:uid="{B9DDEC93-D41E-4F59-BF02-8CFB39823912}"/>
    <cellStyle name="쉼표 [0] 3 2 4 4" xfId="2621" xr:uid="{47CE89B1-D217-4A19-BAD7-EA544382557F}"/>
    <cellStyle name="쉼표 [0] 3 2 4 4 2" xfId="7052" xr:uid="{05683044-74AA-4718-8315-B9A778AF37CC}"/>
    <cellStyle name="쉼표 [0] 3 2 4 4 3" xfId="10844" xr:uid="{84EC59C6-FAF3-4B90-8A6D-668F56D23F11}"/>
    <cellStyle name="쉼표 [0] 3 2 4 4 4" xfId="14635" xr:uid="{F5B61607-1ADA-44D3-BF7C-16904BCD744B}"/>
    <cellStyle name="쉼표 [0] 3 2 4 4 5" xfId="18426" xr:uid="{2B5BF2F8-4F3A-4DF4-829F-CB794F3BBBCA}"/>
    <cellStyle name="쉼표 [0] 3 2 4 5" xfId="7047" xr:uid="{25A20F1F-7B1B-4612-B444-68B014D31778}"/>
    <cellStyle name="쉼표 [0] 3 2 4 6" xfId="10839" xr:uid="{AD3DC474-1936-4732-80D7-D6BAAC69AA62}"/>
    <cellStyle name="쉼표 [0] 3 2 4 7" xfId="14630" xr:uid="{6389F3DB-6094-4AB3-AFE3-47E786C064B2}"/>
    <cellStyle name="쉼표 [0] 3 2 4 8" xfId="18421" xr:uid="{81B1602B-7360-4FBF-9FCC-CECAC6796844}"/>
    <cellStyle name="쉼표 [0] 3 2 5" xfId="1055" xr:uid="{3C648992-8245-4A64-9A4B-C03473EDAEBC}"/>
    <cellStyle name="쉼표 [0] 3 2 5 2" xfId="1738" xr:uid="{1B63755A-AFB3-40EF-8E8E-E702FDECCC68}"/>
    <cellStyle name="쉼표 [0] 3 2 5 2 2" xfId="3531" xr:uid="{66373BC2-AB2F-4B23-B854-45FF5BE3C9A8}"/>
    <cellStyle name="쉼표 [0] 3 2 5 2 2 2" xfId="7055" xr:uid="{9F553242-CA9F-4203-AFF7-7242A823DB45}"/>
    <cellStyle name="쉼표 [0] 3 2 5 2 2 3" xfId="10847" xr:uid="{2C7C8AEB-B596-4D37-972E-EE9B12A95560}"/>
    <cellStyle name="쉼표 [0] 3 2 5 2 2 4" xfId="14638" xr:uid="{A3575221-FA90-4700-BDAA-63346444BB5B}"/>
    <cellStyle name="쉼표 [0] 3 2 5 2 2 5" xfId="18429" xr:uid="{70E98086-FB1F-413F-9DC6-B9829C1A17EB}"/>
    <cellStyle name="쉼표 [0] 3 2 5 2 3" xfId="7054" xr:uid="{93DE334C-D14B-4100-80EC-EF6BB692023A}"/>
    <cellStyle name="쉼표 [0] 3 2 5 2 4" xfId="10846" xr:uid="{533B4F19-739D-4C76-BE50-891F7A620ED9}"/>
    <cellStyle name="쉼표 [0] 3 2 5 2 5" xfId="14637" xr:uid="{71141642-45E4-40E2-846B-47DA770819F6}"/>
    <cellStyle name="쉼표 [0] 3 2 5 2 6" xfId="18428" xr:uid="{DB43DBC3-8DED-4B7E-AF04-04324F73F6E0}"/>
    <cellStyle name="쉼표 [0] 3 2 5 3" xfId="2848" xr:uid="{936A7A3F-A4BF-4BC7-8C43-4CCA7EF003DE}"/>
    <cellStyle name="쉼표 [0] 3 2 5 3 2" xfId="7056" xr:uid="{E19C0C6B-D780-4D2A-803B-72540404BDD2}"/>
    <cellStyle name="쉼표 [0] 3 2 5 3 3" xfId="10848" xr:uid="{3824C7B7-D2FE-4269-9806-298677134640}"/>
    <cellStyle name="쉼표 [0] 3 2 5 3 4" xfId="14639" xr:uid="{53D09C8D-38E5-4C38-B4DA-EC534BE705C3}"/>
    <cellStyle name="쉼표 [0] 3 2 5 3 5" xfId="18430" xr:uid="{0924D798-B3C0-416C-AE41-298EB900EDB7}"/>
    <cellStyle name="쉼표 [0] 3 2 5 4" xfId="7053" xr:uid="{42F40A43-3B37-41C2-921D-E364AAE13E60}"/>
    <cellStyle name="쉼표 [0] 3 2 5 5" xfId="10845" xr:uid="{A715E443-F67C-4CFD-A091-67F46A52FA63}"/>
    <cellStyle name="쉼표 [0] 3 2 5 6" xfId="14636" xr:uid="{800D9873-38FC-4BEA-98BC-D366290607A7}"/>
    <cellStyle name="쉼표 [0] 3 2 5 7" xfId="18427" xr:uid="{25DA196C-C877-4C70-9048-54500CB0F4EC}"/>
    <cellStyle name="쉼표 [0] 3 2 6" xfId="1283" xr:uid="{D39A582B-EC9A-48C7-A3CC-DDD236D11838}"/>
    <cellStyle name="쉼표 [0] 3 2 6 2" xfId="3076" xr:uid="{E4E855E1-8B23-4EB0-9E32-CD9849DA10F8}"/>
    <cellStyle name="쉼표 [0] 3 2 6 2 2" xfId="7058" xr:uid="{1C4FB928-A8CA-4CFA-A01A-26D149C33D04}"/>
    <cellStyle name="쉼표 [0] 3 2 6 2 3" xfId="10850" xr:uid="{7AC6041A-45F4-4AA1-B1C5-BE5C24726C75}"/>
    <cellStyle name="쉼표 [0] 3 2 6 2 4" xfId="14641" xr:uid="{4C9A81D3-4A66-47FF-831D-F1E436499105}"/>
    <cellStyle name="쉼표 [0] 3 2 6 2 5" xfId="18432" xr:uid="{EE6D696A-D4E8-4D62-889F-4010F06ADB6E}"/>
    <cellStyle name="쉼표 [0] 3 2 6 3" xfId="7057" xr:uid="{9EB76FC8-0611-42DC-AB1C-2CDCAA0F8A7B}"/>
    <cellStyle name="쉼표 [0] 3 2 6 4" xfId="10849" xr:uid="{C31EC6AF-9FB6-4C53-A021-3097FC143C44}"/>
    <cellStyle name="쉼표 [0] 3 2 6 5" xfId="14640" xr:uid="{6E36C19C-F51F-4BF0-9915-E5573906EFA4}"/>
    <cellStyle name="쉼표 [0] 3 2 6 6" xfId="18431" xr:uid="{69171DD8-5BE7-48CA-A880-22846559D3D8}"/>
    <cellStyle name="쉼표 [0] 3 2 7" xfId="587" xr:uid="{711BCE6B-EC41-4F51-A5D3-C1A193ED408B}"/>
    <cellStyle name="쉼표 [0] 3 2 7 2" xfId="2388" xr:uid="{7FE16DD2-AEA3-4A4A-BD5B-F6EC46BAEB98}"/>
    <cellStyle name="쉼표 [0] 3 2 7 2 2" xfId="7060" xr:uid="{842BE782-36AD-41DC-B276-AB935AF167E7}"/>
    <cellStyle name="쉼표 [0] 3 2 7 2 3" xfId="10852" xr:uid="{A5E1D597-AAA1-49F3-98DE-537D87B9D0F8}"/>
    <cellStyle name="쉼표 [0] 3 2 7 2 4" xfId="14643" xr:uid="{4663FED2-65F4-467A-893E-ACAD53B83ECE}"/>
    <cellStyle name="쉼표 [0] 3 2 7 2 5" xfId="18434" xr:uid="{07294C23-D508-4B82-8AE8-EE7BA55FD9D1}"/>
    <cellStyle name="쉼표 [0] 3 2 7 3" xfId="7059" xr:uid="{9109276D-38F6-4FAF-B554-A50F83E82845}"/>
    <cellStyle name="쉼표 [0] 3 2 7 4" xfId="10851" xr:uid="{7D8CA5D0-34B4-41C6-A13A-69B6BC38C19E}"/>
    <cellStyle name="쉼표 [0] 3 2 7 5" xfId="14642" xr:uid="{D048BFF1-E270-4341-8E9F-159F05733F2A}"/>
    <cellStyle name="쉼표 [0] 3 2 7 6" xfId="18433" xr:uid="{91182D66-063D-46A9-B229-B63F3CEA689C}"/>
    <cellStyle name="쉼표 [0] 3 2 8" xfId="2256" xr:uid="{2811B336-8E22-4DFA-9346-45E67D54CD1B}"/>
    <cellStyle name="쉼표 [0] 3 2 8 2" xfId="7061" xr:uid="{CE32B99A-47FE-483F-9709-F6268B9B8247}"/>
    <cellStyle name="쉼표 [0] 3 2 8 3" xfId="10853" xr:uid="{7A4702CE-5BFA-4633-85C8-6DEB5A450F3E}"/>
    <cellStyle name="쉼표 [0] 3 2 8 4" xfId="14644" xr:uid="{BAC012DB-1447-4C72-8046-438B0E751026}"/>
    <cellStyle name="쉼표 [0] 3 2 8 5" xfId="18435" xr:uid="{E5359AEA-3B27-4324-B1C8-C9CF0A467654}"/>
    <cellStyle name="쉼표 [0] 3 2 9" xfId="184" xr:uid="{480AB532-2830-4C48-A7D4-99A72352CCC4}"/>
    <cellStyle name="쉼표 [0] 3 2 9 2" xfId="7062" xr:uid="{72E0765A-031D-4C32-96C2-43D571A46816}"/>
    <cellStyle name="쉼표 [0] 3 2 9 3" xfId="10854" xr:uid="{6F4ACC27-F8BE-469B-9CD1-F5CEE91758E6}"/>
    <cellStyle name="쉼표 [0] 3 2 9 4" xfId="14645" xr:uid="{1208F3B5-A161-4427-AC8F-197B092778C1}"/>
    <cellStyle name="쉼표 [0] 3 2 9 5" xfId="18436" xr:uid="{8057C620-B43C-4364-8A53-7C00DB28D174}"/>
    <cellStyle name="쉼표 [0] 3 20" xfId="4030" xr:uid="{1A893CAE-EC95-44E8-B483-AA39EAC5AAEF}"/>
    <cellStyle name="쉼표 [0] 3 20 2" xfId="7063" xr:uid="{32B6A1A5-F124-4487-A223-C56DB33EEAB4}"/>
    <cellStyle name="쉼표 [0] 3 20 3" xfId="10855" xr:uid="{F046B970-3E4D-4912-BB68-1776B317CD5F}"/>
    <cellStyle name="쉼표 [0] 3 20 4" xfId="14646" xr:uid="{06DC4AF6-CB33-4C0C-8339-0DE323B4FDC6}"/>
    <cellStyle name="쉼표 [0] 3 20 5" xfId="18437" xr:uid="{C39D8723-8328-4761-8D33-C02F2783EED5}"/>
    <cellStyle name="쉼표 [0] 3 21" xfId="4072" xr:uid="{583311A7-673C-4004-860A-F7C314A1F8FA}"/>
    <cellStyle name="쉼표 [0] 3 21 2" xfId="7064" xr:uid="{DE3CD51A-213D-4C80-B414-442B6A884F64}"/>
    <cellStyle name="쉼표 [0] 3 21 3" xfId="10856" xr:uid="{FE6E3795-EE2D-4406-A84F-E5F4B13A98AD}"/>
    <cellStyle name="쉼표 [0] 3 21 4" xfId="14647" xr:uid="{EB07306F-348B-4239-9B1A-9734942A2BB7}"/>
    <cellStyle name="쉼표 [0] 3 21 5" xfId="18438" xr:uid="{28380AE7-4D1A-4654-9F63-0CE907253FBE}"/>
    <cellStyle name="쉼표 [0] 3 22" xfId="4086" xr:uid="{2E4B7ADA-A992-4BA1-9B1B-D7990DC025DC}"/>
    <cellStyle name="쉼표 [0] 3 22 2" xfId="7065" xr:uid="{303F3900-A364-4B60-881C-9BF115BB0330}"/>
    <cellStyle name="쉼표 [0] 3 22 3" xfId="10857" xr:uid="{61C2A951-25FB-48FA-87CC-3C368C9B4FE1}"/>
    <cellStyle name="쉼표 [0] 3 22 4" xfId="14648" xr:uid="{0C0C0E5D-0194-4125-A091-232DB79B2D1B}"/>
    <cellStyle name="쉼표 [0] 3 22 5" xfId="18439" xr:uid="{83868276-B5A4-4872-AE4A-008594463C2E}"/>
    <cellStyle name="쉼표 [0] 3 23" xfId="4091" xr:uid="{E5CAD3F7-AB17-4549-AE87-7C85EC917094}"/>
    <cellStyle name="쉼표 [0] 3 23 2" xfId="7066" xr:uid="{4E72D224-BB6F-4139-8ACC-09CA125BE64D}"/>
    <cellStyle name="쉼표 [0] 3 23 3" xfId="10858" xr:uid="{17B9F864-7AFD-491B-96BA-6C94FF431DB9}"/>
    <cellStyle name="쉼표 [0] 3 23 4" xfId="14649" xr:uid="{A68470CD-5F7F-401C-BA08-D35C0EC9E457}"/>
    <cellStyle name="쉼표 [0] 3 23 5" xfId="18440" xr:uid="{70B868B1-C55D-4248-AE91-4857519DA126}"/>
    <cellStyle name="쉼표 [0] 3 24" xfId="4095" xr:uid="{F2AD1CFA-B01C-4D68-8417-C968CD43EC4A}"/>
    <cellStyle name="쉼표 [0] 3 24 2" xfId="7067" xr:uid="{7D06FE7C-A2D3-4589-8101-2C43DD339EE9}"/>
    <cellStyle name="쉼표 [0] 3 24 3" xfId="10859" xr:uid="{0DFD7828-1C59-48A7-8489-4550CF84B98A}"/>
    <cellStyle name="쉼표 [0] 3 24 4" xfId="14650" xr:uid="{4FB4704B-2EF8-4336-A3EF-7178FE5F22C3}"/>
    <cellStyle name="쉼표 [0] 3 24 5" xfId="18441" xr:uid="{2F76441F-E44B-4FD1-ADA0-BB2339B2DE2E}"/>
    <cellStyle name="쉼표 [0] 3 25" xfId="4101" xr:uid="{49D3D4E5-3703-4A54-8A66-550E4658FD48}"/>
    <cellStyle name="쉼표 [0] 3 25 2" xfId="7068" xr:uid="{A24EC4D1-A64A-4F1A-9B02-1D1C022AA7B3}"/>
    <cellStyle name="쉼표 [0] 3 25 3" xfId="10860" xr:uid="{30E22395-6514-41B9-AB4C-2D7F04889258}"/>
    <cellStyle name="쉼표 [0] 3 25 4" xfId="14651" xr:uid="{611AE979-BAD3-4C8A-99C2-CA24979A2CAE}"/>
    <cellStyle name="쉼표 [0] 3 25 5" xfId="18442" xr:uid="{10CD7352-E657-4159-9EA8-FD06016DD2E6}"/>
    <cellStyle name="쉼표 [0] 3 26" xfId="4109" xr:uid="{69313F41-879D-467F-ADA3-DED6C93E61F0}"/>
    <cellStyle name="쉼표 [0] 3 26 2" xfId="7069" xr:uid="{383FD058-8A8D-4031-B6F8-163353593398}"/>
    <cellStyle name="쉼표 [0] 3 26 3" xfId="10861" xr:uid="{BB243087-2A39-44FD-91DD-B47845E509C8}"/>
    <cellStyle name="쉼표 [0] 3 26 4" xfId="14652" xr:uid="{0A5244D8-9313-4C0C-8D49-C6E93494786A}"/>
    <cellStyle name="쉼표 [0] 3 26 5" xfId="18443" xr:uid="{4A8FB473-EC89-46F3-8F13-8AC1EFD7ADF9}"/>
    <cellStyle name="쉼표 [0] 3 27" xfId="4117" xr:uid="{25248304-D003-4A6F-8B5F-059E5657B2E3}"/>
    <cellStyle name="쉼표 [0] 3 27 2" xfId="7070" xr:uid="{004EC1F0-4A20-4D28-B01B-7B043401FC6D}"/>
    <cellStyle name="쉼표 [0] 3 27 3" xfId="10862" xr:uid="{11BB5BCD-940D-4080-B7A7-9EC1B25DD297}"/>
    <cellStyle name="쉼표 [0] 3 27 4" xfId="14653" xr:uid="{D7E8F3B7-1942-4C64-B118-3BF84FD69051}"/>
    <cellStyle name="쉼표 [0] 3 27 5" xfId="18444" xr:uid="{1499C409-7677-448B-AEA4-C5F0AD6D990E}"/>
    <cellStyle name="쉼표 [0] 3 28" xfId="4125" xr:uid="{4DF2C322-CAB9-4348-BE7D-C4499F0B4D88}"/>
    <cellStyle name="쉼표 [0] 3 28 2" xfId="7071" xr:uid="{FA2F6CD6-D616-4FCE-B5A8-521A4E221E35}"/>
    <cellStyle name="쉼표 [0] 3 28 3" xfId="10863" xr:uid="{205198B7-354B-4251-94D1-13197192EC28}"/>
    <cellStyle name="쉼표 [0] 3 28 4" xfId="14654" xr:uid="{910B8D93-70D3-4D5C-B271-498256BBF99A}"/>
    <cellStyle name="쉼표 [0] 3 28 5" xfId="18445" xr:uid="{4A531E3C-569A-49D2-AAF1-2EABA18751BB}"/>
    <cellStyle name="쉼표 [0] 3 29" xfId="4133" xr:uid="{036B01D9-F369-4A4E-893E-8F53D2B8DEA6}"/>
    <cellStyle name="쉼표 [0] 3 29 2" xfId="7072" xr:uid="{369BF30A-69FD-4C45-BA1C-4CBF86BD9AA6}"/>
    <cellStyle name="쉼표 [0] 3 29 3" xfId="10864" xr:uid="{A4485FB2-7068-42DB-B132-A8A739188946}"/>
    <cellStyle name="쉼표 [0] 3 29 4" xfId="14655" xr:uid="{418546FF-BFE9-4D58-A96F-DBAFC7D4C345}"/>
    <cellStyle name="쉼표 [0] 3 29 5" xfId="18446" xr:uid="{5B521169-CBBD-4D86-87DF-DB7AC2428CDC}"/>
    <cellStyle name="쉼표 [0] 3 3" xfId="193" xr:uid="{02A52104-1741-45ED-86B6-60A95B18B69D}"/>
    <cellStyle name="쉼표 [0] 3 3 10" xfId="10865" xr:uid="{7B15DC66-A66F-4FDF-BB39-C8F9CB3BE7D6}"/>
    <cellStyle name="쉼표 [0] 3 3 11" xfId="14656" xr:uid="{3D9415C7-245F-4B53-9CD1-8633843EF76B}"/>
    <cellStyle name="쉼표 [0] 3 3 12" xfId="18447" xr:uid="{3892F70B-129D-401E-A153-D22ADDC7B512}"/>
    <cellStyle name="쉼표 [0] 3 3 2" xfId="469" xr:uid="{542C6E60-0EE1-44CE-AB6F-397367BC6B5B}"/>
    <cellStyle name="쉼표 [0] 3 3 2 10" xfId="18448" xr:uid="{B416FA72-5BD4-4A0B-A5F7-923B6D625661}"/>
    <cellStyle name="쉼표 [0] 3 3 2 2" xfId="991" xr:uid="{8CDBC981-BBC2-47C7-8549-54BAD102D790}"/>
    <cellStyle name="쉼표 [0] 3 3 2 2 2" xfId="1674" xr:uid="{9715ECEF-C41F-416D-A723-E1BE87F15482}"/>
    <cellStyle name="쉼표 [0] 3 3 2 2 2 2" xfId="3467" xr:uid="{1E356920-5405-4DB0-B1FD-5C967444CE25}"/>
    <cellStyle name="쉼표 [0] 3 3 2 2 2 2 2" xfId="7077" xr:uid="{B7982F5D-80E0-4790-81AF-BEBF7E269B93}"/>
    <cellStyle name="쉼표 [0] 3 3 2 2 2 2 3" xfId="10869" xr:uid="{6AB10560-C486-49A9-8C97-98BB5104346B}"/>
    <cellStyle name="쉼표 [0] 3 3 2 2 2 2 4" xfId="14660" xr:uid="{317D03CE-CC93-4D46-9360-1DD56C004F98}"/>
    <cellStyle name="쉼표 [0] 3 3 2 2 2 2 5" xfId="18451" xr:uid="{CB9C6152-0E45-4D26-96E3-01A5084FC618}"/>
    <cellStyle name="쉼표 [0] 3 3 2 2 2 3" xfId="7076" xr:uid="{E87B65EC-A593-468C-A2F6-4E67B6CBC1C8}"/>
    <cellStyle name="쉼표 [0] 3 3 2 2 2 4" xfId="10868" xr:uid="{27C90C37-7B81-4D50-B2AF-F50A17ECCD35}"/>
    <cellStyle name="쉼표 [0] 3 3 2 2 2 5" xfId="14659" xr:uid="{1FB0A055-8E23-4FD2-90F1-07169755ACDF}"/>
    <cellStyle name="쉼표 [0] 3 3 2 2 2 6" xfId="18450" xr:uid="{777B6643-A180-45DA-8EB1-CF3EB5911B63}"/>
    <cellStyle name="쉼표 [0] 3 3 2 2 3" xfId="2179" xr:uid="{19DB4F74-753C-41D3-B127-ADC337913A61}"/>
    <cellStyle name="쉼표 [0] 3 3 2 2 3 2" xfId="3972" xr:uid="{6A1630AF-C009-483B-9636-93B1B3A4CF3C}"/>
    <cellStyle name="쉼표 [0] 3 3 2 2 3 2 2" xfId="7079" xr:uid="{EE24BA92-1DCB-4491-AD64-F6A06F22420D}"/>
    <cellStyle name="쉼표 [0] 3 3 2 2 3 2 3" xfId="10871" xr:uid="{A3DD2AA3-BC16-4BD8-AECF-A25452A7D249}"/>
    <cellStyle name="쉼표 [0] 3 3 2 2 3 2 4" xfId="14662" xr:uid="{F418ED37-7E25-4149-A004-FE485DF089F5}"/>
    <cellStyle name="쉼표 [0] 3 3 2 2 3 2 5" xfId="18453" xr:uid="{5164D00F-7537-46DB-9D6B-80FDE0303D07}"/>
    <cellStyle name="쉼표 [0] 3 3 2 2 3 3" xfId="7078" xr:uid="{FFF4B19D-BD99-4DE4-96CF-BB038A2E53B4}"/>
    <cellStyle name="쉼표 [0] 3 3 2 2 3 4" xfId="10870" xr:uid="{7267A9E6-4640-47B0-B607-732D8A7EB76F}"/>
    <cellStyle name="쉼표 [0] 3 3 2 2 3 5" xfId="14661" xr:uid="{97DD2F16-75DE-4330-87AA-25821C39F1E3}"/>
    <cellStyle name="쉼표 [0] 3 3 2 2 3 6" xfId="18452" xr:uid="{A900A118-B77B-41AF-8B71-A4AA3A1A4849}"/>
    <cellStyle name="쉼표 [0] 3 3 2 2 4" xfId="2784" xr:uid="{762156CA-BEFC-4684-8D98-E20E2DC95F76}"/>
    <cellStyle name="쉼표 [0] 3 3 2 2 4 2" xfId="7080" xr:uid="{89467DE3-2967-4FE1-B20B-5F01C85370C4}"/>
    <cellStyle name="쉼표 [0] 3 3 2 2 4 3" xfId="10872" xr:uid="{93433150-E2F3-452F-85BC-6DA728361960}"/>
    <cellStyle name="쉼표 [0] 3 3 2 2 4 4" xfId="14663" xr:uid="{FCCD9237-5770-4D34-8142-8BFDF336E5D4}"/>
    <cellStyle name="쉼표 [0] 3 3 2 2 4 5" xfId="18454" xr:uid="{838A274A-57F4-4208-B77A-4C816F780AB5}"/>
    <cellStyle name="쉼표 [0] 3 3 2 2 5" xfId="7075" xr:uid="{AE724180-D2EC-428E-99FC-5C2B62F6C83C}"/>
    <cellStyle name="쉼표 [0] 3 3 2 2 6" xfId="10867" xr:uid="{C64AF2D5-925E-4EF9-BC77-274E1393F081}"/>
    <cellStyle name="쉼표 [0] 3 3 2 2 7" xfId="14658" xr:uid="{4550248B-D02C-429D-A58D-FC0A3E730B1C}"/>
    <cellStyle name="쉼표 [0] 3 3 2 2 8" xfId="18449" xr:uid="{DC9051F6-43CE-4653-9396-B08A1A263F37}"/>
    <cellStyle name="쉼표 [0] 3 3 2 3" xfId="1218" xr:uid="{39CDDAEB-F4D0-4455-9389-A053E3A47332}"/>
    <cellStyle name="쉼표 [0] 3 3 2 3 2" xfId="1901" xr:uid="{0AF30D01-8368-4579-90D7-BCAA58CB4206}"/>
    <cellStyle name="쉼표 [0] 3 3 2 3 2 2" xfId="3694" xr:uid="{5EDB090B-9501-43E6-9BA5-9FC64D11E1E1}"/>
    <cellStyle name="쉼표 [0] 3 3 2 3 2 2 2" xfId="7083" xr:uid="{2F39F4E8-9CF2-4853-8B90-21ED3DEFA5F6}"/>
    <cellStyle name="쉼표 [0] 3 3 2 3 2 2 3" xfId="10875" xr:uid="{BA82F684-81C7-4BE3-9585-A875CEFA43DE}"/>
    <cellStyle name="쉼표 [0] 3 3 2 3 2 2 4" xfId="14666" xr:uid="{02FD02BC-A4C2-4F45-873A-6701DE0F6F4B}"/>
    <cellStyle name="쉼표 [0] 3 3 2 3 2 2 5" xfId="18457" xr:uid="{69A685EF-B9AF-4337-BE4E-EA066667A71A}"/>
    <cellStyle name="쉼표 [0] 3 3 2 3 2 3" xfId="7082" xr:uid="{C816B866-86DB-4CBB-8971-CF7718841237}"/>
    <cellStyle name="쉼표 [0] 3 3 2 3 2 4" xfId="10874" xr:uid="{ED1C5BA3-3789-41AC-B2FF-B7EF89EAE807}"/>
    <cellStyle name="쉼표 [0] 3 3 2 3 2 5" xfId="14665" xr:uid="{7937B824-15FA-4DBE-A31F-7F0AC2CA8CF5}"/>
    <cellStyle name="쉼표 [0] 3 3 2 3 2 6" xfId="18456" xr:uid="{231CCEF0-240D-446F-AF5C-A64916F6349C}"/>
    <cellStyle name="쉼표 [0] 3 3 2 3 3" xfId="3011" xr:uid="{EB336D5C-F513-4300-A8BC-C38FB1C531B0}"/>
    <cellStyle name="쉼표 [0] 3 3 2 3 3 2" xfId="7084" xr:uid="{34664A29-4301-49AF-93F4-8A958D8F7C26}"/>
    <cellStyle name="쉼표 [0] 3 3 2 3 3 3" xfId="10876" xr:uid="{3CE677A5-32BA-4BFE-ACD4-8BD469FDF0BD}"/>
    <cellStyle name="쉼표 [0] 3 3 2 3 3 4" xfId="14667" xr:uid="{31ECD87D-0692-4F84-AD9E-7C523CBA8883}"/>
    <cellStyle name="쉼표 [0] 3 3 2 3 3 5" xfId="18458" xr:uid="{DDDCF4D9-D5CC-464E-ACDB-5C39C2F21587}"/>
    <cellStyle name="쉼표 [0] 3 3 2 3 4" xfId="7081" xr:uid="{23728F50-7566-4260-8AA7-C7117FA41F43}"/>
    <cellStyle name="쉼표 [0] 3 3 2 3 5" xfId="10873" xr:uid="{A6FF8F82-B634-4C36-B740-8966F2EC0F26}"/>
    <cellStyle name="쉼표 [0] 3 3 2 3 6" xfId="14664" xr:uid="{8891714D-C178-4260-8C29-99BE770D68EA}"/>
    <cellStyle name="쉼표 [0] 3 3 2 3 7" xfId="18455" xr:uid="{59A4A7DA-FF68-4FDF-B8C5-BE67DE689444}"/>
    <cellStyle name="쉼표 [0] 3 3 2 4" xfId="1446" xr:uid="{254FFBD4-1AAA-4B39-B89C-F7C0E2A6A950}"/>
    <cellStyle name="쉼표 [0] 3 3 2 4 2" xfId="3239" xr:uid="{8E9149C0-448E-4758-89EE-8D55EA49427B}"/>
    <cellStyle name="쉼표 [0] 3 3 2 4 2 2" xfId="7086" xr:uid="{5C97EFAF-9B03-4718-92F8-FA99F47A4F74}"/>
    <cellStyle name="쉼표 [0] 3 3 2 4 2 3" xfId="10878" xr:uid="{801BECAE-DB28-421F-A6E2-97E7EAC1EF56}"/>
    <cellStyle name="쉼표 [0] 3 3 2 4 2 4" xfId="14669" xr:uid="{200F57C6-6DEA-4663-ABCD-5D8FE3B51EED}"/>
    <cellStyle name="쉼표 [0] 3 3 2 4 2 5" xfId="18460" xr:uid="{1FCCD4CA-9E77-4F75-910E-7C96CECD666A}"/>
    <cellStyle name="쉼표 [0] 3 3 2 4 3" xfId="7085" xr:uid="{0A9042E7-2A32-4A76-BB4A-1E486AF0DE3F}"/>
    <cellStyle name="쉼표 [0] 3 3 2 4 4" xfId="10877" xr:uid="{24071397-F139-4FE3-BCD7-ABD3FBF3D43B}"/>
    <cellStyle name="쉼표 [0] 3 3 2 4 5" xfId="14668" xr:uid="{4E58158C-064B-4D42-93A4-E5361724B4F0}"/>
    <cellStyle name="쉼표 [0] 3 3 2 4 6" xfId="18459" xr:uid="{4D4696FD-6515-4816-A71D-D1D96E87B312}"/>
    <cellStyle name="쉼표 [0] 3 3 2 5" xfId="764" xr:uid="{CE68CDD0-BD84-49DB-9F80-E95251B6473D}"/>
    <cellStyle name="쉼표 [0] 3 3 2 5 2" xfId="2557" xr:uid="{8268637C-81BD-4456-891F-2C25469DABD0}"/>
    <cellStyle name="쉼표 [0] 3 3 2 5 2 2" xfId="7088" xr:uid="{BBC02594-C187-42EC-AC15-AE0729B8E3CB}"/>
    <cellStyle name="쉼표 [0] 3 3 2 5 2 3" xfId="10880" xr:uid="{60F1007F-9BF6-48BA-A2AA-14565C70EA4E}"/>
    <cellStyle name="쉼표 [0] 3 3 2 5 2 4" xfId="14671" xr:uid="{2242AD4E-7425-4BB6-8027-5A7FCC64CFBF}"/>
    <cellStyle name="쉼표 [0] 3 3 2 5 2 5" xfId="18462" xr:uid="{4BFFA337-5249-4471-857A-F15247F02121}"/>
    <cellStyle name="쉼표 [0] 3 3 2 5 3" xfId="7087" xr:uid="{55245C23-1B84-4A55-B86C-5F0C20181B95}"/>
    <cellStyle name="쉼표 [0] 3 3 2 5 4" xfId="10879" xr:uid="{99D94B33-5DB4-43A9-A001-E2145902F49D}"/>
    <cellStyle name="쉼표 [0] 3 3 2 5 5" xfId="14670" xr:uid="{A6ADBFC6-0024-4232-9257-97FD888BDC52}"/>
    <cellStyle name="쉼표 [0] 3 3 2 5 6" xfId="18461" xr:uid="{B8178D51-0146-4809-B5D3-D0C36EA6DBD9}"/>
    <cellStyle name="쉼표 [0] 3 3 2 6" xfId="2302" xr:uid="{A1BF932C-EB07-48AA-9804-B57545089A86}"/>
    <cellStyle name="쉼표 [0] 3 3 2 6 2" xfId="7089" xr:uid="{94CADB06-DD31-41FE-B3C1-501E740DDA6B}"/>
    <cellStyle name="쉼표 [0] 3 3 2 6 3" xfId="10881" xr:uid="{FF992E5A-1A77-48CF-BAC4-A40A6501918C}"/>
    <cellStyle name="쉼표 [0] 3 3 2 6 4" xfId="14672" xr:uid="{2FEBFF80-01D0-4FBA-B3F3-8AE2A14C8C16}"/>
    <cellStyle name="쉼표 [0] 3 3 2 6 5" xfId="18463" xr:uid="{2C54344B-8E7C-4011-80F5-8917E99E0041}"/>
    <cellStyle name="쉼표 [0] 3 3 2 7" xfId="7074" xr:uid="{29E09FF0-D01B-4BB1-9333-601E886B1A4D}"/>
    <cellStyle name="쉼표 [0] 3 3 2 8" xfId="10866" xr:uid="{34425E85-64EC-4F10-A4B6-90F5DC0DD8BF}"/>
    <cellStyle name="쉼표 [0] 3 3 2 9" xfId="14657" xr:uid="{1221C3A1-91D8-4B1A-A9D7-F29C195300EA}"/>
    <cellStyle name="쉼표 [0] 3 3 3" xfId="689" xr:uid="{B7BCB904-E3CE-4BD1-AA3C-5507BA02DC18}"/>
    <cellStyle name="쉼표 [0] 3 3 3 10" xfId="18464" xr:uid="{369E9BA8-FB1D-4D23-B8F1-515DBAF7F75B}"/>
    <cellStyle name="쉼표 [0] 3 3 3 2" xfId="916" xr:uid="{8BA38F46-5FA5-40CF-9B59-E2049EB3A20D}"/>
    <cellStyle name="쉼표 [0] 3 3 3 2 2" xfId="1599" xr:uid="{85D02B3F-320F-4A72-A71B-683507695BFC}"/>
    <cellStyle name="쉼표 [0] 3 3 3 2 2 2" xfId="3392" xr:uid="{E9F425E2-8B97-46CC-8724-91975344CF4A}"/>
    <cellStyle name="쉼표 [0] 3 3 3 2 2 2 2" xfId="7093" xr:uid="{9C5C1E28-29CF-42C4-84B2-703C4E96C211}"/>
    <cellStyle name="쉼표 [0] 3 3 3 2 2 2 3" xfId="10885" xr:uid="{DAA1370A-B12C-4ADB-AE70-9B48267D0C2A}"/>
    <cellStyle name="쉼표 [0] 3 3 3 2 2 2 4" xfId="14676" xr:uid="{911575E3-A51A-4737-A8F4-AD2023F4E90E}"/>
    <cellStyle name="쉼표 [0] 3 3 3 2 2 2 5" xfId="18467" xr:uid="{53804655-B526-432C-AF30-3E7BD731582B}"/>
    <cellStyle name="쉼표 [0] 3 3 3 2 2 3" xfId="7092" xr:uid="{A0464942-705B-487E-A4CA-7B493CFE7E97}"/>
    <cellStyle name="쉼표 [0] 3 3 3 2 2 4" xfId="10884" xr:uid="{CF97E452-792F-4B2B-A277-E0DBF1E98463}"/>
    <cellStyle name="쉼표 [0] 3 3 3 2 2 5" xfId="14675" xr:uid="{917D0A5A-9ABB-4DF7-B0CB-D2DD89A6DDB4}"/>
    <cellStyle name="쉼표 [0] 3 3 3 2 2 6" xfId="18466" xr:uid="{C60F73A0-C17D-40B7-ABA6-5D139F41B8B1}"/>
    <cellStyle name="쉼표 [0] 3 3 3 2 3" xfId="2709" xr:uid="{F859027F-7DEC-4D89-8B60-38FCD6C5B065}"/>
    <cellStyle name="쉼표 [0] 3 3 3 2 3 2" xfId="7094" xr:uid="{708777E6-FCDF-4EBB-B5F5-896C29124F6D}"/>
    <cellStyle name="쉼표 [0] 3 3 3 2 3 3" xfId="10886" xr:uid="{46AFEBCA-2F7B-45F6-8310-078D2FBB909F}"/>
    <cellStyle name="쉼표 [0] 3 3 3 2 3 4" xfId="14677" xr:uid="{DED6BB6A-6576-4AD7-8D28-66413BA22120}"/>
    <cellStyle name="쉼표 [0] 3 3 3 2 3 5" xfId="18468" xr:uid="{5F23E56C-EDD2-4237-B137-30055EF8EE36}"/>
    <cellStyle name="쉼표 [0] 3 3 3 2 4" xfId="7091" xr:uid="{2E19924D-D617-48BA-A91E-7FB9DF0B3EAE}"/>
    <cellStyle name="쉼표 [0] 3 3 3 2 5" xfId="10883" xr:uid="{917319B7-EC5A-4937-93ED-05375E3C14E2}"/>
    <cellStyle name="쉼표 [0] 3 3 3 2 6" xfId="14674" xr:uid="{C4A501BE-7325-4083-903F-EB26DDDB190B}"/>
    <cellStyle name="쉼표 [0] 3 3 3 2 7" xfId="18465" xr:uid="{6176E3E3-B1B0-4ACD-9ECE-757B04C18A76}"/>
    <cellStyle name="쉼표 [0] 3 3 3 3" xfId="1143" xr:uid="{09DCEB8D-93B9-489E-8FD4-642F6DF3516C}"/>
    <cellStyle name="쉼표 [0] 3 3 3 3 2" xfId="1826" xr:uid="{263A4210-FEBE-406F-A198-909A7CB37C0D}"/>
    <cellStyle name="쉼표 [0] 3 3 3 3 2 2" xfId="3619" xr:uid="{086BBBE6-A1E0-4032-9D6F-A64457519643}"/>
    <cellStyle name="쉼표 [0] 3 3 3 3 2 2 2" xfId="7097" xr:uid="{74C643F4-224E-4C30-B219-2F1DB1BF4436}"/>
    <cellStyle name="쉼표 [0] 3 3 3 3 2 2 3" xfId="10889" xr:uid="{85F9F90C-CDC4-4D2D-B449-B187AE2D4601}"/>
    <cellStyle name="쉼표 [0] 3 3 3 3 2 2 4" xfId="14680" xr:uid="{EA0FA88E-EAA3-4FC8-9070-88BC15FE14CC}"/>
    <cellStyle name="쉼표 [0] 3 3 3 3 2 2 5" xfId="18471" xr:uid="{0AA64A61-C4A8-47B6-983F-199EC774DD12}"/>
    <cellStyle name="쉼표 [0] 3 3 3 3 2 3" xfId="7096" xr:uid="{2D6CF9F4-698E-4386-9CD5-AC3C6A32DD4C}"/>
    <cellStyle name="쉼표 [0] 3 3 3 3 2 4" xfId="10888" xr:uid="{7BF0151F-CB70-45A0-8734-04C25718F659}"/>
    <cellStyle name="쉼표 [0] 3 3 3 3 2 5" xfId="14679" xr:uid="{7F6848BD-70AF-4C8C-91EF-FCCCA833BF0D}"/>
    <cellStyle name="쉼표 [0] 3 3 3 3 2 6" xfId="18470" xr:uid="{007C4966-C4BF-4FE5-8290-2783C295E57C}"/>
    <cellStyle name="쉼표 [0] 3 3 3 3 3" xfId="2936" xr:uid="{7DF97C2C-7116-443F-86DA-4AC72AFA55DF}"/>
    <cellStyle name="쉼표 [0] 3 3 3 3 3 2" xfId="7098" xr:uid="{5618E2B8-DA65-4C4F-AE1A-E75F413C4A61}"/>
    <cellStyle name="쉼표 [0] 3 3 3 3 3 3" xfId="10890" xr:uid="{BC848887-0EE3-48BB-80AE-BE4A3F4C3D07}"/>
    <cellStyle name="쉼표 [0] 3 3 3 3 3 4" xfId="14681" xr:uid="{A269ADF2-D9DD-4A5F-8B8C-AEE97C6FCA1F}"/>
    <cellStyle name="쉼표 [0] 3 3 3 3 3 5" xfId="18472" xr:uid="{31A5C7FA-211A-432B-B575-47F1CFC50F50}"/>
    <cellStyle name="쉼표 [0] 3 3 3 3 4" xfId="7095" xr:uid="{27AED01D-25E0-4E34-BB37-72323A882D09}"/>
    <cellStyle name="쉼표 [0] 3 3 3 3 5" xfId="10887" xr:uid="{331B5B1A-1FAC-438D-B043-84F2CAE33F67}"/>
    <cellStyle name="쉼표 [0] 3 3 3 3 6" xfId="14678" xr:uid="{1B71260B-95F4-4ADC-8ECF-B468A2D2B7B3}"/>
    <cellStyle name="쉼표 [0] 3 3 3 3 7" xfId="18469" xr:uid="{E0C1C4EE-14FD-4AE0-B50D-8B1B11B6D5CF}"/>
    <cellStyle name="쉼표 [0] 3 3 3 4" xfId="1371" xr:uid="{C2E2C664-D6AD-4A2B-9EC2-4BC875471B3B}"/>
    <cellStyle name="쉼표 [0] 3 3 3 4 2" xfId="3164" xr:uid="{0E4C2AD0-20D6-4A8E-AC55-BB7C28184FC2}"/>
    <cellStyle name="쉼표 [0] 3 3 3 4 2 2" xfId="7100" xr:uid="{D75EA1DE-6EB7-4587-897B-4B0DB8C91886}"/>
    <cellStyle name="쉼표 [0] 3 3 3 4 2 3" xfId="10892" xr:uid="{AFA37BBB-8311-43C4-B0E8-73353F994590}"/>
    <cellStyle name="쉼표 [0] 3 3 3 4 2 4" xfId="14683" xr:uid="{BFE45967-C2B9-42BF-9435-65858C1AB5AF}"/>
    <cellStyle name="쉼표 [0] 3 3 3 4 2 5" xfId="18474" xr:uid="{54C0D1F0-9F87-4317-A3A9-4337919F4588}"/>
    <cellStyle name="쉼표 [0] 3 3 3 4 3" xfId="7099" xr:uid="{3BF930AE-AE07-4DFB-8686-73E2A08DCC79}"/>
    <cellStyle name="쉼표 [0] 3 3 3 4 4" xfId="10891" xr:uid="{05623013-E7E9-4605-9DC2-ECECBBB27769}"/>
    <cellStyle name="쉼표 [0] 3 3 3 4 5" xfId="14682" xr:uid="{1A01730E-B0CA-414F-9F5D-FB9DAFE290F5}"/>
    <cellStyle name="쉼표 [0] 3 3 3 4 6" xfId="18473" xr:uid="{D2DB153B-A0DF-4712-9B8B-BEA7F35649C7}"/>
    <cellStyle name="쉼표 [0] 3 3 3 5" xfId="1975" xr:uid="{761B6660-C0D5-4662-9CF1-2AD3C0019509}"/>
    <cellStyle name="쉼표 [0] 3 3 3 5 2" xfId="3768" xr:uid="{3C406FAD-3D7E-41A3-AF7A-7162287DCDBA}"/>
    <cellStyle name="쉼표 [0] 3 3 3 5 2 2" xfId="7102" xr:uid="{D6549CB9-0CD4-4E2B-9733-167171B1411F}"/>
    <cellStyle name="쉼표 [0] 3 3 3 5 2 3" xfId="10894" xr:uid="{02280DC5-A2B0-4206-893C-F0356883E329}"/>
    <cellStyle name="쉼표 [0] 3 3 3 5 2 4" xfId="14685" xr:uid="{2786AB52-95D9-48CD-B486-760F9994E222}"/>
    <cellStyle name="쉼표 [0] 3 3 3 5 2 5" xfId="18476" xr:uid="{F485DAE6-7864-497C-A3C7-80946CA40CFC}"/>
    <cellStyle name="쉼표 [0] 3 3 3 5 3" xfId="7101" xr:uid="{DF3BC476-F604-4318-91E6-E23349B7C973}"/>
    <cellStyle name="쉼표 [0] 3 3 3 5 4" xfId="10893" xr:uid="{0B06AB7A-7655-4598-917F-E86E2534AFC1}"/>
    <cellStyle name="쉼표 [0] 3 3 3 5 5" xfId="14684" xr:uid="{7FD233DB-8CA7-4B6C-8278-06F5296F6C93}"/>
    <cellStyle name="쉼표 [0] 3 3 3 5 6" xfId="18475" xr:uid="{B14634F0-974F-4E89-A559-FE57C16B7E78}"/>
    <cellStyle name="쉼표 [0] 3 3 3 6" xfId="2482" xr:uid="{C6162D54-856F-4558-8220-397E1D335F9A}"/>
    <cellStyle name="쉼표 [0] 3 3 3 6 2" xfId="7103" xr:uid="{4430061B-098C-4C3D-AFB7-B9E38DE21392}"/>
    <cellStyle name="쉼표 [0] 3 3 3 6 3" xfId="10895" xr:uid="{53EFB3C7-F842-44A3-8CE8-13C5598EEC15}"/>
    <cellStyle name="쉼표 [0] 3 3 3 6 4" xfId="14686" xr:uid="{2550A647-CFCC-47FC-B25C-4187E51BE50E}"/>
    <cellStyle name="쉼표 [0] 3 3 3 6 5" xfId="18477" xr:uid="{57E74E72-1AC1-4416-95E1-607067825A68}"/>
    <cellStyle name="쉼표 [0] 3 3 3 7" xfId="7090" xr:uid="{400EE4B7-2668-4DC3-A23C-69A3D8E624A0}"/>
    <cellStyle name="쉼표 [0] 3 3 3 8" xfId="10882" xr:uid="{4A06BA8A-8CE5-4BB1-A417-3DF7C4E51C4A}"/>
    <cellStyle name="쉼표 [0] 3 3 3 9" xfId="14673" xr:uid="{9443C133-DDED-44C6-9009-B9E1DBA2BEAC}"/>
    <cellStyle name="쉼표 [0] 3 3 4" xfId="840" xr:uid="{64A755EA-6531-43BF-A392-5243A2B557F0}"/>
    <cellStyle name="쉼표 [0] 3 3 4 2" xfId="1523" xr:uid="{8F54A0EB-AC70-4417-BD40-002BA595FFBF}"/>
    <cellStyle name="쉼표 [0] 3 3 4 2 2" xfId="3316" xr:uid="{582ACA21-D156-4C81-8F42-3C8676586D07}"/>
    <cellStyle name="쉼표 [0] 3 3 4 2 2 2" xfId="7106" xr:uid="{D91E9872-C2F1-463A-BDFC-617C8635AD43}"/>
    <cellStyle name="쉼표 [0] 3 3 4 2 2 3" xfId="10898" xr:uid="{89554600-CF72-40DA-B443-ED140F8AD631}"/>
    <cellStyle name="쉼표 [0] 3 3 4 2 2 4" xfId="14689" xr:uid="{75B83725-2105-4D8E-85F4-60D939FA7D4D}"/>
    <cellStyle name="쉼표 [0] 3 3 4 2 2 5" xfId="18480" xr:uid="{907EBA81-A84E-4412-822C-F314E44E23D6}"/>
    <cellStyle name="쉼표 [0] 3 3 4 2 3" xfId="7105" xr:uid="{F8F6E1A3-A9D3-49B5-A5CE-7FCE9A1D6429}"/>
    <cellStyle name="쉼표 [0] 3 3 4 2 4" xfId="10897" xr:uid="{A0D372A2-53D8-4CF1-B914-9CD3FFE32B03}"/>
    <cellStyle name="쉼표 [0] 3 3 4 2 5" xfId="14688" xr:uid="{4E9C0CB7-E6A0-430E-9078-2C4C013C3D7A}"/>
    <cellStyle name="쉼표 [0] 3 3 4 2 6" xfId="18479" xr:uid="{15C4F79D-C43F-44E6-A553-7DCEE17056EE}"/>
    <cellStyle name="쉼표 [0] 3 3 4 3" xfId="2104" xr:uid="{8DB90BB9-6A06-4352-9FDA-5403F368B419}"/>
    <cellStyle name="쉼표 [0] 3 3 4 3 2" xfId="3897" xr:uid="{1B8FD26D-90FA-4B21-93A4-CFF350D61213}"/>
    <cellStyle name="쉼표 [0] 3 3 4 3 2 2" xfId="7108" xr:uid="{D9449C8F-BF5D-4A8F-8829-5227B0E6AFD5}"/>
    <cellStyle name="쉼표 [0] 3 3 4 3 2 3" xfId="10900" xr:uid="{D008EACB-1451-417E-8A16-E41D538B6EC5}"/>
    <cellStyle name="쉼표 [0] 3 3 4 3 2 4" xfId="14691" xr:uid="{F25AE0E2-2A2E-4B2D-8677-389480E516A9}"/>
    <cellStyle name="쉼표 [0] 3 3 4 3 2 5" xfId="18482" xr:uid="{DCA6BB30-2ACF-44AF-9468-BCD3C8ED82F2}"/>
    <cellStyle name="쉼표 [0] 3 3 4 3 3" xfId="7107" xr:uid="{1E6323D9-1992-4D4F-B0A6-39076D2C88F5}"/>
    <cellStyle name="쉼표 [0] 3 3 4 3 4" xfId="10899" xr:uid="{A9D6413D-EFD9-44BA-B104-AB635AB9DFB7}"/>
    <cellStyle name="쉼표 [0] 3 3 4 3 5" xfId="14690" xr:uid="{C6A5E954-93A4-4C31-B814-FDAA1F050C98}"/>
    <cellStyle name="쉼표 [0] 3 3 4 3 6" xfId="18481" xr:uid="{74843842-DBF6-47E9-97AE-0EC9D4946F7C}"/>
    <cellStyle name="쉼표 [0] 3 3 4 4" xfId="2633" xr:uid="{F7D84664-17B7-47E3-8691-1FE54A8BD17B}"/>
    <cellStyle name="쉼표 [0] 3 3 4 4 2" xfId="7109" xr:uid="{DAC4B26D-D533-4294-9D74-54BB3F89462C}"/>
    <cellStyle name="쉼표 [0] 3 3 4 4 3" xfId="10901" xr:uid="{0CA5512C-D3ED-4C3A-B2B8-99E2A0D31A2B}"/>
    <cellStyle name="쉼표 [0] 3 3 4 4 4" xfId="14692" xr:uid="{23552B03-1118-403F-85C9-CDC8E4733EAC}"/>
    <cellStyle name="쉼표 [0] 3 3 4 4 5" xfId="18483" xr:uid="{810DB94B-F19F-4858-9393-FDBB420DDA49}"/>
    <cellStyle name="쉼표 [0] 3 3 4 5" xfId="7104" xr:uid="{94AE11E2-99A2-4AEC-851E-2BAEFFA94190}"/>
    <cellStyle name="쉼표 [0] 3 3 4 6" xfId="10896" xr:uid="{E0DC96D8-3ED7-4AC3-A682-D6BCED6E7033}"/>
    <cellStyle name="쉼표 [0] 3 3 4 7" xfId="14687" xr:uid="{983B10CF-DDAA-407B-98E5-DCE83EC3633A}"/>
    <cellStyle name="쉼표 [0] 3 3 4 8" xfId="18478" xr:uid="{2934F93B-04F9-4D6A-AE85-A7B1A91B1E5A}"/>
    <cellStyle name="쉼표 [0] 3 3 5" xfId="1067" xr:uid="{D9812F63-4B35-4BFD-9659-7BC8B3E26F1E}"/>
    <cellStyle name="쉼표 [0] 3 3 5 2" xfId="1750" xr:uid="{333F107B-3FB6-4B6E-875F-DF75C0BDE465}"/>
    <cellStyle name="쉼표 [0] 3 3 5 2 2" xfId="3543" xr:uid="{DD45E81B-1F72-4F75-B426-AF29FB185007}"/>
    <cellStyle name="쉼표 [0] 3 3 5 2 2 2" xfId="7112" xr:uid="{40EE9E7B-04C4-4B52-85C9-FAE32E078A92}"/>
    <cellStyle name="쉼표 [0] 3 3 5 2 2 3" xfId="10904" xr:uid="{EA709624-A47C-43E4-B29D-9E596CFBE995}"/>
    <cellStyle name="쉼표 [0] 3 3 5 2 2 4" xfId="14695" xr:uid="{59F546FD-47E3-469C-864D-1612D39AE45F}"/>
    <cellStyle name="쉼표 [0] 3 3 5 2 2 5" xfId="18486" xr:uid="{B13C4F52-438E-485B-B82A-D92B9DC3123D}"/>
    <cellStyle name="쉼표 [0] 3 3 5 2 3" xfId="7111" xr:uid="{8771B433-8A3D-4164-BD33-2D3DBF085D29}"/>
    <cellStyle name="쉼표 [0] 3 3 5 2 4" xfId="10903" xr:uid="{3C64FFBD-3BFF-48A1-B180-4B0FD45F87F2}"/>
    <cellStyle name="쉼표 [0] 3 3 5 2 5" xfId="14694" xr:uid="{640E5B60-114F-4C47-99E8-BA5BDDBDB681}"/>
    <cellStyle name="쉼표 [0] 3 3 5 2 6" xfId="18485" xr:uid="{591D3D06-1814-482C-BABF-8B8421F5CD0A}"/>
    <cellStyle name="쉼표 [0] 3 3 5 3" xfId="2860" xr:uid="{3090A211-9DB5-4B08-AA1B-4CFF4C892267}"/>
    <cellStyle name="쉼표 [0] 3 3 5 3 2" xfId="7113" xr:uid="{4726ECCC-AE6C-4CB0-89B3-FA7726E6C3F6}"/>
    <cellStyle name="쉼표 [0] 3 3 5 3 3" xfId="10905" xr:uid="{8F3C5DD9-B181-49AE-A6CE-9F036A1D3F99}"/>
    <cellStyle name="쉼표 [0] 3 3 5 3 4" xfId="14696" xr:uid="{6F892ACB-0EA9-46C6-A681-A6A8342FE69E}"/>
    <cellStyle name="쉼표 [0] 3 3 5 3 5" xfId="18487" xr:uid="{648959B3-C448-43C7-8399-1C89DA53ACB1}"/>
    <cellStyle name="쉼표 [0] 3 3 5 4" xfId="7110" xr:uid="{FCA24E17-D895-4918-93C1-CB9B1A9C6552}"/>
    <cellStyle name="쉼표 [0] 3 3 5 5" xfId="10902" xr:uid="{B2F4E5BF-3A3A-42C4-B4E8-1FB8BEDD29E6}"/>
    <cellStyle name="쉼표 [0] 3 3 5 6" xfId="14693" xr:uid="{345B99DA-7E40-4791-AEC3-9F074C5D8C03}"/>
    <cellStyle name="쉼표 [0] 3 3 5 7" xfId="18484" xr:uid="{D965F3DF-0BD1-47DF-A519-A68FD2020EDF}"/>
    <cellStyle name="쉼표 [0] 3 3 6" xfId="1295" xr:uid="{1BE22CCA-77CE-4560-ADE6-F2D535C8174B}"/>
    <cellStyle name="쉼표 [0] 3 3 6 2" xfId="3088" xr:uid="{5F26EE58-D6D7-4EFC-93E2-41116997538F}"/>
    <cellStyle name="쉼표 [0] 3 3 6 2 2" xfId="7115" xr:uid="{A0BC8A6D-9441-4058-9EF9-4288587087A7}"/>
    <cellStyle name="쉼표 [0] 3 3 6 2 3" xfId="10907" xr:uid="{44163483-A556-4B56-B725-F719E586B451}"/>
    <cellStyle name="쉼표 [0] 3 3 6 2 4" xfId="14698" xr:uid="{E7C3484D-E6CA-487A-B8D5-F44AE9BFEA9A}"/>
    <cellStyle name="쉼표 [0] 3 3 6 2 5" xfId="18489" xr:uid="{C37696BB-EC19-4BBE-A2CB-84EDDCE0C20A}"/>
    <cellStyle name="쉼표 [0] 3 3 6 3" xfId="7114" xr:uid="{A5B6DBE7-B2FE-4277-8260-6EF0991A58A7}"/>
    <cellStyle name="쉼표 [0] 3 3 6 4" xfId="10906" xr:uid="{644B6749-0305-47BF-B003-AE29AA703827}"/>
    <cellStyle name="쉼표 [0] 3 3 6 5" xfId="14697" xr:uid="{F2F13E3A-BC53-4F62-BF7B-75BC5D53C0AF}"/>
    <cellStyle name="쉼표 [0] 3 3 6 6" xfId="18488" xr:uid="{59B2A01E-E68E-4888-93F3-73D42F9F51B9}"/>
    <cellStyle name="쉼표 [0] 3 3 7" xfId="599" xr:uid="{3A451BC9-93B6-42FD-A92E-E965EFE02938}"/>
    <cellStyle name="쉼표 [0] 3 3 7 2" xfId="2400" xr:uid="{D36C225A-D107-4CCD-86CC-551BD2121A22}"/>
    <cellStyle name="쉼표 [0] 3 3 7 2 2" xfId="7117" xr:uid="{446371D3-D9F1-4818-8582-6A4C3627241B}"/>
    <cellStyle name="쉼표 [0] 3 3 7 2 3" xfId="10909" xr:uid="{F5E25E79-3CDD-4F9C-8F8A-4A2C764E1454}"/>
    <cellStyle name="쉼표 [0] 3 3 7 2 4" xfId="14700" xr:uid="{28C492C0-D6B1-4228-801D-6EB3363370C3}"/>
    <cellStyle name="쉼표 [0] 3 3 7 2 5" xfId="18491" xr:uid="{CCAB26E1-491F-4A0C-BF69-6437DD3FF9B8}"/>
    <cellStyle name="쉼표 [0] 3 3 7 3" xfId="7116" xr:uid="{66B7EAF0-0A07-4E4A-B667-6C3F06028E32}"/>
    <cellStyle name="쉼표 [0] 3 3 7 4" xfId="10908" xr:uid="{FBFD5A88-804F-4D73-92CC-33AA6FC8EC45}"/>
    <cellStyle name="쉼표 [0] 3 3 7 5" xfId="14699" xr:uid="{60C57F3C-93B1-45A1-A4BE-C4B0BA0B8A2D}"/>
    <cellStyle name="쉼표 [0] 3 3 7 6" xfId="18490" xr:uid="{9233E3E1-541D-4299-9A07-7E6EA117E2E8}"/>
    <cellStyle name="쉼표 [0] 3 3 8" xfId="2265" xr:uid="{6A00DAFF-2409-4412-A46A-94B175360E51}"/>
    <cellStyle name="쉼표 [0] 3 3 8 2" xfId="7118" xr:uid="{32D1F097-CFAD-4939-BBA1-970FEAE5FF7F}"/>
    <cellStyle name="쉼표 [0] 3 3 8 3" xfId="10910" xr:uid="{3CFA1B12-42FF-4747-A4AB-B9F092380563}"/>
    <cellStyle name="쉼표 [0] 3 3 8 4" xfId="14701" xr:uid="{90B2CC9A-2E16-411E-B536-48BF39A9A580}"/>
    <cellStyle name="쉼표 [0] 3 3 8 5" xfId="18492" xr:uid="{BC11EF74-BB9E-4178-8EDB-6D8F1CFE5993}"/>
    <cellStyle name="쉼표 [0] 3 3 9" xfId="7073" xr:uid="{F347B08A-B672-4B77-86A9-9C79CB4DED75}"/>
    <cellStyle name="쉼표 [0] 3 30" xfId="4141" xr:uid="{F4A28C59-9A83-461D-AD7B-7A847A4998A5}"/>
    <cellStyle name="쉼표 [0] 3 30 2" xfId="7119" xr:uid="{B417B5CA-27D6-4CCC-8753-A06D60265617}"/>
    <cellStyle name="쉼표 [0] 3 30 3" xfId="10911" xr:uid="{2A6DB549-6D58-4E0A-8318-33187D532B15}"/>
    <cellStyle name="쉼표 [0] 3 30 4" xfId="14702" xr:uid="{DAEFAAF7-2E07-49C0-8F22-72D8C4A0C980}"/>
    <cellStyle name="쉼표 [0] 3 30 5" xfId="18493" xr:uid="{3CF5F06D-16C2-4FF8-BEF2-48AA3FE8B2F1}"/>
    <cellStyle name="쉼표 [0] 3 31" xfId="4149" xr:uid="{CDEC478F-D3EA-464E-A1E3-6C6E1379872E}"/>
    <cellStyle name="쉼표 [0] 3 31 2" xfId="7120" xr:uid="{AC3102A0-D55A-4737-9380-863DD8D0F336}"/>
    <cellStyle name="쉼표 [0] 3 31 3" xfId="10912" xr:uid="{979AF345-B17D-4A84-A468-76FF3681FC26}"/>
    <cellStyle name="쉼표 [0] 3 31 4" xfId="14703" xr:uid="{898F14D3-C246-4C86-AEE7-3F8322AFF2EE}"/>
    <cellStyle name="쉼표 [0] 3 31 5" xfId="18494" xr:uid="{1C1E3BF3-B444-4098-A7B5-357B87321B40}"/>
    <cellStyle name="쉼표 [0] 3 32" xfId="4157" xr:uid="{D91656F6-6C45-4968-9AAB-6663B5E6354E}"/>
    <cellStyle name="쉼표 [0] 3 32 2" xfId="7121" xr:uid="{C4696F39-D6F4-453B-B1E3-7E1F378C6C40}"/>
    <cellStyle name="쉼표 [0] 3 32 3" xfId="10913" xr:uid="{1D79F4BB-5C66-44F3-A029-A6C1F2C5B2E0}"/>
    <cellStyle name="쉼표 [0] 3 32 4" xfId="14704" xr:uid="{8CF375D5-E820-4BC0-B26D-ACC783AB5462}"/>
    <cellStyle name="쉼표 [0] 3 32 5" xfId="18495" xr:uid="{1AD95756-D6AF-484F-9870-189BD5404DB7}"/>
    <cellStyle name="쉼표 [0] 3 33" xfId="4165" xr:uid="{184A04CB-4791-4314-A368-2CC8C75AA820}"/>
    <cellStyle name="쉼표 [0] 3 33 2" xfId="7122" xr:uid="{7DCD7456-FAA6-4509-ADF7-290C59C8F602}"/>
    <cellStyle name="쉼표 [0] 3 33 3" xfId="10914" xr:uid="{1F02281C-5890-4A90-9921-B4FA9B835A10}"/>
    <cellStyle name="쉼표 [0] 3 33 4" xfId="14705" xr:uid="{EF3ECB98-5DDF-4715-997F-CA28E604CE75}"/>
    <cellStyle name="쉼표 [0] 3 33 5" xfId="18496" xr:uid="{AE3D1B61-7A9C-43B6-AA2A-BF68EAA0CB55}"/>
    <cellStyle name="쉼표 [0] 3 34" xfId="4175" xr:uid="{C6FC1087-982F-44FD-B92B-9DCAF13EE1EB}"/>
    <cellStyle name="쉼표 [0] 3 34 2" xfId="7123" xr:uid="{7758791B-E8B1-4A21-A251-58852BDE2011}"/>
    <cellStyle name="쉼표 [0] 3 34 3" xfId="10915" xr:uid="{1B638D9B-57F2-45A0-B4C7-0758A7027B63}"/>
    <cellStyle name="쉼표 [0] 3 34 4" xfId="14706" xr:uid="{7A818362-4E02-4CBA-92FC-062214BEA83A}"/>
    <cellStyle name="쉼표 [0] 3 34 5" xfId="18497" xr:uid="{817763EC-4020-4623-A988-8C464C5F6B9F}"/>
    <cellStyle name="쉼표 [0] 3 35" xfId="4182" xr:uid="{DC13B570-663E-4D1B-AF42-BF9A3C11E607}"/>
    <cellStyle name="쉼표 [0] 3 35 2" xfId="7124" xr:uid="{0824D061-04CD-45CE-88CD-39FC7DC15446}"/>
    <cellStyle name="쉼표 [0] 3 35 3" xfId="10916" xr:uid="{6B7370C4-576E-4427-B009-A8808CAE4805}"/>
    <cellStyle name="쉼표 [0] 3 35 4" xfId="14707" xr:uid="{62B87C3B-FF1D-4C01-A126-05538EC2A961}"/>
    <cellStyle name="쉼표 [0] 3 35 5" xfId="18498" xr:uid="{F79E1D5F-FADF-4304-BB0E-31DA9300E974}"/>
    <cellStyle name="쉼표 [0] 3 36" xfId="4190" xr:uid="{0FF66930-E488-4E4F-A0F2-30B66C45C899}"/>
    <cellStyle name="쉼표 [0] 3 36 2" xfId="7125" xr:uid="{29D2D80B-F9B8-4520-B26D-6F0B15130C80}"/>
    <cellStyle name="쉼표 [0] 3 36 3" xfId="10917" xr:uid="{60F5D906-BDBD-47CA-A3C9-20965EE9D1D4}"/>
    <cellStyle name="쉼표 [0] 3 36 4" xfId="14708" xr:uid="{E7306F88-3E86-4BD8-8A2B-0284EF2C3B0F}"/>
    <cellStyle name="쉼표 [0] 3 36 5" xfId="18499" xr:uid="{A7577722-DAA5-472C-850D-6CD2BBEDF519}"/>
    <cellStyle name="쉼표 [0] 3 37" xfId="4198" xr:uid="{23F14BA8-121C-4DBF-8C61-AA21EF888445}"/>
    <cellStyle name="쉼표 [0] 3 37 2" xfId="7126" xr:uid="{B629E52A-123F-4E8A-BAC9-E6C151EB7993}"/>
    <cellStyle name="쉼표 [0] 3 37 3" xfId="10918" xr:uid="{C9E11687-9EF3-4F39-BAAE-1985F37025B2}"/>
    <cellStyle name="쉼표 [0] 3 37 4" xfId="14709" xr:uid="{E8714D43-79A2-4947-A3D4-CF847E727D52}"/>
    <cellStyle name="쉼표 [0] 3 37 5" xfId="18500" xr:uid="{C4E70281-FA04-46C9-9659-01B950A72851}"/>
    <cellStyle name="쉼표 [0] 3 38" xfId="4206" xr:uid="{F66D4AFA-8109-4985-BE36-13F70C97638E}"/>
    <cellStyle name="쉼표 [0] 3 38 2" xfId="7127" xr:uid="{E7C4073A-AB4D-432F-AE64-B9BFC4E47DAC}"/>
    <cellStyle name="쉼표 [0] 3 38 3" xfId="10919" xr:uid="{5AABB3CE-2023-4773-9281-D0B0A64AAAF3}"/>
    <cellStyle name="쉼표 [0] 3 38 4" xfId="14710" xr:uid="{DD7408C8-4528-4457-8ED6-D4BE02702A42}"/>
    <cellStyle name="쉼표 [0] 3 38 5" xfId="18501" xr:uid="{B432DB29-0542-4AA2-B381-1AF4E421203D}"/>
    <cellStyle name="쉼표 [0] 3 39" xfId="4214" xr:uid="{463A460E-F42E-4DBF-A5AF-F7B6E5524D11}"/>
    <cellStyle name="쉼표 [0] 3 39 2" xfId="7128" xr:uid="{99F2FA9A-E09D-48F2-B818-CB5E603AE648}"/>
    <cellStyle name="쉼표 [0] 3 39 3" xfId="10920" xr:uid="{B8F61A70-FDC2-49CE-A10C-3C62B8A5544E}"/>
    <cellStyle name="쉼표 [0] 3 39 4" xfId="14711" xr:uid="{58B2F035-C50A-43B0-9788-D32B9AF5085E}"/>
    <cellStyle name="쉼표 [0] 3 39 5" xfId="18502" xr:uid="{56978637-B2B5-425F-B471-F2A52466BD1C}"/>
    <cellStyle name="쉼표 [0] 3 4" xfId="479" xr:uid="{89ECD435-100B-4C36-AFD1-D8F4A31E437D}"/>
    <cellStyle name="쉼표 [0] 3 4 10" xfId="10921" xr:uid="{747FDBDD-1DE0-484D-B6CB-85EFCB154CEA}"/>
    <cellStyle name="쉼표 [0] 3 4 11" xfId="14712" xr:uid="{DC1DA166-8C11-4D64-AF01-9B2A2293F22B}"/>
    <cellStyle name="쉼표 [0] 3 4 12" xfId="18503" xr:uid="{86774B0C-DE9A-41FA-A857-9AA9DE6096CB}"/>
    <cellStyle name="쉼표 [0] 3 4 2" xfId="770" xr:uid="{4BE6DAA5-9B3D-4D34-A989-EE663AB15A23}"/>
    <cellStyle name="쉼표 [0] 3 4 2 10" xfId="18504" xr:uid="{D15E48FE-A973-4DD1-9A9C-6F6BE31216EA}"/>
    <cellStyle name="쉼표 [0] 3 4 2 2" xfId="997" xr:uid="{1BD394BC-B3A2-4DD5-9E1B-2D352A3BE979}"/>
    <cellStyle name="쉼표 [0] 3 4 2 2 2" xfId="1680" xr:uid="{959B444D-CF81-4401-A969-2494CEF583F6}"/>
    <cellStyle name="쉼표 [0] 3 4 2 2 2 2" xfId="3473" xr:uid="{E63DFBC2-580F-4741-AFB8-E2A392B13F0B}"/>
    <cellStyle name="쉼표 [0] 3 4 2 2 2 2 2" xfId="7133" xr:uid="{CBDD561A-9B99-4AF7-B3CF-544A54E557D7}"/>
    <cellStyle name="쉼표 [0] 3 4 2 2 2 2 3" xfId="10925" xr:uid="{0E0445CF-F1A3-4E37-A5ED-377E466F4627}"/>
    <cellStyle name="쉼표 [0] 3 4 2 2 2 2 4" xfId="14716" xr:uid="{81270380-2BC3-4992-8539-F3A32778D5D7}"/>
    <cellStyle name="쉼표 [0] 3 4 2 2 2 2 5" xfId="18507" xr:uid="{3B27FD85-686F-44EA-B821-C41C50D622F4}"/>
    <cellStyle name="쉼표 [0] 3 4 2 2 2 3" xfId="7132" xr:uid="{D37743EF-C0E7-4BA6-9F65-F09315213AC9}"/>
    <cellStyle name="쉼표 [0] 3 4 2 2 2 4" xfId="10924" xr:uid="{38FC9C6B-8EA2-4691-B2A4-D3B947466D0C}"/>
    <cellStyle name="쉼표 [0] 3 4 2 2 2 5" xfId="14715" xr:uid="{2A0803AA-AB81-4650-B741-A033822C11D3}"/>
    <cellStyle name="쉼표 [0] 3 4 2 2 2 6" xfId="18506" xr:uid="{186166B8-3FBA-4D31-B202-1ECC3068F4C0}"/>
    <cellStyle name="쉼표 [0] 3 4 2 2 3" xfId="2185" xr:uid="{934E86B9-BCED-4458-9083-4E3F8B2F3BF8}"/>
    <cellStyle name="쉼표 [0] 3 4 2 2 3 2" xfId="3978" xr:uid="{E562C351-250D-4AE1-8647-03D873C47F9B}"/>
    <cellStyle name="쉼표 [0] 3 4 2 2 3 2 2" xfId="7135" xr:uid="{FFC79FB0-9CF3-4E44-A8E9-0F04676AE36B}"/>
    <cellStyle name="쉼표 [0] 3 4 2 2 3 2 3" xfId="10927" xr:uid="{B2FF728A-21D7-4DB3-BD23-A410FDB3FD47}"/>
    <cellStyle name="쉼표 [0] 3 4 2 2 3 2 4" xfId="14718" xr:uid="{B4300EEA-C844-4687-804A-2DFD3E9717D7}"/>
    <cellStyle name="쉼표 [0] 3 4 2 2 3 2 5" xfId="18509" xr:uid="{A286A8E1-B3F9-40BE-A439-D5042DE6FB90}"/>
    <cellStyle name="쉼표 [0] 3 4 2 2 3 3" xfId="7134" xr:uid="{42F3A1EF-D2B8-4CDC-9139-095D59DC6485}"/>
    <cellStyle name="쉼표 [0] 3 4 2 2 3 4" xfId="10926" xr:uid="{274FD964-409D-49E3-8C11-A9BB45B7AF09}"/>
    <cellStyle name="쉼표 [0] 3 4 2 2 3 5" xfId="14717" xr:uid="{95CADADD-D566-4EF6-9ACC-3B75AB71A247}"/>
    <cellStyle name="쉼표 [0] 3 4 2 2 3 6" xfId="18508" xr:uid="{646729F0-0645-4C2A-96C4-7A1DAEA876CE}"/>
    <cellStyle name="쉼표 [0] 3 4 2 2 4" xfId="2790" xr:uid="{DABAD1B4-5E44-4AB2-BA34-F3726314E759}"/>
    <cellStyle name="쉼표 [0] 3 4 2 2 4 2" xfId="7136" xr:uid="{B9D218DD-A2C1-41AB-8D54-3BB5EEF0F310}"/>
    <cellStyle name="쉼표 [0] 3 4 2 2 4 3" xfId="10928" xr:uid="{72B1E30D-D8C0-4A56-A733-5E66F4E26472}"/>
    <cellStyle name="쉼표 [0] 3 4 2 2 4 4" xfId="14719" xr:uid="{7BB243DD-19D0-4F9E-A527-F9A86B2DF685}"/>
    <cellStyle name="쉼표 [0] 3 4 2 2 4 5" xfId="18510" xr:uid="{33B61A21-B606-431C-98E4-882EC9DC8435}"/>
    <cellStyle name="쉼표 [0] 3 4 2 2 5" xfId="7131" xr:uid="{03E6B607-EE09-41F8-B8B8-8049135D4664}"/>
    <cellStyle name="쉼표 [0] 3 4 2 2 6" xfId="10923" xr:uid="{51EBCE99-CFCF-42DF-949A-1F54A049EADA}"/>
    <cellStyle name="쉼표 [0] 3 4 2 2 7" xfId="14714" xr:uid="{F92D67D8-9382-4CBE-8045-4EB3B52C9EC4}"/>
    <cellStyle name="쉼표 [0] 3 4 2 2 8" xfId="18505" xr:uid="{7FCCF6E3-6197-4A4B-AB2B-60F23D4C6B63}"/>
    <cellStyle name="쉼표 [0] 3 4 2 3" xfId="1224" xr:uid="{F2D3D6D0-2D5D-42B2-A442-C4F528C7315C}"/>
    <cellStyle name="쉼표 [0] 3 4 2 3 2" xfId="1907" xr:uid="{636241AC-23B0-4494-9A2E-52A06D13ADD4}"/>
    <cellStyle name="쉼표 [0] 3 4 2 3 2 2" xfId="3700" xr:uid="{0887CAC6-8C2B-4B31-B4EB-837F746AFCAF}"/>
    <cellStyle name="쉼표 [0] 3 4 2 3 2 2 2" xfId="7139" xr:uid="{F4CFC30A-0226-40EC-B6C2-7B190BE7BC48}"/>
    <cellStyle name="쉼표 [0] 3 4 2 3 2 2 3" xfId="10931" xr:uid="{E3C82221-A2EE-4414-84C8-0CAC3F9D6B31}"/>
    <cellStyle name="쉼표 [0] 3 4 2 3 2 2 4" xfId="14722" xr:uid="{409972AC-DA43-4470-87AE-7BC5858253C8}"/>
    <cellStyle name="쉼표 [0] 3 4 2 3 2 2 5" xfId="18513" xr:uid="{8998E701-42B2-4088-B6F7-BB272A225190}"/>
    <cellStyle name="쉼표 [0] 3 4 2 3 2 3" xfId="7138" xr:uid="{F5F937CE-ECE3-4287-BBAA-DBD1469E8F47}"/>
    <cellStyle name="쉼표 [0] 3 4 2 3 2 4" xfId="10930" xr:uid="{15938DE3-7985-48F6-8FB2-B4B928D12F99}"/>
    <cellStyle name="쉼표 [0] 3 4 2 3 2 5" xfId="14721" xr:uid="{25F425CE-3EB1-4200-91D1-0271C5515CBE}"/>
    <cellStyle name="쉼표 [0] 3 4 2 3 2 6" xfId="18512" xr:uid="{2AFA6E09-06B4-4E3F-8F27-A73EC5E164E8}"/>
    <cellStyle name="쉼표 [0] 3 4 2 3 3" xfId="3017" xr:uid="{88CAAA00-6FEE-4D75-8959-F86E40C5A0E8}"/>
    <cellStyle name="쉼표 [0] 3 4 2 3 3 2" xfId="7140" xr:uid="{481FB163-3C98-4B2D-BB34-71DA89566391}"/>
    <cellStyle name="쉼표 [0] 3 4 2 3 3 3" xfId="10932" xr:uid="{551BF52B-8634-4455-B99B-86D320438737}"/>
    <cellStyle name="쉼표 [0] 3 4 2 3 3 4" xfId="14723" xr:uid="{ADBE74DF-B8C8-4D03-BB4E-B5A8B0BDDD9B}"/>
    <cellStyle name="쉼표 [0] 3 4 2 3 3 5" xfId="18514" xr:uid="{598B23CE-F006-467B-AB94-F1EDBF4CBA53}"/>
    <cellStyle name="쉼표 [0] 3 4 2 3 4" xfId="7137" xr:uid="{D41B8F59-5A93-4B8B-BB46-EA21C0225133}"/>
    <cellStyle name="쉼표 [0] 3 4 2 3 5" xfId="10929" xr:uid="{08B39DFE-DB93-4F2B-8A58-4348CB1968F0}"/>
    <cellStyle name="쉼표 [0] 3 4 2 3 6" xfId="14720" xr:uid="{33BF0F53-7154-4B0B-98D3-271648AE743A}"/>
    <cellStyle name="쉼표 [0] 3 4 2 3 7" xfId="18511" xr:uid="{693E2DAB-415A-4365-991E-947CC38F7D42}"/>
    <cellStyle name="쉼표 [0] 3 4 2 4" xfId="1452" xr:uid="{FE997615-8CCC-40BB-961A-6D0619BEFDC9}"/>
    <cellStyle name="쉼표 [0] 3 4 2 4 2" xfId="3245" xr:uid="{17C91406-863E-4F8B-98E9-114B401ADC15}"/>
    <cellStyle name="쉼표 [0] 3 4 2 4 2 2" xfId="7142" xr:uid="{49308231-E91D-402D-8C6F-668C17ACD695}"/>
    <cellStyle name="쉼표 [0] 3 4 2 4 2 3" xfId="10934" xr:uid="{56E4E717-69F4-45C0-990A-0C5419A4C36C}"/>
    <cellStyle name="쉼표 [0] 3 4 2 4 2 4" xfId="14725" xr:uid="{5DD3ED0A-EC49-4F3A-B6B2-591B0A764F81}"/>
    <cellStyle name="쉼표 [0] 3 4 2 4 2 5" xfId="18516" xr:uid="{3DABEAD8-36ED-42C3-9F0B-A4A45804B5AE}"/>
    <cellStyle name="쉼표 [0] 3 4 2 4 3" xfId="7141" xr:uid="{80F11A3D-F91C-4167-B551-FF8201A2296E}"/>
    <cellStyle name="쉼표 [0] 3 4 2 4 4" xfId="10933" xr:uid="{37B829A4-AA15-415A-8312-C1ABB7709654}"/>
    <cellStyle name="쉼표 [0] 3 4 2 4 5" xfId="14724" xr:uid="{80111713-4DB3-442B-B903-2722A6D4ABAB}"/>
    <cellStyle name="쉼표 [0] 3 4 2 4 6" xfId="18515" xr:uid="{CEDC3219-9E5A-442A-BD95-705184ABC482}"/>
    <cellStyle name="쉼표 [0] 3 4 2 5" xfId="2042" xr:uid="{91934675-0935-479C-9DD7-0503D141545A}"/>
    <cellStyle name="쉼표 [0] 3 4 2 5 2" xfId="3835" xr:uid="{C4EC281E-A085-449F-9276-A3164BA82995}"/>
    <cellStyle name="쉼표 [0] 3 4 2 5 2 2" xfId="7144" xr:uid="{93A6A096-989F-4B19-A6BF-DDB934F2E011}"/>
    <cellStyle name="쉼표 [0] 3 4 2 5 2 3" xfId="10936" xr:uid="{2FBAB08E-4B24-4BBC-8247-057FD3DB4714}"/>
    <cellStyle name="쉼표 [0] 3 4 2 5 2 4" xfId="14727" xr:uid="{11EDD3EE-5FDD-4F47-8183-9B7DFE2B3153}"/>
    <cellStyle name="쉼표 [0] 3 4 2 5 2 5" xfId="18518" xr:uid="{3196D799-7DC1-41C6-A1ED-AD4CAEDD9E63}"/>
    <cellStyle name="쉼표 [0] 3 4 2 5 3" xfId="7143" xr:uid="{AA2F877D-1B10-4016-A8B7-B980739AED97}"/>
    <cellStyle name="쉼표 [0] 3 4 2 5 4" xfId="10935" xr:uid="{F7165FDA-DA20-42D0-B8D8-9817F0F6AFE1}"/>
    <cellStyle name="쉼표 [0] 3 4 2 5 5" xfId="14726" xr:uid="{58942C91-11AE-431F-9439-A5E765775205}"/>
    <cellStyle name="쉼표 [0] 3 4 2 5 6" xfId="18517" xr:uid="{3EDD941C-DE5E-4327-BEBE-F885818452E6}"/>
    <cellStyle name="쉼표 [0] 3 4 2 6" xfId="2563" xr:uid="{B84D4A10-1B98-4AED-982B-C48957C4F492}"/>
    <cellStyle name="쉼표 [0] 3 4 2 6 2" xfId="7145" xr:uid="{22EC7295-93CD-4525-B529-6D1096AB0043}"/>
    <cellStyle name="쉼표 [0] 3 4 2 6 3" xfId="10937" xr:uid="{5EC3BD1C-7AFF-49EB-89CC-2A485883ADB6}"/>
    <cellStyle name="쉼표 [0] 3 4 2 6 4" xfId="14728" xr:uid="{4EA67DF0-3729-498A-ACD8-09A9129FEE3B}"/>
    <cellStyle name="쉼표 [0] 3 4 2 6 5" xfId="18519" xr:uid="{6C4D77E3-2731-4710-AABD-FE78521174A4}"/>
    <cellStyle name="쉼표 [0] 3 4 2 7" xfId="7130" xr:uid="{95A38ED6-50E7-488D-9034-8D410D8D0B6A}"/>
    <cellStyle name="쉼표 [0] 3 4 2 8" xfId="10922" xr:uid="{19189E4D-8E6F-4F0F-8C33-765FB1407971}"/>
    <cellStyle name="쉼표 [0] 3 4 2 9" xfId="14713" xr:uid="{CD99749A-B93E-4725-B75F-021786F355AC}"/>
    <cellStyle name="쉼표 [0] 3 4 3" xfId="695" xr:uid="{3D370DF3-5641-4813-88B9-A1274D57B46A}"/>
    <cellStyle name="쉼표 [0] 3 4 3 10" xfId="18520" xr:uid="{5D9B7260-7897-43D0-BAAB-38AD4A2C0941}"/>
    <cellStyle name="쉼표 [0] 3 4 3 2" xfId="922" xr:uid="{FBD583AE-AB5C-4782-889D-EF1062EF2EA5}"/>
    <cellStyle name="쉼표 [0] 3 4 3 2 2" xfId="1605" xr:uid="{1569063A-BDEB-4FF7-9385-3F4FD5C19FBA}"/>
    <cellStyle name="쉼표 [0] 3 4 3 2 2 2" xfId="3398" xr:uid="{9BE4543E-7577-4E46-AFB9-701429B58742}"/>
    <cellStyle name="쉼표 [0] 3 4 3 2 2 2 2" xfId="7149" xr:uid="{E541DCD2-9BE4-46F4-8405-E6D1D7180FC7}"/>
    <cellStyle name="쉼표 [0] 3 4 3 2 2 2 3" xfId="10941" xr:uid="{BA6536C2-630E-4B1A-B182-CAA12D9DEE56}"/>
    <cellStyle name="쉼표 [0] 3 4 3 2 2 2 4" xfId="14732" xr:uid="{478FBD6F-59B9-4526-9FB3-E8B81200AE7F}"/>
    <cellStyle name="쉼표 [0] 3 4 3 2 2 2 5" xfId="18523" xr:uid="{27AD6E8B-3FEC-465E-B62D-042A24A71742}"/>
    <cellStyle name="쉼표 [0] 3 4 3 2 2 3" xfId="7148" xr:uid="{CFC696D3-F6CE-489B-BA7F-3DA8D1583973}"/>
    <cellStyle name="쉼표 [0] 3 4 3 2 2 4" xfId="10940" xr:uid="{B687776A-FA7D-49F4-9C25-5ADD73365F1A}"/>
    <cellStyle name="쉼표 [0] 3 4 3 2 2 5" xfId="14731" xr:uid="{48815D8A-3D6B-4AF5-981C-29BAD5D22B0D}"/>
    <cellStyle name="쉼표 [0] 3 4 3 2 2 6" xfId="18522" xr:uid="{B678FAF3-5529-4ACC-A7A4-F1F0EE50401B}"/>
    <cellStyle name="쉼표 [0] 3 4 3 2 3" xfId="2715" xr:uid="{1C6A5B9A-BCE0-480A-B5FA-8FD6E51082DC}"/>
    <cellStyle name="쉼표 [0] 3 4 3 2 3 2" xfId="7150" xr:uid="{89C7546E-A684-4C9B-881C-F83223B58C99}"/>
    <cellStyle name="쉼표 [0] 3 4 3 2 3 3" xfId="10942" xr:uid="{61D4FD61-7906-4A71-AA46-9B9FB4182858}"/>
    <cellStyle name="쉼표 [0] 3 4 3 2 3 4" xfId="14733" xr:uid="{D73CC215-F369-46CF-8D69-4EDA9A7609A8}"/>
    <cellStyle name="쉼표 [0] 3 4 3 2 3 5" xfId="18524" xr:uid="{A9C9AD1D-7236-4D7A-B381-093109BF4DE3}"/>
    <cellStyle name="쉼표 [0] 3 4 3 2 4" xfId="7147" xr:uid="{B3C1572B-29C0-4E16-8CA9-90204363A03E}"/>
    <cellStyle name="쉼표 [0] 3 4 3 2 5" xfId="10939" xr:uid="{8D3B884A-33FC-4AE3-B6E7-F7883CA7EBDD}"/>
    <cellStyle name="쉼표 [0] 3 4 3 2 6" xfId="14730" xr:uid="{82AAF2AE-9AEC-476C-B3E4-2A5F4FA9964C}"/>
    <cellStyle name="쉼표 [0] 3 4 3 2 7" xfId="18521" xr:uid="{4347C97B-6531-40F8-B483-C84E0BF8CAFF}"/>
    <cellStyle name="쉼표 [0] 3 4 3 3" xfId="1149" xr:uid="{9B022F17-36EE-46DB-98ED-BBE2329CED0F}"/>
    <cellStyle name="쉼표 [0] 3 4 3 3 2" xfId="1832" xr:uid="{3674CEB8-05B4-445D-BDA8-2D8A183CDAF9}"/>
    <cellStyle name="쉼표 [0] 3 4 3 3 2 2" xfId="3625" xr:uid="{E8CE749B-238D-4F77-B2F2-F3D5DE3AA400}"/>
    <cellStyle name="쉼표 [0] 3 4 3 3 2 2 2" xfId="7153" xr:uid="{F56CFDD6-7281-4A25-8E5F-67D474C23BDF}"/>
    <cellStyle name="쉼표 [0] 3 4 3 3 2 2 3" xfId="10945" xr:uid="{3DBFF4EA-6061-483C-9AF5-5C6133695518}"/>
    <cellStyle name="쉼표 [0] 3 4 3 3 2 2 4" xfId="14736" xr:uid="{A8D848C2-F1E2-423D-AEE3-401448F2B6E7}"/>
    <cellStyle name="쉼표 [0] 3 4 3 3 2 2 5" xfId="18527" xr:uid="{AC86834B-FC0D-4946-8A07-33B5760C648E}"/>
    <cellStyle name="쉼표 [0] 3 4 3 3 2 3" xfId="7152" xr:uid="{46B52D90-9610-4534-AACC-1ACA3E84E126}"/>
    <cellStyle name="쉼표 [0] 3 4 3 3 2 4" xfId="10944" xr:uid="{F7BD71B8-86AC-47E9-9687-407F9D37B65C}"/>
    <cellStyle name="쉼표 [0] 3 4 3 3 2 5" xfId="14735" xr:uid="{DD2B9D22-8C0A-4224-8DB8-EFA91C1B2B26}"/>
    <cellStyle name="쉼표 [0] 3 4 3 3 2 6" xfId="18526" xr:uid="{5D782F9B-1DC3-4BC8-8575-4D7D76E916B8}"/>
    <cellStyle name="쉼표 [0] 3 4 3 3 3" xfId="2942" xr:uid="{312D31F5-3429-4803-AB8F-93916910FA98}"/>
    <cellStyle name="쉼표 [0] 3 4 3 3 3 2" xfId="7154" xr:uid="{A3E36D98-C36C-4416-840E-C6824BBBCE90}"/>
    <cellStyle name="쉼표 [0] 3 4 3 3 3 3" xfId="10946" xr:uid="{AD1D2181-1C33-44C5-91BA-8A0B88268A33}"/>
    <cellStyle name="쉼표 [0] 3 4 3 3 3 4" xfId="14737" xr:uid="{1055FDA8-93AA-432E-8545-FE44F0C9E8C0}"/>
    <cellStyle name="쉼표 [0] 3 4 3 3 3 5" xfId="18528" xr:uid="{FA8BA140-FCA6-4F03-BE9A-40C2ED8A28A1}"/>
    <cellStyle name="쉼표 [0] 3 4 3 3 4" xfId="7151" xr:uid="{F4685DB2-6BB7-4353-83D6-A062421A541B}"/>
    <cellStyle name="쉼표 [0] 3 4 3 3 5" xfId="10943" xr:uid="{B45DBF54-F4AC-4C2A-BDD7-4322295DD325}"/>
    <cellStyle name="쉼표 [0] 3 4 3 3 6" xfId="14734" xr:uid="{3071CC80-C9E8-48C5-A56F-3105221E149B}"/>
    <cellStyle name="쉼표 [0] 3 4 3 3 7" xfId="18525" xr:uid="{2327AB53-BD56-484C-8729-45A5E0546B95}"/>
    <cellStyle name="쉼표 [0] 3 4 3 4" xfId="1377" xr:uid="{CC6FA8F2-DCD9-4839-BA60-BEC62704135B}"/>
    <cellStyle name="쉼표 [0] 3 4 3 4 2" xfId="3170" xr:uid="{34C03DDF-48D9-4608-A900-83A9E2A12CDC}"/>
    <cellStyle name="쉼표 [0] 3 4 3 4 2 2" xfId="7156" xr:uid="{E9EB9A3A-0C30-476B-AD0F-BAEDFE1B3ED6}"/>
    <cellStyle name="쉼표 [0] 3 4 3 4 2 3" xfId="10948" xr:uid="{0B0C6F82-2CB2-4114-8DD8-9AD285D3DB4F}"/>
    <cellStyle name="쉼표 [0] 3 4 3 4 2 4" xfId="14739" xr:uid="{7AF39AEF-B891-4214-A671-F26C414B434C}"/>
    <cellStyle name="쉼표 [0] 3 4 3 4 2 5" xfId="18530" xr:uid="{2B86C252-FA9F-47B3-9C02-CDDEF9359BD8}"/>
    <cellStyle name="쉼표 [0] 3 4 3 4 3" xfId="7155" xr:uid="{ADA00940-F2C8-4D41-B81C-5446DF72428E}"/>
    <cellStyle name="쉼표 [0] 3 4 3 4 4" xfId="10947" xr:uid="{C7992810-91F3-4F9C-81C6-A8AB10291731}"/>
    <cellStyle name="쉼표 [0] 3 4 3 4 5" xfId="14738" xr:uid="{822F48F8-AF26-4126-A5E0-ECA091F5DBA6}"/>
    <cellStyle name="쉼표 [0] 3 4 3 4 6" xfId="18529" xr:uid="{443E1510-163A-4E98-A7A1-ADC196C88E77}"/>
    <cellStyle name="쉼표 [0] 3 4 3 5" xfId="1981" xr:uid="{C71DE216-DD9F-49E0-B3CD-69B2E2A44038}"/>
    <cellStyle name="쉼표 [0] 3 4 3 5 2" xfId="3774" xr:uid="{9D019ACC-CF66-43AD-99B6-C5EFB072E38B}"/>
    <cellStyle name="쉼표 [0] 3 4 3 5 2 2" xfId="7158" xr:uid="{BB5B0D01-C019-4E8C-AC41-22095605BE59}"/>
    <cellStyle name="쉼표 [0] 3 4 3 5 2 3" xfId="10950" xr:uid="{A4FB9789-F7FC-48D1-8D8E-2CFA063EEA4E}"/>
    <cellStyle name="쉼표 [0] 3 4 3 5 2 4" xfId="14741" xr:uid="{7C9F17B7-CF4D-44A0-91C1-96625F6BA7BC}"/>
    <cellStyle name="쉼표 [0] 3 4 3 5 2 5" xfId="18532" xr:uid="{7552C1EB-9913-47A9-84BE-3E77043BD7D7}"/>
    <cellStyle name="쉼표 [0] 3 4 3 5 3" xfId="7157" xr:uid="{8782204E-390F-43C4-BB26-15BF927D82C3}"/>
    <cellStyle name="쉼표 [0] 3 4 3 5 4" xfId="10949" xr:uid="{9776F49A-8FA9-4385-8D87-C17F9084DA9E}"/>
    <cellStyle name="쉼표 [0] 3 4 3 5 5" xfId="14740" xr:uid="{359369C9-7818-4348-862D-C9BD591DB12C}"/>
    <cellStyle name="쉼표 [0] 3 4 3 5 6" xfId="18531" xr:uid="{6B3D257C-501C-4A5C-91E3-92A606C60700}"/>
    <cellStyle name="쉼표 [0] 3 4 3 6" xfId="2488" xr:uid="{F96E56C7-5FA8-48CD-B78D-2C26A1C14CD7}"/>
    <cellStyle name="쉼표 [0] 3 4 3 6 2" xfId="7159" xr:uid="{5DAD3CBB-7B5B-4857-A21A-F04D7FCD8E7B}"/>
    <cellStyle name="쉼표 [0] 3 4 3 6 3" xfId="10951" xr:uid="{F669EC00-FA2D-474E-AC64-D17D1A3F4363}"/>
    <cellStyle name="쉼표 [0] 3 4 3 6 4" xfId="14742" xr:uid="{30A21F1A-5B95-476F-AEC1-1F4C53B08518}"/>
    <cellStyle name="쉼표 [0] 3 4 3 6 5" xfId="18533" xr:uid="{81AD0586-02AA-47DB-AB71-0643E3F19DCC}"/>
    <cellStyle name="쉼표 [0] 3 4 3 7" xfId="7146" xr:uid="{F9341038-798F-4EAE-AA90-184466916127}"/>
    <cellStyle name="쉼표 [0] 3 4 3 8" xfId="10938" xr:uid="{F6C137DA-6251-444F-84B7-4BFCFB4C71EA}"/>
    <cellStyle name="쉼표 [0] 3 4 3 9" xfId="14729" xr:uid="{EA75ADCA-E21A-4E7D-BCB3-B7156F20FCB7}"/>
    <cellStyle name="쉼표 [0] 3 4 4" xfId="846" xr:uid="{95DA8D33-7242-454F-BC81-527BA82D90DB}"/>
    <cellStyle name="쉼표 [0] 3 4 4 2" xfId="1529" xr:uid="{87CEA2EA-2684-4BA5-9807-1FFE959BC063}"/>
    <cellStyle name="쉼표 [0] 3 4 4 2 2" xfId="3322" xr:uid="{9E877B18-4D72-46F9-9475-6573C650676A}"/>
    <cellStyle name="쉼표 [0] 3 4 4 2 2 2" xfId="7162" xr:uid="{3E80B382-5928-4CBF-9B88-3932CD8A15F5}"/>
    <cellStyle name="쉼표 [0] 3 4 4 2 2 3" xfId="10954" xr:uid="{27B02888-7ACF-40F1-A0B1-C1C22C0DAAF2}"/>
    <cellStyle name="쉼표 [0] 3 4 4 2 2 4" xfId="14745" xr:uid="{4ECEF13C-BDAD-4AC5-91CC-F54AA7A63223}"/>
    <cellStyle name="쉼표 [0] 3 4 4 2 2 5" xfId="18536" xr:uid="{39019902-73D2-474C-84EB-7EFFA475A741}"/>
    <cellStyle name="쉼표 [0] 3 4 4 2 3" xfId="7161" xr:uid="{30B4398D-7CA3-4110-9778-EAD9534DDB02}"/>
    <cellStyle name="쉼표 [0] 3 4 4 2 4" xfId="10953" xr:uid="{82D09B13-1805-4E8D-BAB1-9FCF6E9062A3}"/>
    <cellStyle name="쉼표 [0] 3 4 4 2 5" xfId="14744" xr:uid="{CFA053BC-B2AA-4660-A185-F57FA4CEBD24}"/>
    <cellStyle name="쉼표 [0] 3 4 4 2 6" xfId="18535" xr:uid="{F6C6348A-978F-4BF4-B988-1C43B0CECCE5}"/>
    <cellStyle name="쉼표 [0] 3 4 4 3" xfId="2110" xr:uid="{8BDE2D30-0D76-446F-83DF-E6288117721A}"/>
    <cellStyle name="쉼표 [0] 3 4 4 3 2" xfId="3903" xr:uid="{0634E4EE-858F-46ED-971E-03638AD68548}"/>
    <cellStyle name="쉼표 [0] 3 4 4 3 2 2" xfId="7164" xr:uid="{BE3F7AE7-5211-44EE-9966-56C8FBBEFC3E}"/>
    <cellStyle name="쉼표 [0] 3 4 4 3 2 3" xfId="10956" xr:uid="{3EC261E7-F775-473B-BAA4-1729B0E0820C}"/>
    <cellStyle name="쉼표 [0] 3 4 4 3 2 4" xfId="14747" xr:uid="{5AE09B19-293C-4781-ABC1-2067BD6BD328}"/>
    <cellStyle name="쉼표 [0] 3 4 4 3 2 5" xfId="18538" xr:uid="{E587F94E-7A0D-4EC9-9A13-E532555FFE7E}"/>
    <cellStyle name="쉼표 [0] 3 4 4 3 3" xfId="7163" xr:uid="{59ACD925-3D15-4905-B3F1-D2849F028749}"/>
    <cellStyle name="쉼표 [0] 3 4 4 3 4" xfId="10955" xr:uid="{9F1A487D-0C52-41E5-A3C8-495BEE598EB1}"/>
    <cellStyle name="쉼표 [0] 3 4 4 3 5" xfId="14746" xr:uid="{9DD6CD34-BC0C-4B0A-9060-EA4983A334AB}"/>
    <cellStyle name="쉼표 [0] 3 4 4 3 6" xfId="18537" xr:uid="{A8D779FB-6A76-4A66-A2FD-06B695EF7AAF}"/>
    <cellStyle name="쉼표 [0] 3 4 4 4" xfId="2639" xr:uid="{BB7E83BC-792A-4722-A2C2-0EA51DF2F0F9}"/>
    <cellStyle name="쉼표 [0] 3 4 4 4 2" xfId="7165" xr:uid="{30FEF515-A94C-4B43-8E87-AE256BB46B39}"/>
    <cellStyle name="쉼표 [0] 3 4 4 4 3" xfId="10957" xr:uid="{1B9C041B-8B0C-4A36-B388-C9C9380A9FC3}"/>
    <cellStyle name="쉼표 [0] 3 4 4 4 4" xfId="14748" xr:uid="{60BA969F-3358-4FD1-B84E-167A32C179B3}"/>
    <cellStyle name="쉼표 [0] 3 4 4 4 5" xfId="18539" xr:uid="{6355E11C-ED61-4F8D-93EC-F994E4DCFD6C}"/>
    <cellStyle name="쉼표 [0] 3 4 4 5" xfId="7160" xr:uid="{C1502467-2744-4A74-8971-DEB644DAFED5}"/>
    <cellStyle name="쉼표 [0] 3 4 4 6" xfId="10952" xr:uid="{86A16BC3-B313-41ED-9A58-AAE1BFC1FF62}"/>
    <cellStyle name="쉼표 [0] 3 4 4 7" xfId="14743" xr:uid="{2B6B3D3E-0581-47E4-946C-B7C43901EE61}"/>
    <cellStyle name="쉼표 [0] 3 4 4 8" xfId="18534" xr:uid="{25AA11E0-D65F-48C2-A329-549119688C79}"/>
    <cellStyle name="쉼표 [0] 3 4 5" xfId="1073" xr:uid="{D210979B-DF7C-4F08-A104-E8C773517EA9}"/>
    <cellStyle name="쉼표 [0] 3 4 5 2" xfId="1756" xr:uid="{43664B24-0093-48DB-B6FA-096E24908D50}"/>
    <cellStyle name="쉼표 [0] 3 4 5 2 2" xfId="3549" xr:uid="{9DE044CF-E20D-4919-8843-9AEB6CD50FFC}"/>
    <cellStyle name="쉼표 [0] 3 4 5 2 2 2" xfId="7168" xr:uid="{B86314B9-2D4B-4BB8-A22E-60965BB5645A}"/>
    <cellStyle name="쉼표 [0] 3 4 5 2 2 3" xfId="10960" xr:uid="{E70AF83E-D52C-41A4-84DD-362486625684}"/>
    <cellStyle name="쉼표 [0] 3 4 5 2 2 4" xfId="14751" xr:uid="{5477A2C9-1BAE-44A7-9617-C3D5CFA3541F}"/>
    <cellStyle name="쉼표 [0] 3 4 5 2 2 5" xfId="18542" xr:uid="{6581F2F7-4B48-4139-B492-C2D3D173A7CC}"/>
    <cellStyle name="쉼표 [0] 3 4 5 2 3" xfId="7167" xr:uid="{457E8E8F-86DB-46ED-80FD-0217C615FCA9}"/>
    <cellStyle name="쉼표 [0] 3 4 5 2 4" xfId="10959" xr:uid="{4BB6F4F2-6A63-4407-A3B3-823693E1DA61}"/>
    <cellStyle name="쉼표 [0] 3 4 5 2 5" xfId="14750" xr:uid="{51AA81EC-A62E-46D0-9FC4-F0BD9A24DF19}"/>
    <cellStyle name="쉼표 [0] 3 4 5 2 6" xfId="18541" xr:uid="{42936D7F-43D5-4840-8D1A-19E0740BED75}"/>
    <cellStyle name="쉼표 [0] 3 4 5 3" xfId="2866" xr:uid="{E0342D4D-FF5B-4C08-8ADF-15F486355472}"/>
    <cellStyle name="쉼표 [0] 3 4 5 3 2" xfId="7169" xr:uid="{128D3474-193A-4161-978B-3BCE75C85DA7}"/>
    <cellStyle name="쉼표 [0] 3 4 5 3 3" xfId="10961" xr:uid="{18425C8F-2ED9-4142-B20F-6D3EF8867C70}"/>
    <cellStyle name="쉼표 [0] 3 4 5 3 4" xfId="14752" xr:uid="{9E02B84C-D958-4D47-AEC7-043301E38B98}"/>
    <cellStyle name="쉼표 [0] 3 4 5 3 5" xfId="18543" xr:uid="{120D6359-BEC8-4149-9621-1E26E7DE1C4C}"/>
    <cellStyle name="쉼표 [0] 3 4 5 4" xfId="7166" xr:uid="{36ADEE83-CE2B-4D2E-916D-AE9DE5F556DE}"/>
    <cellStyle name="쉼표 [0] 3 4 5 5" xfId="10958" xr:uid="{D18E802C-FECC-423B-876E-30838C64AFA8}"/>
    <cellStyle name="쉼표 [0] 3 4 5 6" xfId="14749" xr:uid="{32EE9ACC-D155-43DE-9C9F-67A93A5756F8}"/>
    <cellStyle name="쉼표 [0] 3 4 5 7" xfId="18540" xr:uid="{92A416E8-E2FA-4F4F-8E77-51FB64C2E918}"/>
    <cellStyle name="쉼표 [0] 3 4 6" xfId="1301" xr:uid="{BE14745C-9AA8-42EB-A365-F50CE25C80ED}"/>
    <cellStyle name="쉼표 [0] 3 4 6 2" xfId="3094" xr:uid="{9D45F2AD-6CC9-4B84-B711-7AC5E8957520}"/>
    <cellStyle name="쉼표 [0] 3 4 6 2 2" xfId="7171" xr:uid="{66C45994-69A5-4BA9-83FE-A2A946E2E694}"/>
    <cellStyle name="쉼표 [0] 3 4 6 2 3" xfId="10963" xr:uid="{D0C62544-CD9F-4942-BFB5-5DA4F6AFFEDC}"/>
    <cellStyle name="쉼표 [0] 3 4 6 2 4" xfId="14754" xr:uid="{338220F8-0A9B-45BC-88A7-2267EF41148C}"/>
    <cellStyle name="쉼표 [0] 3 4 6 2 5" xfId="18545" xr:uid="{32E037DD-731B-4818-A477-96BD912C68D3}"/>
    <cellStyle name="쉼표 [0] 3 4 6 3" xfId="7170" xr:uid="{EB2DE4D3-E8FA-475E-A7CE-F15DEE0E95E2}"/>
    <cellStyle name="쉼표 [0] 3 4 6 4" xfId="10962" xr:uid="{80D1A127-6015-413E-A4A7-1D6F8192F751}"/>
    <cellStyle name="쉼표 [0] 3 4 6 5" xfId="14753" xr:uid="{7B44B7AC-B0D5-4141-A8C7-BCF273218BA3}"/>
    <cellStyle name="쉼표 [0] 3 4 6 6" xfId="18544" xr:uid="{BA1CBB26-D1BE-4C8D-BDB4-4E90798DCF9A}"/>
    <cellStyle name="쉼표 [0] 3 4 7" xfId="605" xr:uid="{A6AB2F86-FF4C-4856-B929-9A22B3A2BF9B}"/>
    <cellStyle name="쉼표 [0] 3 4 7 2" xfId="2406" xr:uid="{9BCE961E-6487-4066-9E1E-F2E1341261CB}"/>
    <cellStyle name="쉼표 [0] 3 4 7 2 2" xfId="7173" xr:uid="{DE636DB3-EA59-4400-9CC1-E653AD261B4A}"/>
    <cellStyle name="쉼표 [0] 3 4 7 2 3" xfId="10965" xr:uid="{61D171BD-9E61-4CBB-AE63-AF7A0EFACCB0}"/>
    <cellStyle name="쉼표 [0] 3 4 7 2 4" xfId="14756" xr:uid="{974EE031-940E-441F-BCA0-51F6A2A31D77}"/>
    <cellStyle name="쉼표 [0] 3 4 7 2 5" xfId="18547" xr:uid="{D4BF795D-4D93-4500-A8AA-4003E494014D}"/>
    <cellStyle name="쉼표 [0] 3 4 7 3" xfId="7172" xr:uid="{EB442A6C-F45B-41E5-B09D-67156964E30B}"/>
    <cellStyle name="쉼표 [0] 3 4 7 4" xfId="10964" xr:uid="{D7D556CD-DE81-4707-B0AF-473E8B51DCA7}"/>
    <cellStyle name="쉼표 [0] 3 4 7 5" xfId="14755" xr:uid="{905B9946-1D6F-477D-BB05-769F1444492D}"/>
    <cellStyle name="쉼표 [0] 3 4 7 6" xfId="18546" xr:uid="{B8DF08D1-5245-4E84-A154-60328240AC45}"/>
    <cellStyle name="쉼표 [0] 3 4 8" xfId="2308" xr:uid="{5B4B196E-6E4D-41E5-8F33-D7A8B3B1C0D2}"/>
    <cellStyle name="쉼표 [0] 3 4 8 2" xfId="7174" xr:uid="{5A641F23-5372-4F52-BCED-3CDA37FE8EF3}"/>
    <cellStyle name="쉼표 [0] 3 4 8 3" xfId="10966" xr:uid="{1A64F1A9-E460-4137-B129-4D9BEFA8D1C5}"/>
    <cellStyle name="쉼표 [0] 3 4 8 4" xfId="14757" xr:uid="{42EF28AA-5364-4975-B348-49E706582F15}"/>
    <cellStyle name="쉼표 [0] 3 4 8 5" xfId="18548" xr:uid="{22A608E8-CC39-4515-A32C-ED2A4C432A25}"/>
    <cellStyle name="쉼표 [0] 3 4 9" xfId="7129" xr:uid="{08B767D2-BAD9-4D64-802F-2501272B231D}"/>
    <cellStyle name="쉼표 [0] 3 40" xfId="4222" xr:uid="{572685B0-535C-483B-9A18-0D715A826619}"/>
    <cellStyle name="쉼표 [0] 3 40 2" xfId="7175" xr:uid="{834FBB2A-5C92-4F17-8F34-66FC3E7F6946}"/>
    <cellStyle name="쉼표 [0] 3 40 3" xfId="10967" xr:uid="{E07722EB-57AB-4F0F-8BAA-4DA163B3378E}"/>
    <cellStyle name="쉼표 [0] 3 40 4" xfId="14758" xr:uid="{3137D5A4-28BE-42F3-A6BA-942C09846167}"/>
    <cellStyle name="쉼표 [0] 3 40 5" xfId="18549" xr:uid="{90C9D716-FE7A-4A92-9E6C-2A4C897FC362}"/>
    <cellStyle name="쉼표 [0] 3 41" xfId="4230" xr:uid="{2B091AEB-F6E9-41E8-A99A-4CF70D3E6976}"/>
    <cellStyle name="쉼표 [0] 3 41 2" xfId="7176" xr:uid="{9C9A8C12-E737-44FC-8568-34A9AE9963B1}"/>
    <cellStyle name="쉼표 [0] 3 41 3" xfId="10968" xr:uid="{0192FD2C-63A4-401C-9F2D-1F376C00C713}"/>
    <cellStyle name="쉼표 [0] 3 41 4" xfId="14759" xr:uid="{892D6929-80B9-4DD1-818E-D33B1B4630D9}"/>
    <cellStyle name="쉼표 [0] 3 41 5" xfId="18550" xr:uid="{DD872ED7-29D5-46A9-81CD-7B5F15A0EA88}"/>
    <cellStyle name="쉼표 [0] 3 42" xfId="4238" xr:uid="{6BC132EE-96FA-4D24-9BDB-B29E7BD68D87}"/>
    <cellStyle name="쉼표 [0] 3 42 2" xfId="7177" xr:uid="{8D5DD6CF-FA8F-4300-AE7F-F8A27859DFFA}"/>
    <cellStyle name="쉼표 [0] 3 42 3" xfId="10969" xr:uid="{4BF7C09F-24AE-4D69-8E02-EEF84D6F6DE7}"/>
    <cellStyle name="쉼표 [0] 3 42 4" xfId="14760" xr:uid="{13C08950-C85A-42E8-B5F4-290028A9D70C}"/>
    <cellStyle name="쉼표 [0] 3 42 5" xfId="18551" xr:uid="{F52E447C-4E0E-47AC-B212-F581B0814079}"/>
    <cellStyle name="쉼표 [0] 3 43" xfId="4246" xr:uid="{EF765C37-5A11-42D5-8DDD-84D5AB9CC279}"/>
    <cellStyle name="쉼표 [0] 3 43 2" xfId="7178" xr:uid="{59D89A32-1CAB-4BBE-9C89-5C881B4EA0B4}"/>
    <cellStyle name="쉼표 [0] 3 43 3" xfId="10970" xr:uid="{185EB83E-5791-4291-A664-95C7A8092C5D}"/>
    <cellStyle name="쉼표 [0] 3 43 4" xfId="14761" xr:uid="{2283050E-350C-4613-BBBC-3DA5BCA112E0}"/>
    <cellStyle name="쉼표 [0] 3 43 5" xfId="18552" xr:uid="{7DF1A70D-68E4-4669-8E34-166911DD2690}"/>
    <cellStyle name="쉼표 [0] 3 44" xfId="7179" xr:uid="{E3CD7BD1-FC50-4C75-8AA5-6CCF97042FC6}"/>
    <cellStyle name="쉼표 [0] 3 44 2" xfId="10971" xr:uid="{22FF6291-4C49-46D8-86EA-80CA63A0D999}"/>
    <cellStyle name="쉼표 [0] 3 44 3" xfId="14762" xr:uid="{EFDCA2B0-20C2-48FE-B666-8648B3E71721}"/>
    <cellStyle name="쉼표 [0] 3 44 4" xfId="18553" xr:uid="{3BF2FA66-03BB-4389-93DB-1EB0A5748DB7}"/>
    <cellStyle name="쉼표 [0] 3 45" xfId="4254" xr:uid="{6BBD0CFB-B937-4DF2-A593-A93530468B1F}"/>
    <cellStyle name="쉼표 [0] 3 46" xfId="8048" xr:uid="{1A78BB71-87EE-4B0B-ADF9-124AC5C7632B}"/>
    <cellStyle name="쉼표 [0] 3 47" xfId="11838" xr:uid="{102B76E6-C3C1-4F71-8868-9D05835429FA}"/>
    <cellStyle name="쉼표 [0] 3 48" xfId="15629" xr:uid="{51DF22BA-3085-41D3-89AF-AE3A7B160D78}"/>
    <cellStyle name="쉼표 [0] 3 5" xfId="489" xr:uid="{7A2E1E02-957A-4277-BF38-93CBBB059FF1}"/>
    <cellStyle name="쉼표 [0] 3 5 10" xfId="10972" xr:uid="{EF41EC76-2841-483C-967C-D7DA10B2EC07}"/>
    <cellStyle name="쉼표 [0] 3 5 11" xfId="14763" xr:uid="{D16B138F-C0AF-4E9F-8281-B3A74DE1BD13}"/>
    <cellStyle name="쉼표 [0] 3 5 12" xfId="18554" xr:uid="{1D64A8F5-72B0-4198-BC16-7C5302C3645C}"/>
    <cellStyle name="쉼표 [0] 3 5 2" xfId="776" xr:uid="{C1E59E70-82BC-4245-BF37-E218CEE0A98D}"/>
    <cellStyle name="쉼표 [0] 3 5 2 10" xfId="18555" xr:uid="{2EBD61EB-AE8F-46D5-989A-CC110866477F}"/>
    <cellStyle name="쉼표 [0] 3 5 2 2" xfId="1003" xr:uid="{15741A67-FE71-4692-868D-69F3B16A3729}"/>
    <cellStyle name="쉼표 [0] 3 5 2 2 2" xfId="1686" xr:uid="{50059DCB-3A8F-497B-B649-273D9E16F7D8}"/>
    <cellStyle name="쉼표 [0] 3 5 2 2 2 2" xfId="3479" xr:uid="{99616A45-C684-47B9-93EB-5DC41AC1800F}"/>
    <cellStyle name="쉼표 [0] 3 5 2 2 2 2 2" xfId="7184" xr:uid="{20106894-0D59-4D7A-90BD-1238C66E0EF8}"/>
    <cellStyle name="쉼표 [0] 3 5 2 2 2 2 3" xfId="10976" xr:uid="{1CDDE57D-8BA5-4681-BF2E-C1C34DFA04C9}"/>
    <cellStyle name="쉼표 [0] 3 5 2 2 2 2 4" xfId="14767" xr:uid="{FEB36AC0-2D54-45F7-A679-5A1453704D05}"/>
    <cellStyle name="쉼표 [0] 3 5 2 2 2 2 5" xfId="18558" xr:uid="{1BC7F100-815D-456D-9711-B23E5500600D}"/>
    <cellStyle name="쉼표 [0] 3 5 2 2 2 3" xfId="7183" xr:uid="{D2837BA8-C66F-4F3A-9593-72074D080933}"/>
    <cellStyle name="쉼표 [0] 3 5 2 2 2 4" xfId="10975" xr:uid="{073EBECA-AD57-42C1-896C-BA554B6BBDD6}"/>
    <cellStyle name="쉼표 [0] 3 5 2 2 2 5" xfId="14766" xr:uid="{9AEFCAED-45DD-44BA-AF47-1DE5D1005DD1}"/>
    <cellStyle name="쉼표 [0] 3 5 2 2 2 6" xfId="18557" xr:uid="{7E5F67D2-E9D5-4780-AB5C-915031FCE67E}"/>
    <cellStyle name="쉼표 [0] 3 5 2 2 3" xfId="2191" xr:uid="{FFB3FF6B-A208-4BF5-A183-9EADF8FCDE44}"/>
    <cellStyle name="쉼표 [0] 3 5 2 2 3 2" xfId="3984" xr:uid="{58646ADA-9EE6-49E2-950B-2C0BFCFBEAD7}"/>
    <cellStyle name="쉼표 [0] 3 5 2 2 3 2 2" xfId="7186" xr:uid="{240E5F6B-5B2E-4474-A6FF-33DFA6C9BD19}"/>
    <cellStyle name="쉼표 [0] 3 5 2 2 3 2 3" xfId="10978" xr:uid="{16FE3524-CC7E-4C31-906E-27687BD3E924}"/>
    <cellStyle name="쉼표 [0] 3 5 2 2 3 2 4" xfId="14769" xr:uid="{123DDE0F-06FA-4693-B7C7-FF21E3207649}"/>
    <cellStyle name="쉼표 [0] 3 5 2 2 3 2 5" xfId="18560" xr:uid="{62E20F3F-9701-4782-A9C3-383ABCAB5AC0}"/>
    <cellStyle name="쉼표 [0] 3 5 2 2 3 3" xfId="7185" xr:uid="{22E11A9F-EDB3-432C-BC42-7FAF5F19DE74}"/>
    <cellStyle name="쉼표 [0] 3 5 2 2 3 4" xfId="10977" xr:uid="{F5661368-C311-4EA7-8B59-B5A43D6D3636}"/>
    <cellStyle name="쉼표 [0] 3 5 2 2 3 5" xfId="14768" xr:uid="{C156687D-7EF5-4810-86E3-39F1746CA3D7}"/>
    <cellStyle name="쉼표 [0] 3 5 2 2 3 6" xfId="18559" xr:uid="{53D21AB8-766C-42A9-99E5-4E231A7DDA11}"/>
    <cellStyle name="쉼표 [0] 3 5 2 2 4" xfId="2796" xr:uid="{5D0AF025-55C3-42DB-A584-6D0891A8D673}"/>
    <cellStyle name="쉼표 [0] 3 5 2 2 4 2" xfId="7187" xr:uid="{B80BB2F2-EC55-466A-956D-9F260C9057D1}"/>
    <cellStyle name="쉼표 [0] 3 5 2 2 4 3" xfId="10979" xr:uid="{5F44881C-DBEA-472C-AB85-C36C850E2E95}"/>
    <cellStyle name="쉼표 [0] 3 5 2 2 4 4" xfId="14770" xr:uid="{28A33108-EB87-4B31-AD32-D744EA467BDB}"/>
    <cellStyle name="쉼표 [0] 3 5 2 2 4 5" xfId="18561" xr:uid="{DAB9D819-5A66-494F-8078-E3C9D90E38C3}"/>
    <cellStyle name="쉼표 [0] 3 5 2 2 5" xfId="7182" xr:uid="{BD38D83A-8D9E-4A88-98FE-07716050E5B4}"/>
    <cellStyle name="쉼표 [0] 3 5 2 2 6" xfId="10974" xr:uid="{942DB5BC-0E6B-440A-B3ED-85C26485FE3E}"/>
    <cellStyle name="쉼표 [0] 3 5 2 2 7" xfId="14765" xr:uid="{0282FB06-CB42-474D-97E3-CB8A04848056}"/>
    <cellStyle name="쉼표 [0] 3 5 2 2 8" xfId="18556" xr:uid="{39F0EB0C-4B41-4BF1-88A4-B664626CE2AD}"/>
    <cellStyle name="쉼표 [0] 3 5 2 3" xfId="1230" xr:uid="{FE079274-8C43-4E39-B341-5B0D2D1F89A9}"/>
    <cellStyle name="쉼표 [0] 3 5 2 3 2" xfId="1913" xr:uid="{52CE7092-F0E8-4A9F-A494-92DF0A16C9FD}"/>
    <cellStyle name="쉼표 [0] 3 5 2 3 2 2" xfId="3706" xr:uid="{B4BFA225-FC57-4C9A-9BCA-0DEEF7DAE06B}"/>
    <cellStyle name="쉼표 [0] 3 5 2 3 2 2 2" xfId="7190" xr:uid="{FA12F57E-3EFB-4FBB-8B41-D4E92B0595E0}"/>
    <cellStyle name="쉼표 [0] 3 5 2 3 2 2 3" xfId="10982" xr:uid="{9C56FBE3-EC7F-458B-A99A-74DBE6D2C8BA}"/>
    <cellStyle name="쉼표 [0] 3 5 2 3 2 2 4" xfId="14773" xr:uid="{FBC77638-2ACB-423A-84BA-0CE3559978A7}"/>
    <cellStyle name="쉼표 [0] 3 5 2 3 2 2 5" xfId="18564" xr:uid="{8002CB60-DC96-4A2D-9AC9-6045990CF643}"/>
    <cellStyle name="쉼표 [0] 3 5 2 3 2 3" xfId="7189" xr:uid="{0285A00B-E9D8-4534-A1BE-88FBFCF4BD27}"/>
    <cellStyle name="쉼표 [0] 3 5 2 3 2 4" xfId="10981" xr:uid="{5BD3F2C0-8892-4E6A-B316-846EC3412BAA}"/>
    <cellStyle name="쉼표 [0] 3 5 2 3 2 5" xfId="14772" xr:uid="{DF432004-E715-4B0D-81AE-94A82B24DBAB}"/>
    <cellStyle name="쉼표 [0] 3 5 2 3 2 6" xfId="18563" xr:uid="{B9020FCF-AD51-4CBB-B114-3DFE716AF1C4}"/>
    <cellStyle name="쉼표 [0] 3 5 2 3 3" xfId="3023" xr:uid="{BC22120C-27E2-4E8B-A403-B6F0DAD30340}"/>
    <cellStyle name="쉼표 [0] 3 5 2 3 3 2" xfId="7191" xr:uid="{708BB831-1D6B-489C-B10C-F93DB1603C0F}"/>
    <cellStyle name="쉼표 [0] 3 5 2 3 3 3" xfId="10983" xr:uid="{4DA8F91D-0723-4087-8AEA-DDCA822CB7A8}"/>
    <cellStyle name="쉼표 [0] 3 5 2 3 3 4" xfId="14774" xr:uid="{47549EF8-3D7B-4D0E-8602-5D5BFB7D3B54}"/>
    <cellStyle name="쉼표 [0] 3 5 2 3 3 5" xfId="18565" xr:uid="{DA02904E-97B4-4261-A359-3CA731855B4E}"/>
    <cellStyle name="쉼표 [0] 3 5 2 3 4" xfId="7188" xr:uid="{04BF18C9-828E-4FFB-BF4C-111550CBD367}"/>
    <cellStyle name="쉼표 [0] 3 5 2 3 5" xfId="10980" xr:uid="{8FFD2689-8F25-4443-856B-7E221457AB0B}"/>
    <cellStyle name="쉼표 [0] 3 5 2 3 6" xfId="14771" xr:uid="{9D10DF59-CA01-4F47-9FA4-0837E29C1AAE}"/>
    <cellStyle name="쉼표 [0] 3 5 2 3 7" xfId="18562" xr:uid="{14872099-E3E1-4DE1-8C41-0052BF937F5A}"/>
    <cellStyle name="쉼표 [0] 3 5 2 4" xfId="1458" xr:uid="{C3BC35D7-A699-4A71-8261-7F02A5947934}"/>
    <cellStyle name="쉼표 [0] 3 5 2 4 2" xfId="3251" xr:uid="{CF2389F5-7D25-4EB8-8F2B-608C31AFC344}"/>
    <cellStyle name="쉼표 [0] 3 5 2 4 2 2" xfId="7193" xr:uid="{BF495C86-BB6A-483C-96A3-C801E44942F5}"/>
    <cellStyle name="쉼표 [0] 3 5 2 4 2 3" xfId="10985" xr:uid="{9A4CFB08-E1A8-4CC3-AC8B-EDD4D35CBA82}"/>
    <cellStyle name="쉼표 [0] 3 5 2 4 2 4" xfId="14776" xr:uid="{FE3F74AE-A855-4652-B714-5C40CD6DEDCB}"/>
    <cellStyle name="쉼표 [0] 3 5 2 4 2 5" xfId="18567" xr:uid="{3B8F796A-A629-4547-B1D0-8B87ABD97C01}"/>
    <cellStyle name="쉼표 [0] 3 5 2 4 3" xfId="7192" xr:uid="{D5E25CE3-8E26-48AA-9018-A07FBC50F128}"/>
    <cellStyle name="쉼표 [0] 3 5 2 4 4" xfId="10984" xr:uid="{5B044BF3-75CF-40DC-8F15-70A1CBBD8D36}"/>
    <cellStyle name="쉼표 [0] 3 5 2 4 5" xfId="14775" xr:uid="{B5E06AA7-43B5-485A-9A7C-A1DE35308AD6}"/>
    <cellStyle name="쉼표 [0] 3 5 2 4 6" xfId="18566" xr:uid="{8AB3DA6A-18B5-4974-ABBD-9A56F7C7C017}"/>
    <cellStyle name="쉼표 [0] 3 5 2 5" xfId="2048" xr:uid="{9104DF7F-10D3-4F21-9990-1EFD10D18379}"/>
    <cellStyle name="쉼표 [0] 3 5 2 5 2" xfId="3841" xr:uid="{21500C6E-F327-4804-853F-304A684C8E31}"/>
    <cellStyle name="쉼표 [0] 3 5 2 5 2 2" xfId="7195" xr:uid="{95D2546B-42FB-478B-9E53-D327C10D8BBF}"/>
    <cellStyle name="쉼표 [0] 3 5 2 5 2 3" xfId="10987" xr:uid="{B0A589D8-B4DF-4CC0-8092-CA79022ED8D5}"/>
    <cellStyle name="쉼표 [0] 3 5 2 5 2 4" xfId="14778" xr:uid="{52561CFA-4B92-4B41-9700-9E0C992C0364}"/>
    <cellStyle name="쉼표 [0] 3 5 2 5 2 5" xfId="18569" xr:uid="{9D90E1B0-1BAE-4F36-8B74-2715E2383C3A}"/>
    <cellStyle name="쉼표 [0] 3 5 2 5 3" xfId="7194" xr:uid="{18BBCBB3-7864-4A65-A5E9-207901768E1D}"/>
    <cellStyle name="쉼표 [0] 3 5 2 5 4" xfId="10986" xr:uid="{018FAF11-9386-4849-956E-C9AB572139AA}"/>
    <cellStyle name="쉼표 [0] 3 5 2 5 5" xfId="14777" xr:uid="{1E2D09C7-D53F-4D96-900A-90C78C555FFE}"/>
    <cellStyle name="쉼표 [0] 3 5 2 5 6" xfId="18568" xr:uid="{1216C973-9DE8-4AC9-9A46-287EEB8BA5BE}"/>
    <cellStyle name="쉼표 [0] 3 5 2 6" xfId="2569" xr:uid="{C06BADB8-8774-4A55-9D6C-C38F443B685F}"/>
    <cellStyle name="쉼표 [0] 3 5 2 6 2" xfId="7196" xr:uid="{D70691BC-C4B3-4087-A7A0-652A1BE576DD}"/>
    <cellStyle name="쉼표 [0] 3 5 2 6 3" xfId="10988" xr:uid="{A6108F93-074E-43BF-99EA-BC466C6A9DBA}"/>
    <cellStyle name="쉼표 [0] 3 5 2 6 4" xfId="14779" xr:uid="{28739106-05A0-4F5B-93E7-6747E36F3A0F}"/>
    <cellStyle name="쉼표 [0] 3 5 2 6 5" xfId="18570" xr:uid="{680D0F10-2F45-450C-A8CF-A032633CB1E5}"/>
    <cellStyle name="쉼표 [0] 3 5 2 7" xfId="7181" xr:uid="{43E1A786-67AB-4CEA-8410-D866CB8A964B}"/>
    <cellStyle name="쉼표 [0] 3 5 2 8" xfId="10973" xr:uid="{F3AB3798-C461-44C6-A252-B47FDB3F880F}"/>
    <cellStyle name="쉼표 [0] 3 5 2 9" xfId="14764" xr:uid="{9E5F9FC5-7E23-4BC1-8235-D7FD1D7DC62C}"/>
    <cellStyle name="쉼표 [0] 3 5 3" xfId="701" xr:uid="{2E6626A0-8AFA-4ECC-90F1-F4B90B5400BD}"/>
    <cellStyle name="쉼표 [0] 3 5 3 10" xfId="18571" xr:uid="{B5966A4E-C4F8-400B-BC62-359A9F83FE40}"/>
    <cellStyle name="쉼표 [0] 3 5 3 2" xfId="928" xr:uid="{9FCCD556-2086-4CAF-814B-CFAD870F995D}"/>
    <cellStyle name="쉼표 [0] 3 5 3 2 2" xfId="1611" xr:uid="{F80C4BB4-CAE8-4409-ACA9-6D1A71A8967F}"/>
    <cellStyle name="쉼표 [0] 3 5 3 2 2 2" xfId="3404" xr:uid="{0B1B305D-CBF8-4AA6-9553-4F01F092FE11}"/>
    <cellStyle name="쉼표 [0] 3 5 3 2 2 2 2" xfId="7200" xr:uid="{D8404FF6-D102-4FDF-A72B-0B713DE60908}"/>
    <cellStyle name="쉼표 [0] 3 5 3 2 2 2 3" xfId="10992" xr:uid="{888CAB88-EC6A-4CFA-8D05-64D37D5BA50C}"/>
    <cellStyle name="쉼표 [0] 3 5 3 2 2 2 4" xfId="14783" xr:uid="{B6AA5CAF-60A0-41BD-8C94-2A8326C5BA05}"/>
    <cellStyle name="쉼표 [0] 3 5 3 2 2 2 5" xfId="18574" xr:uid="{1BC9AECA-B96C-4F78-9592-1FA7451E2635}"/>
    <cellStyle name="쉼표 [0] 3 5 3 2 2 3" xfId="7199" xr:uid="{05F79F2E-7B0E-4D17-B433-98BD928C4A56}"/>
    <cellStyle name="쉼표 [0] 3 5 3 2 2 4" xfId="10991" xr:uid="{1B005335-6843-42A1-A028-0645F17851E7}"/>
    <cellStyle name="쉼표 [0] 3 5 3 2 2 5" xfId="14782" xr:uid="{3B772A91-8EE2-4ABD-B7D1-E1411F16FA5A}"/>
    <cellStyle name="쉼표 [0] 3 5 3 2 2 6" xfId="18573" xr:uid="{FB233773-50A9-4FC1-9A36-F6DE12FEDD3D}"/>
    <cellStyle name="쉼표 [0] 3 5 3 2 3" xfId="2721" xr:uid="{49FB9B7E-E1FF-4774-8778-F89BE911DEA0}"/>
    <cellStyle name="쉼표 [0] 3 5 3 2 3 2" xfId="7201" xr:uid="{A8FA1D03-433B-44C0-B8F1-27FA7F4200F5}"/>
    <cellStyle name="쉼표 [0] 3 5 3 2 3 3" xfId="10993" xr:uid="{95AE3E6E-3169-4764-A5D6-82166A25DF6F}"/>
    <cellStyle name="쉼표 [0] 3 5 3 2 3 4" xfId="14784" xr:uid="{373474E0-4E14-4871-A40E-902C600C1302}"/>
    <cellStyle name="쉼표 [0] 3 5 3 2 3 5" xfId="18575" xr:uid="{B78DA0A7-762E-44A5-9C13-F79527236FA9}"/>
    <cellStyle name="쉼표 [0] 3 5 3 2 4" xfId="7198" xr:uid="{2D35CA53-2D06-4A31-8DA5-72E0CCB29FEC}"/>
    <cellStyle name="쉼표 [0] 3 5 3 2 5" xfId="10990" xr:uid="{91B06D7A-5714-49F0-9F85-AF7579DC9282}"/>
    <cellStyle name="쉼표 [0] 3 5 3 2 6" xfId="14781" xr:uid="{F9394415-757F-4539-9599-9502AF592491}"/>
    <cellStyle name="쉼표 [0] 3 5 3 2 7" xfId="18572" xr:uid="{9A5FD909-6A44-4CE8-B9B8-294D7C66F67B}"/>
    <cellStyle name="쉼표 [0] 3 5 3 3" xfId="1155" xr:uid="{49BE312A-8C80-4B3A-AFAF-CFA391D3BF3A}"/>
    <cellStyle name="쉼표 [0] 3 5 3 3 2" xfId="1838" xr:uid="{F8DF3A07-7583-4E99-97D3-994F80A152A7}"/>
    <cellStyle name="쉼표 [0] 3 5 3 3 2 2" xfId="3631" xr:uid="{0065B204-4D88-47B6-8181-294B3EB87E31}"/>
    <cellStyle name="쉼표 [0] 3 5 3 3 2 2 2" xfId="7204" xr:uid="{D1B4A80D-153D-42E7-A2DC-C5E3245B4724}"/>
    <cellStyle name="쉼표 [0] 3 5 3 3 2 2 3" xfId="10996" xr:uid="{BAD7DB7A-20F8-49AD-BF2B-1E7BBFB07CD4}"/>
    <cellStyle name="쉼표 [0] 3 5 3 3 2 2 4" xfId="14787" xr:uid="{C3F69820-8AD0-4C08-95A5-F3624AE97B34}"/>
    <cellStyle name="쉼표 [0] 3 5 3 3 2 2 5" xfId="18578" xr:uid="{03E9D577-FDA8-4A57-BE04-DA04B07C7751}"/>
    <cellStyle name="쉼표 [0] 3 5 3 3 2 3" xfId="7203" xr:uid="{0E26B4B3-87CA-48DD-9265-4B998B81BCFD}"/>
    <cellStyle name="쉼표 [0] 3 5 3 3 2 4" xfId="10995" xr:uid="{A0C9BE9D-4015-4E01-A9E8-AC04098E94C4}"/>
    <cellStyle name="쉼표 [0] 3 5 3 3 2 5" xfId="14786" xr:uid="{5BD0AD03-5B7C-4439-8955-725CE88DA269}"/>
    <cellStyle name="쉼표 [0] 3 5 3 3 2 6" xfId="18577" xr:uid="{06B7AE8B-BB4C-4C17-8C56-D01BFFB5CCAB}"/>
    <cellStyle name="쉼표 [0] 3 5 3 3 3" xfId="2948" xr:uid="{B43D1D16-71E6-4644-933F-BDAC47F8B345}"/>
    <cellStyle name="쉼표 [0] 3 5 3 3 3 2" xfId="7205" xr:uid="{7E58196C-EB77-42A2-A80C-61819DBB1158}"/>
    <cellStyle name="쉼표 [0] 3 5 3 3 3 3" xfId="10997" xr:uid="{C29DEA75-D0C6-438E-9FDF-23FFE7C01816}"/>
    <cellStyle name="쉼표 [0] 3 5 3 3 3 4" xfId="14788" xr:uid="{1CEEE865-7AFA-468A-8516-97FEF0BC6EB0}"/>
    <cellStyle name="쉼표 [0] 3 5 3 3 3 5" xfId="18579" xr:uid="{AE005097-442D-43E6-BC4C-88FA2D60752E}"/>
    <cellStyle name="쉼표 [0] 3 5 3 3 4" xfId="7202" xr:uid="{F0EC504C-D109-4AF8-92AC-64E9FE0DC42F}"/>
    <cellStyle name="쉼표 [0] 3 5 3 3 5" xfId="10994" xr:uid="{74E1390A-B6A6-4950-A5BE-9C45D0173B30}"/>
    <cellStyle name="쉼표 [0] 3 5 3 3 6" xfId="14785" xr:uid="{D432CADA-E680-4395-8784-844B6D280327}"/>
    <cellStyle name="쉼표 [0] 3 5 3 3 7" xfId="18576" xr:uid="{B9F6D6A5-3046-49D0-A962-9FC43C76D5A9}"/>
    <cellStyle name="쉼표 [0] 3 5 3 4" xfId="1383" xr:uid="{BD4ACBD9-E3FC-486C-95DC-964D459D7BE8}"/>
    <cellStyle name="쉼표 [0] 3 5 3 4 2" xfId="3176" xr:uid="{87F56FD9-7171-4D2A-836C-C02C29E2619A}"/>
    <cellStyle name="쉼표 [0] 3 5 3 4 2 2" xfId="7207" xr:uid="{AA8B84DF-AA3A-42C0-8B3A-6E5A4D7590DD}"/>
    <cellStyle name="쉼표 [0] 3 5 3 4 2 3" xfId="10999" xr:uid="{8C288F43-30F1-4064-B147-BFCA64416D8E}"/>
    <cellStyle name="쉼표 [0] 3 5 3 4 2 4" xfId="14790" xr:uid="{71CB0466-886D-4FF7-A184-EFC8A0A88EBF}"/>
    <cellStyle name="쉼표 [0] 3 5 3 4 2 5" xfId="18581" xr:uid="{ABE4E162-28D5-4FF6-81FF-6517E7B5AE79}"/>
    <cellStyle name="쉼표 [0] 3 5 3 4 3" xfId="7206" xr:uid="{82BD68BF-EDAC-4BFA-8372-EF421A414785}"/>
    <cellStyle name="쉼표 [0] 3 5 3 4 4" xfId="10998" xr:uid="{8956F8C5-89B8-4561-B134-5DE45823EF90}"/>
    <cellStyle name="쉼표 [0] 3 5 3 4 5" xfId="14789" xr:uid="{865E7C09-1DB3-4FB7-9B3F-4A4F2C8C677E}"/>
    <cellStyle name="쉼표 [0] 3 5 3 4 6" xfId="18580" xr:uid="{04248024-6A38-453E-9EDC-E70E3727B726}"/>
    <cellStyle name="쉼표 [0] 3 5 3 5" xfId="1987" xr:uid="{7987E99C-F9AD-4999-BF36-ABE63770DD1E}"/>
    <cellStyle name="쉼표 [0] 3 5 3 5 2" xfId="3780" xr:uid="{87A50C62-B445-4B98-BF8F-FBC27AD36D87}"/>
    <cellStyle name="쉼표 [0] 3 5 3 5 2 2" xfId="7209" xr:uid="{B7712523-15C6-41E2-B0C2-CA0F45FF7389}"/>
    <cellStyle name="쉼표 [0] 3 5 3 5 2 3" xfId="11001" xr:uid="{E082A535-CEBC-426E-807B-63A821F74AF4}"/>
    <cellStyle name="쉼표 [0] 3 5 3 5 2 4" xfId="14792" xr:uid="{07ED707F-1950-438C-9316-7D7F8EF0DCCF}"/>
    <cellStyle name="쉼표 [0] 3 5 3 5 2 5" xfId="18583" xr:uid="{60613B2C-A5B3-4220-BA13-AAAB56A39D42}"/>
    <cellStyle name="쉼표 [0] 3 5 3 5 3" xfId="7208" xr:uid="{0909719F-A5D8-4556-B72B-947F9259AA5E}"/>
    <cellStyle name="쉼표 [0] 3 5 3 5 4" xfId="11000" xr:uid="{F7D63AFE-1AC5-4B3C-9AA2-5C30989A9A77}"/>
    <cellStyle name="쉼표 [0] 3 5 3 5 5" xfId="14791" xr:uid="{A98A733F-12ED-4D4D-9321-6523B6C99C54}"/>
    <cellStyle name="쉼표 [0] 3 5 3 5 6" xfId="18582" xr:uid="{CEE59FD5-AC8D-46D2-80F3-894C7998AD80}"/>
    <cellStyle name="쉼표 [0] 3 5 3 6" xfId="2494" xr:uid="{3517184F-73C7-44CE-B2D0-D56C2DEC2B81}"/>
    <cellStyle name="쉼표 [0] 3 5 3 6 2" xfId="7210" xr:uid="{2ADE36E7-41A7-4467-9171-9CE06F53CC28}"/>
    <cellStyle name="쉼표 [0] 3 5 3 6 3" xfId="11002" xr:uid="{A96DB10C-9070-4E9F-A7F8-E99F2D8EA38B}"/>
    <cellStyle name="쉼표 [0] 3 5 3 6 4" xfId="14793" xr:uid="{A28EAADC-F4F9-495E-84D9-230E8C8CB1DD}"/>
    <cellStyle name="쉼표 [0] 3 5 3 6 5" xfId="18584" xr:uid="{11977F66-0056-4D51-B900-C083C0735AB9}"/>
    <cellStyle name="쉼표 [0] 3 5 3 7" xfId="7197" xr:uid="{74BDBA6B-CD1F-4516-98A0-9D40D2A58352}"/>
    <cellStyle name="쉼표 [0] 3 5 3 8" xfId="10989" xr:uid="{34F78B19-051C-41AB-A9E9-23461C3B928C}"/>
    <cellStyle name="쉼표 [0] 3 5 3 9" xfId="14780" xr:uid="{ACED4EAF-58B7-4128-8E05-7B87B0A32113}"/>
    <cellStyle name="쉼표 [0] 3 5 4" xfId="852" xr:uid="{FAD177A2-E0B8-45BD-8C14-AADC6EACFF7C}"/>
    <cellStyle name="쉼표 [0] 3 5 4 2" xfId="1535" xr:uid="{94B8B3EA-FC0B-4135-B032-609D3CF28980}"/>
    <cellStyle name="쉼표 [0] 3 5 4 2 2" xfId="3328" xr:uid="{4091B7D3-47A4-488F-ADED-D601A2B2C17B}"/>
    <cellStyle name="쉼표 [0] 3 5 4 2 2 2" xfId="7213" xr:uid="{5B0A951E-EE11-41AC-B29E-80617CB64645}"/>
    <cellStyle name="쉼표 [0] 3 5 4 2 2 3" xfId="11005" xr:uid="{8F930499-BC35-40F6-B08C-A8108CE5CC80}"/>
    <cellStyle name="쉼표 [0] 3 5 4 2 2 4" xfId="14796" xr:uid="{DDDA8F9F-8D87-4054-B158-59C8D9B1AA9D}"/>
    <cellStyle name="쉼표 [0] 3 5 4 2 2 5" xfId="18587" xr:uid="{DDE242E6-B1AA-4FD9-BF99-19F85D23C19D}"/>
    <cellStyle name="쉼표 [0] 3 5 4 2 3" xfId="7212" xr:uid="{3A47051B-69A4-49FC-B4F8-F07B01971040}"/>
    <cellStyle name="쉼표 [0] 3 5 4 2 4" xfId="11004" xr:uid="{E40D73BE-CC12-4320-828C-D7E54E78AB1F}"/>
    <cellStyle name="쉼표 [0] 3 5 4 2 5" xfId="14795" xr:uid="{92D4B08C-A0B9-4C9B-9562-91BEBB080A5E}"/>
    <cellStyle name="쉼표 [0] 3 5 4 2 6" xfId="18586" xr:uid="{8E4CC795-A7A5-4BC0-8C0E-F7EC413BC412}"/>
    <cellStyle name="쉼표 [0] 3 5 4 3" xfId="2116" xr:uid="{1AE93D2C-BA4A-4C50-9E1B-C06699AE34AD}"/>
    <cellStyle name="쉼표 [0] 3 5 4 3 2" xfId="3909" xr:uid="{126A336A-2501-4FF5-9621-312DF81F0FDF}"/>
    <cellStyle name="쉼표 [0] 3 5 4 3 2 2" xfId="7215" xr:uid="{44E999D1-66BF-4BBF-8A9B-5473DCD4FE7E}"/>
    <cellStyle name="쉼표 [0] 3 5 4 3 2 3" xfId="11007" xr:uid="{5EA9D6DA-1931-4BC6-9218-4CCD0698F1D1}"/>
    <cellStyle name="쉼표 [0] 3 5 4 3 2 4" xfId="14798" xr:uid="{E04FE33F-F59E-4432-AE22-CD62E70FE76E}"/>
    <cellStyle name="쉼표 [0] 3 5 4 3 2 5" xfId="18589" xr:uid="{3E8A25C6-2993-43CF-B695-C6B184B16B99}"/>
    <cellStyle name="쉼표 [0] 3 5 4 3 3" xfId="7214" xr:uid="{ADDFCE79-B6D4-4716-B286-CAB03E100E3C}"/>
    <cellStyle name="쉼표 [0] 3 5 4 3 4" xfId="11006" xr:uid="{9EE2779B-EA5C-4708-BA8B-9F4F8AA1F1A6}"/>
    <cellStyle name="쉼표 [0] 3 5 4 3 5" xfId="14797" xr:uid="{68C36441-8401-4D56-B1FE-A92996A73A30}"/>
    <cellStyle name="쉼표 [0] 3 5 4 3 6" xfId="18588" xr:uid="{4915678E-384F-46CD-A69A-7C60CB183B3F}"/>
    <cellStyle name="쉼표 [0] 3 5 4 4" xfId="2645" xr:uid="{F29F1143-1B38-4D51-A22C-212FFE9474D2}"/>
    <cellStyle name="쉼표 [0] 3 5 4 4 2" xfId="7216" xr:uid="{01FE6A44-F30B-451A-808E-C17F026392CB}"/>
    <cellStyle name="쉼표 [0] 3 5 4 4 3" xfId="11008" xr:uid="{95D34746-11D9-4404-AAEE-5CBD8D12F77B}"/>
    <cellStyle name="쉼표 [0] 3 5 4 4 4" xfId="14799" xr:uid="{59C3D75B-CBBA-49E7-A90A-D014F46702E8}"/>
    <cellStyle name="쉼표 [0] 3 5 4 4 5" xfId="18590" xr:uid="{BF01708A-1A20-4646-8F7F-651FB64E7D83}"/>
    <cellStyle name="쉼표 [0] 3 5 4 5" xfId="7211" xr:uid="{EF8CAE93-2BCF-4B21-B372-7195DBCDFF70}"/>
    <cellStyle name="쉼표 [0] 3 5 4 6" xfId="11003" xr:uid="{C6A34E8F-C36B-44FA-9407-6284B2816AF8}"/>
    <cellStyle name="쉼표 [0] 3 5 4 7" xfId="14794" xr:uid="{1181E7AC-A8F2-4A72-8802-EC1E0CE911AB}"/>
    <cellStyle name="쉼표 [0] 3 5 4 8" xfId="18585" xr:uid="{BB7C05A6-8361-4D13-A006-08B78CC610CD}"/>
    <cellStyle name="쉼표 [0] 3 5 5" xfId="1079" xr:uid="{17CF2748-A11D-411F-9757-D7352A5AE3EA}"/>
    <cellStyle name="쉼표 [0] 3 5 5 2" xfId="1762" xr:uid="{4D8549C7-926A-4DF1-9364-2F4299B5DECE}"/>
    <cellStyle name="쉼표 [0] 3 5 5 2 2" xfId="3555" xr:uid="{E8F105BC-F6E1-4A39-BAED-BE734C36A0B2}"/>
    <cellStyle name="쉼표 [0] 3 5 5 2 2 2" xfId="7219" xr:uid="{8A871019-23FD-4C44-AE72-6282B1696524}"/>
    <cellStyle name="쉼표 [0] 3 5 5 2 2 3" xfId="11011" xr:uid="{DA5CC59E-25F2-46B9-AD4B-CC7BA268B898}"/>
    <cellStyle name="쉼표 [0] 3 5 5 2 2 4" xfId="14802" xr:uid="{4E37BFBC-B297-492F-99B4-F0F5851550D0}"/>
    <cellStyle name="쉼표 [0] 3 5 5 2 2 5" xfId="18593" xr:uid="{401518D0-CE14-4591-A2A0-5CBAE0F28F0E}"/>
    <cellStyle name="쉼표 [0] 3 5 5 2 3" xfId="7218" xr:uid="{56E14A82-947D-48EB-9745-EA8AC841D46A}"/>
    <cellStyle name="쉼표 [0] 3 5 5 2 4" xfId="11010" xr:uid="{343A396F-B1A6-44D8-89FC-43D34FA7B4C9}"/>
    <cellStyle name="쉼표 [0] 3 5 5 2 5" xfId="14801" xr:uid="{92393A00-AFE2-4514-84BB-39B22E4246B0}"/>
    <cellStyle name="쉼표 [0] 3 5 5 2 6" xfId="18592" xr:uid="{652C4A2D-A141-4EC9-B67C-500B31BB5BCB}"/>
    <cellStyle name="쉼표 [0] 3 5 5 3" xfId="2872" xr:uid="{9AF8EA52-DAA8-4D7F-9333-E0D95DA8B669}"/>
    <cellStyle name="쉼표 [0] 3 5 5 3 2" xfId="7220" xr:uid="{763B037D-9C3D-4BE9-8B69-056997FBA043}"/>
    <cellStyle name="쉼표 [0] 3 5 5 3 3" xfId="11012" xr:uid="{947BD875-6F53-40A9-8EFC-80D226A4CD40}"/>
    <cellStyle name="쉼표 [0] 3 5 5 3 4" xfId="14803" xr:uid="{62EA6AD9-6B34-4C02-AC88-39756A22D982}"/>
    <cellStyle name="쉼표 [0] 3 5 5 3 5" xfId="18594" xr:uid="{3010095E-0799-4667-AF00-118C4C430B41}"/>
    <cellStyle name="쉼표 [0] 3 5 5 4" xfId="7217" xr:uid="{B1A19029-3D27-4F15-92C5-EE2BDB81480A}"/>
    <cellStyle name="쉼표 [0] 3 5 5 5" xfId="11009" xr:uid="{50C4F1DD-07B0-41B8-B065-88717BF618EB}"/>
    <cellStyle name="쉼표 [0] 3 5 5 6" xfId="14800" xr:uid="{F1089893-C868-407A-A807-16087FAE659D}"/>
    <cellStyle name="쉼표 [0] 3 5 5 7" xfId="18591" xr:uid="{7401D91A-9FAF-4A6B-A842-8E62A4F9A6BA}"/>
    <cellStyle name="쉼표 [0] 3 5 6" xfId="1307" xr:uid="{98447C09-E4A6-4610-B93C-885965F5730D}"/>
    <cellStyle name="쉼표 [0] 3 5 6 2" xfId="3100" xr:uid="{4156EF7E-8330-47B4-962A-94C67D4D3867}"/>
    <cellStyle name="쉼표 [0] 3 5 6 2 2" xfId="7222" xr:uid="{721898C7-5166-461D-95F3-4535DABA8C4C}"/>
    <cellStyle name="쉼표 [0] 3 5 6 2 3" xfId="11014" xr:uid="{BE2536ED-F457-454A-A6AA-D53AE52BBCE2}"/>
    <cellStyle name="쉼표 [0] 3 5 6 2 4" xfId="14805" xr:uid="{B77963FB-C2A4-4972-90F0-A5181BF4C4B7}"/>
    <cellStyle name="쉼표 [0] 3 5 6 2 5" xfId="18596" xr:uid="{681BF3B3-68EF-40D0-A68C-BB89BC20452E}"/>
    <cellStyle name="쉼표 [0] 3 5 6 3" xfId="7221" xr:uid="{B7CABFB3-4B5B-4F6B-9BB9-94CDF001860A}"/>
    <cellStyle name="쉼표 [0] 3 5 6 4" xfId="11013" xr:uid="{983AD348-E1E4-4776-B7A5-93E24CA77B58}"/>
    <cellStyle name="쉼표 [0] 3 5 6 5" xfId="14804" xr:uid="{4B453CD3-EF02-4AAB-BC4F-E58EA5B0C0D9}"/>
    <cellStyle name="쉼표 [0] 3 5 6 6" xfId="18595" xr:uid="{A7A60974-BC63-4D7F-AE03-795DFF7B9AB1}"/>
    <cellStyle name="쉼표 [0] 3 5 7" xfId="611" xr:uid="{B3027E5C-0242-4F37-8482-B0D3F12DD939}"/>
    <cellStyle name="쉼표 [0] 3 5 7 2" xfId="2412" xr:uid="{F83E39C9-4B10-4BEB-A591-E3D1C7E828CB}"/>
    <cellStyle name="쉼표 [0] 3 5 7 2 2" xfId="7224" xr:uid="{A5394BF7-6155-4AAE-98F1-7D4CCE0F3AC1}"/>
    <cellStyle name="쉼표 [0] 3 5 7 2 3" xfId="11016" xr:uid="{323844E7-D258-42BB-9F04-921B434703A8}"/>
    <cellStyle name="쉼표 [0] 3 5 7 2 4" xfId="14807" xr:uid="{0DB34767-809E-46D8-8C27-E9C18D209D33}"/>
    <cellStyle name="쉼표 [0] 3 5 7 2 5" xfId="18598" xr:uid="{76AF47D9-49E5-499C-BB04-C0166C3F935F}"/>
    <cellStyle name="쉼표 [0] 3 5 7 3" xfId="7223" xr:uid="{D5FED22B-E047-4C39-AF94-1B81DF022300}"/>
    <cellStyle name="쉼표 [0] 3 5 7 4" xfId="11015" xr:uid="{CD3D6C6A-863F-4AEF-9EA7-701AA846BE08}"/>
    <cellStyle name="쉼표 [0] 3 5 7 5" xfId="14806" xr:uid="{18DBEF91-F4A9-44FC-8D0D-CD47910A3A25}"/>
    <cellStyle name="쉼표 [0] 3 5 7 6" xfId="18597" xr:uid="{7179CFC2-62E7-4038-81A7-ABC6E5B133C5}"/>
    <cellStyle name="쉼표 [0] 3 5 8" xfId="2314" xr:uid="{1363B404-860B-40FE-A15C-63C816998A28}"/>
    <cellStyle name="쉼표 [0] 3 5 8 2" xfId="7225" xr:uid="{0086592D-B6E9-4383-8CF4-653C3FD16276}"/>
    <cellStyle name="쉼표 [0] 3 5 8 3" xfId="11017" xr:uid="{DD56F019-28B3-4515-9507-2048604E54BF}"/>
    <cellStyle name="쉼표 [0] 3 5 8 4" xfId="14808" xr:uid="{2BB02B84-1525-47BF-AB9D-6435A27ECADD}"/>
    <cellStyle name="쉼표 [0] 3 5 8 5" xfId="18599" xr:uid="{445F3FED-57DA-42C3-9266-1211C0FA139D}"/>
    <cellStyle name="쉼표 [0] 3 5 9" xfId="7180" xr:uid="{E55C83AB-7067-4EFB-AABB-338C31994EBA}"/>
    <cellStyle name="쉼표 [0] 3 6" xfId="503" xr:uid="{44FF5255-06FB-4530-9670-DF7E78AED787}"/>
    <cellStyle name="쉼표 [0] 3 6 10" xfId="11018" xr:uid="{A3FCF538-79D4-48E8-9E6A-915ACEDD8F3C}"/>
    <cellStyle name="쉼표 [0] 3 6 11" xfId="14809" xr:uid="{0C43C924-0840-4602-871F-379D72FB0968}"/>
    <cellStyle name="쉼표 [0] 3 6 12" xfId="18600" xr:uid="{59DB2779-5989-4241-BE91-230C0F58D9FA}"/>
    <cellStyle name="쉼표 [0] 3 6 2" xfId="784" xr:uid="{54580F7A-B183-4D67-8327-5C59ADC7B9A4}"/>
    <cellStyle name="쉼표 [0] 3 6 2 10" xfId="18601" xr:uid="{0848575B-EB65-4A75-BAFD-0054DD98DB5F}"/>
    <cellStyle name="쉼표 [0] 3 6 2 2" xfId="1011" xr:uid="{1B5B357A-35BA-413E-A3C2-096F2EAA9D02}"/>
    <cellStyle name="쉼표 [0] 3 6 2 2 2" xfId="1694" xr:uid="{AD9178D7-00AD-4FCC-9258-B27C211912F0}"/>
    <cellStyle name="쉼표 [0] 3 6 2 2 2 2" xfId="3487" xr:uid="{9BA884F0-C118-488F-AA2F-EE8D55252D95}"/>
    <cellStyle name="쉼표 [0] 3 6 2 2 2 2 2" xfId="7230" xr:uid="{5A8121CF-FDDA-40F6-A85A-1CA194A852EC}"/>
    <cellStyle name="쉼표 [0] 3 6 2 2 2 2 3" xfId="11022" xr:uid="{7B8E308D-A9D6-4CA3-A63C-850B6EC23E4C}"/>
    <cellStyle name="쉼표 [0] 3 6 2 2 2 2 4" xfId="14813" xr:uid="{D358A672-8F01-4BFD-9946-01AA0AE0E45B}"/>
    <cellStyle name="쉼표 [0] 3 6 2 2 2 2 5" xfId="18604" xr:uid="{E440D2EF-EEAD-48A0-BC21-7D1849AEDA6C}"/>
    <cellStyle name="쉼표 [0] 3 6 2 2 2 3" xfId="7229" xr:uid="{4BB65350-0102-49DD-AB49-E4293E618A5F}"/>
    <cellStyle name="쉼표 [0] 3 6 2 2 2 4" xfId="11021" xr:uid="{824BD996-7184-4507-A16A-729214F7E8EB}"/>
    <cellStyle name="쉼표 [0] 3 6 2 2 2 5" xfId="14812" xr:uid="{0AF36AF5-302D-4E28-AEEA-2E86DA094B09}"/>
    <cellStyle name="쉼표 [0] 3 6 2 2 2 6" xfId="18603" xr:uid="{EB6CC70C-3EBB-4591-B69C-6ECA593CC575}"/>
    <cellStyle name="쉼표 [0] 3 6 2 2 3" xfId="2199" xr:uid="{E98BC503-375D-4261-9AF8-B19AA35EA465}"/>
    <cellStyle name="쉼표 [0] 3 6 2 2 3 2" xfId="3992" xr:uid="{2051C80D-8A17-46CC-8356-6ABB110ACE44}"/>
    <cellStyle name="쉼표 [0] 3 6 2 2 3 2 2" xfId="7232" xr:uid="{07F43CE9-3DEE-402C-B456-16012A18B33E}"/>
    <cellStyle name="쉼표 [0] 3 6 2 2 3 2 3" xfId="11024" xr:uid="{293597FF-FF8E-468C-9449-2263672C250D}"/>
    <cellStyle name="쉼표 [0] 3 6 2 2 3 2 4" xfId="14815" xr:uid="{04D17ED0-2E54-4944-9C40-A5B328E65554}"/>
    <cellStyle name="쉼표 [0] 3 6 2 2 3 2 5" xfId="18606" xr:uid="{8A22D3AE-E966-4354-8928-771BAB5E5E38}"/>
    <cellStyle name="쉼표 [0] 3 6 2 2 3 3" xfId="7231" xr:uid="{4054CCD8-8EA7-43D3-B95E-DB9133B4FC45}"/>
    <cellStyle name="쉼표 [0] 3 6 2 2 3 4" xfId="11023" xr:uid="{700D4907-2ECA-4C8E-80B8-0CE0842C3DB7}"/>
    <cellStyle name="쉼표 [0] 3 6 2 2 3 5" xfId="14814" xr:uid="{626AFBCE-100C-4C72-8BCD-24D991AB1FCA}"/>
    <cellStyle name="쉼표 [0] 3 6 2 2 3 6" xfId="18605" xr:uid="{F6BE6D88-E9DB-4EFD-9C46-EE685693736A}"/>
    <cellStyle name="쉼표 [0] 3 6 2 2 4" xfId="2804" xr:uid="{4AC26366-B41C-460E-8B7E-A6185CDE816C}"/>
    <cellStyle name="쉼표 [0] 3 6 2 2 4 2" xfId="7233" xr:uid="{47D008C6-E64F-41A9-A9B9-C40240DB4787}"/>
    <cellStyle name="쉼표 [0] 3 6 2 2 4 3" xfId="11025" xr:uid="{FAF401B7-4A57-41A9-8DD1-22D6F3DAB8BC}"/>
    <cellStyle name="쉼표 [0] 3 6 2 2 4 4" xfId="14816" xr:uid="{20093CCE-F3AA-4DD7-AFB4-98747EA7D827}"/>
    <cellStyle name="쉼표 [0] 3 6 2 2 4 5" xfId="18607" xr:uid="{97FD9B49-1B60-4819-A1D6-7368687E35F4}"/>
    <cellStyle name="쉼표 [0] 3 6 2 2 5" xfId="7228" xr:uid="{9857E19E-D87F-46BB-86BE-FCB24CFF4902}"/>
    <cellStyle name="쉼표 [0] 3 6 2 2 6" xfId="11020" xr:uid="{88D08C40-8534-4CFD-8DB8-6CEE8B73A57D}"/>
    <cellStyle name="쉼표 [0] 3 6 2 2 7" xfId="14811" xr:uid="{9DBCD31F-04AE-4984-A840-1A6E5424E6BC}"/>
    <cellStyle name="쉼표 [0] 3 6 2 2 8" xfId="18602" xr:uid="{702B2334-9515-43DF-AE60-791EF8DB9075}"/>
    <cellStyle name="쉼표 [0] 3 6 2 3" xfId="1238" xr:uid="{7A86BF67-6D13-4F37-8CFF-1BB9BBCE1766}"/>
    <cellStyle name="쉼표 [0] 3 6 2 3 2" xfId="1921" xr:uid="{E1AF4FB1-33AD-437B-8364-AC858CDAC6AB}"/>
    <cellStyle name="쉼표 [0] 3 6 2 3 2 2" xfId="3714" xr:uid="{C9EA7828-D1FA-451E-BFC8-E2250932BDE2}"/>
    <cellStyle name="쉼표 [0] 3 6 2 3 2 2 2" xfId="7236" xr:uid="{707D14A1-04A7-41F5-ADAF-B3D032F4DF26}"/>
    <cellStyle name="쉼표 [0] 3 6 2 3 2 2 3" xfId="11028" xr:uid="{A8E135B4-DB2A-47AD-A158-236785D6B1EB}"/>
    <cellStyle name="쉼표 [0] 3 6 2 3 2 2 4" xfId="14819" xr:uid="{9B4CF1ED-5FFC-40AA-923F-8CC8F93F5FCF}"/>
    <cellStyle name="쉼표 [0] 3 6 2 3 2 2 5" xfId="18610" xr:uid="{2906AEB0-6366-4002-9A54-01F1009C4546}"/>
    <cellStyle name="쉼표 [0] 3 6 2 3 2 3" xfId="7235" xr:uid="{49D64115-D2CD-4734-BF12-40E8593ACDCD}"/>
    <cellStyle name="쉼표 [0] 3 6 2 3 2 4" xfId="11027" xr:uid="{1E780F9B-A28A-41E7-AEF1-4D163C352CE9}"/>
    <cellStyle name="쉼표 [0] 3 6 2 3 2 5" xfId="14818" xr:uid="{CEC258FD-4D03-4092-9B8E-BAADB809844B}"/>
    <cellStyle name="쉼표 [0] 3 6 2 3 2 6" xfId="18609" xr:uid="{F2AABF10-5E9B-4833-9ED5-CDE4C926080E}"/>
    <cellStyle name="쉼표 [0] 3 6 2 3 3" xfId="3031" xr:uid="{8761A26D-FCAF-43BE-AEA9-0B90DE15A56A}"/>
    <cellStyle name="쉼표 [0] 3 6 2 3 3 2" xfId="7237" xr:uid="{463A32DE-4859-4F10-BA80-5F5D99BA017F}"/>
    <cellStyle name="쉼표 [0] 3 6 2 3 3 3" xfId="11029" xr:uid="{3FA49788-E383-4896-80B0-5E9D90278082}"/>
    <cellStyle name="쉼표 [0] 3 6 2 3 3 4" xfId="14820" xr:uid="{DE899D1B-7018-4D66-82FB-DC3638796EB0}"/>
    <cellStyle name="쉼표 [0] 3 6 2 3 3 5" xfId="18611" xr:uid="{9C8DCB67-1EA5-4EB5-BFC9-966234912560}"/>
    <cellStyle name="쉼표 [0] 3 6 2 3 4" xfId="7234" xr:uid="{6883E92A-E761-43C8-9C84-5C2F0B10ED92}"/>
    <cellStyle name="쉼표 [0] 3 6 2 3 5" xfId="11026" xr:uid="{302D275D-1891-4527-BEE6-1607378DCD26}"/>
    <cellStyle name="쉼표 [0] 3 6 2 3 6" xfId="14817" xr:uid="{6BB673EB-4953-4A66-8928-A4F7AF8D8B52}"/>
    <cellStyle name="쉼표 [0] 3 6 2 3 7" xfId="18608" xr:uid="{31EBCFFE-5AB3-45D8-99C6-113E15690015}"/>
    <cellStyle name="쉼표 [0] 3 6 2 4" xfId="1466" xr:uid="{45732218-D71C-4C0D-B89E-07A5569E968B}"/>
    <cellStyle name="쉼표 [0] 3 6 2 4 2" xfId="3259" xr:uid="{76D38D7D-775F-4941-8A4A-32483E749235}"/>
    <cellStyle name="쉼표 [0] 3 6 2 4 2 2" xfId="7239" xr:uid="{BAB1C40B-B0E6-4778-923E-167AF8BC9FB4}"/>
    <cellStyle name="쉼표 [0] 3 6 2 4 2 3" xfId="11031" xr:uid="{25ADD8AA-AC2B-427C-B6C6-EE1446FF0DB1}"/>
    <cellStyle name="쉼표 [0] 3 6 2 4 2 4" xfId="14822" xr:uid="{012B9F42-53C4-40DC-8ACF-EF0015E5FBD5}"/>
    <cellStyle name="쉼표 [0] 3 6 2 4 2 5" xfId="18613" xr:uid="{BBED8192-FAB8-48B2-B6B4-7B3965526C95}"/>
    <cellStyle name="쉼표 [0] 3 6 2 4 3" xfId="7238" xr:uid="{8D9CA34B-06DC-4FEA-8366-528D09957213}"/>
    <cellStyle name="쉼표 [0] 3 6 2 4 4" xfId="11030" xr:uid="{605A3E71-DC80-46AE-819E-D000E2F801CC}"/>
    <cellStyle name="쉼표 [0] 3 6 2 4 5" xfId="14821" xr:uid="{9632C2EA-2359-43C7-A297-E4541A80FEA7}"/>
    <cellStyle name="쉼표 [0] 3 6 2 4 6" xfId="18612" xr:uid="{4DE403CE-7DCD-43D7-B88D-87B9FED21551}"/>
    <cellStyle name="쉼표 [0] 3 6 2 5" xfId="2055" xr:uid="{917491A9-E67E-4FA9-9233-E718CC6E9074}"/>
    <cellStyle name="쉼표 [0] 3 6 2 5 2" xfId="3848" xr:uid="{716CF431-661D-4364-8C27-20542CB717F9}"/>
    <cellStyle name="쉼표 [0] 3 6 2 5 2 2" xfId="7241" xr:uid="{26E3EADF-24CB-42A3-B96D-A1BE409544B6}"/>
    <cellStyle name="쉼표 [0] 3 6 2 5 2 3" xfId="11033" xr:uid="{20FCE301-B686-4F89-9F74-C7AECBABA65D}"/>
    <cellStyle name="쉼표 [0] 3 6 2 5 2 4" xfId="14824" xr:uid="{FA79292B-D891-42EF-9C01-FA787BFF746C}"/>
    <cellStyle name="쉼표 [0] 3 6 2 5 2 5" xfId="18615" xr:uid="{4E3D03E6-1070-4A97-9162-C0B73C2E648A}"/>
    <cellStyle name="쉼표 [0] 3 6 2 5 3" xfId="7240" xr:uid="{24E03A30-F68D-4474-A854-72F1169C4A10}"/>
    <cellStyle name="쉼표 [0] 3 6 2 5 4" xfId="11032" xr:uid="{2B86AD8E-FEC8-47D3-B7DC-551449FD005E}"/>
    <cellStyle name="쉼표 [0] 3 6 2 5 5" xfId="14823" xr:uid="{D8B411AE-6BF3-46A7-840D-F9576EA37FCA}"/>
    <cellStyle name="쉼표 [0] 3 6 2 5 6" xfId="18614" xr:uid="{D82B7D84-87C2-41BF-8B40-90D21066BE1E}"/>
    <cellStyle name="쉼표 [0] 3 6 2 6" xfId="2577" xr:uid="{033FC4B5-EF41-4B3B-9347-0C7AFA410B26}"/>
    <cellStyle name="쉼표 [0] 3 6 2 6 2" xfId="7242" xr:uid="{99904A3A-B0B7-428C-B935-897A92E6A466}"/>
    <cellStyle name="쉼표 [0] 3 6 2 6 3" xfId="11034" xr:uid="{DFA8AEC8-2AB1-40A4-B565-607A8403D016}"/>
    <cellStyle name="쉼표 [0] 3 6 2 6 4" xfId="14825" xr:uid="{8B3D0D1F-CB29-474D-A7F3-9F7B5B6AF16D}"/>
    <cellStyle name="쉼표 [0] 3 6 2 6 5" xfId="18616" xr:uid="{E02D901C-4554-4F25-AE0E-C727D829EC3F}"/>
    <cellStyle name="쉼표 [0] 3 6 2 7" xfId="7227" xr:uid="{C44F4443-631A-42D5-A2A5-89547E6DED86}"/>
    <cellStyle name="쉼표 [0] 3 6 2 8" xfId="11019" xr:uid="{78D61372-FA16-4B6A-B406-6D4829F0E468}"/>
    <cellStyle name="쉼표 [0] 3 6 2 9" xfId="14810" xr:uid="{E545182F-89BF-4860-BEF8-A9AB02241AAB}"/>
    <cellStyle name="쉼표 [0] 3 6 3" xfId="709" xr:uid="{6CF1A828-B2D8-4C50-B15C-3201575B8CB0}"/>
    <cellStyle name="쉼표 [0] 3 6 3 10" xfId="18617" xr:uid="{A65C0F6B-651C-418D-9A1B-88DB54CC6493}"/>
    <cellStyle name="쉼표 [0] 3 6 3 2" xfId="936" xr:uid="{56250D6D-F565-4978-83B3-CCCB5E7347E7}"/>
    <cellStyle name="쉼표 [0] 3 6 3 2 2" xfId="1619" xr:uid="{1085BC94-3E32-4CEC-A842-D95D18BA5A6D}"/>
    <cellStyle name="쉼표 [0] 3 6 3 2 2 2" xfId="3412" xr:uid="{08A77064-7268-478E-AD30-897FA0FDB011}"/>
    <cellStyle name="쉼표 [0] 3 6 3 2 2 2 2" xfId="7246" xr:uid="{E19D2549-1681-4D9C-A379-A8869284ABB5}"/>
    <cellStyle name="쉼표 [0] 3 6 3 2 2 2 3" xfId="11038" xr:uid="{33F7104C-F986-4853-A8CB-855D86403F76}"/>
    <cellStyle name="쉼표 [0] 3 6 3 2 2 2 4" xfId="14829" xr:uid="{54F8E698-ED27-4E70-BCCC-44D6DD8026F6}"/>
    <cellStyle name="쉼표 [0] 3 6 3 2 2 2 5" xfId="18620" xr:uid="{1966513E-890A-468E-8715-B47C07DB13A8}"/>
    <cellStyle name="쉼표 [0] 3 6 3 2 2 3" xfId="7245" xr:uid="{33B74583-4137-49BF-AF1F-55AF075ADD6B}"/>
    <cellStyle name="쉼표 [0] 3 6 3 2 2 4" xfId="11037" xr:uid="{94F98EB2-47FA-4290-8BF4-9660D2CEC3E6}"/>
    <cellStyle name="쉼표 [0] 3 6 3 2 2 5" xfId="14828" xr:uid="{C868F832-F345-4AAD-978D-E73425774224}"/>
    <cellStyle name="쉼표 [0] 3 6 3 2 2 6" xfId="18619" xr:uid="{47A201DC-9B83-4D15-A23E-0AA20C9E27A0}"/>
    <cellStyle name="쉼표 [0] 3 6 3 2 3" xfId="2729" xr:uid="{B7121721-37D7-4770-83FB-D49F4C2CDBA4}"/>
    <cellStyle name="쉼표 [0] 3 6 3 2 3 2" xfId="7247" xr:uid="{0E4B3C0B-A502-46A7-B465-97D6BAE3D5B3}"/>
    <cellStyle name="쉼표 [0] 3 6 3 2 3 3" xfId="11039" xr:uid="{74D395EB-0DE5-4E0E-AA0F-C2BE59C8E732}"/>
    <cellStyle name="쉼표 [0] 3 6 3 2 3 4" xfId="14830" xr:uid="{2CEDDB21-5297-4484-9F99-AEAA079E79B5}"/>
    <cellStyle name="쉼표 [0] 3 6 3 2 3 5" xfId="18621" xr:uid="{F019E98E-7EB7-4783-929E-DF834F4D70C1}"/>
    <cellStyle name="쉼표 [0] 3 6 3 2 4" xfId="7244" xr:uid="{2DEA7B47-A8C5-417D-9B83-2AEDBDC7C6DE}"/>
    <cellStyle name="쉼표 [0] 3 6 3 2 5" xfId="11036" xr:uid="{DD63651D-FC03-4EBB-A1C1-4914DBD89133}"/>
    <cellStyle name="쉼표 [0] 3 6 3 2 6" xfId="14827" xr:uid="{80B7AE30-8619-41E5-B2AD-8346AD094642}"/>
    <cellStyle name="쉼표 [0] 3 6 3 2 7" xfId="18618" xr:uid="{1C858909-6355-41C1-A3CD-B178D5CADF85}"/>
    <cellStyle name="쉼표 [0] 3 6 3 3" xfId="1163" xr:uid="{EEA6B93D-5D5F-4622-9743-E21913B81771}"/>
    <cellStyle name="쉼표 [0] 3 6 3 3 2" xfId="1846" xr:uid="{B8FAD384-2F0E-49B3-9A66-21B10D762BB7}"/>
    <cellStyle name="쉼표 [0] 3 6 3 3 2 2" xfId="3639" xr:uid="{8A44A215-C4BF-4FB6-A347-862BA22368E8}"/>
    <cellStyle name="쉼표 [0] 3 6 3 3 2 2 2" xfId="7250" xr:uid="{17260501-747F-493A-ADA6-F919C3188C6F}"/>
    <cellStyle name="쉼표 [0] 3 6 3 3 2 2 3" xfId="11042" xr:uid="{28FACEC7-D5BC-4EAB-A981-2D306F498577}"/>
    <cellStyle name="쉼표 [0] 3 6 3 3 2 2 4" xfId="14833" xr:uid="{0A9C2311-77CA-4E99-8FB7-7F72CEBBEA2F}"/>
    <cellStyle name="쉼표 [0] 3 6 3 3 2 2 5" xfId="18624" xr:uid="{3F3EDBE8-EE1D-4E63-ADBD-A684B83F2802}"/>
    <cellStyle name="쉼표 [0] 3 6 3 3 2 3" xfId="7249" xr:uid="{95657002-5108-47D6-B612-BABD39C6564F}"/>
    <cellStyle name="쉼표 [0] 3 6 3 3 2 4" xfId="11041" xr:uid="{BE50C43E-9BB9-4EB0-B7E3-B9AF91EBCC8B}"/>
    <cellStyle name="쉼표 [0] 3 6 3 3 2 5" xfId="14832" xr:uid="{31393EE2-6BAB-4118-AAFF-AF80057177BA}"/>
    <cellStyle name="쉼표 [0] 3 6 3 3 2 6" xfId="18623" xr:uid="{70112FAC-BA7B-40F0-8106-FAA599779D1D}"/>
    <cellStyle name="쉼표 [0] 3 6 3 3 3" xfId="2956" xr:uid="{6F6B8937-A1C1-42D5-A337-7215656A6D2A}"/>
    <cellStyle name="쉼표 [0] 3 6 3 3 3 2" xfId="7251" xr:uid="{1CD068B0-6E10-4F36-9B8E-16439F771A22}"/>
    <cellStyle name="쉼표 [0] 3 6 3 3 3 3" xfId="11043" xr:uid="{315FA2F8-4480-4CF3-9D25-CB7E0B098513}"/>
    <cellStyle name="쉼표 [0] 3 6 3 3 3 4" xfId="14834" xr:uid="{27E512A6-AC8A-4DA3-A498-8040FB42823B}"/>
    <cellStyle name="쉼표 [0] 3 6 3 3 3 5" xfId="18625" xr:uid="{CC971109-EC81-44C2-9DAE-2DF3BF59FFD2}"/>
    <cellStyle name="쉼표 [0] 3 6 3 3 4" xfId="7248" xr:uid="{E0DBF1CA-7893-4B56-BA89-7E2A083EF383}"/>
    <cellStyle name="쉼표 [0] 3 6 3 3 5" xfId="11040" xr:uid="{792D031C-14E1-4CDA-A641-CD37B9580EC9}"/>
    <cellStyle name="쉼표 [0] 3 6 3 3 6" xfId="14831" xr:uid="{F358CDDA-2F58-467A-8798-2DBA16DFCED4}"/>
    <cellStyle name="쉼표 [0] 3 6 3 3 7" xfId="18622" xr:uid="{50897786-087B-4909-9447-90C9285F20F4}"/>
    <cellStyle name="쉼표 [0] 3 6 3 4" xfId="1391" xr:uid="{7510F28D-E80F-46A3-B3B9-9D2E565D6BC0}"/>
    <cellStyle name="쉼표 [0] 3 6 3 4 2" xfId="3184" xr:uid="{A3204A58-CF56-4713-9E28-125C542A702E}"/>
    <cellStyle name="쉼표 [0] 3 6 3 4 2 2" xfId="7253" xr:uid="{9D0F602F-1312-47C7-8C1B-9920366278D3}"/>
    <cellStyle name="쉼표 [0] 3 6 3 4 2 3" xfId="11045" xr:uid="{2661BD1A-E2DF-48AB-B373-43B92879B4D8}"/>
    <cellStyle name="쉼표 [0] 3 6 3 4 2 4" xfId="14836" xr:uid="{676ADC9D-45FF-4E79-B5A8-5CA4AB5B7B66}"/>
    <cellStyle name="쉼표 [0] 3 6 3 4 2 5" xfId="18627" xr:uid="{5ED00E9A-C1FA-46C4-B675-62856F2BBC00}"/>
    <cellStyle name="쉼표 [0] 3 6 3 4 3" xfId="7252" xr:uid="{8195D533-E3FB-4218-9A43-181640E1A560}"/>
    <cellStyle name="쉼표 [0] 3 6 3 4 4" xfId="11044" xr:uid="{2D2CD02B-0C85-40A8-862D-D8380EA558D1}"/>
    <cellStyle name="쉼표 [0] 3 6 3 4 5" xfId="14835" xr:uid="{B0B9D983-3E91-4301-98A8-7EB7476ECCA8}"/>
    <cellStyle name="쉼표 [0] 3 6 3 4 6" xfId="18626" xr:uid="{A4534653-C50D-49D0-BA7F-2386BE7504B7}"/>
    <cellStyle name="쉼표 [0] 3 6 3 5" xfId="1995" xr:uid="{3887909E-FFDD-418E-91B6-53EDA88F4775}"/>
    <cellStyle name="쉼표 [0] 3 6 3 5 2" xfId="3788" xr:uid="{8789C0B9-3C1F-44BE-AFC0-3510ED9DE29B}"/>
    <cellStyle name="쉼표 [0] 3 6 3 5 2 2" xfId="7255" xr:uid="{8052ABD9-26E7-4A1C-8926-7EEDD1A28606}"/>
    <cellStyle name="쉼표 [0] 3 6 3 5 2 3" xfId="11047" xr:uid="{4D4E6F7A-2A80-4CD5-8C74-70D0A0A43474}"/>
    <cellStyle name="쉼표 [0] 3 6 3 5 2 4" xfId="14838" xr:uid="{DE51DFA0-602D-4052-93CE-79A6B7B74C60}"/>
    <cellStyle name="쉼표 [0] 3 6 3 5 2 5" xfId="18629" xr:uid="{6669B1DE-5219-4B7C-ACFB-A1EBA34A97E4}"/>
    <cellStyle name="쉼표 [0] 3 6 3 5 3" xfId="7254" xr:uid="{2673167A-C66F-4C8D-87F7-0EDB6AB8216E}"/>
    <cellStyle name="쉼표 [0] 3 6 3 5 4" xfId="11046" xr:uid="{7DC48C13-6D03-44B9-89B0-C0CE7ED99257}"/>
    <cellStyle name="쉼표 [0] 3 6 3 5 5" xfId="14837" xr:uid="{A87CEFFD-9C30-49F0-9465-2303BC323F16}"/>
    <cellStyle name="쉼표 [0] 3 6 3 5 6" xfId="18628" xr:uid="{27374126-7933-4EF1-9EF5-0249425C2393}"/>
    <cellStyle name="쉼표 [0] 3 6 3 6" xfId="2502" xr:uid="{285DDB32-D995-4216-A514-B7CB12F700F0}"/>
    <cellStyle name="쉼표 [0] 3 6 3 6 2" xfId="7256" xr:uid="{1B834926-B45B-43DB-81E6-6998644408D3}"/>
    <cellStyle name="쉼표 [0] 3 6 3 6 3" xfId="11048" xr:uid="{3D91A9D2-A7BD-49F4-95D3-A0A789569409}"/>
    <cellStyle name="쉼표 [0] 3 6 3 6 4" xfId="14839" xr:uid="{12B55831-C5CD-4DDD-8A1E-D909D2B50101}"/>
    <cellStyle name="쉼표 [0] 3 6 3 6 5" xfId="18630" xr:uid="{1F91A56F-2507-4334-B558-085BEC502281}"/>
    <cellStyle name="쉼표 [0] 3 6 3 7" xfId="7243" xr:uid="{B2D21BCD-B909-4E4A-9D0B-D6C3892659BD}"/>
    <cellStyle name="쉼표 [0] 3 6 3 8" xfId="11035" xr:uid="{69090032-8E20-4080-A99B-A9DC2D0089FB}"/>
    <cellStyle name="쉼표 [0] 3 6 3 9" xfId="14826" xr:uid="{482162FE-B8BC-4B01-9875-F5F14A10CD63}"/>
    <cellStyle name="쉼표 [0] 3 6 4" xfId="860" xr:uid="{20485101-7FFC-4E25-9A41-D4A777D5ABC7}"/>
    <cellStyle name="쉼표 [0] 3 6 4 2" xfId="1543" xr:uid="{6E3CD239-F0B1-4DCD-8772-5DE44AEFA012}"/>
    <cellStyle name="쉼표 [0] 3 6 4 2 2" xfId="3336" xr:uid="{F4766F72-422F-4E0F-829C-C6A8ABA1E0A6}"/>
    <cellStyle name="쉼표 [0] 3 6 4 2 2 2" xfId="7259" xr:uid="{7F089A94-B7E4-4129-AEA8-48E914AC632D}"/>
    <cellStyle name="쉼표 [0] 3 6 4 2 2 3" xfId="11051" xr:uid="{C812283E-7964-491C-8770-BF3C0624A9D2}"/>
    <cellStyle name="쉼표 [0] 3 6 4 2 2 4" xfId="14842" xr:uid="{F0D166B2-2982-4A9A-B51C-0782639C605D}"/>
    <cellStyle name="쉼표 [0] 3 6 4 2 2 5" xfId="18633" xr:uid="{40EA8CB4-09D0-4B06-8329-B36873B50B9A}"/>
    <cellStyle name="쉼표 [0] 3 6 4 2 3" xfId="7258" xr:uid="{B8155C43-023F-4AB8-B2DB-22107E10BEF8}"/>
    <cellStyle name="쉼표 [0] 3 6 4 2 4" xfId="11050" xr:uid="{64008769-5C01-499C-943C-B9451FD4EDA7}"/>
    <cellStyle name="쉼표 [0] 3 6 4 2 5" xfId="14841" xr:uid="{410C6853-830B-4653-98FE-B402813891EA}"/>
    <cellStyle name="쉼표 [0] 3 6 4 2 6" xfId="18632" xr:uid="{F4079DA0-181D-4F83-9610-B1F597A16FA3}"/>
    <cellStyle name="쉼표 [0] 3 6 4 3" xfId="2124" xr:uid="{07264C8F-482D-4BB5-B8E4-3A3FDCF845D6}"/>
    <cellStyle name="쉼표 [0] 3 6 4 3 2" xfId="3917" xr:uid="{F808167D-BA6B-44B0-B9B5-D1CD771F439E}"/>
    <cellStyle name="쉼표 [0] 3 6 4 3 2 2" xfId="7261" xr:uid="{188F6C8C-3100-4707-8017-E1DDFDE932FE}"/>
    <cellStyle name="쉼표 [0] 3 6 4 3 2 3" xfId="11053" xr:uid="{93B007DE-6AA1-4DED-97A5-47856BA7930C}"/>
    <cellStyle name="쉼표 [0] 3 6 4 3 2 4" xfId="14844" xr:uid="{0AFA8270-002C-475F-AA6E-74F7930AA8B2}"/>
    <cellStyle name="쉼표 [0] 3 6 4 3 2 5" xfId="18635" xr:uid="{FD010AC1-8382-46EA-9E82-2A93B52E4989}"/>
    <cellStyle name="쉼표 [0] 3 6 4 3 3" xfId="7260" xr:uid="{E5EF1FD9-8323-407D-B494-8CF373D44862}"/>
    <cellStyle name="쉼표 [0] 3 6 4 3 4" xfId="11052" xr:uid="{D73EB403-6219-488E-8C56-9273E74619F4}"/>
    <cellStyle name="쉼표 [0] 3 6 4 3 5" xfId="14843" xr:uid="{FA37F5A8-3705-4706-BA82-0C460799BA93}"/>
    <cellStyle name="쉼표 [0] 3 6 4 3 6" xfId="18634" xr:uid="{F10B73AB-DF47-466B-8C0C-F5EC9D88F684}"/>
    <cellStyle name="쉼표 [0] 3 6 4 4" xfId="2653" xr:uid="{6725DC17-BAC7-4EF3-B530-0FB42A3FE81C}"/>
    <cellStyle name="쉼표 [0] 3 6 4 4 2" xfId="7262" xr:uid="{3B70341E-25B4-4D0D-9552-8689899F8A79}"/>
    <cellStyle name="쉼표 [0] 3 6 4 4 3" xfId="11054" xr:uid="{BCFD5CC2-A883-40E1-A8E4-AC2D1C80D3E9}"/>
    <cellStyle name="쉼표 [0] 3 6 4 4 4" xfId="14845" xr:uid="{1FC60384-224C-4D9C-8041-1AD1FF01463C}"/>
    <cellStyle name="쉼표 [0] 3 6 4 4 5" xfId="18636" xr:uid="{E2211BC0-C47F-4213-B2CE-38F625D977CD}"/>
    <cellStyle name="쉼표 [0] 3 6 4 5" xfId="7257" xr:uid="{F7149334-F628-4D7F-B263-CA15E138859B}"/>
    <cellStyle name="쉼표 [0] 3 6 4 6" xfId="11049" xr:uid="{E2F7EBC8-F10F-4194-846B-E68255776DBD}"/>
    <cellStyle name="쉼표 [0] 3 6 4 7" xfId="14840" xr:uid="{98C4809B-AD6B-454A-8147-36EBCC651C3E}"/>
    <cellStyle name="쉼표 [0] 3 6 4 8" xfId="18631" xr:uid="{CE410EAD-0ADE-4226-8F9D-6E7524793232}"/>
    <cellStyle name="쉼표 [0] 3 6 5" xfId="1087" xr:uid="{B30D2225-71DE-4173-9794-9CEA43F3E78D}"/>
    <cellStyle name="쉼표 [0] 3 6 5 2" xfId="1770" xr:uid="{CAA06D6C-C2EE-4E53-BD19-8AD95B4517D1}"/>
    <cellStyle name="쉼표 [0] 3 6 5 2 2" xfId="3563" xr:uid="{3D93A783-2526-4BD1-8762-D2A24EA65FFC}"/>
    <cellStyle name="쉼표 [0] 3 6 5 2 2 2" xfId="7265" xr:uid="{15BF7915-F30B-4BAE-B83B-3FA6CAE3FE83}"/>
    <cellStyle name="쉼표 [0] 3 6 5 2 2 3" xfId="11057" xr:uid="{023C6B3E-9A25-4902-9257-B2EDE802C4EB}"/>
    <cellStyle name="쉼표 [0] 3 6 5 2 2 4" xfId="14848" xr:uid="{A3D07F8A-F11A-41CF-8433-3562677B7F11}"/>
    <cellStyle name="쉼표 [0] 3 6 5 2 2 5" xfId="18639" xr:uid="{3F329DB0-A6C5-4932-BDFB-14B4B14DF0C6}"/>
    <cellStyle name="쉼표 [0] 3 6 5 2 3" xfId="7264" xr:uid="{3DB8A75D-9FB4-46D9-B63B-E84545B835BF}"/>
    <cellStyle name="쉼표 [0] 3 6 5 2 4" xfId="11056" xr:uid="{3DD2B4D1-742D-467A-93E0-345619826B99}"/>
    <cellStyle name="쉼표 [0] 3 6 5 2 5" xfId="14847" xr:uid="{3DF564F6-9581-4598-8C29-5C091223A35A}"/>
    <cellStyle name="쉼표 [0] 3 6 5 2 6" xfId="18638" xr:uid="{B5A1C890-8B3E-4F99-934B-1856D7331DF7}"/>
    <cellStyle name="쉼표 [0] 3 6 5 3" xfId="2880" xr:uid="{18747C0B-AE83-458E-8BA2-7D870871217C}"/>
    <cellStyle name="쉼표 [0] 3 6 5 3 2" xfId="7266" xr:uid="{DF6820BE-E0F7-4A03-A211-D50B61473C4F}"/>
    <cellStyle name="쉼표 [0] 3 6 5 3 3" xfId="11058" xr:uid="{336A391E-F8DE-4F73-9B2A-0D0C3E55917E}"/>
    <cellStyle name="쉼표 [0] 3 6 5 3 4" xfId="14849" xr:uid="{E498A55B-7D09-471A-BDDC-BDDBA9FD3092}"/>
    <cellStyle name="쉼표 [0] 3 6 5 3 5" xfId="18640" xr:uid="{7AE2FC25-3D60-42BF-B69D-0FFFE2B14EEF}"/>
    <cellStyle name="쉼표 [0] 3 6 5 4" xfId="7263" xr:uid="{8DE5997B-6C62-4CA5-895C-61303DDB34A3}"/>
    <cellStyle name="쉼표 [0] 3 6 5 5" xfId="11055" xr:uid="{80F0EE6D-E3D6-47AD-9BBD-F10F73CA3CDF}"/>
    <cellStyle name="쉼표 [0] 3 6 5 6" xfId="14846" xr:uid="{546D048F-6387-4C73-BE84-8A46A412A07B}"/>
    <cellStyle name="쉼표 [0] 3 6 5 7" xfId="18637" xr:uid="{B39D1D9E-81B9-474D-8F69-94B7EDB68635}"/>
    <cellStyle name="쉼표 [0] 3 6 6" xfId="1315" xr:uid="{D29D91A8-CD8B-45A3-AB00-DD97968F5988}"/>
    <cellStyle name="쉼표 [0] 3 6 6 2" xfId="3108" xr:uid="{3CAC9520-4956-4C3B-8DAA-1F8DDF939E16}"/>
    <cellStyle name="쉼표 [0] 3 6 6 2 2" xfId="7268" xr:uid="{52E11D5E-026B-45C7-97CA-842923DFAA10}"/>
    <cellStyle name="쉼표 [0] 3 6 6 2 3" xfId="11060" xr:uid="{0666CE18-C8C4-40B1-B4ED-0BBD541D5824}"/>
    <cellStyle name="쉼표 [0] 3 6 6 2 4" xfId="14851" xr:uid="{8F0D730B-BC21-4639-BD12-FDDCB74F4AD8}"/>
    <cellStyle name="쉼표 [0] 3 6 6 2 5" xfId="18642" xr:uid="{878B200C-9600-4DC7-B506-0717681F5708}"/>
    <cellStyle name="쉼표 [0] 3 6 6 3" xfId="7267" xr:uid="{DCE8132B-5D95-4327-AB81-204CC4FBD380}"/>
    <cellStyle name="쉼표 [0] 3 6 6 4" xfId="11059" xr:uid="{43A844BD-F9E9-410D-9C86-6B37D46AFF83}"/>
    <cellStyle name="쉼표 [0] 3 6 6 5" xfId="14850" xr:uid="{EF9825C6-A6B2-4814-81D3-4C9F5C5361C1}"/>
    <cellStyle name="쉼표 [0] 3 6 6 6" xfId="18641" xr:uid="{F3C06926-1345-4C97-9745-4A4B277F0438}"/>
    <cellStyle name="쉼표 [0] 3 6 7" xfId="619" xr:uid="{A5404C02-4DE0-4A89-874C-9C595E5616F7}"/>
    <cellStyle name="쉼표 [0] 3 6 7 2" xfId="2420" xr:uid="{FDEC8E41-E029-44C5-8787-0B317A7313BE}"/>
    <cellStyle name="쉼표 [0] 3 6 7 2 2" xfId="7270" xr:uid="{3193AD00-2FAC-4D0D-8049-0C6451697488}"/>
    <cellStyle name="쉼표 [0] 3 6 7 2 3" xfId="11062" xr:uid="{68400F6E-7218-4B65-B774-50E5D2759616}"/>
    <cellStyle name="쉼표 [0] 3 6 7 2 4" xfId="14853" xr:uid="{1495585B-851D-4573-9E20-706831E710AE}"/>
    <cellStyle name="쉼표 [0] 3 6 7 2 5" xfId="18644" xr:uid="{A5B15671-B703-4693-ABF0-C292F79335A5}"/>
    <cellStyle name="쉼표 [0] 3 6 7 3" xfId="7269" xr:uid="{E06769A0-4C54-4BE3-99BD-F27309E46E45}"/>
    <cellStyle name="쉼표 [0] 3 6 7 4" xfId="11061" xr:uid="{A0E74373-E428-4524-B896-FEAF95C0CC14}"/>
    <cellStyle name="쉼표 [0] 3 6 7 5" xfId="14852" xr:uid="{8700C7C0-5096-45B5-8778-4F8C814C21EB}"/>
    <cellStyle name="쉼표 [0] 3 6 7 6" xfId="18643" xr:uid="{057824C7-7C61-424D-9A60-87420E47E5CA}"/>
    <cellStyle name="쉼표 [0] 3 6 8" xfId="2322" xr:uid="{199D7C5B-55F7-431F-AE22-E8CBBC1BF457}"/>
    <cellStyle name="쉼표 [0] 3 6 8 2" xfId="7271" xr:uid="{597369F0-07F7-4A24-900B-BCB4F3C565F1}"/>
    <cellStyle name="쉼표 [0] 3 6 8 3" xfId="11063" xr:uid="{C1E490CD-14F0-4830-B231-0825ADC59A9C}"/>
    <cellStyle name="쉼표 [0] 3 6 8 4" xfId="14854" xr:uid="{7A6F043A-A904-4909-8730-B56334FFAFA0}"/>
    <cellStyle name="쉼표 [0] 3 6 8 5" xfId="18645" xr:uid="{8F91C746-EE64-4541-AE6D-3ABD53C49C2C}"/>
    <cellStyle name="쉼표 [0] 3 6 9" xfId="7226" xr:uid="{C352A55C-DF80-4493-88D5-A55BB7B94FDF}"/>
    <cellStyle name="쉼표 [0] 3 7" xfId="508" xr:uid="{75CF93DC-568A-4B35-8843-394E999108CB}"/>
    <cellStyle name="쉼표 [0] 3 7 10" xfId="7272" xr:uid="{A3A2DE4D-BD0E-45C4-A49A-58F72C305F6A}"/>
    <cellStyle name="쉼표 [0] 3 7 11" xfId="11064" xr:uid="{2196A217-1415-4DF8-ACDB-C92AAB02C03A}"/>
    <cellStyle name="쉼표 [0] 3 7 12" xfId="14855" xr:uid="{29DA0858-D9AE-4F27-9EC6-3FE6BED7CCFC}"/>
    <cellStyle name="쉼표 [0] 3 7 13" xfId="18646" xr:uid="{142E0D52-74C8-4AEA-B1DB-9FBE029CA33A}"/>
    <cellStyle name="쉼표 [0] 3 7 2" xfId="521" xr:uid="{816B4420-127B-48A7-A0F3-213C9A0D7416}"/>
    <cellStyle name="쉼표 [0] 3 7 2 10" xfId="11065" xr:uid="{996722B0-4C15-42B7-8061-0BE247E3FC87}"/>
    <cellStyle name="쉼표 [0] 3 7 2 11" xfId="14856" xr:uid="{F3FF97F2-E5B6-4E72-8799-55FE519194F8}"/>
    <cellStyle name="쉼표 [0] 3 7 2 12" xfId="18647" xr:uid="{E70FF027-5662-4CFF-B4EF-E843397DBBC5}"/>
    <cellStyle name="쉼표 [0] 3 7 2 2" xfId="795" xr:uid="{ABD8D5F7-E1D4-4745-ABCA-3821328AAA59}"/>
    <cellStyle name="쉼표 [0] 3 7 2 2 10" xfId="18648" xr:uid="{BE992B71-4498-4F21-8224-DC5F0F242BDD}"/>
    <cellStyle name="쉼표 [0] 3 7 2 2 2" xfId="1022" xr:uid="{D2FEEA89-D5E6-4BAB-A2F5-560C7FCE625F}"/>
    <cellStyle name="쉼표 [0] 3 7 2 2 2 2" xfId="1705" xr:uid="{F3C9B71D-5D05-46A8-8DB2-7EFB80F5EDFC}"/>
    <cellStyle name="쉼표 [0] 3 7 2 2 2 2 2" xfId="3498" xr:uid="{295B62A3-44F8-4C94-84A2-C7C7B46050C9}"/>
    <cellStyle name="쉼표 [0] 3 7 2 2 2 2 2 2" xfId="7277" xr:uid="{B53C9791-22FB-41BF-9CC0-BB3ED84BD596}"/>
    <cellStyle name="쉼표 [0] 3 7 2 2 2 2 2 3" xfId="11069" xr:uid="{F5272EE9-482B-4233-9814-C75333B53090}"/>
    <cellStyle name="쉼표 [0] 3 7 2 2 2 2 2 4" xfId="14860" xr:uid="{EACDF75E-B35E-497B-B338-0A9A6F691E1F}"/>
    <cellStyle name="쉼표 [0] 3 7 2 2 2 2 2 5" xfId="18651" xr:uid="{EB236DEA-9B85-45B1-90E5-408C8C56794A}"/>
    <cellStyle name="쉼표 [0] 3 7 2 2 2 2 3" xfId="7276" xr:uid="{20929503-FDD6-4FA7-A71B-109A1AB48F69}"/>
    <cellStyle name="쉼표 [0] 3 7 2 2 2 2 4" xfId="11068" xr:uid="{87057EE7-360D-4841-94F5-D171F1905215}"/>
    <cellStyle name="쉼표 [0] 3 7 2 2 2 2 5" xfId="14859" xr:uid="{D489809E-652D-492C-987E-ED8976ADAEB6}"/>
    <cellStyle name="쉼표 [0] 3 7 2 2 2 2 6" xfId="18650" xr:uid="{4E3E7506-BA98-412E-8FFF-DCE2E688BCBD}"/>
    <cellStyle name="쉼표 [0] 3 7 2 2 2 3" xfId="2210" xr:uid="{A23730E0-2F46-4621-A46F-7B8EB014F247}"/>
    <cellStyle name="쉼표 [0] 3 7 2 2 2 3 2" xfId="4003" xr:uid="{1B15FD51-3EDF-4DD9-A75C-162C8FBDA0D0}"/>
    <cellStyle name="쉼표 [0] 3 7 2 2 2 3 2 2" xfId="7279" xr:uid="{6B26647F-A001-4BDE-9925-85CFD7EDC96F}"/>
    <cellStyle name="쉼표 [0] 3 7 2 2 2 3 2 3" xfId="11071" xr:uid="{348FA99D-B178-4BC9-B6FB-874CE85B904E}"/>
    <cellStyle name="쉼표 [0] 3 7 2 2 2 3 2 4" xfId="14862" xr:uid="{DD432011-7B6D-4D99-95EA-99F7454233AB}"/>
    <cellStyle name="쉼표 [0] 3 7 2 2 2 3 2 5" xfId="18653" xr:uid="{E54A28BA-FB2A-422E-A604-E23E21270386}"/>
    <cellStyle name="쉼표 [0] 3 7 2 2 2 3 3" xfId="7278" xr:uid="{5064AACB-DDD2-4F56-A607-077D19CC6479}"/>
    <cellStyle name="쉼표 [0] 3 7 2 2 2 3 4" xfId="11070" xr:uid="{CFF1D33C-1AEC-430B-BE07-ECAADB4B2D2D}"/>
    <cellStyle name="쉼표 [0] 3 7 2 2 2 3 5" xfId="14861" xr:uid="{298112CB-E509-405B-B543-35919AE151D8}"/>
    <cellStyle name="쉼표 [0] 3 7 2 2 2 3 6" xfId="18652" xr:uid="{C324E108-E32E-44C2-AE0B-6C9217156A9C}"/>
    <cellStyle name="쉼표 [0] 3 7 2 2 2 4" xfId="2815" xr:uid="{7A697564-D5D2-43B0-960A-A05FE70546F0}"/>
    <cellStyle name="쉼표 [0] 3 7 2 2 2 4 2" xfId="7280" xr:uid="{032220B6-1395-4A3B-9A23-88A77028ECE7}"/>
    <cellStyle name="쉼표 [0] 3 7 2 2 2 4 3" xfId="11072" xr:uid="{13C87655-E1BE-4C5A-AFB8-AA085FF8AED3}"/>
    <cellStyle name="쉼표 [0] 3 7 2 2 2 4 4" xfId="14863" xr:uid="{60C94FAE-78B9-47C7-9596-0ADE31AB193B}"/>
    <cellStyle name="쉼표 [0] 3 7 2 2 2 4 5" xfId="18654" xr:uid="{F0D5D0DC-D907-4D88-ACA4-A1B986B32CA9}"/>
    <cellStyle name="쉼표 [0] 3 7 2 2 2 5" xfId="7275" xr:uid="{70FD94C1-5F76-4894-88A4-820F3BBAF2A1}"/>
    <cellStyle name="쉼표 [0] 3 7 2 2 2 6" xfId="11067" xr:uid="{8E7797E0-E23B-4C5F-A1F7-8EF0166BC071}"/>
    <cellStyle name="쉼표 [0] 3 7 2 2 2 7" xfId="14858" xr:uid="{7CA40802-F93C-408E-B069-65F332E0B57A}"/>
    <cellStyle name="쉼표 [0] 3 7 2 2 2 8" xfId="18649" xr:uid="{BB823F21-7A27-4DD3-B050-0C2D707F4023}"/>
    <cellStyle name="쉼표 [0] 3 7 2 2 3" xfId="1249" xr:uid="{37820D5D-3829-437E-A0D4-1FE92D648043}"/>
    <cellStyle name="쉼표 [0] 3 7 2 2 3 2" xfId="1932" xr:uid="{F6E1551F-6CCB-4096-9584-183EA55E617F}"/>
    <cellStyle name="쉼표 [0] 3 7 2 2 3 2 2" xfId="3725" xr:uid="{18671598-77E9-4956-9379-24D705021A99}"/>
    <cellStyle name="쉼표 [0] 3 7 2 2 3 2 2 2" xfId="7283" xr:uid="{A78AAFA5-ED80-4908-BD2D-F4950E7A27A2}"/>
    <cellStyle name="쉼표 [0] 3 7 2 2 3 2 2 3" xfId="11075" xr:uid="{EBC01619-2F98-424B-99E6-B3E1F83079C1}"/>
    <cellStyle name="쉼표 [0] 3 7 2 2 3 2 2 4" xfId="14866" xr:uid="{739BCC1F-A8E3-446B-8DCF-ABF2C0ABECD2}"/>
    <cellStyle name="쉼표 [0] 3 7 2 2 3 2 2 5" xfId="18657" xr:uid="{457CD365-0550-4D40-956C-3B5CAC7523FC}"/>
    <cellStyle name="쉼표 [0] 3 7 2 2 3 2 3" xfId="7282" xr:uid="{E59DD182-67CD-49D6-9E05-9209DD8E9DAA}"/>
    <cellStyle name="쉼표 [0] 3 7 2 2 3 2 4" xfId="11074" xr:uid="{142C13DA-E81E-4EE7-8A78-0722BC7011AA}"/>
    <cellStyle name="쉼표 [0] 3 7 2 2 3 2 5" xfId="14865" xr:uid="{D4606631-CCF4-49C3-ADD8-D52E50E72B04}"/>
    <cellStyle name="쉼표 [0] 3 7 2 2 3 2 6" xfId="18656" xr:uid="{C571B200-E3D3-48BB-A4C5-503CD294721C}"/>
    <cellStyle name="쉼표 [0] 3 7 2 2 3 3" xfId="3042" xr:uid="{6060F4AF-54B2-4982-9694-94C50B9E6BED}"/>
    <cellStyle name="쉼표 [0] 3 7 2 2 3 3 2" xfId="7284" xr:uid="{5C4CD10B-F4CE-451B-9EA8-A5DE47ED024E}"/>
    <cellStyle name="쉼표 [0] 3 7 2 2 3 3 3" xfId="11076" xr:uid="{16DE3A64-080C-4938-B938-E3E6FD3FA4BF}"/>
    <cellStyle name="쉼표 [0] 3 7 2 2 3 3 4" xfId="14867" xr:uid="{EB2CBA33-0FE7-49C7-8D87-AF3DE0892CB6}"/>
    <cellStyle name="쉼표 [0] 3 7 2 2 3 3 5" xfId="18658" xr:uid="{C9CCCC65-E593-4F63-A2A7-14259FF477A6}"/>
    <cellStyle name="쉼표 [0] 3 7 2 2 3 4" xfId="7281" xr:uid="{41F0A215-EB84-4F4F-9766-15F374FA7A6C}"/>
    <cellStyle name="쉼표 [0] 3 7 2 2 3 5" xfId="11073" xr:uid="{8E329928-6B0F-4E8F-93E3-6764A08E0957}"/>
    <cellStyle name="쉼표 [0] 3 7 2 2 3 6" xfId="14864" xr:uid="{9B3E2D78-D7BA-43C1-A968-61CEDAC013B9}"/>
    <cellStyle name="쉼표 [0] 3 7 2 2 3 7" xfId="18655" xr:uid="{7737E8F7-5B16-4962-8219-5C446AE9F6D5}"/>
    <cellStyle name="쉼표 [0] 3 7 2 2 4" xfId="1477" xr:uid="{3C648C26-58FC-4ABA-B032-2EC4D31999DE}"/>
    <cellStyle name="쉼표 [0] 3 7 2 2 4 2" xfId="3270" xr:uid="{2665058B-1340-4545-8346-6ABDA0339FAD}"/>
    <cellStyle name="쉼표 [0] 3 7 2 2 4 2 2" xfId="7286" xr:uid="{26342DBD-261C-4B85-A296-F0F65AD608E4}"/>
    <cellStyle name="쉼표 [0] 3 7 2 2 4 2 3" xfId="11078" xr:uid="{A8695AD9-00A5-4AC7-AA36-633F6A7F8CAB}"/>
    <cellStyle name="쉼표 [0] 3 7 2 2 4 2 4" xfId="14869" xr:uid="{B9EE1AD8-C571-4B44-8E9F-E4B0AE2F3C26}"/>
    <cellStyle name="쉼표 [0] 3 7 2 2 4 2 5" xfId="18660" xr:uid="{CBB81BD3-F56F-4F9A-AECB-C1565DA05345}"/>
    <cellStyle name="쉼표 [0] 3 7 2 2 4 3" xfId="7285" xr:uid="{8C7A8B2D-AF1F-42F1-BDDD-3B70B9C75D7F}"/>
    <cellStyle name="쉼표 [0] 3 7 2 2 4 4" xfId="11077" xr:uid="{2F28541A-ACDE-434D-BAFE-2A6BB132B4D8}"/>
    <cellStyle name="쉼표 [0] 3 7 2 2 4 5" xfId="14868" xr:uid="{2D60958B-CC74-461C-8834-3F4297BC20ED}"/>
    <cellStyle name="쉼표 [0] 3 7 2 2 4 6" xfId="18659" xr:uid="{3FFA0A93-1ACE-4AF6-85FC-2EE952A10647}"/>
    <cellStyle name="쉼표 [0] 3 7 2 2 5" xfId="2064" xr:uid="{AB506C53-753A-414C-8FF6-AF923AEA5D9A}"/>
    <cellStyle name="쉼표 [0] 3 7 2 2 5 2" xfId="3857" xr:uid="{3780DEFB-82A0-4D3D-BFAA-CDED47B47602}"/>
    <cellStyle name="쉼표 [0] 3 7 2 2 5 2 2" xfId="7288" xr:uid="{12627748-753D-4782-B0A5-65AF86C09688}"/>
    <cellStyle name="쉼표 [0] 3 7 2 2 5 2 3" xfId="11080" xr:uid="{C9D29372-3B3D-4AD9-84ED-839C8C84DB04}"/>
    <cellStyle name="쉼표 [0] 3 7 2 2 5 2 4" xfId="14871" xr:uid="{99341461-49B9-4A68-8754-BF9CA3A44E87}"/>
    <cellStyle name="쉼표 [0] 3 7 2 2 5 2 5" xfId="18662" xr:uid="{A52B3927-56CC-4938-9982-D49BF2383ECC}"/>
    <cellStyle name="쉼표 [0] 3 7 2 2 5 3" xfId="7287" xr:uid="{A9F14C5B-E055-41BC-BED0-790F5CBD803D}"/>
    <cellStyle name="쉼표 [0] 3 7 2 2 5 4" xfId="11079" xr:uid="{0521BF06-0815-4823-BF41-AC4109476631}"/>
    <cellStyle name="쉼표 [0] 3 7 2 2 5 5" xfId="14870" xr:uid="{F29F3983-42D6-4603-9EFE-1CB75FD35BE1}"/>
    <cellStyle name="쉼표 [0] 3 7 2 2 5 6" xfId="18661" xr:uid="{C3466582-7943-47FD-B73A-5FF65329D418}"/>
    <cellStyle name="쉼표 [0] 3 7 2 2 6" xfId="2588" xr:uid="{2FCB3844-5EC0-4970-84D5-7BC8CE44A883}"/>
    <cellStyle name="쉼표 [0] 3 7 2 2 6 2" xfId="7289" xr:uid="{B8CD3421-2F90-4F3B-9297-D350032DA40D}"/>
    <cellStyle name="쉼표 [0] 3 7 2 2 6 3" xfId="11081" xr:uid="{25DE42AF-E78A-41BA-9AB3-A0BF79B9C2A0}"/>
    <cellStyle name="쉼표 [0] 3 7 2 2 6 4" xfId="14872" xr:uid="{4263B754-D53F-4203-AA6C-374D7229BFC3}"/>
    <cellStyle name="쉼표 [0] 3 7 2 2 6 5" xfId="18663" xr:uid="{680C839E-2153-48AD-A42A-3E6ED2156016}"/>
    <cellStyle name="쉼표 [0] 3 7 2 2 7" xfId="7274" xr:uid="{E465B2A2-CAFB-4D43-AE77-516F94319C1F}"/>
    <cellStyle name="쉼표 [0] 3 7 2 2 8" xfId="11066" xr:uid="{52E5601E-10CC-4A71-9CD6-94EA746BCE5F}"/>
    <cellStyle name="쉼표 [0] 3 7 2 2 9" xfId="14857" xr:uid="{0FB0A700-5842-4A1C-BB82-C2281D6B0EB7}"/>
    <cellStyle name="쉼표 [0] 3 7 2 3" xfId="720" xr:uid="{F4BB8D43-3DAE-4732-9857-B1387D386419}"/>
    <cellStyle name="쉼표 [0] 3 7 2 3 10" xfId="18664" xr:uid="{88BA1F6C-C6DF-4313-B28F-E667E1469C1D}"/>
    <cellStyle name="쉼표 [0] 3 7 2 3 2" xfId="947" xr:uid="{8904DBBD-7012-4465-979D-BCCCB78FB669}"/>
    <cellStyle name="쉼표 [0] 3 7 2 3 2 2" xfId="1630" xr:uid="{29A0387C-F7B1-45E9-B381-A47488796088}"/>
    <cellStyle name="쉼표 [0] 3 7 2 3 2 2 2" xfId="3423" xr:uid="{857D08A9-DF51-4C25-ACF1-0BCBC31344E0}"/>
    <cellStyle name="쉼표 [0] 3 7 2 3 2 2 2 2" xfId="7293" xr:uid="{F996C7FE-E6C9-4DFD-A4EB-BFEDEB918816}"/>
    <cellStyle name="쉼표 [0] 3 7 2 3 2 2 2 3" xfId="11085" xr:uid="{C80607AE-2B89-4D0B-BC61-3F4091ED9C50}"/>
    <cellStyle name="쉼표 [0] 3 7 2 3 2 2 2 4" xfId="14876" xr:uid="{43D1484B-2398-42C1-AAF0-02B301932E45}"/>
    <cellStyle name="쉼표 [0] 3 7 2 3 2 2 2 5" xfId="18667" xr:uid="{42CEE778-F6F4-404E-8C8C-E2A1397F1E95}"/>
    <cellStyle name="쉼표 [0] 3 7 2 3 2 2 3" xfId="7292" xr:uid="{7695CE4E-296B-457C-91CC-B16DFB837A28}"/>
    <cellStyle name="쉼표 [0] 3 7 2 3 2 2 4" xfId="11084" xr:uid="{EE0C1600-DE5F-4CF0-99CF-E8C96FE07950}"/>
    <cellStyle name="쉼표 [0] 3 7 2 3 2 2 5" xfId="14875" xr:uid="{8C7FC95B-84D5-4273-A8C2-4C4C58B3325F}"/>
    <cellStyle name="쉼표 [0] 3 7 2 3 2 2 6" xfId="18666" xr:uid="{3F27CE73-C64E-4EFD-82EB-FA5D7EFC2016}"/>
    <cellStyle name="쉼표 [0] 3 7 2 3 2 3" xfId="2740" xr:uid="{091A97AF-5BED-473E-90E8-C22B15BDDCBA}"/>
    <cellStyle name="쉼표 [0] 3 7 2 3 2 3 2" xfId="7294" xr:uid="{09D63D49-4213-41B6-BDBF-8A31ACAE50A7}"/>
    <cellStyle name="쉼표 [0] 3 7 2 3 2 3 3" xfId="11086" xr:uid="{263CE725-1EC1-4EC8-8C8E-0BD7604E85D2}"/>
    <cellStyle name="쉼표 [0] 3 7 2 3 2 3 4" xfId="14877" xr:uid="{24F7DA4B-9116-4A52-AC80-C232B6D895E2}"/>
    <cellStyle name="쉼표 [0] 3 7 2 3 2 3 5" xfId="18668" xr:uid="{51154212-63ED-402C-8987-7D51AD845E09}"/>
    <cellStyle name="쉼표 [0] 3 7 2 3 2 4" xfId="7291" xr:uid="{C1A5AAC2-F6B7-4DDB-B0E4-88128D73D8C5}"/>
    <cellStyle name="쉼표 [0] 3 7 2 3 2 5" xfId="11083" xr:uid="{43975537-5DE3-4144-8391-054BD1304CA1}"/>
    <cellStyle name="쉼표 [0] 3 7 2 3 2 6" xfId="14874" xr:uid="{67B4E6A9-F23D-4007-8206-17A3EBDC2657}"/>
    <cellStyle name="쉼표 [0] 3 7 2 3 2 7" xfId="18665" xr:uid="{6B4FF77D-2CFB-49AE-BAF4-D10295CFE9F5}"/>
    <cellStyle name="쉼표 [0] 3 7 2 3 3" xfId="1174" xr:uid="{A65A0542-1C12-49F8-832B-6D22576783B2}"/>
    <cellStyle name="쉼표 [0] 3 7 2 3 3 2" xfId="1857" xr:uid="{FDF3C81D-8DD0-4E2B-8CF9-78FA310E7CC1}"/>
    <cellStyle name="쉼표 [0] 3 7 2 3 3 2 2" xfId="3650" xr:uid="{CA9F1FCB-77E2-401F-9DEF-F4ABE4DCF0B3}"/>
    <cellStyle name="쉼표 [0] 3 7 2 3 3 2 2 2" xfId="7297" xr:uid="{220C6345-A95C-4CD0-9863-8FCD91F8652A}"/>
    <cellStyle name="쉼표 [0] 3 7 2 3 3 2 2 3" xfId="11089" xr:uid="{18D3764A-E832-48C9-92C5-3E1EF6386178}"/>
    <cellStyle name="쉼표 [0] 3 7 2 3 3 2 2 4" xfId="14880" xr:uid="{F290B25F-FFD3-4E5A-AE50-36C192586823}"/>
    <cellStyle name="쉼표 [0] 3 7 2 3 3 2 2 5" xfId="18671" xr:uid="{0177F7CD-CF26-456C-BE4F-950E8E633553}"/>
    <cellStyle name="쉼표 [0] 3 7 2 3 3 2 3" xfId="7296" xr:uid="{F5D1D4AE-B05B-470B-A223-82F33944AC0E}"/>
    <cellStyle name="쉼표 [0] 3 7 2 3 3 2 4" xfId="11088" xr:uid="{04671489-F524-444A-9168-797FF8601FF9}"/>
    <cellStyle name="쉼표 [0] 3 7 2 3 3 2 5" xfId="14879" xr:uid="{F697F44C-3A1C-4248-8408-24156C570295}"/>
    <cellStyle name="쉼표 [0] 3 7 2 3 3 2 6" xfId="18670" xr:uid="{B5E10F42-C965-4492-9C06-D2258DB92F64}"/>
    <cellStyle name="쉼표 [0] 3 7 2 3 3 3" xfId="2967" xr:uid="{FDCE7002-D265-443C-8973-0336F43DD045}"/>
    <cellStyle name="쉼표 [0] 3 7 2 3 3 3 2" xfId="7298" xr:uid="{E4F739F3-F21A-4844-8EA9-6869893CBCDF}"/>
    <cellStyle name="쉼표 [0] 3 7 2 3 3 3 3" xfId="11090" xr:uid="{6BE0457B-FD02-4091-8D7B-0A051EEB86B0}"/>
    <cellStyle name="쉼표 [0] 3 7 2 3 3 3 4" xfId="14881" xr:uid="{F0FFF7E2-7B0F-4985-BBD6-7313EC53F977}"/>
    <cellStyle name="쉼표 [0] 3 7 2 3 3 3 5" xfId="18672" xr:uid="{8E0ACD48-0874-474B-8C9A-E63FC72F9258}"/>
    <cellStyle name="쉼표 [0] 3 7 2 3 3 4" xfId="7295" xr:uid="{5E62F3A4-2D25-4DB9-BBE8-0E4A9503DEDB}"/>
    <cellStyle name="쉼표 [0] 3 7 2 3 3 5" xfId="11087" xr:uid="{95503B2E-BAA1-4C28-8E1F-86C8C6207C14}"/>
    <cellStyle name="쉼표 [0] 3 7 2 3 3 6" xfId="14878" xr:uid="{9680D031-5A2C-4BF4-BA80-B15E0C6026FD}"/>
    <cellStyle name="쉼표 [0] 3 7 2 3 3 7" xfId="18669" xr:uid="{60E25E93-4163-4119-AC1E-0958CF6A12A0}"/>
    <cellStyle name="쉼표 [0] 3 7 2 3 4" xfId="1402" xr:uid="{9C6F6A5E-F877-4781-8A9E-1C1D535FD625}"/>
    <cellStyle name="쉼표 [0] 3 7 2 3 4 2" xfId="3195" xr:uid="{69D80E6B-F5A1-4E69-ACBF-D933A36087E6}"/>
    <cellStyle name="쉼표 [0] 3 7 2 3 4 2 2" xfId="7300" xr:uid="{883CB97F-37F7-4E5C-86D1-BBBA02C82E3E}"/>
    <cellStyle name="쉼표 [0] 3 7 2 3 4 2 3" xfId="11092" xr:uid="{9A42EE95-4B9F-42F3-B721-4A3B94D0BB62}"/>
    <cellStyle name="쉼표 [0] 3 7 2 3 4 2 4" xfId="14883" xr:uid="{6C864B7B-D80B-4406-899F-D6CC8A24BF2D}"/>
    <cellStyle name="쉼표 [0] 3 7 2 3 4 2 5" xfId="18674" xr:uid="{EC73A135-0551-4DB0-8DD7-C93E4188EB6D}"/>
    <cellStyle name="쉼표 [0] 3 7 2 3 4 3" xfId="7299" xr:uid="{E1F4B7F3-E524-467B-B80A-5FF1B564C0D5}"/>
    <cellStyle name="쉼표 [0] 3 7 2 3 4 4" xfId="11091" xr:uid="{D0763591-2242-4522-AC3F-875EF25338E9}"/>
    <cellStyle name="쉼표 [0] 3 7 2 3 4 5" xfId="14882" xr:uid="{342B956E-B26A-4B0B-B5D4-EB5C750C9431}"/>
    <cellStyle name="쉼표 [0] 3 7 2 3 4 6" xfId="18673" xr:uid="{4476A83C-85A8-4F7D-8E35-4703FD916C68}"/>
    <cellStyle name="쉼표 [0] 3 7 2 3 5" xfId="2006" xr:uid="{EB9EAE8E-90C3-4A55-8239-00B3D8F1051D}"/>
    <cellStyle name="쉼표 [0] 3 7 2 3 5 2" xfId="3799" xr:uid="{A7A493A6-8439-4566-8E82-5B9A9313D5FA}"/>
    <cellStyle name="쉼표 [0] 3 7 2 3 5 2 2" xfId="7302" xr:uid="{52FD0B53-615C-4858-A168-C031E619FCC1}"/>
    <cellStyle name="쉼표 [0] 3 7 2 3 5 2 3" xfId="11094" xr:uid="{5C93110E-8634-495B-9983-2B13C606B316}"/>
    <cellStyle name="쉼표 [0] 3 7 2 3 5 2 4" xfId="14885" xr:uid="{FAE9C653-8C04-4B96-8CEE-01AF28A8508B}"/>
    <cellStyle name="쉼표 [0] 3 7 2 3 5 2 5" xfId="18676" xr:uid="{5717FF65-56C2-49DD-A78B-6F7E6294C113}"/>
    <cellStyle name="쉼표 [0] 3 7 2 3 5 3" xfId="7301" xr:uid="{177C0111-06C1-4861-8B38-4D26E38AE5F7}"/>
    <cellStyle name="쉼표 [0] 3 7 2 3 5 4" xfId="11093" xr:uid="{B0C18E4C-A3A8-4310-9FF9-409EDB3288D4}"/>
    <cellStyle name="쉼표 [0] 3 7 2 3 5 5" xfId="14884" xr:uid="{DE0BA7FF-A77E-47B8-A581-F4E3E6911FBE}"/>
    <cellStyle name="쉼표 [0] 3 7 2 3 5 6" xfId="18675" xr:uid="{72C82CCA-A3E4-42C3-B59B-5AF0662DEA3A}"/>
    <cellStyle name="쉼표 [0] 3 7 2 3 6" xfId="2513" xr:uid="{E5163F02-5CEC-476F-B258-52D54CAE48D7}"/>
    <cellStyle name="쉼표 [0] 3 7 2 3 6 2" xfId="7303" xr:uid="{CD511ECE-4624-4B80-9B62-A1330356C0DC}"/>
    <cellStyle name="쉼표 [0] 3 7 2 3 6 3" xfId="11095" xr:uid="{660B1350-0380-468D-BE5C-C4E2EB37B720}"/>
    <cellStyle name="쉼표 [0] 3 7 2 3 6 4" xfId="14886" xr:uid="{E6207EBC-1EE4-41A9-B13F-8BB48F8C1978}"/>
    <cellStyle name="쉼표 [0] 3 7 2 3 6 5" xfId="18677" xr:uid="{85EFD8EB-0480-4DD5-AE5A-F747006756F2}"/>
    <cellStyle name="쉼표 [0] 3 7 2 3 7" xfId="7290" xr:uid="{4771C6EB-923A-4AE7-B011-DF78BAD500F7}"/>
    <cellStyle name="쉼표 [0] 3 7 2 3 8" xfId="11082" xr:uid="{8F42DEA8-D316-4AE4-98BB-26D483511954}"/>
    <cellStyle name="쉼표 [0] 3 7 2 3 9" xfId="14873" xr:uid="{C179F5AD-B7CD-4075-8BAD-6762335683A4}"/>
    <cellStyle name="쉼표 [0] 3 7 2 4" xfId="871" xr:uid="{419DB204-EB9D-4F44-B01E-3FDECEAE830C}"/>
    <cellStyle name="쉼표 [0] 3 7 2 4 2" xfId="1554" xr:uid="{48811A44-F016-4F36-879D-AB33C626E86E}"/>
    <cellStyle name="쉼표 [0] 3 7 2 4 2 2" xfId="3347" xr:uid="{013BFD01-BC48-4981-9355-FDE025925247}"/>
    <cellStyle name="쉼표 [0] 3 7 2 4 2 2 2" xfId="7306" xr:uid="{89221F0C-BA70-4664-8B18-A005BFECD48B}"/>
    <cellStyle name="쉼표 [0] 3 7 2 4 2 2 3" xfId="11098" xr:uid="{FAFC9221-E19B-442E-83B9-DE31708BF2CB}"/>
    <cellStyle name="쉼표 [0] 3 7 2 4 2 2 4" xfId="14889" xr:uid="{0251983E-F30D-4EF0-A2DA-DA95DCF159CB}"/>
    <cellStyle name="쉼표 [0] 3 7 2 4 2 2 5" xfId="18680" xr:uid="{18DBF1A5-5832-42A6-A8DB-A347278757A0}"/>
    <cellStyle name="쉼표 [0] 3 7 2 4 2 3" xfId="7305" xr:uid="{539FE42E-D0C5-4A2D-97F9-E9E51D128565}"/>
    <cellStyle name="쉼표 [0] 3 7 2 4 2 4" xfId="11097" xr:uid="{E1FE3085-B1AC-4083-AB41-49077D5EA36A}"/>
    <cellStyle name="쉼표 [0] 3 7 2 4 2 5" xfId="14888" xr:uid="{27AC19BA-332A-414E-A092-7F755824188B}"/>
    <cellStyle name="쉼표 [0] 3 7 2 4 2 6" xfId="18679" xr:uid="{32589AEC-D654-458C-9950-65227B953C23}"/>
    <cellStyle name="쉼표 [0] 3 7 2 4 3" xfId="2135" xr:uid="{573B6BE2-236A-4781-8937-ABE3201ED1E7}"/>
    <cellStyle name="쉼표 [0] 3 7 2 4 3 2" xfId="3928" xr:uid="{A863985C-0EBC-464B-BFB3-072D5F1D4484}"/>
    <cellStyle name="쉼표 [0] 3 7 2 4 3 2 2" xfId="7308" xr:uid="{2EE3475C-79C4-4487-851C-AFE7DE114903}"/>
    <cellStyle name="쉼표 [0] 3 7 2 4 3 2 3" xfId="11100" xr:uid="{A659D995-EE86-4C80-98DC-01C4DD5BD0BF}"/>
    <cellStyle name="쉼표 [0] 3 7 2 4 3 2 4" xfId="14891" xr:uid="{BE1C8026-A660-45B4-A0E4-6EFF05BA34C6}"/>
    <cellStyle name="쉼표 [0] 3 7 2 4 3 2 5" xfId="18682" xr:uid="{D1255DC1-40D7-4B9F-B2B7-969D2A9041B9}"/>
    <cellStyle name="쉼표 [0] 3 7 2 4 3 3" xfId="7307" xr:uid="{4F940745-6AEF-4A7D-9CDD-F25320915A2E}"/>
    <cellStyle name="쉼표 [0] 3 7 2 4 3 4" xfId="11099" xr:uid="{EC606074-C3F2-42C2-82E3-9A0A543BBCE8}"/>
    <cellStyle name="쉼표 [0] 3 7 2 4 3 5" xfId="14890" xr:uid="{52388933-D3E7-489E-82DF-4D6F236104D0}"/>
    <cellStyle name="쉼표 [0] 3 7 2 4 3 6" xfId="18681" xr:uid="{F6B856E4-7D8E-402E-AF3C-2D002B8C6D65}"/>
    <cellStyle name="쉼표 [0] 3 7 2 4 4" xfId="2664" xr:uid="{02C59400-40D9-4B8B-AF62-0D6A409ABDDB}"/>
    <cellStyle name="쉼표 [0] 3 7 2 4 4 2" xfId="7309" xr:uid="{6FC9CA1C-C3E3-4CE2-BCC0-42D84AFB47B8}"/>
    <cellStyle name="쉼표 [0] 3 7 2 4 4 3" xfId="11101" xr:uid="{FFDBED92-016E-4C37-8D63-6B1CF1E3A61C}"/>
    <cellStyle name="쉼표 [0] 3 7 2 4 4 4" xfId="14892" xr:uid="{CC36DAFC-F544-40C5-A6DB-8DE593A1CC56}"/>
    <cellStyle name="쉼표 [0] 3 7 2 4 4 5" xfId="18683" xr:uid="{42D945BD-8228-4062-B8CB-3DBBCB5D4FF8}"/>
    <cellStyle name="쉼표 [0] 3 7 2 4 5" xfId="7304" xr:uid="{F1936B11-C9BF-40AE-ABB3-E87F2D9AD527}"/>
    <cellStyle name="쉼표 [0] 3 7 2 4 6" xfId="11096" xr:uid="{945F96DC-6B72-4254-A126-FE681110DDCF}"/>
    <cellStyle name="쉼표 [0] 3 7 2 4 7" xfId="14887" xr:uid="{806BC11A-E37E-4F53-ACE3-C01385190EE9}"/>
    <cellStyle name="쉼표 [0] 3 7 2 4 8" xfId="18678" xr:uid="{7FCAC26E-2EBA-4870-84E3-185BD2805C95}"/>
    <cellStyle name="쉼표 [0] 3 7 2 5" xfId="1098" xr:uid="{6CEABF40-CCB0-496A-8426-D518589C5FDD}"/>
    <cellStyle name="쉼표 [0] 3 7 2 5 2" xfId="1781" xr:uid="{4551038E-9668-4379-81FC-62C39F186A76}"/>
    <cellStyle name="쉼표 [0] 3 7 2 5 2 2" xfId="3574" xr:uid="{4337C867-DDCF-41AB-B40D-AA2DC950B89E}"/>
    <cellStyle name="쉼표 [0] 3 7 2 5 2 2 2" xfId="7312" xr:uid="{CCF72A54-FB5C-410A-AC11-D7B184B8EFEC}"/>
    <cellStyle name="쉼표 [0] 3 7 2 5 2 2 3" xfId="11104" xr:uid="{55F7A962-EBCA-4A88-BEED-E72B56D3F002}"/>
    <cellStyle name="쉼표 [0] 3 7 2 5 2 2 4" xfId="14895" xr:uid="{BC2DF7D8-3DB1-4526-A69D-D5ABBCAC84A5}"/>
    <cellStyle name="쉼표 [0] 3 7 2 5 2 2 5" xfId="18686" xr:uid="{3DAD1328-E659-4640-8343-B8E88EF07437}"/>
    <cellStyle name="쉼표 [0] 3 7 2 5 2 3" xfId="7311" xr:uid="{7EC8EDDF-BD1C-4E82-8D17-3EB972933952}"/>
    <cellStyle name="쉼표 [0] 3 7 2 5 2 4" xfId="11103" xr:uid="{19C38DE7-FA88-4F73-AEA3-52C59C551712}"/>
    <cellStyle name="쉼표 [0] 3 7 2 5 2 5" xfId="14894" xr:uid="{A393A9AD-3B2B-4562-AF02-AEAF2C672198}"/>
    <cellStyle name="쉼표 [0] 3 7 2 5 2 6" xfId="18685" xr:uid="{834A38D4-5658-46A7-8D12-1F291DC5F419}"/>
    <cellStyle name="쉼표 [0] 3 7 2 5 3" xfId="2891" xr:uid="{B3B6F80F-EC58-4437-A305-669BC91DEB17}"/>
    <cellStyle name="쉼표 [0] 3 7 2 5 3 2" xfId="7313" xr:uid="{745CCEDE-0338-4C3D-BAD2-8AA5C4129FBA}"/>
    <cellStyle name="쉼표 [0] 3 7 2 5 3 3" xfId="11105" xr:uid="{D25C4ADB-73CC-42AC-8F8C-B1C5CAA6BB3C}"/>
    <cellStyle name="쉼표 [0] 3 7 2 5 3 4" xfId="14896" xr:uid="{0C919E48-D6C0-40F0-B3AE-EA39E602AEF4}"/>
    <cellStyle name="쉼표 [0] 3 7 2 5 3 5" xfId="18687" xr:uid="{49188ADF-D317-4F46-906E-3F3805013158}"/>
    <cellStyle name="쉼표 [0] 3 7 2 5 4" xfId="7310" xr:uid="{B18CAC41-07C5-48F3-8148-C643953678F7}"/>
    <cellStyle name="쉼표 [0] 3 7 2 5 5" xfId="11102" xr:uid="{EE1BECA5-CEE3-46DE-84B4-798221BEAE57}"/>
    <cellStyle name="쉼표 [0] 3 7 2 5 6" xfId="14893" xr:uid="{609F948B-8155-4EE1-8CE5-F928934550D7}"/>
    <cellStyle name="쉼표 [0] 3 7 2 5 7" xfId="18684" xr:uid="{BD58F9DE-10BD-4064-AFBE-E452B2574786}"/>
    <cellStyle name="쉼표 [0] 3 7 2 6" xfId="1326" xr:uid="{B401A0F3-77C1-45D1-932A-B23553C07B82}"/>
    <cellStyle name="쉼표 [0] 3 7 2 6 2" xfId="3119" xr:uid="{E6EC2B3F-A030-464B-834E-C791F491A338}"/>
    <cellStyle name="쉼표 [0] 3 7 2 6 2 2" xfId="7315" xr:uid="{98AF56A8-BCA7-4C10-A1BC-8525AEA3042B}"/>
    <cellStyle name="쉼표 [0] 3 7 2 6 2 3" xfId="11107" xr:uid="{46AFBF01-16FD-4449-BE2D-B1B46C33CD81}"/>
    <cellStyle name="쉼표 [0] 3 7 2 6 2 4" xfId="14898" xr:uid="{EABBC3B9-669F-4F41-92C7-EAEC49C66C82}"/>
    <cellStyle name="쉼표 [0] 3 7 2 6 2 5" xfId="18689" xr:uid="{B4C8C47E-1FD3-475A-9AFC-6454EE67255A}"/>
    <cellStyle name="쉼표 [0] 3 7 2 6 3" xfId="7314" xr:uid="{785E53EA-D83A-4C53-9530-D15788E97BF7}"/>
    <cellStyle name="쉼표 [0] 3 7 2 6 4" xfId="11106" xr:uid="{DB16EA41-CE57-4A90-A742-752415405369}"/>
    <cellStyle name="쉼표 [0] 3 7 2 6 5" xfId="14897" xr:uid="{2839F7AA-CBF1-4598-B8A9-BC7BDE5F304A}"/>
    <cellStyle name="쉼표 [0] 3 7 2 6 6" xfId="18688" xr:uid="{6688D9E1-7593-4014-9CB2-6D9DEE9E80A2}"/>
    <cellStyle name="쉼표 [0] 3 7 2 7" xfId="630" xr:uid="{07887C75-17F2-400B-BFAD-1B41A681F363}"/>
    <cellStyle name="쉼표 [0] 3 7 2 7 2" xfId="2431" xr:uid="{C189886B-056A-4D11-B79B-AF5C34F9A5B4}"/>
    <cellStyle name="쉼표 [0] 3 7 2 7 2 2" xfId="7317" xr:uid="{8CDB5C58-A2D7-4164-ADFD-3CEF1C6BE2BE}"/>
    <cellStyle name="쉼표 [0] 3 7 2 7 2 3" xfId="11109" xr:uid="{FA59E3B4-D4C0-47E8-9FB0-CC153AD233ED}"/>
    <cellStyle name="쉼표 [0] 3 7 2 7 2 4" xfId="14900" xr:uid="{7FC33A4B-AFAF-45A6-A13A-9AF266085E8F}"/>
    <cellStyle name="쉼표 [0] 3 7 2 7 2 5" xfId="18691" xr:uid="{925C71F3-E9C1-4206-9869-68D0E1572F44}"/>
    <cellStyle name="쉼표 [0] 3 7 2 7 3" xfId="7316" xr:uid="{A52D1117-EE7D-47D3-A655-19E078722DBD}"/>
    <cellStyle name="쉼표 [0] 3 7 2 7 4" xfId="11108" xr:uid="{625580FF-400C-49E0-AC11-AEC2D9B20E0B}"/>
    <cellStyle name="쉼표 [0] 3 7 2 7 5" xfId="14899" xr:uid="{C39280A5-50D0-4EA9-91CD-3AA5BC5CD2C6}"/>
    <cellStyle name="쉼표 [0] 3 7 2 7 6" xfId="18690" xr:uid="{DDBA6DB5-EEB9-4672-8A08-A9A10E5C1BA2}"/>
    <cellStyle name="쉼표 [0] 3 7 2 8" xfId="2333" xr:uid="{F46B5662-06B9-4858-A677-02069438EB68}"/>
    <cellStyle name="쉼표 [0] 3 7 2 8 2" xfId="7318" xr:uid="{16D4A23C-6F2C-4CD9-BA45-3B9F0E5014BD}"/>
    <cellStyle name="쉼표 [0] 3 7 2 8 3" xfId="11110" xr:uid="{9D8FCDB7-E803-482C-8BB9-2328DDA4E861}"/>
    <cellStyle name="쉼표 [0] 3 7 2 8 4" xfId="14901" xr:uid="{34ADDB2A-3205-4161-B7A3-09B398A4CFDB}"/>
    <cellStyle name="쉼표 [0] 3 7 2 8 5" xfId="18692" xr:uid="{61EEF72D-41C4-4CCD-A5BB-E53A7702B6E7}"/>
    <cellStyle name="쉼표 [0] 3 7 2 9" xfId="7273" xr:uid="{4A643341-C1DE-41BF-AEE7-CA219E862B47}"/>
    <cellStyle name="쉼표 [0] 3 7 3" xfId="789" xr:uid="{9186914D-DD1F-41CB-993C-BEE5012A849D}"/>
    <cellStyle name="쉼표 [0] 3 7 3 10" xfId="18693" xr:uid="{3BDC8C71-3E8A-4D75-BD71-0C3D95F8FBC4}"/>
    <cellStyle name="쉼표 [0] 3 7 3 2" xfId="1016" xr:uid="{24410592-4794-4C0D-A167-9ACEC1C15F9B}"/>
    <cellStyle name="쉼표 [0] 3 7 3 2 2" xfId="1699" xr:uid="{07B8CE4A-940B-4DBD-8150-21A51D8B7CED}"/>
    <cellStyle name="쉼표 [0] 3 7 3 2 2 2" xfId="3492" xr:uid="{D39F9EDD-EF1B-4945-90AA-16B36655F959}"/>
    <cellStyle name="쉼표 [0] 3 7 3 2 2 2 2" xfId="7322" xr:uid="{2E3C0BDE-5420-4592-AAE6-53F11882977D}"/>
    <cellStyle name="쉼표 [0] 3 7 3 2 2 2 3" xfId="11114" xr:uid="{FCFE6A18-A4BC-48F0-BA10-DDBF1C6087B8}"/>
    <cellStyle name="쉼표 [0] 3 7 3 2 2 2 4" xfId="14905" xr:uid="{8488C62E-86DE-4204-A4AB-6F69658D8574}"/>
    <cellStyle name="쉼표 [0] 3 7 3 2 2 2 5" xfId="18696" xr:uid="{79B3E77D-1576-4123-B352-D33080AF7230}"/>
    <cellStyle name="쉼표 [0] 3 7 3 2 2 3" xfId="7321" xr:uid="{06701A67-BF6B-4334-9E62-2927FB63894E}"/>
    <cellStyle name="쉼표 [0] 3 7 3 2 2 4" xfId="11113" xr:uid="{7BA56999-1ADD-4865-A707-AEBA4695EB9F}"/>
    <cellStyle name="쉼표 [0] 3 7 3 2 2 5" xfId="14904" xr:uid="{24B0A872-9CBB-4EC1-A4E7-316C91C47F52}"/>
    <cellStyle name="쉼표 [0] 3 7 3 2 2 6" xfId="18695" xr:uid="{8750CE40-7F1A-474D-A31A-504BBC127A8C}"/>
    <cellStyle name="쉼표 [0] 3 7 3 2 3" xfId="2204" xr:uid="{3C3EFE74-79BD-4A9E-BDAF-87C31EF68859}"/>
    <cellStyle name="쉼표 [0] 3 7 3 2 3 2" xfId="3997" xr:uid="{8273577E-D5C3-406A-AD17-9707AEC53361}"/>
    <cellStyle name="쉼표 [0] 3 7 3 2 3 2 2" xfId="7324" xr:uid="{67212520-C932-43D6-A163-E1159A11DD60}"/>
    <cellStyle name="쉼표 [0] 3 7 3 2 3 2 3" xfId="11116" xr:uid="{C4BB4203-EDE3-4222-856C-4CA9BB0B2891}"/>
    <cellStyle name="쉼표 [0] 3 7 3 2 3 2 4" xfId="14907" xr:uid="{5A72BC21-2176-4761-9CB3-6A4CE0D38823}"/>
    <cellStyle name="쉼표 [0] 3 7 3 2 3 2 5" xfId="18698" xr:uid="{BBC5FA0A-D284-429D-96F5-D8BF17683B0D}"/>
    <cellStyle name="쉼표 [0] 3 7 3 2 3 3" xfId="7323" xr:uid="{2CD932AB-A1B4-424A-8711-490B393EC655}"/>
    <cellStyle name="쉼표 [0] 3 7 3 2 3 4" xfId="11115" xr:uid="{2946B296-72BC-4911-9829-0CA0C20B1881}"/>
    <cellStyle name="쉼표 [0] 3 7 3 2 3 5" xfId="14906" xr:uid="{9D47591F-B214-493B-BC32-4E65893C57CA}"/>
    <cellStyle name="쉼표 [0] 3 7 3 2 3 6" xfId="18697" xr:uid="{A2025079-6CBA-4E60-850C-B411B9851205}"/>
    <cellStyle name="쉼표 [0] 3 7 3 2 4" xfId="2809" xr:uid="{EF27C98E-C9AD-4025-9E05-0AF71E04EAA0}"/>
    <cellStyle name="쉼표 [0] 3 7 3 2 4 2" xfId="7325" xr:uid="{87BA9120-F8CC-4832-9B98-9D859FC35920}"/>
    <cellStyle name="쉼표 [0] 3 7 3 2 4 3" xfId="11117" xr:uid="{5B099678-FCFD-41D8-B5D2-39BE28AB291D}"/>
    <cellStyle name="쉼표 [0] 3 7 3 2 4 4" xfId="14908" xr:uid="{BB4CD1B8-D0D2-434C-8C4C-DB521D4C7BE6}"/>
    <cellStyle name="쉼표 [0] 3 7 3 2 4 5" xfId="18699" xr:uid="{09131358-6378-4958-B441-311482A628C5}"/>
    <cellStyle name="쉼표 [0] 3 7 3 2 5" xfId="7320" xr:uid="{A0E4F518-662D-42F2-A064-A8D59DAEC647}"/>
    <cellStyle name="쉼표 [0] 3 7 3 2 6" xfId="11112" xr:uid="{87FBDE90-78BD-4C16-AB89-197AFDE3DA7E}"/>
    <cellStyle name="쉼표 [0] 3 7 3 2 7" xfId="14903" xr:uid="{46E43C7A-A3D8-447D-87F6-78C3F2F39631}"/>
    <cellStyle name="쉼표 [0] 3 7 3 2 8" xfId="18694" xr:uid="{60A94627-6F5A-493D-B418-5605B7510C67}"/>
    <cellStyle name="쉼표 [0] 3 7 3 3" xfId="1243" xr:uid="{F1B4D980-F05C-44D1-90D1-3991BB88635B}"/>
    <cellStyle name="쉼표 [0] 3 7 3 3 2" xfId="1926" xr:uid="{E2C7453A-305F-4EA7-AB92-D7F09133585D}"/>
    <cellStyle name="쉼표 [0] 3 7 3 3 2 2" xfId="3719" xr:uid="{AC78A517-CAA8-4C39-B9C6-91DFE1E0728E}"/>
    <cellStyle name="쉼표 [0] 3 7 3 3 2 2 2" xfId="7328" xr:uid="{544A00AD-E1BF-408A-91DD-B09B5A9FE08F}"/>
    <cellStyle name="쉼표 [0] 3 7 3 3 2 2 3" xfId="11120" xr:uid="{46E011DE-1A4E-46A0-AA3B-1133FFB0F4DC}"/>
    <cellStyle name="쉼표 [0] 3 7 3 3 2 2 4" xfId="14911" xr:uid="{1CC58D90-1798-4318-A488-52360C9295D8}"/>
    <cellStyle name="쉼표 [0] 3 7 3 3 2 2 5" xfId="18702" xr:uid="{FB8C4DCA-CB92-4E4B-9428-E12CDE169440}"/>
    <cellStyle name="쉼표 [0] 3 7 3 3 2 3" xfId="7327" xr:uid="{CCF45C3F-2CCB-4217-B549-A6AAF518BACC}"/>
    <cellStyle name="쉼표 [0] 3 7 3 3 2 4" xfId="11119" xr:uid="{538B0DC8-658A-4AF6-B2B2-07D45DFBA037}"/>
    <cellStyle name="쉼표 [0] 3 7 3 3 2 5" xfId="14910" xr:uid="{BB5A3D64-89AB-4AAB-8A2A-D846F67178FD}"/>
    <cellStyle name="쉼표 [0] 3 7 3 3 2 6" xfId="18701" xr:uid="{5D6A853D-7988-4562-962D-CE743A0D9CD7}"/>
    <cellStyle name="쉼표 [0] 3 7 3 3 3" xfId="3036" xr:uid="{32165AE8-CC65-4C39-AF64-F36CD51DB152}"/>
    <cellStyle name="쉼표 [0] 3 7 3 3 3 2" xfId="7329" xr:uid="{918F9DD5-2792-486D-9D2E-14E3CD33730F}"/>
    <cellStyle name="쉼표 [0] 3 7 3 3 3 3" xfId="11121" xr:uid="{BB36C112-7C8E-4A7C-BD72-CD4CF6C0B7BA}"/>
    <cellStyle name="쉼표 [0] 3 7 3 3 3 4" xfId="14912" xr:uid="{81D0235F-0F53-45ED-AEE6-357040762170}"/>
    <cellStyle name="쉼표 [0] 3 7 3 3 3 5" xfId="18703" xr:uid="{EB6ED23A-0C3C-4854-BCF4-EC6168469F0D}"/>
    <cellStyle name="쉼표 [0] 3 7 3 3 4" xfId="7326" xr:uid="{569E534D-D905-4C49-B145-500BCAF2E8C7}"/>
    <cellStyle name="쉼표 [0] 3 7 3 3 5" xfId="11118" xr:uid="{FAC5406C-0749-4381-8826-154132CB3A8D}"/>
    <cellStyle name="쉼표 [0] 3 7 3 3 6" xfId="14909" xr:uid="{CB2EFD9B-1210-483E-A234-2AA5A0200EE0}"/>
    <cellStyle name="쉼표 [0] 3 7 3 3 7" xfId="18700" xr:uid="{C7349BD9-452E-43F5-A904-6E38954CA703}"/>
    <cellStyle name="쉼표 [0] 3 7 3 4" xfId="1471" xr:uid="{30CB99DA-3382-48C8-8BBF-4B58C4F9C630}"/>
    <cellStyle name="쉼표 [0] 3 7 3 4 2" xfId="3264" xr:uid="{6C2D94F3-A467-4158-B3C8-0C03CA2314F2}"/>
    <cellStyle name="쉼표 [0] 3 7 3 4 2 2" xfId="7331" xr:uid="{2137D618-E38D-4448-B1EC-8649CA84A984}"/>
    <cellStyle name="쉼표 [0] 3 7 3 4 2 3" xfId="11123" xr:uid="{04D72A9F-34C3-442E-AD6F-212E5E847712}"/>
    <cellStyle name="쉼표 [0] 3 7 3 4 2 4" xfId="14914" xr:uid="{5ED21770-4FFE-4E7D-9727-34A5F76D8DAF}"/>
    <cellStyle name="쉼표 [0] 3 7 3 4 2 5" xfId="18705" xr:uid="{574072C4-F6F0-46E5-A0F1-852B4C8DEBAC}"/>
    <cellStyle name="쉼표 [0] 3 7 3 4 3" xfId="7330" xr:uid="{A2BA3FF7-BDF6-47F9-A633-56866E585EFF}"/>
    <cellStyle name="쉼표 [0] 3 7 3 4 4" xfId="11122" xr:uid="{6B044F57-24ED-4D79-AF4D-763D7C6593A7}"/>
    <cellStyle name="쉼표 [0] 3 7 3 4 5" xfId="14913" xr:uid="{9A682C90-4315-4531-9F18-83DFCFA8D9A8}"/>
    <cellStyle name="쉼표 [0] 3 7 3 4 6" xfId="18704" xr:uid="{974027F2-2A2E-4A30-8C40-E2765F4516E1}"/>
    <cellStyle name="쉼표 [0] 3 7 3 5" xfId="2059" xr:uid="{D81D1973-0EE7-4AF3-8630-BCE1A5DB6AB9}"/>
    <cellStyle name="쉼표 [0] 3 7 3 5 2" xfId="3852" xr:uid="{AB4E00AD-7E00-46A0-B7AA-DA531977B3B1}"/>
    <cellStyle name="쉼표 [0] 3 7 3 5 2 2" xfId="7333" xr:uid="{51832720-988C-42E0-92FC-9E7788B8E812}"/>
    <cellStyle name="쉼표 [0] 3 7 3 5 2 3" xfId="11125" xr:uid="{489A50A2-D20A-41F4-BA89-D6D77F9215D1}"/>
    <cellStyle name="쉼표 [0] 3 7 3 5 2 4" xfId="14916" xr:uid="{20A9538B-2947-4A42-B0DE-FC71A39DE4F2}"/>
    <cellStyle name="쉼표 [0] 3 7 3 5 2 5" xfId="18707" xr:uid="{3B040E2B-B046-4F61-839B-25EB23CF4198}"/>
    <cellStyle name="쉼표 [0] 3 7 3 5 3" xfId="7332" xr:uid="{A70405E8-E19F-41DC-AB67-7713332F6710}"/>
    <cellStyle name="쉼표 [0] 3 7 3 5 4" xfId="11124" xr:uid="{02B9F1B1-E659-4A0F-85FC-728A0D534004}"/>
    <cellStyle name="쉼표 [0] 3 7 3 5 5" xfId="14915" xr:uid="{608C301B-83D6-43CE-A8D3-BD85A8DC73C9}"/>
    <cellStyle name="쉼표 [0] 3 7 3 5 6" xfId="18706" xr:uid="{6E169BE4-1FB0-4000-ADDF-BA03DF975178}"/>
    <cellStyle name="쉼표 [0] 3 7 3 6" xfId="2582" xr:uid="{1781EF61-BDD2-4254-B3FB-AAB7691580CF}"/>
    <cellStyle name="쉼표 [0] 3 7 3 6 2" xfId="7334" xr:uid="{3CABDFA1-E9F3-41F6-BA31-258FFBC18E44}"/>
    <cellStyle name="쉼표 [0] 3 7 3 6 3" xfId="11126" xr:uid="{F60E4A2F-3EB8-49C4-92C2-236358D61557}"/>
    <cellStyle name="쉼표 [0] 3 7 3 6 4" xfId="14917" xr:uid="{263D7E83-B193-49BB-BEBB-EA3105E822E9}"/>
    <cellStyle name="쉼표 [0] 3 7 3 6 5" xfId="18708" xr:uid="{D591D2E8-074B-4536-A246-61AF562C9E13}"/>
    <cellStyle name="쉼표 [0] 3 7 3 7" xfId="7319" xr:uid="{280D16F1-E9EA-4253-850F-9C2A5EF236E2}"/>
    <cellStyle name="쉼표 [0] 3 7 3 8" xfId="11111" xr:uid="{C79EF02C-0C86-4190-AB3C-7643675B8664}"/>
    <cellStyle name="쉼표 [0] 3 7 3 9" xfId="14902" xr:uid="{53D3F7A4-8A9A-46A5-B5BC-F2B96C2EEC22}"/>
    <cellStyle name="쉼표 [0] 3 7 4" xfId="714" xr:uid="{89C3B7A4-1018-497E-92DC-46FDB6016BED}"/>
    <cellStyle name="쉼표 [0] 3 7 4 10" xfId="18709" xr:uid="{8F8725E0-1EF4-4E3E-A313-5E66242EEE88}"/>
    <cellStyle name="쉼표 [0] 3 7 4 2" xfId="941" xr:uid="{ED6130B1-7390-40AE-9F5C-3CA0A235DB60}"/>
    <cellStyle name="쉼표 [0] 3 7 4 2 2" xfId="1624" xr:uid="{B7E69ADB-8322-4477-A519-1EC8B1BC2ED6}"/>
    <cellStyle name="쉼표 [0] 3 7 4 2 2 2" xfId="3417" xr:uid="{D57C991B-8054-43BB-82EF-249CE9C2907F}"/>
    <cellStyle name="쉼표 [0] 3 7 4 2 2 2 2" xfId="7338" xr:uid="{3CE2486B-8A0E-479E-B95A-7D951D9E0005}"/>
    <cellStyle name="쉼표 [0] 3 7 4 2 2 2 3" xfId="11130" xr:uid="{FD06972A-E776-4338-B91C-4FF2C0330177}"/>
    <cellStyle name="쉼표 [0] 3 7 4 2 2 2 4" xfId="14921" xr:uid="{80C291F3-A2F7-46C7-B47F-912A6EAAE170}"/>
    <cellStyle name="쉼표 [0] 3 7 4 2 2 2 5" xfId="18712" xr:uid="{CC208EEE-68E5-4880-AB9B-2BDA85EFDE36}"/>
    <cellStyle name="쉼표 [0] 3 7 4 2 2 3" xfId="7337" xr:uid="{38F63E21-4CD1-43BF-A44D-4ABEE55B37A0}"/>
    <cellStyle name="쉼표 [0] 3 7 4 2 2 4" xfId="11129" xr:uid="{56AC2899-AEAF-4689-92C7-67F1115AAC51}"/>
    <cellStyle name="쉼표 [0] 3 7 4 2 2 5" xfId="14920" xr:uid="{033AC61E-5482-4038-B672-8395D73858A4}"/>
    <cellStyle name="쉼표 [0] 3 7 4 2 2 6" xfId="18711" xr:uid="{2D43E941-1724-4C67-9F89-5D98E930A37D}"/>
    <cellStyle name="쉼표 [0] 3 7 4 2 3" xfId="2734" xr:uid="{82A269FF-3D99-46C9-AFD4-655B68C12605}"/>
    <cellStyle name="쉼표 [0] 3 7 4 2 3 2" xfId="7339" xr:uid="{A8A2A849-B124-496A-923A-25AFC1470964}"/>
    <cellStyle name="쉼표 [0] 3 7 4 2 3 3" xfId="11131" xr:uid="{0829C364-F4DD-4887-8350-0408CB64E0B5}"/>
    <cellStyle name="쉼표 [0] 3 7 4 2 3 4" xfId="14922" xr:uid="{BC5763EA-947F-4698-A91A-39125E5428D8}"/>
    <cellStyle name="쉼표 [0] 3 7 4 2 3 5" xfId="18713" xr:uid="{2334A5DE-B757-474A-87D6-A3FA4ED61A92}"/>
    <cellStyle name="쉼표 [0] 3 7 4 2 4" xfId="7336" xr:uid="{B947419F-8EF4-490C-8F96-9057FD70F343}"/>
    <cellStyle name="쉼표 [0] 3 7 4 2 5" xfId="11128" xr:uid="{0C7611E5-C246-4EEC-838D-63A422CCBC24}"/>
    <cellStyle name="쉼표 [0] 3 7 4 2 6" xfId="14919" xr:uid="{E7CE9BDB-3101-417B-AB7E-62B0470029F8}"/>
    <cellStyle name="쉼표 [0] 3 7 4 2 7" xfId="18710" xr:uid="{98709FA0-88D4-48C1-AA6C-83CA4FB49E08}"/>
    <cellStyle name="쉼표 [0] 3 7 4 3" xfId="1168" xr:uid="{DAC5786E-3571-452E-98EA-D120D31C7790}"/>
    <cellStyle name="쉼표 [0] 3 7 4 3 2" xfId="1851" xr:uid="{97885ECC-4B75-474A-8C6C-447A0B425922}"/>
    <cellStyle name="쉼표 [0] 3 7 4 3 2 2" xfId="3644" xr:uid="{28E1B385-41B4-42C3-BDC9-A6215E01D3DF}"/>
    <cellStyle name="쉼표 [0] 3 7 4 3 2 2 2" xfId="7342" xr:uid="{9DF830A8-A734-4C9A-8736-13D962C8E6D7}"/>
    <cellStyle name="쉼표 [0] 3 7 4 3 2 2 3" xfId="11134" xr:uid="{432A4BD6-906F-4443-A656-37E5E6544880}"/>
    <cellStyle name="쉼표 [0] 3 7 4 3 2 2 4" xfId="14925" xr:uid="{AAB46108-2922-4BBB-9C18-7E4D2A9470E6}"/>
    <cellStyle name="쉼표 [0] 3 7 4 3 2 2 5" xfId="18716" xr:uid="{3ECF0313-7673-4899-B94E-A943B994A689}"/>
    <cellStyle name="쉼표 [0] 3 7 4 3 2 3" xfId="7341" xr:uid="{15C8DE01-A535-46BA-B9F2-0D6F3A87BC01}"/>
    <cellStyle name="쉼표 [0] 3 7 4 3 2 4" xfId="11133" xr:uid="{73E48C64-3BDB-4DB7-9430-8181B0EC44B3}"/>
    <cellStyle name="쉼표 [0] 3 7 4 3 2 5" xfId="14924" xr:uid="{938B822D-FB65-45A1-AEED-CF9A0F499AE6}"/>
    <cellStyle name="쉼표 [0] 3 7 4 3 2 6" xfId="18715" xr:uid="{2B7FE9B8-F677-4F62-B3A0-5185B734CCCF}"/>
    <cellStyle name="쉼표 [0] 3 7 4 3 3" xfId="2961" xr:uid="{39F7C757-3123-45C2-A064-AE0282A5D860}"/>
    <cellStyle name="쉼표 [0] 3 7 4 3 3 2" xfId="7343" xr:uid="{8FF1DC2D-2CF6-41BC-A527-1F6A1CF7B444}"/>
    <cellStyle name="쉼표 [0] 3 7 4 3 3 3" xfId="11135" xr:uid="{F5FC9192-F026-41C0-9351-F24F740A993A}"/>
    <cellStyle name="쉼표 [0] 3 7 4 3 3 4" xfId="14926" xr:uid="{95766F2B-8758-4226-96C6-D43500B19540}"/>
    <cellStyle name="쉼표 [0] 3 7 4 3 3 5" xfId="18717" xr:uid="{E29D79FB-14FD-4B8B-AC01-B5930249E7F0}"/>
    <cellStyle name="쉼표 [0] 3 7 4 3 4" xfId="7340" xr:uid="{EE942EA4-C9FB-4488-9009-BC8CB8EDAE0D}"/>
    <cellStyle name="쉼표 [0] 3 7 4 3 5" xfId="11132" xr:uid="{1673B734-D4A9-42B7-9AD8-2DB6078E5904}"/>
    <cellStyle name="쉼표 [0] 3 7 4 3 6" xfId="14923" xr:uid="{4E5EFFCE-139F-4C3E-A410-4BA6B6B88B12}"/>
    <cellStyle name="쉼표 [0] 3 7 4 3 7" xfId="18714" xr:uid="{8F239984-1B9F-4AD5-BD10-8B923EBEE00F}"/>
    <cellStyle name="쉼표 [0] 3 7 4 4" xfId="1396" xr:uid="{3AA461C4-C6E2-4692-AAA7-3B782B65B403}"/>
    <cellStyle name="쉼표 [0] 3 7 4 4 2" xfId="3189" xr:uid="{C3854948-0DD5-41EC-AF81-7F58AEE4681C}"/>
    <cellStyle name="쉼표 [0] 3 7 4 4 2 2" xfId="7345" xr:uid="{C0EE7AE5-86F7-4BB5-ABC2-0DE18F036DBC}"/>
    <cellStyle name="쉼표 [0] 3 7 4 4 2 3" xfId="11137" xr:uid="{55207B2A-6B63-4B7E-A3B4-FB10A8FEA1CB}"/>
    <cellStyle name="쉼표 [0] 3 7 4 4 2 4" xfId="14928" xr:uid="{FC7F195E-1700-482F-B5A2-9CE1E8C45902}"/>
    <cellStyle name="쉼표 [0] 3 7 4 4 2 5" xfId="18719" xr:uid="{E92D55E9-4A85-4D45-A222-97FD4E7EBAF3}"/>
    <cellStyle name="쉼표 [0] 3 7 4 4 3" xfId="7344" xr:uid="{9A27E589-E4D2-47A4-883C-008B81BE887C}"/>
    <cellStyle name="쉼표 [0] 3 7 4 4 4" xfId="11136" xr:uid="{DDB70ED0-2493-471D-966B-286D3D5AC225}"/>
    <cellStyle name="쉼표 [0] 3 7 4 4 5" xfId="14927" xr:uid="{F49BA05D-366D-47E4-B956-CF69C55089C6}"/>
    <cellStyle name="쉼표 [0] 3 7 4 4 6" xfId="18718" xr:uid="{C95E0834-259E-4715-9843-C649FF342E50}"/>
    <cellStyle name="쉼표 [0] 3 7 4 5" xfId="2000" xr:uid="{68BDFC0C-C067-41C0-B4E1-382AFB36FF1C}"/>
    <cellStyle name="쉼표 [0] 3 7 4 5 2" xfId="3793" xr:uid="{1671066D-C313-4A1C-9EAD-CBAE8F139C5D}"/>
    <cellStyle name="쉼표 [0] 3 7 4 5 2 2" xfId="7347" xr:uid="{77E15F45-D86E-444E-923F-E174D54096AA}"/>
    <cellStyle name="쉼표 [0] 3 7 4 5 2 3" xfId="11139" xr:uid="{729F846A-9411-4E29-8ABC-2EBC292AD88F}"/>
    <cellStyle name="쉼표 [0] 3 7 4 5 2 4" xfId="14930" xr:uid="{6292E3AA-12CC-4A11-8107-E82CBD8E68CB}"/>
    <cellStyle name="쉼표 [0] 3 7 4 5 2 5" xfId="18721" xr:uid="{CAF0D559-D1F7-46D5-A864-A3FBBFA82601}"/>
    <cellStyle name="쉼표 [0] 3 7 4 5 3" xfId="7346" xr:uid="{31D44BF5-C837-4FCC-9964-398DBD52D28D}"/>
    <cellStyle name="쉼표 [0] 3 7 4 5 4" xfId="11138" xr:uid="{76ACA9F8-7E11-4A28-800A-48E549914AC9}"/>
    <cellStyle name="쉼표 [0] 3 7 4 5 5" xfId="14929" xr:uid="{DBE16FA7-2D3F-4687-A4AC-BCB8BB561F23}"/>
    <cellStyle name="쉼표 [0] 3 7 4 5 6" xfId="18720" xr:uid="{8150E5F1-1873-4A20-A544-11793C2285A9}"/>
    <cellStyle name="쉼표 [0] 3 7 4 6" xfId="2507" xr:uid="{A1BB3052-0186-417A-BA27-BD72465325E4}"/>
    <cellStyle name="쉼표 [0] 3 7 4 6 2" xfId="7348" xr:uid="{B7B74183-EECD-4A6A-A7E4-545439B2858F}"/>
    <cellStyle name="쉼표 [0] 3 7 4 6 3" xfId="11140" xr:uid="{81F06908-60AF-4E65-B6B5-FE18BCFF4FB1}"/>
    <cellStyle name="쉼표 [0] 3 7 4 6 4" xfId="14931" xr:uid="{BC8AB358-BBF8-4922-AC00-92159CB59E32}"/>
    <cellStyle name="쉼표 [0] 3 7 4 6 5" xfId="18722" xr:uid="{43EE9CC7-3527-440E-A8BA-719EDF64D406}"/>
    <cellStyle name="쉼표 [0] 3 7 4 7" xfId="7335" xr:uid="{EA5201CA-BE9E-47B0-8072-7856825460D7}"/>
    <cellStyle name="쉼표 [0] 3 7 4 8" xfId="11127" xr:uid="{64F9BD9E-FEED-4C78-A8AE-9BE38B1B466B}"/>
    <cellStyle name="쉼표 [0] 3 7 4 9" xfId="14918" xr:uid="{50A012CB-E0ED-4A1A-95D9-3B3F2A72E7F6}"/>
    <cellStyle name="쉼표 [0] 3 7 5" xfId="865" xr:uid="{A49B4C00-2094-4B7E-A847-C1DA5ABD9120}"/>
    <cellStyle name="쉼표 [0] 3 7 5 2" xfId="1548" xr:uid="{B0D7F196-4CA9-45AD-8BE1-EFBD78370543}"/>
    <cellStyle name="쉼표 [0] 3 7 5 2 2" xfId="3341" xr:uid="{1FC924BF-B853-47B7-80D9-6E4801554A93}"/>
    <cellStyle name="쉼표 [0] 3 7 5 2 2 2" xfId="7351" xr:uid="{6F6CC348-40BB-43F2-876C-EA9C23EF2BC3}"/>
    <cellStyle name="쉼표 [0] 3 7 5 2 2 3" xfId="11143" xr:uid="{28ED739A-D783-4CAD-B733-D885FF8622D8}"/>
    <cellStyle name="쉼표 [0] 3 7 5 2 2 4" xfId="14934" xr:uid="{232022B2-E8AB-482E-81B8-9309273006F7}"/>
    <cellStyle name="쉼표 [0] 3 7 5 2 2 5" xfId="18725" xr:uid="{E36F2BA0-F805-4EDD-922C-EBC326FC87CA}"/>
    <cellStyle name="쉼표 [0] 3 7 5 2 3" xfId="7350" xr:uid="{6896AF95-D194-4028-B75F-91BD06CE3ADD}"/>
    <cellStyle name="쉼표 [0] 3 7 5 2 4" xfId="11142" xr:uid="{3F30293C-22EF-4205-9F86-F74CCF50401B}"/>
    <cellStyle name="쉼표 [0] 3 7 5 2 5" xfId="14933" xr:uid="{408F40F7-B54D-4F1D-A39F-9DE6DF1032F0}"/>
    <cellStyle name="쉼표 [0] 3 7 5 2 6" xfId="18724" xr:uid="{86942708-CD17-4281-B459-0CA89029D150}"/>
    <cellStyle name="쉼표 [0] 3 7 5 3" xfId="2129" xr:uid="{210FE09A-64DE-4F67-BEC9-3AC32A97C637}"/>
    <cellStyle name="쉼표 [0] 3 7 5 3 2" xfId="3922" xr:uid="{E5D9CCA6-0A16-4EE0-AE74-29E443711570}"/>
    <cellStyle name="쉼표 [0] 3 7 5 3 2 2" xfId="7353" xr:uid="{E710EDFD-25A1-4A91-840E-BAFE5793BF3F}"/>
    <cellStyle name="쉼표 [0] 3 7 5 3 2 3" xfId="11145" xr:uid="{38AE2938-9011-4206-8342-B1C61220A41D}"/>
    <cellStyle name="쉼표 [0] 3 7 5 3 2 4" xfId="14936" xr:uid="{A66470E4-162E-4B8E-B2BC-7FBE05F8EA7A}"/>
    <cellStyle name="쉼표 [0] 3 7 5 3 2 5" xfId="18727" xr:uid="{E4EE60F4-63E8-4296-B4E8-D72C6792E0BF}"/>
    <cellStyle name="쉼표 [0] 3 7 5 3 3" xfId="7352" xr:uid="{51D36D70-B915-4F4B-864E-3BA590726805}"/>
    <cellStyle name="쉼표 [0] 3 7 5 3 4" xfId="11144" xr:uid="{CA954BAF-4E37-40AD-8066-44D3262E6BAC}"/>
    <cellStyle name="쉼표 [0] 3 7 5 3 5" xfId="14935" xr:uid="{37235186-414F-406E-A487-217E9E409167}"/>
    <cellStyle name="쉼표 [0] 3 7 5 3 6" xfId="18726" xr:uid="{5A7AE49D-2D62-4DD1-BA63-24E856ED7F2D}"/>
    <cellStyle name="쉼표 [0] 3 7 5 4" xfId="2658" xr:uid="{2E91A33D-8394-4097-A3DB-FB2660A45B9F}"/>
    <cellStyle name="쉼표 [0] 3 7 5 4 2" xfId="7354" xr:uid="{4B4B16CA-1284-4EBC-AC51-CC89855B77CB}"/>
    <cellStyle name="쉼표 [0] 3 7 5 4 3" xfId="11146" xr:uid="{69F78543-591F-4A31-8716-328D6A96D319}"/>
    <cellStyle name="쉼표 [0] 3 7 5 4 4" xfId="14937" xr:uid="{1BF888A2-728A-4746-A16A-F71B69182A39}"/>
    <cellStyle name="쉼표 [0] 3 7 5 4 5" xfId="18728" xr:uid="{E274DE48-6951-432A-87DB-CB3B8F603A9D}"/>
    <cellStyle name="쉼표 [0] 3 7 5 5" xfId="7349" xr:uid="{0E7E1CF3-6EA1-4365-87CA-3F234980B08D}"/>
    <cellStyle name="쉼표 [0] 3 7 5 6" xfId="11141" xr:uid="{F5842DDD-4612-4FD0-B797-F1F6BB874026}"/>
    <cellStyle name="쉼표 [0] 3 7 5 7" xfId="14932" xr:uid="{95F193A0-4A4F-4AEC-B6A8-DEAD882CCC16}"/>
    <cellStyle name="쉼표 [0] 3 7 5 8" xfId="18723" xr:uid="{FBDAB5E9-1936-4EEF-B412-F85AF4F91E0F}"/>
    <cellStyle name="쉼표 [0] 3 7 6" xfId="1092" xr:uid="{84DB0006-AD7F-4AD6-8682-2D8F5BA83DE5}"/>
    <cellStyle name="쉼표 [0] 3 7 6 2" xfId="1775" xr:uid="{CD4AE75B-05FF-4925-9AC6-6903D3D1D26B}"/>
    <cellStyle name="쉼표 [0] 3 7 6 2 2" xfId="3568" xr:uid="{1E8E2434-5B51-4743-878D-9753A2858D82}"/>
    <cellStyle name="쉼표 [0] 3 7 6 2 2 2" xfId="7357" xr:uid="{1B01DA93-740A-44A6-B69A-325A51625D2D}"/>
    <cellStyle name="쉼표 [0] 3 7 6 2 2 3" xfId="11149" xr:uid="{D9B853B9-63E4-42E4-9362-E2F2C8D9DE65}"/>
    <cellStyle name="쉼표 [0] 3 7 6 2 2 4" xfId="14940" xr:uid="{AB3C0D6E-04D2-4015-9E8F-87875F257261}"/>
    <cellStyle name="쉼표 [0] 3 7 6 2 2 5" xfId="18731" xr:uid="{D6591008-0BF0-4670-9532-2A3F017C5B02}"/>
    <cellStyle name="쉼표 [0] 3 7 6 2 3" xfId="7356" xr:uid="{DE6F6DB1-327A-42CC-85A9-0117A092CE81}"/>
    <cellStyle name="쉼표 [0] 3 7 6 2 4" xfId="11148" xr:uid="{08A62CD2-189E-4B80-B03F-91C775F27D1A}"/>
    <cellStyle name="쉼표 [0] 3 7 6 2 5" xfId="14939" xr:uid="{3C05350F-3ACC-4CAA-B474-CD6C08934D29}"/>
    <cellStyle name="쉼표 [0] 3 7 6 2 6" xfId="18730" xr:uid="{3081CB72-EAE3-4000-A92B-9547A0AE2E70}"/>
    <cellStyle name="쉼표 [0] 3 7 6 3" xfId="2885" xr:uid="{BF4778BE-F920-4568-8A54-7F6A52170C35}"/>
    <cellStyle name="쉼표 [0] 3 7 6 3 2" xfId="7358" xr:uid="{0A7230EB-CFAF-4D37-A4DE-D895AF123F16}"/>
    <cellStyle name="쉼표 [0] 3 7 6 3 3" xfId="11150" xr:uid="{6733C28D-756B-4BD0-BF33-E0E0622F3A0F}"/>
    <cellStyle name="쉼표 [0] 3 7 6 3 4" xfId="14941" xr:uid="{A0B2C44A-1026-4CC4-A70A-2EAC8967E905}"/>
    <cellStyle name="쉼표 [0] 3 7 6 3 5" xfId="18732" xr:uid="{5AC2CE54-6732-404D-B132-40FAE23F8138}"/>
    <cellStyle name="쉼표 [0] 3 7 6 4" xfId="7355" xr:uid="{A4CBF479-9A24-4A77-8406-43CDB1B6A9C5}"/>
    <cellStyle name="쉼표 [0] 3 7 6 5" xfId="11147" xr:uid="{BB777550-3735-4ABE-BD62-AB6D3093BFEA}"/>
    <cellStyle name="쉼표 [0] 3 7 6 6" xfId="14938" xr:uid="{520198BC-BE1D-4F6B-8A93-D7624471212E}"/>
    <cellStyle name="쉼표 [0] 3 7 6 7" xfId="18729" xr:uid="{2F095A0B-0D41-434A-AE1D-4BEC2F328A56}"/>
    <cellStyle name="쉼표 [0] 3 7 7" xfId="1320" xr:uid="{8B7186FE-54E0-4AE3-96DB-C3B56089701A}"/>
    <cellStyle name="쉼표 [0] 3 7 7 2" xfId="3113" xr:uid="{8873FCAE-9860-4193-83E1-25E42432BC3C}"/>
    <cellStyle name="쉼표 [0] 3 7 7 2 2" xfId="7360" xr:uid="{7161D07A-75F6-4793-BC07-7D62DB44C2A4}"/>
    <cellStyle name="쉼표 [0] 3 7 7 2 3" xfId="11152" xr:uid="{A32D1752-2183-48A6-AD7F-A371FC30A853}"/>
    <cellStyle name="쉼표 [0] 3 7 7 2 4" xfId="14943" xr:uid="{D6EA83B3-4D09-45E9-8239-04435C6223FF}"/>
    <cellStyle name="쉼표 [0] 3 7 7 2 5" xfId="18734" xr:uid="{A7CFE812-A585-43AC-8E44-4EC2841600B1}"/>
    <cellStyle name="쉼표 [0] 3 7 7 3" xfId="7359" xr:uid="{807B9E09-6AB5-41E9-85AF-710B7B0E6393}"/>
    <cellStyle name="쉼표 [0] 3 7 7 4" xfId="11151" xr:uid="{E39581DA-4BF9-4F7A-815D-4A04EB7A806F}"/>
    <cellStyle name="쉼표 [0] 3 7 7 5" xfId="14942" xr:uid="{3A572C54-47C7-43E2-B927-55EC82DADDAD}"/>
    <cellStyle name="쉼표 [0] 3 7 7 6" xfId="18733" xr:uid="{59047E3E-570B-49D5-A5A7-EA056FCBC071}"/>
    <cellStyle name="쉼표 [0] 3 7 8" xfId="624" xr:uid="{9AFB0D4D-DADE-41D2-88EC-703B5D8F9660}"/>
    <cellStyle name="쉼표 [0] 3 7 8 2" xfId="2425" xr:uid="{4928D268-D103-47A1-9894-5370AD3E5911}"/>
    <cellStyle name="쉼표 [0] 3 7 8 2 2" xfId="7362" xr:uid="{BEC7C507-AF5C-47D7-9EE3-07A9F4144602}"/>
    <cellStyle name="쉼표 [0] 3 7 8 2 3" xfId="11154" xr:uid="{BFB142CD-0EAC-42B7-9060-517E41A8792A}"/>
    <cellStyle name="쉼표 [0] 3 7 8 2 4" xfId="14945" xr:uid="{57A905B1-BBAA-4A36-9183-0EFBE72DE0FC}"/>
    <cellStyle name="쉼표 [0] 3 7 8 2 5" xfId="18736" xr:uid="{70D97032-9BA7-4E0E-9F79-D8BA07390A87}"/>
    <cellStyle name="쉼표 [0] 3 7 8 3" xfId="7361" xr:uid="{9DB87D86-2429-4262-872A-C05F10F31ABB}"/>
    <cellStyle name="쉼표 [0] 3 7 8 4" xfId="11153" xr:uid="{233254BA-5073-43AF-AE8A-864C4CA37463}"/>
    <cellStyle name="쉼표 [0] 3 7 8 5" xfId="14944" xr:uid="{83732356-CBDC-4CC2-8211-6D1B7F0449C6}"/>
    <cellStyle name="쉼표 [0] 3 7 8 6" xfId="18735" xr:uid="{26BCCDE0-B273-47A3-AC24-44C82C7E2923}"/>
    <cellStyle name="쉼표 [0] 3 7 9" xfId="2327" xr:uid="{CA9BAE77-7028-4A1F-822B-21669EE83952}"/>
    <cellStyle name="쉼표 [0] 3 7 9 2" xfId="7363" xr:uid="{13D8D91E-F658-46A7-906A-2C23729E8306}"/>
    <cellStyle name="쉼표 [0] 3 7 9 3" xfId="11155" xr:uid="{003C8469-92FD-45BA-9C63-E6DE1FE49888}"/>
    <cellStyle name="쉼표 [0] 3 7 9 4" xfId="14946" xr:uid="{10FD8337-CC50-42B5-A4E0-C7DB00812B8E}"/>
    <cellStyle name="쉼표 [0] 3 7 9 5" xfId="18737" xr:uid="{06B21DE2-2EDF-4A24-AB5D-788BFE34F2AF}"/>
    <cellStyle name="쉼표 [0] 3 8" xfId="529" xr:uid="{B7B07CD9-5F72-4A7B-8FAD-5D4058CAE169}"/>
    <cellStyle name="쉼표 [0] 3 8 10" xfId="11156" xr:uid="{08F7519A-A2F4-41C6-AEB0-4879971F6668}"/>
    <cellStyle name="쉼표 [0] 3 8 11" xfId="14947" xr:uid="{999F3F62-A7FC-4C71-A0B8-E96776BA6688}"/>
    <cellStyle name="쉼표 [0] 3 8 12" xfId="18738" xr:uid="{8B3D5B31-BF76-4486-A028-6DA40D85700E}"/>
    <cellStyle name="쉼표 [0] 3 8 2" xfId="799" xr:uid="{B0ED7968-8AA9-4224-AF64-9F68C620F16B}"/>
    <cellStyle name="쉼표 [0] 3 8 2 10" xfId="18739" xr:uid="{109516BB-665E-4B65-A6B6-9BA49E69B421}"/>
    <cellStyle name="쉼표 [0] 3 8 2 2" xfId="1026" xr:uid="{E478F2D0-8922-4F6E-9225-B08ABFE39263}"/>
    <cellStyle name="쉼표 [0] 3 8 2 2 2" xfId="1709" xr:uid="{ECF9E136-EAA9-4C00-932C-7E0386E40C7C}"/>
    <cellStyle name="쉼표 [0] 3 8 2 2 2 2" xfId="3502" xr:uid="{3929D132-65D6-4DE3-8F20-1C966824D5CC}"/>
    <cellStyle name="쉼표 [0] 3 8 2 2 2 2 2" xfId="7368" xr:uid="{7E0B6A8C-E220-40F5-81D4-BEBFA4E6DEAB}"/>
    <cellStyle name="쉼표 [0] 3 8 2 2 2 2 3" xfId="11160" xr:uid="{5089A799-E6E0-4333-9177-5988DD30B06C}"/>
    <cellStyle name="쉼표 [0] 3 8 2 2 2 2 4" xfId="14951" xr:uid="{AF58D979-EF1F-438B-823E-AF99370D40B7}"/>
    <cellStyle name="쉼표 [0] 3 8 2 2 2 2 5" xfId="18742" xr:uid="{C5E58517-8EC3-4547-8DB6-FDF244D482A9}"/>
    <cellStyle name="쉼표 [0] 3 8 2 2 2 3" xfId="7367" xr:uid="{8239B2C4-A223-4375-9A82-DD91C5AC84DE}"/>
    <cellStyle name="쉼표 [0] 3 8 2 2 2 4" xfId="11159" xr:uid="{64C6687E-8C9E-43E3-9C1E-74B77EF46AD2}"/>
    <cellStyle name="쉼표 [0] 3 8 2 2 2 5" xfId="14950" xr:uid="{92D33D37-1563-49A0-BFD9-AAB4A471A6BC}"/>
    <cellStyle name="쉼표 [0] 3 8 2 2 2 6" xfId="18741" xr:uid="{831485D2-C2FF-4801-803A-1416A9F88560}"/>
    <cellStyle name="쉼표 [0] 3 8 2 2 3" xfId="2214" xr:uid="{70D03678-08A1-4675-A0EC-D5410EB38860}"/>
    <cellStyle name="쉼표 [0] 3 8 2 2 3 2" xfId="4007" xr:uid="{DC6F6764-9B39-460D-82CD-3C91E0A09154}"/>
    <cellStyle name="쉼표 [0] 3 8 2 2 3 2 2" xfId="7370" xr:uid="{3C65135D-0520-4152-9835-D66DD34C0B9E}"/>
    <cellStyle name="쉼표 [0] 3 8 2 2 3 2 3" xfId="11162" xr:uid="{51078BB2-E8FF-41C0-8915-296E9E8E284A}"/>
    <cellStyle name="쉼표 [0] 3 8 2 2 3 2 4" xfId="14953" xr:uid="{076368E7-57C1-4CEC-A3E3-B756DD293AB0}"/>
    <cellStyle name="쉼표 [0] 3 8 2 2 3 2 5" xfId="18744" xr:uid="{21D4C4CD-BA57-4C5E-A68C-DB71BD31B288}"/>
    <cellStyle name="쉼표 [0] 3 8 2 2 3 3" xfId="7369" xr:uid="{9081E094-1E15-4187-A9BD-7A9C60FE2877}"/>
    <cellStyle name="쉼표 [0] 3 8 2 2 3 4" xfId="11161" xr:uid="{A853256A-3558-4C8F-B846-96423C96203B}"/>
    <cellStyle name="쉼표 [0] 3 8 2 2 3 5" xfId="14952" xr:uid="{34B7C588-358D-44FD-95A2-D0E2F2EC2C44}"/>
    <cellStyle name="쉼표 [0] 3 8 2 2 3 6" xfId="18743" xr:uid="{8DE601E0-F090-423E-8528-E9D1D3FFF1CC}"/>
    <cellStyle name="쉼표 [0] 3 8 2 2 4" xfId="2819" xr:uid="{B18ADB44-8807-4B5E-9FA4-C203E0C8D40F}"/>
    <cellStyle name="쉼표 [0] 3 8 2 2 4 2" xfId="7371" xr:uid="{63D4A94B-DD4F-4A9A-969B-AECD426A6EFA}"/>
    <cellStyle name="쉼표 [0] 3 8 2 2 4 3" xfId="11163" xr:uid="{C7D5EE58-3BA4-4660-8224-43CDEA19B26F}"/>
    <cellStyle name="쉼표 [0] 3 8 2 2 4 4" xfId="14954" xr:uid="{ED52E0BC-4DD1-469A-8ED6-D30CC7A87851}"/>
    <cellStyle name="쉼표 [0] 3 8 2 2 4 5" xfId="18745" xr:uid="{B05F3EC5-01DF-48F7-9E6B-B8EFE97A7443}"/>
    <cellStyle name="쉼표 [0] 3 8 2 2 5" xfId="7366" xr:uid="{10BFB353-E97C-4B4C-9471-FAC3335625F1}"/>
    <cellStyle name="쉼표 [0] 3 8 2 2 6" xfId="11158" xr:uid="{A25917AB-027C-4043-8C9C-5B81E70DF2F8}"/>
    <cellStyle name="쉼표 [0] 3 8 2 2 7" xfId="14949" xr:uid="{916E7AD8-29A5-4C63-8213-B46E2529224D}"/>
    <cellStyle name="쉼표 [0] 3 8 2 2 8" xfId="18740" xr:uid="{1D5D67CC-A738-4DF2-8B05-9712361A1356}"/>
    <cellStyle name="쉼표 [0] 3 8 2 3" xfId="1253" xr:uid="{849DAB9F-3614-429F-9F6D-16887BC46BBC}"/>
    <cellStyle name="쉼표 [0] 3 8 2 3 2" xfId="1936" xr:uid="{CC45A6CB-6B74-4BCB-94C2-FE03A0E9DD76}"/>
    <cellStyle name="쉼표 [0] 3 8 2 3 2 2" xfId="3729" xr:uid="{55F30DD7-034D-4EDB-9FD9-75E39C8E98AA}"/>
    <cellStyle name="쉼표 [0] 3 8 2 3 2 2 2" xfId="7374" xr:uid="{ED21F669-2FC4-439D-B5D6-8ED93E8C7F31}"/>
    <cellStyle name="쉼표 [0] 3 8 2 3 2 2 3" xfId="11166" xr:uid="{3B311AB9-9438-481A-8BC8-B07D5CE17F3E}"/>
    <cellStyle name="쉼표 [0] 3 8 2 3 2 2 4" xfId="14957" xr:uid="{39C1DFC6-64C8-4040-94A4-61B1FC2837A4}"/>
    <cellStyle name="쉼표 [0] 3 8 2 3 2 2 5" xfId="18748" xr:uid="{52257CDA-A83B-47D9-8E5B-3AA86402F202}"/>
    <cellStyle name="쉼표 [0] 3 8 2 3 2 3" xfId="7373" xr:uid="{057FE7E0-058A-4D92-BC4D-B2C8A3A3030A}"/>
    <cellStyle name="쉼표 [0] 3 8 2 3 2 4" xfId="11165" xr:uid="{4899E8D1-314D-4DFB-88CA-81EB94C687B6}"/>
    <cellStyle name="쉼표 [0] 3 8 2 3 2 5" xfId="14956" xr:uid="{1378A95D-AE81-4E58-8460-36397262A281}"/>
    <cellStyle name="쉼표 [0] 3 8 2 3 2 6" xfId="18747" xr:uid="{12E1517D-2A0E-4844-BCAD-28294EF3C07E}"/>
    <cellStyle name="쉼표 [0] 3 8 2 3 3" xfId="3046" xr:uid="{B7179157-3AD4-4FAB-8CF5-E177F31FFCD8}"/>
    <cellStyle name="쉼표 [0] 3 8 2 3 3 2" xfId="7375" xr:uid="{5119F613-78C6-4733-9429-785D8E172A38}"/>
    <cellStyle name="쉼표 [0] 3 8 2 3 3 3" xfId="11167" xr:uid="{C282273D-3BEE-4C75-9E84-35344143F435}"/>
    <cellStyle name="쉼표 [0] 3 8 2 3 3 4" xfId="14958" xr:uid="{80A165EA-AE06-4DFD-8CA3-B3065F020036}"/>
    <cellStyle name="쉼표 [0] 3 8 2 3 3 5" xfId="18749" xr:uid="{4D3E9A6A-86E5-4E9D-81C5-871EA618E47A}"/>
    <cellStyle name="쉼표 [0] 3 8 2 3 4" xfId="7372" xr:uid="{52DBBC4A-72C9-490D-8C74-9884C9E63C38}"/>
    <cellStyle name="쉼표 [0] 3 8 2 3 5" xfId="11164" xr:uid="{C7965A75-AD45-41BF-B969-BD553B6C5DE7}"/>
    <cellStyle name="쉼표 [0] 3 8 2 3 6" xfId="14955" xr:uid="{D3715E06-0D6F-4A8E-B75D-040A2A380960}"/>
    <cellStyle name="쉼표 [0] 3 8 2 3 7" xfId="18746" xr:uid="{8F238029-5EAC-44A7-8910-48531B737E1A}"/>
    <cellStyle name="쉼표 [0] 3 8 2 4" xfId="1481" xr:uid="{5CEBDB33-5996-4D08-B7F9-955281F289C1}"/>
    <cellStyle name="쉼표 [0] 3 8 2 4 2" xfId="3274" xr:uid="{1783A847-20EF-4EC5-8D08-860F80EA3132}"/>
    <cellStyle name="쉼표 [0] 3 8 2 4 2 2" xfId="7377" xr:uid="{71EC3569-63B6-47A7-AF7A-63C2E8DFE10A}"/>
    <cellStyle name="쉼표 [0] 3 8 2 4 2 3" xfId="11169" xr:uid="{B97C5E79-C61E-49E7-873E-6CFA7AE4B5AB}"/>
    <cellStyle name="쉼표 [0] 3 8 2 4 2 4" xfId="14960" xr:uid="{4BD40BB0-4D6E-4164-9B3A-A6F9B949ED59}"/>
    <cellStyle name="쉼표 [0] 3 8 2 4 2 5" xfId="18751" xr:uid="{B7C8C710-ABB0-4CE3-8131-A3AEE3901C5A}"/>
    <cellStyle name="쉼표 [0] 3 8 2 4 3" xfId="7376" xr:uid="{ED522BEE-9C29-43F4-BEA6-49440E419228}"/>
    <cellStyle name="쉼표 [0] 3 8 2 4 4" xfId="11168" xr:uid="{0E4A1F03-3AB4-4CD1-8A90-12CFFEA064F6}"/>
    <cellStyle name="쉼표 [0] 3 8 2 4 5" xfId="14959" xr:uid="{CB3A427D-C36C-4E12-A76B-31E83E602481}"/>
    <cellStyle name="쉼표 [0] 3 8 2 4 6" xfId="18750" xr:uid="{3D4011EE-0EE3-4B80-819F-1A915AC7475F}"/>
    <cellStyle name="쉼표 [0] 3 8 2 5" xfId="2068" xr:uid="{C1A8ED1B-A2AC-4601-A236-BFED50D244FB}"/>
    <cellStyle name="쉼표 [0] 3 8 2 5 2" xfId="3861" xr:uid="{340B2C89-82D2-4F65-9B84-1F17360EC64A}"/>
    <cellStyle name="쉼표 [0] 3 8 2 5 2 2" xfId="7379" xr:uid="{73FE6131-71E4-4BAC-A191-ADCC11055320}"/>
    <cellStyle name="쉼표 [0] 3 8 2 5 2 3" xfId="11171" xr:uid="{50B59995-DF09-4CAD-A6E5-AEB93E4CB571}"/>
    <cellStyle name="쉼표 [0] 3 8 2 5 2 4" xfId="14962" xr:uid="{2817A1E7-2344-406A-BFD6-2490DCAC261A}"/>
    <cellStyle name="쉼표 [0] 3 8 2 5 2 5" xfId="18753" xr:uid="{44C023CB-3E07-44AE-AD5F-7F295515288C}"/>
    <cellStyle name="쉼표 [0] 3 8 2 5 3" xfId="7378" xr:uid="{76D9DC3D-BF0B-4E0D-B868-8D5FF3757EE8}"/>
    <cellStyle name="쉼표 [0] 3 8 2 5 4" xfId="11170" xr:uid="{5D7CEE2E-A6D2-4C54-82AB-276B513AF278}"/>
    <cellStyle name="쉼표 [0] 3 8 2 5 5" xfId="14961" xr:uid="{BCF764CB-CD40-4C2B-88F7-F15AB622C4EA}"/>
    <cellStyle name="쉼표 [0] 3 8 2 5 6" xfId="18752" xr:uid="{1024AFE7-5CAA-456D-A18B-B5D92809B056}"/>
    <cellStyle name="쉼표 [0] 3 8 2 6" xfId="2592" xr:uid="{F92A382E-4066-421F-9E3C-8338841F7BEF}"/>
    <cellStyle name="쉼표 [0] 3 8 2 6 2" xfId="7380" xr:uid="{704E7900-EDD5-4CBA-93A5-9F4C0D72FFB0}"/>
    <cellStyle name="쉼표 [0] 3 8 2 6 3" xfId="11172" xr:uid="{ED50C808-A619-47E0-9F33-EC3C090F8AE8}"/>
    <cellStyle name="쉼표 [0] 3 8 2 6 4" xfId="14963" xr:uid="{4DAF22D8-EF95-48EC-8092-BDB24C4A69D2}"/>
    <cellStyle name="쉼표 [0] 3 8 2 6 5" xfId="18754" xr:uid="{3D318F1A-0290-4DFB-A000-B9F3B296654C}"/>
    <cellStyle name="쉼표 [0] 3 8 2 7" xfId="7365" xr:uid="{EE6C2C7A-E5CA-4240-9EA1-2DD024D67772}"/>
    <cellStyle name="쉼표 [0] 3 8 2 8" xfId="11157" xr:uid="{4FBC11E7-4AA4-4B17-B443-2D4C3EBBC71C}"/>
    <cellStyle name="쉼표 [0] 3 8 2 9" xfId="14948" xr:uid="{C85214D3-CDB8-44E4-AAC9-9F7F8F6F8883}"/>
    <cellStyle name="쉼표 [0] 3 8 3" xfId="724" xr:uid="{00FCF7A1-E1F7-42EA-A436-E5B8144362C9}"/>
    <cellStyle name="쉼표 [0] 3 8 3 10" xfId="18755" xr:uid="{1FAF6F96-0E36-422B-9B0E-1862CAC4893F}"/>
    <cellStyle name="쉼표 [0] 3 8 3 2" xfId="951" xr:uid="{735E2B54-9030-4BA7-AAEE-652A78CECF7C}"/>
    <cellStyle name="쉼표 [0] 3 8 3 2 2" xfId="1634" xr:uid="{14799AEA-42B0-47D6-9B3D-E6AC60B3FB12}"/>
    <cellStyle name="쉼표 [0] 3 8 3 2 2 2" xfId="3427" xr:uid="{CF1AA62D-E831-41D9-A95A-DCF9036A7841}"/>
    <cellStyle name="쉼표 [0] 3 8 3 2 2 2 2" xfId="7384" xr:uid="{B5C54DEB-4A30-4CB7-9ADE-B53A0B4A7BA8}"/>
    <cellStyle name="쉼표 [0] 3 8 3 2 2 2 3" xfId="11176" xr:uid="{AD6C196B-A1DA-4DA1-912B-6819DA600CC9}"/>
    <cellStyle name="쉼표 [0] 3 8 3 2 2 2 4" xfId="14967" xr:uid="{A1BF67C4-D90E-4121-B756-A8714CDD7C36}"/>
    <cellStyle name="쉼표 [0] 3 8 3 2 2 2 5" xfId="18758" xr:uid="{2CD41D9F-5A2E-4837-9DAE-C1552852B792}"/>
    <cellStyle name="쉼표 [0] 3 8 3 2 2 3" xfId="7383" xr:uid="{C66D4E25-8EAD-4613-A988-8F2BE5C7D191}"/>
    <cellStyle name="쉼표 [0] 3 8 3 2 2 4" xfId="11175" xr:uid="{97271F9B-A369-40C5-ABB5-29F7B4B6B34D}"/>
    <cellStyle name="쉼표 [0] 3 8 3 2 2 5" xfId="14966" xr:uid="{80C56FC9-2F6D-426C-B116-85E1ED8D1A48}"/>
    <cellStyle name="쉼표 [0] 3 8 3 2 2 6" xfId="18757" xr:uid="{A92909F2-7BE8-48A4-A0CE-F62769F13858}"/>
    <cellStyle name="쉼표 [0] 3 8 3 2 3" xfId="2744" xr:uid="{4246149C-DC37-4E0D-B82A-C6E19D8B948F}"/>
    <cellStyle name="쉼표 [0] 3 8 3 2 3 2" xfId="7385" xr:uid="{BEDEB49A-4243-4E89-A612-60DC5E46BE0A}"/>
    <cellStyle name="쉼표 [0] 3 8 3 2 3 3" xfId="11177" xr:uid="{53264F17-40F2-4B30-BBB4-D5392A1E4200}"/>
    <cellStyle name="쉼표 [0] 3 8 3 2 3 4" xfId="14968" xr:uid="{267EC536-9571-44E9-A4EF-DA5CA404504B}"/>
    <cellStyle name="쉼표 [0] 3 8 3 2 3 5" xfId="18759" xr:uid="{BB8623F5-A8E8-4544-8DBF-D20C74854742}"/>
    <cellStyle name="쉼표 [0] 3 8 3 2 4" xfId="7382" xr:uid="{F449F069-320A-4BD6-8395-AB0C335EE647}"/>
    <cellStyle name="쉼표 [0] 3 8 3 2 5" xfId="11174" xr:uid="{B95A8357-2E12-4733-A9D6-8AF3A4A30E99}"/>
    <cellStyle name="쉼표 [0] 3 8 3 2 6" xfId="14965" xr:uid="{F4CF821A-6FF0-4D89-95DA-670465E4A570}"/>
    <cellStyle name="쉼표 [0] 3 8 3 2 7" xfId="18756" xr:uid="{926BACE6-3A35-4C08-9F1A-1A20E01A394B}"/>
    <cellStyle name="쉼표 [0] 3 8 3 3" xfId="1178" xr:uid="{0A90BAE0-26E6-49C4-B416-CB85AAD98AA9}"/>
    <cellStyle name="쉼표 [0] 3 8 3 3 2" xfId="1861" xr:uid="{E8C57655-7B0B-45AD-9DDD-E700FC631EFB}"/>
    <cellStyle name="쉼표 [0] 3 8 3 3 2 2" xfId="3654" xr:uid="{3CF4A1F0-5F21-4F34-A021-6E079BA02726}"/>
    <cellStyle name="쉼표 [0] 3 8 3 3 2 2 2" xfId="7388" xr:uid="{962D2C2F-B6EC-4074-A2CE-A37A86494D60}"/>
    <cellStyle name="쉼표 [0] 3 8 3 3 2 2 3" xfId="11180" xr:uid="{FC0F657E-57FC-471B-96B0-6D964117E2E3}"/>
    <cellStyle name="쉼표 [0] 3 8 3 3 2 2 4" xfId="14971" xr:uid="{19482E46-858D-4C39-B1BC-C9879CD78F80}"/>
    <cellStyle name="쉼표 [0] 3 8 3 3 2 2 5" xfId="18762" xr:uid="{C482F347-469C-4375-9467-8A32B1FDA11B}"/>
    <cellStyle name="쉼표 [0] 3 8 3 3 2 3" xfId="7387" xr:uid="{275924C2-92E5-4C03-82B2-014E0CD54E92}"/>
    <cellStyle name="쉼표 [0] 3 8 3 3 2 4" xfId="11179" xr:uid="{19FB8389-51EC-4D60-BDD5-4351976C5F07}"/>
    <cellStyle name="쉼표 [0] 3 8 3 3 2 5" xfId="14970" xr:uid="{68E05459-2082-4D5F-A791-5EBAD014BB41}"/>
    <cellStyle name="쉼표 [0] 3 8 3 3 2 6" xfId="18761" xr:uid="{4522AD48-A8DD-4E47-B81E-D0641DD708DD}"/>
    <cellStyle name="쉼표 [0] 3 8 3 3 3" xfId="2971" xr:uid="{76CED7DF-2489-4F17-B351-46487A380C5A}"/>
    <cellStyle name="쉼표 [0] 3 8 3 3 3 2" xfId="7389" xr:uid="{65792BCF-5C37-4EA8-8599-11F0D3940C19}"/>
    <cellStyle name="쉼표 [0] 3 8 3 3 3 3" xfId="11181" xr:uid="{0CF38772-B7ED-4186-8A4A-D15737C0BCFA}"/>
    <cellStyle name="쉼표 [0] 3 8 3 3 3 4" xfId="14972" xr:uid="{11AA7947-93B1-49DA-84F5-6293AED95081}"/>
    <cellStyle name="쉼표 [0] 3 8 3 3 3 5" xfId="18763" xr:uid="{ECA0844B-7259-407F-860C-B2EC31C296D7}"/>
    <cellStyle name="쉼표 [0] 3 8 3 3 4" xfId="7386" xr:uid="{9F69B2A7-30BB-4AE7-A14A-965A9DC178C1}"/>
    <cellStyle name="쉼표 [0] 3 8 3 3 5" xfId="11178" xr:uid="{C9E0D6A3-19D1-48CC-B3FF-81E5B0569E4B}"/>
    <cellStyle name="쉼표 [0] 3 8 3 3 6" xfId="14969" xr:uid="{BB1604F0-1750-4252-AA29-0D9FA877526D}"/>
    <cellStyle name="쉼표 [0] 3 8 3 3 7" xfId="18760" xr:uid="{FB922D3B-6880-4A3E-A4B4-20002D422DA6}"/>
    <cellStyle name="쉼표 [0] 3 8 3 4" xfId="1406" xr:uid="{E88693EE-BC55-4649-81F5-B40DB1EC671D}"/>
    <cellStyle name="쉼표 [0] 3 8 3 4 2" xfId="3199" xr:uid="{DF462C53-1461-4F5C-A953-721D4887E816}"/>
    <cellStyle name="쉼표 [0] 3 8 3 4 2 2" xfId="7391" xr:uid="{CEEF6BFA-9046-401B-9D2D-A2E1AE1F5319}"/>
    <cellStyle name="쉼표 [0] 3 8 3 4 2 3" xfId="11183" xr:uid="{10405FD6-9953-4E67-9ABE-E9BB5DB4F59C}"/>
    <cellStyle name="쉼표 [0] 3 8 3 4 2 4" xfId="14974" xr:uid="{970797A1-288A-45CA-8014-9407F778FCE0}"/>
    <cellStyle name="쉼표 [0] 3 8 3 4 2 5" xfId="18765" xr:uid="{0B454E32-E360-4A13-A16F-9902F3710025}"/>
    <cellStyle name="쉼표 [0] 3 8 3 4 3" xfId="7390" xr:uid="{C6BECC61-4458-4A5F-B09C-921BFCAC66B8}"/>
    <cellStyle name="쉼표 [0] 3 8 3 4 4" xfId="11182" xr:uid="{D5E7F309-4FAD-4E65-AF3C-661EEC00EC63}"/>
    <cellStyle name="쉼표 [0] 3 8 3 4 5" xfId="14973" xr:uid="{2E0CDDF7-BF92-4E08-A7B4-FB1530622F8D}"/>
    <cellStyle name="쉼표 [0] 3 8 3 4 6" xfId="18764" xr:uid="{3FD0E472-790E-4481-B489-C88B3BB970EC}"/>
    <cellStyle name="쉼표 [0] 3 8 3 5" xfId="2010" xr:uid="{078CBBBB-5066-42F8-893B-991C59962E7B}"/>
    <cellStyle name="쉼표 [0] 3 8 3 5 2" xfId="3803" xr:uid="{FB801408-367D-4928-BC6C-63A9CADC1CE1}"/>
    <cellStyle name="쉼표 [0] 3 8 3 5 2 2" xfId="7393" xr:uid="{C69C3823-6AAB-451E-8FB8-495E07B3CAC8}"/>
    <cellStyle name="쉼표 [0] 3 8 3 5 2 3" xfId="11185" xr:uid="{7C33DB12-AC36-4952-AC69-C7BF1B0E79B0}"/>
    <cellStyle name="쉼표 [0] 3 8 3 5 2 4" xfId="14976" xr:uid="{759A6C6F-958D-4C7E-90F3-7890BEE057A6}"/>
    <cellStyle name="쉼표 [0] 3 8 3 5 2 5" xfId="18767" xr:uid="{A4EE4ABD-444F-4909-AC3F-F5D3D2724EC8}"/>
    <cellStyle name="쉼표 [0] 3 8 3 5 3" xfId="7392" xr:uid="{33DEF9BD-1954-4645-AABC-ECC1C56A0E3A}"/>
    <cellStyle name="쉼표 [0] 3 8 3 5 4" xfId="11184" xr:uid="{FDDA13EB-849C-4CA2-9987-628E79698248}"/>
    <cellStyle name="쉼표 [0] 3 8 3 5 5" xfId="14975" xr:uid="{07D69F97-3AFE-41B0-9B35-A29C05C3E9FD}"/>
    <cellStyle name="쉼표 [0] 3 8 3 5 6" xfId="18766" xr:uid="{D270EAF1-1ED8-4BF8-BD5E-1DC017EAB572}"/>
    <cellStyle name="쉼표 [0] 3 8 3 6" xfId="2517" xr:uid="{9CB9B97A-24B3-4B03-B7E7-14663305AB89}"/>
    <cellStyle name="쉼표 [0] 3 8 3 6 2" xfId="7394" xr:uid="{14FD2D95-C5A4-4DBD-9CDD-72610CBD1AB8}"/>
    <cellStyle name="쉼표 [0] 3 8 3 6 3" xfId="11186" xr:uid="{1340A253-02FC-46B2-AC14-AA1911C0282E}"/>
    <cellStyle name="쉼표 [0] 3 8 3 6 4" xfId="14977" xr:uid="{8215549A-9D89-4F10-8F23-5023827362B9}"/>
    <cellStyle name="쉼표 [0] 3 8 3 6 5" xfId="18768" xr:uid="{EFDA0437-5E97-4653-92C8-25D6C70F7262}"/>
    <cellStyle name="쉼표 [0] 3 8 3 7" xfId="7381" xr:uid="{65D4582A-F269-4934-9DEC-CEBEF62535FC}"/>
    <cellStyle name="쉼표 [0] 3 8 3 8" xfId="11173" xr:uid="{EAE7566C-3D6F-429A-AADE-8A1F34D6C6FE}"/>
    <cellStyle name="쉼표 [0] 3 8 3 9" xfId="14964" xr:uid="{8FDA324C-326B-44C3-90D5-E5DA230CC154}"/>
    <cellStyle name="쉼표 [0] 3 8 4" xfId="875" xr:uid="{24BE0D2C-113C-41F2-8B53-54A903396761}"/>
    <cellStyle name="쉼표 [0] 3 8 4 2" xfId="1558" xr:uid="{20B50F29-43A3-4676-AEF8-8DD56E21EF1C}"/>
    <cellStyle name="쉼표 [0] 3 8 4 2 2" xfId="3351" xr:uid="{22BD1FEA-7A76-4433-9008-F8B900C93603}"/>
    <cellStyle name="쉼표 [0] 3 8 4 2 2 2" xfId="7397" xr:uid="{7A55D234-D7E3-4E8D-9E1A-CD98A49697A0}"/>
    <cellStyle name="쉼표 [0] 3 8 4 2 2 3" xfId="11189" xr:uid="{FD7C078F-36D8-4C67-BB19-B163CF0D75DC}"/>
    <cellStyle name="쉼표 [0] 3 8 4 2 2 4" xfId="14980" xr:uid="{D870FBCB-56BD-4653-82B4-F9FBFE497DD3}"/>
    <cellStyle name="쉼표 [0] 3 8 4 2 2 5" xfId="18771" xr:uid="{47A09AA3-67CF-404E-9F00-91BEC101AA1E}"/>
    <cellStyle name="쉼표 [0] 3 8 4 2 3" xfId="7396" xr:uid="{C98FD5BA-862B-4AD5-B0E5-8B74DFD52EA9}"/>
    <cellStyle name="쉼표 [0] 3 8 4 2 4" xfId="11188" xr:uid="{FDC6C450-F1E8-4031-8EE6-DC07CF5B1A35}"/>
    <cellStyle name="쉼표 [0] 3 8 4 2 5" xfId="14979" xr:uid="{5C12C95E-0E78-4C39-BA68-F03BC0CAB354}"/>
    <cellStyle name="쉼표 [0] 3 8 4 2 6" xfId="18770" xr:uid="{0FFA3DCA-C91F-42AD-87D9-F0F39278EF11}"/>
    <cellStyle name="쉼표 [0] 3 8 4 3" xfId="2139" xr:uid="{33306629-3955-4374-BA45-4BD33C1168FF}"/>
    <cellStyle name="쉼표 [0] 3 8 4 3 2" xfId="3932" xr:uid="{8BA02B38-115C-4EC1-830D-A860319F4AD9}"/>
    <cellStyle name="쉼표 [0] 3 8 4 3 2 2" xfId="7399" xr:uid="{DAD06D6D-0106-4E65-AB47-8300DEB67E0A}"/>
    <cellStyle name="쉼표 [0] 3 8 4 3 2 3" xfId="11191" xr:uid="{B5AE4FC5-8997-4C9A-B285-12EDE659BAC6}"/>
    <cellStyle name="쉼표 [0] 3 8 4 3 2 4" xfId="14982" xr:uid="{9C887A34-B50E-4687-8A2A-66EFD88CC36E}"/>
    <cellStyle name="쉼표 [0] 3 8 4 3 2 5" xfId="18773" xr:uid="{FCB7F053-9F77-4ADE-B605-9AE843C0C544}"/>
    <cellStyle name="쉼표 [0] 3 8 4 3 3" xfId="7398" xr:uid="{7BEAD98D-FAF2-4CE8-BDC8-7A4BA94B9338}"/>
    <cellStyle name="쉼표 [0] 3 8 4 3 4" xfId="11190" xr:uid="{532FF53F-C087-4315-A801-D6F9EBB93DD8}"/>
    <cellStyle name="쉼표 [0] 3 8 4 3 5" xfId="14981" xr:uid="{FBAEF3B7-DB9F-401B-B789-59C13B272F8E}"/>
    <cellStyle name="쉼표 [0] 3 8 4 3 6" xfId="18772" xr:uid="{3D1AD478-899F-4144-9BA8-553A7CE5955C}"/>
    <cellStyle name="쉼표 [0] 3 8 4 4" xfId="2668" xr:uid="{2CCEF772-926C-4232-B08F-A6407D1C3448}"/>
    <cellStyle name="쉼표 [0] 3 8 4 4 2" xfId="7400" xr:uid="{A6009415-F6DD-4CC5-8FAE-6823FB089C41}"/>
    <cellStyle name="쉼표 [0] 3 8 4 4 3" xfId="11192" xr:uid="{8DF9D083-8807-4EC6-ACFE-28951621C9ED}"/>
    <cellStyle name="쉼표 [0] 3 8 4 4 4" xfId="14983" xr:uid="{57D4F7DD-F1DD-422A-BCE4-C5EA4D30AF3B}"/>
    <cellStyle name="쉼표 [0] 3 8 4 4 5" xfId="18774" xr:uid="{57CAD1F1-9E5F-47DE-ACED-67C39519ED78}"/>
    <cellStyle name="쉼표 [0] 3 8 4 5" xfId="7395" xr:uid="{C19BEE1E-2506-4093-BE6A-79E901AD9D34}"/>
    <cellStyle name="쉼표 [0] 3 8 4 6" xfId="11187" xr:uid="{05E2ADCA-AF60-4D9B-92CE-3A4CC49746EB}"/>
    <cellStyle name="쉼표 [0] 3 8 4 7" xfId="14978" xr:uid="{BA065C22-0D47-4892-B54F-D71DAB897578}"/>
    <cellStyle name="쉼표 [0] 3 8 4 8" xfId="18769" xr:uid="{67B31105-A03D-4F42-B1A7-6B74A36DBC47}"/>
    <cellStyle name="쉼표 [0] 3 8 5" xfId="1102" xr:uid="{6060B310-7DCF-4A86-859B-A9393472B7F5}"/>
    <cellStyle name="쉼표 [0] 3 8 5 2" xfId="1785" xr:uid="{00FB6F28-B5D6-478D-B742-C979572D7713}"/>
    <cellStyle name="쉼표 [0] 3 8 5 2 2" xfId="3578" xr:uid="{CBD6340D-16E9-4602-BABE-D67598A636E5}"/>
    <cellStyle name="쉼표 [0] 3 8 5 2 2 2" xfId="7403" xr:uid="{C661AB60-C181-4DB7-B316-22370EA4D6F4}"/>
    <cellStyle name="쉼표 [0] 3 8 5 2 2 3" xfId="11195" xr:uid="{F6249F1C-8580-4A73-B62F-9BE0808AFD11}"/>
    <cellStyle name="쉼표 [0] 3 8 5 2 2 4" xfId="14986" xr:uid="{C7064509-2F19-4474-87C0-1532CD2B4A1D}"/>
    <cellStyle name="쉼표 [0] 3 8 5 2 2 5" xfId="18777" xr:uid="{F23182C9-0658-4B36-A514-FF25EFEAA953}"/>
    <cellStyle name="쉼표 [0] 3 8 5 2 3" xfId="7402" xr:uid="{0E3FF4E7-A3D3-41F6-B195-85F41E92D884}"/>
    <cellStyle name="쉼표 [0] 3 8 5 2 4" xfId="11194" xr:uid="{2520B66B-34C6-4278-9BE3-C96CD9186E95}"/>
    <cellStyle name="쉼표 [0] 3 8 5 2 5" xfId="14985" xr:uid="{CA385EF0-3394-4C2B-B637-0082FE32615C}"/>
    <cellStyle name="쉼표 [0] 3 8 5 2 6" xfId="18776" xr:uid="{0DE0CD95-F7D2-4E4D-A8CF-B5044EF15A55}"/>
    <cellStyle name="쉼표 [0] 3 8 5 3" xfId="2895" xr:uid="{7C3BB9AF-0528-49F0-BA0E-21F06943DB07}"/>
    <cellStyle name="쉼표 [0] 3 8 5 3 2" xfId="7404" xr:uid="{51CB50C8-8F41-4600-9D7F-700B9D0E6DA1}"/>
    <cellStyle name="쉼표 [0] 3 8 5 3 3" xfId="11196" xr:uid="{ECAE8BF9-83AA-471F-AC16-0754B9307066}"/>
    <cellStyle name="쉼표 [0] 3 8 5 3 4" xfId="14987" xr:uid="{0CFF7D21-C56E-4100-9B94-71AF79447884}"/>
    <cellStyle name="쉼표 [0] 3 8 5 3 5" xfId="18778" xr:uid="{7FB8A342-8591-4C04-9E5D-C4CBEC6D9CBE}"/>
    <cellStyle name="쉼표 [0] 3 8 5 4" xfId="7401" xr:uid="{D075E732-80A2-4D38-B91B-2FAEBCC70584}"/>
    <cellStyle name="쉼표 [0] 3 8 5 5" xfId="11193" xr:uid="{07E516CF-9522-4F00-98FB-65E63D23F273}"/>
    <cellStyle name="쉼표 [0] 3 8 5 6" xfId="14984" xr:uid="{2E7E7333-991C-45C0-BCA8-527804BBB3D1}"/>
    <cellStyle name="쉼표 [0] 3 8 5 7" xfId="18775" xr:uid="{5ED1DE89-D134-4852-861C-AA63FCFAE659}"/>
    <cellStyle name="쉼표 [0] 3 8 6" xfId="1330" xr:uid="{6D00D506-D317-433F-BC92-00448863C32E}"/>
    <cellStyle name="쉼표 [0] 3 8 6 2" xfId="3123" xr:uid="{B462EFD1-B50C-4805-9F46-EFEF7A7DE753}"/>
    <cellStyle name="쉼표 [0] 3 8 6 2 2" xfId="7406" xr:uid="{C9CA5A9F-2A09-487D-9412-D9EBEEA37D2C}"/>
    <cellStyle name="쉼표 [0] 3 8 6 2 3" xfId="11198" xr:uid="{40852000-E619-41B2-82DE-D89B6DB4CB81}"/>
    <cellStyle name="쉼표 [0] 3 8 6 2 4" xfId="14989" xr:uid="{862C7E0D-6D8B-4F2B-AFED-BBA43F4FCF26}"/>
    <cellStyle name="쉼표 [0] 3 8 6 2 5" xfId="18780" xr:uid="{F0C71724-8F05-4F6F-BDD1-50E4F797067B}"/>
    <cellStyle name="쉼표 [0] 3 8 6 3" xfId="7405" xr:uid="{717A778E-1510-4B2E-A40C-59C12F298F83}"/>
    <cellStyle name="쉼표 [0] 3 8 6 4" xfId="11197" xr:uid="{46D93433-6527-4A75-AC33-8DFCEC874AFB}"/>
    <cellStyle name="쉼표 [0] 3 8 6 5" xfId="14988" xr:uid="{FC7FD0D0-A463-4C7A-9403-91D0DB7C948C}"/>
    <cellStyle name="쉼표 [0] 3 8 6 6" xfId="18779" xr:uid="{28B0EE09-6916-48E1-BC52-92AD0C8149E8}"/>
    <cellStyle name="쉼표 [0] 3 8 7" xfId="634" xr:uid="{48514EE9-1B27-4E41-967D-C3DF9B86C2C2}"/>
    <cellStyle name="쉼표 [0] 3 8 7 2" xfId="2435" xr:uid="{9E9B0BA3-541B-4105-A09D-D2A6553B1F08}"/>
    <cellStyle name="쉼표 [0] 3 8 7 2 2" xfId="7408" xr:uid="{F1816279-FD1C-4AAE-9497-A77ADEE5FA6D}"/>
    <cellStyle name="쉼표 [0] 3 8 7 2 3" xfId="11200" xr:uid="{67290640-20B9-4D65-BD30-BC8C3FDB4E5F}"/>
    <cellStyle name="쉼표 [0] 3 8 7 2 4" xfId="14991" xr:uid="{18ECCCA1-3F2F-45A2-BA7D-79DB59561BD3}"/>
    <cellStyle name="쉼표 [0] 3 8 7 2 5" xfId="18782" xr:uid="{664986AA-5FEB-4D14-94AC-B7A6901A0D3A}"/>
    <cellStyle name="쉼표 [0] 3 8 7 3" xfId="7407" xr:uid="{90D7984A-9C5C-4484-8A20-99972A5A25AD}"/>
    <cellStyle name="쉼표 [0] 3 8 7 4" xfId="11199" xr:uid="{65432E81-F297-4D84-888F-DA08D093234C}"/>
    <cellStyle name="쉼표 [0] 3 8 7 5" xfId="14990" xr:uid="{D5E20132-A87D-4FA8-8439-F713D6F59461}"/>
    <cellStyle name="쉼표 [0] 3 8 7 6" xfId="18781" xr:uid="{01ED85FB-D480-410B-8B66-8F10608E4638}"/>
    <cellStyle name="쉼표 [0] 3 8 8" xfId="2337" xr:uid="{3FAD70A6-C9A7-48E4-819E-B8B492646E6E}"/>
    <cellStyle name="쉼표 [0] 3 8 8 2" xfId="7409" xr:uid="{D942488E-D04C-44BD-A6CE-44BF4D048668}"/>
    <cellStyle name="쉼표 [0] 3 8 8 3" xfId="11201" xr:uid="{09B0A0D0-87CA-4896-B449-7F15B78DD4B1}"/>
    <cellStyle name="쉼표 [0] 3 8 8 4" xfId="14992" xr:uid="{AA6DB92E-F91E-4A3F-ABBE-2F2198E7D438}"/>
    <cellStyle name="쉼표 [0] 3 8 8 5" xfId="18783" xr:uid="{D908940C-669F-4A3D-8C9D-124EEE3155F1}"/>
    <cellStyle name="쉼표 [0] 3 8 9" xfId="7364" xr:uid="{4FD3E70F-050A-4579-AF69-B0D898467535}"/>
    <cellStyle name="쉼표 [0] 3 9" xfId="541" xr:uid="{5D383CB3-D341-4E11-A049-9C86E0C03B70}"/>
    <cellStyle name="쉼표 [0] 3 9 10" xfId="11202" xr:uid="{888A460F-AACF-472C-9407-C9669B08BFB4}"/>
    <cellStyle name="쉼표 [0] 3 9 11" xfId="14993" xr:uid="{2C03072B-491D-4027-93CB-37B3EC5F68BA}"/>
    <cellStyle name="쉼표 [0] 3 9 12" xfId="18784" xr:uid="{6F1837B5-CC47-4CF8-9332-8F2CC336271F}"/>
    <cellStyle name="쉼표 [0] 3 9 2" xfId="807" xr:uid="{0810DA09-D964-4874-9DF4-EDD747B32BA4}"/>
    <cellStyle name="쉼표 [0] 3 9 2 10" xfId="18785" xr:uid="{BB47BD86-6ACB-4969-9EBB-94FCC7A01875}"/>
    <cellStyle name="쉼표 [0] 3 9 2 2" xfId="1034" xr:uid="{67E1A305-CE2B-4F6D-9C09-25ED1B907B83}"/>
    <cellStyle name="쉼표 [0] 3 9 2 2 2" xfId="1717" xr:uid="{7CBBAE6B-1C45-4815-B6B8-C1652BD2CDF9}"/>
    <cellStyle name="쉼표 [0] 3 9 2 2 2 2" xfId="3510" xr:uid="{DD605EA5-5905-4116-A006-C1027760F6BF}"/>
    <cellStyle name="쉼표 [0] 3 9 2 2 2 2 2" xfId="7414" xr:uid="{28F6D231-D7C9-4BD7-ADBE-5A19C724E4F4}"/>
    <cellStyle name="쉼표 [0] 3 9 2 2 2 2 3" xfId="11206" xr:uid="{CDBE1D9C-88CB-47D8-B0AB-B629676B477F}"/>
    <cellStyle name="쉼표 [0] 3 9 2 2 2 2 4" xfId="14997" xr:uid="{ABC9086F-0B31-49C3-B584-BDEB39280F1C}"/>
    <cellStyle name="쉼표 [0] 3 9 2 2 2 2 5" xfId="18788" xr:uid="{1C25430B-98D6-465F-96D3-CF84876330BA}"/>
    <cellStyle name="쉼표 [0] 3 9 2 2 2 3" xfId="7413" xr:uid="{8B86607A-3C5A-4917-A5ED-660AC1674D03}"/>
    <cellStyle name="쉼표 [0] 3 9 2 2 2 4" xfId="11205" xr:uid="{5AB8B2CE-3FDC-43EA-A44D-A8468F32E8AC}"/>
    <cellStyle name="쉼표 [0] 3 9 2 2 2 5" xfId="14996" xr:uid="{54417D23-45E1-4E4D-91C4-9853876FD78C}"/>
    <cellStyle name="쉼표 [0] 3 9 2 2 2 6" xfId="18787" xr:uid="{E46AA823-12CA-4E35-90B8-CC5AB6EA496B}"/>
    <cellStyle name="쉼표 [0] 3 9 2 2 3" xfId="2222" xr:uid="{752B6BAD-C4FE-41B2-BF24-6FCF59AE0137}"/>
    <cellStyle name="쉼표 [0] 3 9 2 2 3 2" xfId="4015" xr:uid="{09FEE249-D3FF-4B61-92DF-E014A15FC12D}"/>
    <cellStyle name="쉼표 [0] 3 9 2 2 3 2 2" xfId="7416" xr:uid="{9FE8C611-84D7-4455-8BB6-8C69C67FF7D3}"/>
    <cellStyle name="쉼표 [0] 3 9 2 2 3 2 3" xfId="11208" xr:uid="{982F4EFA-A208-4E0C-939E-FDCC4E61D454}"/>
    <cellStyle name="쉼표 [0] 3 9 2 2 3 2 4" xfId="14999" xr:uid="{A7921B2A-1740-4665-87E8-31E2186E21BC}"/>
    <cellStyle name="쉼표 [0] 3 9 2 2 3 2 5" xfId="18790" xr:uid="{8FE1ACFD-61E0-477B-8D9A-5DD7F1CF13A2}"/>
    <cellStyle name="쉼표 [0] 3 9 2 2 3 3" xfId="7415" xr:uid="{FA35217A-444B-4194-9718-923B0FCC84FD}"/>
    <cellStyle name="쉼표 [0] 3 9 2 2 3 4" xfId="11207" xr:uid="{96EEFA37-48D9-4CB6-ADE8-13E7DDAE8E31}"/>
    <cellStyle name="쉼표 [0] 3 9 2 2 3 5" xfId="14998" xr:uid="{44F67979-EC90-4E00-A4D3-327DDDECD6F0}"/>
    <cellStyle name="쉼표 [0] 3 9 2 2 3 6" xfId="18789" xr:uid="{58686277-DB31-4579-BF53-AEC5F3ABF836}"/>
    <cellStyle name="쉼표 [0] 3 9 2 2 4" xfId="2827" xr:uid="{74BF460C-30A9-4648-B18D-025E592BD615}"/>
    <cellStyle name="쉼표 [0] 3 9 2 2 4 2" xfId="7417" xr:uid="{D416CEF8-A906-4AB8-AA3E-A1CF96F304AA}"/>
    <cellStyle name="쉼표 [0] 3 9 2 2 4 3" xfId="11209" xr:uid="{399681F1-868C-4280-AA09-0450D6F8481E}"/>
    <cellStyle name="쉼표 [0] 3 9 2 2 4 4" xfId="15000" xr:uid="{E0BA10CE-D827-467B-ABC5-06B0DADC03D7}"/>
    <cellStyle name="쉼표 [0] 3 9 2 2 4 5" xfId="18791" xr:uid="{409C2D6E-0A0F-4EA4-BCB4-22B87FD343A6}"/>
    <cellStyle name="쉼표 [0] 3 9 2 2 5" xfId="7412" xr:uid="{53148373-119D-45C9-A0B2-4A7010CDDBCF}"/>
    <cellStyle name="쉼표 [0] 3 9 2 2 6" xfId="11204" xr:uid="{37E66151-71B1-4A81-A6BC-F24C04996300}"/>
    <cellStyle name="쉼표 [0] 3 9 2 2 7" xfId="14995" xr:uid="{9A8C9438-F6FC-4A4F-8F6D-52DC4F4EF50A}"/>
    <cellStyle name="쉼표 [0] 3 9 2 2 8" xfId="18786" xr:uid="{75E0BFDC-3E63-4FBF-900F-E9BBDD3676ED}"/>
    <cellStyle name="쉼표 [0] 3 9 2 3" xfId="1261" xr:uid="{8B0AACFA-4CD5-4DF3-A26F-0AF7FEDA518F}"/>
    <cellStyle name="쉼표 [0] 3 9 2 3 2" xfId="1944" xr:uid="{6D4FEAE5-4900-4272-A230-37D8FFAFDC00}"/>
    <cellStyle name="쉼표 [0] 3 9 2 3 2 2" xfId="3737" xr:uid="{6A3BF645-84C7-4F8C-BCD9-75A14D426DFD}"/>
    <cellStyle name="쉼표 [0] 3 9 2 3 2 2 2" xfId="7420" xr:uid="{C65BFC15-EC28-4109-97B4-C60C284B6CD9}"/>
    <cellStyle name="쉼표 [0] 3 9 2 3 2 2 3" xfId="11212" xr:uid="{F9176ADE-B31B-40E0-B652-920FE5D193A3}"/>
    <cellStyle name="쉼표 [0] 3 9 2 3 2 2 4" xfId="15003" xr:uid="{775DA634-63B7-4498-BAEA-B39D6DEDA2F1}"/>
    <cellStyle name="쉼표 [0] 3 9 2 3 2 2 5" xfId="18794" xr:uid="{418A44E9-213B-41DD-AE72-391084E9BF06}"/>
    <cellStyle name="쉼표 [0] 3 9 2 3 2 3" xfId="7419" xr:uid="{F7B1DAC6-CD95-4637-AD9E-9A514DFFCCA1}"/>
    <cellStyle name="쉼표 [0] 3 9 2 3 2 4" xfId="11211" xr:uid="{20586FFF-CCD9-4667-875E-CC5D9A2DEB42}"/>
    <cellStyle name="쉼표 [0] 3 9 2 3 2 5" xfId="15002" xr:uid="{4FB926A2-AB40-4C6A-80CF-806F2431BE32}"/>
    <cellStyle name="쉼표 [0] 3 9 2 3 2 6" xfId="18793" xr:uid="{F98AB0A2-A18C-4AE1-898B-7D081BB4A252}"/>
    <cellStyle name="쉼표 [0] 3 9 2 3 3" xfId="3054" xr:uid="{C5820D67-C485-49D0-B68F-C35F0ECE0C59}"/>
    <cellStyle name="쉼표 [0] 3 9 2 3 3 2" xfId="7421" xr:uid="{817E7234-E6A0-495E-9950-E0343FBCD7A9}"/>
    <cellStyle name="쉼표 [0] 3 9 2 3 3 3" xfId="11213" xr:uid="{CE94087F-AD77-4CAE-AD36-342070E43DDC}"/>
    <cellStyle name="쉼표 [0] 3 9 2 3 3 4" xfId="15004" xr:uid="{30E09BC1-FAFA-439B-9270-A0FD0618ED08}"/>
    <cellStyle name="쉼표 [0] 3 9 2 3 3 5" xfId="18795" xr:uid="{B1A648CB-5818-48B3-B9B7-E4B4E0DE1475}"/>
    <cellStyle name="쉼표 [0] 3 9 2 3 4" xfId="7418" xr:uid="{BE6E3FCE-EC1B-4B76-AF82-FA840C55B813}"/>
    <cellStyle name="쉼표 [0] 3 9 2 3 5" xfId="11210" xr:uid="{757F623E-6161-4271-8EF8-28A3A4A1AA66}"/>
    <cellStyle name="쉼표 [0] 3 9 2 3 6" xfId="15001" xr:uid="{EE2F92D9-3B47-4DF4-958F-C1362134EF73}"/>
    <cellStyle name="쉼표 [0] 3 9 2 3 7" xfId="18792" xr:uid="{01F627BF-1C7E-44FD-93C2-CF9D574AF1C8}"/>
    <cellStyle name="쉼표 [0] 3 9 2 4" xfId="1489" xr:uid="{7F5CBC8F-4762-4B4F-A026-F82A95EB79B2}"/>
    <cellStyle name="쉼표 [0] 3 9 2 4 2" xfId="3282" xr:uid="{6A57FBDF-BE9C-4781-985B-3B34867A72D1}"/>
    <cellStyle name="쉼표 [0] 3 9 2 4 2 2" xfId="7423" xr:uid="{2FC00B26-8BF3-43F1-873F-218DF8DC7C7F}"/>
    <cellStyle name="쉼표 [0] 3 9 2 4 2 3" xfId="11215" xr:uid="{B6CC98D1-1C64-4180-8763-821EA5AB2A2F}"/>
    <cellStyle name="쉼표 [0] 3 9 2 4 2 4" xfId="15006" xr:uid="{9ACB90D5-C2E0-4495-80D8-B2BAEB00B97B}"/>
    <cellStyle name="쉼표 [0] 3 9 2 4 2 5" xfId="18797" xr:uid="{89933BED-23A9-4DF2-94D6-FB95986C5F95}"/>
    <cellStyle name="쉼표 [0] 3 9 2 4 3" xfId="7422" xr:uid="{7C5532E5-CE65-4299-BC3A-4D791654EB35}"/>
    <cellStyle name="쉼표 [0] 3 9 2 4 4" xfId="11214" xr:uid="{336A86A0-E977-45FE-BB99-A7B2FF6F130C}"/>
    <cellStyle name="쉼표 [0] 3 9 2 4 5" xfId="15005" xr:uid="{1BCDF9EF-264C-4FF0-865E-E249350677C4}"/>
    <cellStyle name="쉼표 [0] 3 9 2 4 6" xfId="18796" xr:uid="{C8A6603E-FBB5-4187-A588-4C92E5547293}"/>
    <cellStyle name="쉼표 [0] 3 9 2 5" xfId="2076" xr:uid="{CE55B01C-469D-4520-A2F6-F6217AA6EF21}"/>
    <cellStyle name="쉼표 [0] 3 9 2 5 2" xfId="3869" xr:uid="{687257B2-8E5E-45EF-9BCE-CE7565C59C4F}"/>
    <cellStyle name="쉼표 [0] 3 9 2 5 2 2" xfId="7425" xr:uid="{287B7BB6-0883-4239-9C57-78211F9089F7}"/>
    <cellStyle name="쉼표 [0] 3 9 2 5 2 3" xfId="11217" xr:uid="{8F85F80A-CD06-4F5B-90AF-00B0F332DA93}"/>
    <cellStyle name="쉼표 [0] 3 9 2 5 2 4" xfId="15008" xr:uid="{1FFE2A00-E42A-44F4-836D-D182ADFCC9AA}"/>
    <cellStyle name="쉼표 [0] 3 9 2 5 2 5" xfId="18799" xr:uid="{D070A68B-3601-4FE4-BABD-445673350001}"/>
    <cellStyle name="쉼표 [0] 3 9 2 5 3" xfId="7424" xr:uid="{B696BA08-47DD-44E9-9DC9-A25F23E9B5DE}"/>
    <cellStyle name="쉼표 [0] 3 9 2 5 4" xfId="11216" xr:uid="{B70EDA56-FD79-4002-B76F-7B9C9A1A8865}"/>
    <cellStyle name="쉼표 [0] 3 9 2 5 5" xfId="15007" xr:uid="{0DFBE235-C85B-43B0-9F65-DF1DA4875771}"/>
    <cellStyle name="쉼표 [0] 3 9 2 5 6" xfId="18798" xr:uid="{A3CC58F2-D512-49D7-8354-674D771514FB}"/>
    <cellStyle name="쉼표 [0] 3 9 2 6" xfId="2600" xr:uid="{85771511-412D-4524-A00E-6C837727A6DE}"/>
    <cellStyle name="쉼표 [0] 3 9 2 6 2" xfId="7426" xr:uid="{596FEF60-4159-46C5-A8A5-06367822104D}"/>
    <cellStyle name="쉼표 [0] 3 9 2 6 3" xfId="11218" xr:uid="{D70E80BE-6036-4C73-8EFC-EF2BCD756EB8}"/>
    <cellStyle name="쉼표 [0] 3 9 2 6 4" xfId="15009" xr:uid="{5BF46064-B122-4776-AABB-8F36318DFE5C}"/>
    <cellStyle name="쉼표 [0] 3 9 2 6 5" xfId="18800" xr:uid="{CEEDD563-E9F4-41D5-82DA-7F24C8E2773F}"/>
    <cellStyle name="쉼표 [0] 3 9 2 7" xfId="7411" xr:uid="{778C4936-E317-4E80-AACF-97B40934A853}"/>
    <cellStyle name="쉼표 [0] 3 9 2 8" xfId="11203" xr:uid="{82FE85D8-0854-4CC0-8557-317DC623FBFD}"/>
    <cellStyle name="쉼표 [0] 3 9 2 9" xfId="14994" xr:uid="{34CDA3AA-F0D2-489A-A410-B788B5CD68AD}"/>
    <cellStyle name="쉼표 [0] 3 9 3" xfId="732" xr:uid="{57245A8A-8D1A-41F4-9D1F-979BFC1AB635}"/>
    <cellStyle name="쉼표 [0] 3 9 3 10" xfId="18801" xr:uid="{046516D0-7C32-441F-A926-E9FA1CB1CD39}"/>
    <cellStyle name="쉼표 [0] 3 9 3 2" xfId="959" xr:uid="{D0A3E94C-A521-45B9-977C-5095455B705F}"/>
    <cellStyle name="쉼표 [0] 3 9 3 2 2" xfId="1642" xr:uid="{9F599A94-5BE1-4304-8D2A-9A6F546A6D03}"/>
    <cellStyle name="쉼표 [0] 3 9 3 2 2 2" xfId="3435" xr:uid="{666A5519-38A3-410F-BF51-53A4F88AC517}"/>
    <cellStyle name="쉼표 [0] 3 9 3 2 2 2 2" xfId="7430" xr:uid="{CFE390D7-7E55-453B-B805-2C5E404F7E67}"/>
    <cellStyle name="쉼표 [0] 3 9 3 2 2 2 3" xfId="11222" xr:uid="{757727CA-DEE1-4957-967F-DBD53A4EB3C6}"/>
    <cellStyle name="쉼표 [0] 3 9 3 2 2 2 4" xfId="15013" xr:uid="{EBCB2550-C83C-4278-9392-DA86E9C46FA3}"/>
    <cellStyle name="쉼표 [0] 3 9 3 2 2 2 5" xfId="18804" xr:uid="{2DCBCF2C-8EBF-4D2C-B0EF-5BAF9F1BF497}"/>
    <cellStyle name="쉼표 [0] 3 9 3 2 2 3" xfId="7429" xr:uid="{853EA6C4-7E88-4A6D-AA25-53EE987B891E}"/>
    <cellStyle name="쉼표 [0] 3 9 3 2 2 4" xfId="11221" xr:uid="{218E539F-4BAA-4BB7-BF7B-8F50077B2AF3}"/>
    <cellStyle name="쉼표 [0] 3 9 3 2 2 5" xfId="15012" xr:uid="{FF9993D8-0CC9-468C-BBB5-C64A649D8C93}"/>
    <cellStyle name="쉼표 [0] 3 9 3 2 2 6" xfId="18803" xr:uid="{1F76F9B3-6366-4A2F-B61E-4EC996266F95}"/>
    <cellStyle name="쉼표 [0] 3 9 3 2 3" xfId="2752" xr:uid="{3383F40F-1C88-499A-BFA9-5C49C5DC697B}"/>
    <cellStyle name="쉼표 [0] 3 9 3 2 3 2" xfId="7431" xr:uid="{7EE2E6E8-D38E-437C-8B30-553542322C2E}"/>
    <cellStyle name="쉼표 [0] 3 9 3 2 3 3" xfId="11223" xr:uid="{673CEC69-DC0E-4BC4-9B2D-F0CD8452D2F4}"/>
    <cellStyle name="쉼표 [0] 3 9 3 2 3 4" xfId="15014" xr:uid="{4720EEA6-F57F-4896-81BA-3081D46586C9}"/>
    <cellStyle name="쉼표 [0] 3 9 3 2 3 5" xfId="18805" xr:uid="{3EED5C2A-3092-407F-9FEC-49FE2F0DFAFC}"/>
    <cellStyle name="쉼표 [0] 3 9 3 2 4" xfId="7428" xr:uid="{E5172014-08F4-4C6C-9FE7-0929373094E4}"/>
    <cellStyle name="쉼표 [0] 3 9 3 2 5" xfId="11220" xr:uid="{67CDDB10-8513-477A-A019-16879E981116}"/>
    <cellStyle name="쉼표 [0] 3 9 3 2 6" xfId="15011" xr:uid="{AC851BBE-CD7B-4C19-A230-5152600FBD73}"/>
    <cellStyle name="쉼표 [0] 3 9 3 2 7" xfId="18802" xr:uid="{3D9DBCD5-694B-40B3-B53C-2721CD5F66E6}"/>
    <cellStyle name="쉼표 [0] 3 9 3 3" xfId="1186" xr:uid="{EED53629-1C62-4684-A244-B9D8905088DA}"/>
    <cellStyle name="쉼표 [0] 3 9 3 3 2" xfId="1869" xr:uid="{E1709A8A-C7F0-4C86-8229-01C2E999A6C2}"/>
    <cellStyle name="쉼표 [0] 3 9 3 3 2 2" xfId="3662" xr:uid="{378B5671-B29E-4FE7-9264-28DA126F3A75}"/>
    <cellStyle name="쉼표 [0] 3 9 3 3 2 2 2" xfId="7434" xr:uid="{82FA91BB-A6F7-494B-83E2-F44765A921A9}"/>
    <cellStyle name="쉼표 [0] 3 9 3 3 2 2 3" xfId="11226" xr:uid="{D2E50BEC-B2EF-4813-862E-C9147DEC1BCE}"/>
    <cellStyle name="쉼표 [0] 3 9 3 3 2 2 4" xfId="15017" xr:uid="{2C08DAE8-5A27-4768-B7B9-62993B41FE66}"/>
    <cellStyle name="쉼표 [0] 3 9 3 3 2 2 5" xfId="18808" xr:uid="{66085EB7-A8FE-4429-AF93-893882C3AB3A}"/>
    <cellStyle name="쉼표 [0] 3 9 3 3 2 3" xfId="7433" xr:uid="{61C4337A-4CAD-405B-A4D0-3C615323F2DC}"/>
    <cellStyle name="쉼표 [0] 3 9 3 3 2 4" xfId="11225" xr:uid="{83209FE3-0DF6-4CC4-A722-71E65F7C51E8}"/>
    <cellStyle name="쉼표 [0] 3 9 3 3 2 5" xfId="15016" xr:uid="{B2C3A564-07A3-4DDE-8E42-D7AA2627F9F6}"/>
    <cellStyle name="쉼표 [0] 3 9 3 3 2 6" xfId="18807" xr:uid="{AD6D1465-9108-4690-A79B-3215D0DB9215}"/>
    <cellStyle name="쉼표 [0] 3 9 3 3 3" xfId="2979" xr:uid="{1EDBB72D-E426-4709-B2DD-42F606D50066}"/>
    <cellStyle name="쉼표 [0] 3 9 3 3 3 2" xfId="7435" xr:uid="{AFE8FF33-0463-4F88-B0D3-049F8FA4BF1C}"/>
    <cellStyle name="쉼표 [0] 3 9 3 3 3 3" xfId="11227" xr:uid="{2A70FEB4-C0D2-4947-B566-ADC964EB695D}"/>
    <cellStyle name="쉼표 [0] 3 9 3 3 3 4" xfId="15018" xr:uid="{2719693B-AFD7-490C-B9CC-DD6BE5BF7FB4}"/>
    <cellStyle name="쉼표 [0] 3 9 3 3 3 5" xfId="18809" xr:uid="{0F561058-5335-47AE-AE51-B9F6FB257F76}"/>
    <cellStyle name="쉼표 [0] 3 9 3 3 4" xfId="7432" xr:uid="{E78BA32D-C733-46E4-AF89-586C68BCEAF7}"/>
    <cellStyle name="쉼표 [0] 3 9 3 3 5" xfId="11224" xr:uid="{768F9619-78AB-4F4E-A243-35EA60223187}"/>
    <cellStyle name="쉼표 [0] 3 9 3 3 6" xfId="15015" xr:uid="{C07DE439-B92D-40E5-8007-DA0881BACB3B}"/>
    <cellStyle name="쉼표 [0] 3 9 3 3 7" xfId="18806" xr:uid="{A16BED6E-298B-4EF1-B40B-C3651BB5742F}"/>
    <cellStyle name="쉼표 [0] 3 9 3 4" xfId="1414" xr:uid="{7AD38ADC-399B-46E7-847A-A88E58AFA6A4}"/>
    <cellStyle name="쉼표 [0] 3 9 3 4 2" xfId="3207" xr:uid="{75CD53C2-B80B-4365-BA92-363B9C7F6B68}"/>
    <cellStyle name="쉼표 [0] 3 9 3 4 2 2" xfId="7437" xr:uid="{F28D57EF-7390-4CA6-B2F6-70994409D7F3}"/>
    <cellStyle name="쉼표 [0] 3 9 3 4 2 3" xfId="11229" xr:uid="{2B165C1E-333B-461E-9400-313DDA7EEB59}"/>
    <cellStyle name="쉼표 [0] 3 9 3 4 2 4" xfId="15020" xr:uid="{206059FE-2280-407F-B152-0F44E82ADF0C}"/>
    <cellStyle name="쉼표 [0] 3 9 3 4 2 5" xfId="18811" xr:uid="{2A717706-1A78-40D1-8CDE-3604BE646350}"/>
    <cellStyle name="쉼표 [0] 3 9 3 4 3" xfId="7436" xr:uid="{7D6F817D-1076-49A5-AA8D-EBAF1AC9F4B5}"/>
    <cellStyle name="쉼표 [0] 3 9 3 4 4" xfId="11228" xr:uid="{00909FB4-F264-4304-817D-895DC574BDA3}"/>
    <cellStyle name="쉼표 [0] 3 9 3 4 5" xfId="15019" xr:uid="{5EFFA226-4F93-4FD5-B848-3CE41D09B141}"/>
    <cellStyle name="쉼표 [0] 3 9 3 4 6" xfId="18810" xr:uid="{889E451E-A5FB-4D02-9D1B-31E7B14360B6}"/>
    <cellStyle name="쉼표 [0] 3 9 3 5" xfId="2018" xr:uid="{7EDC9972-0929-400D-829E-E69AA5FE3F29}"/>
    <cellStyle name="쉼표 [0] 3 9 3 5 2" xfId="3811" xr:uid="{A7D2AF5F-86DF-465D-9020-96FFB5E38DA6}"/>
    <cellStyle name="쉼표 [0] 3 9 3 5 2 2" xfId="7439" xr:uid="{2E8E31B3-3053-480F-9D12-71138148726C}"/>
    <cellStyle name="쉼표 [0] 3 9 3 5 2 3" xfId="11231" xr:uid="{478E09AF-EAF4-42D4-9ED0-FF38D5D5EDB3}"/>
    <cellStyle name="쉼표 [0] 3 9 3 5 2 4" xfId="15022" xr:uid="{729E3666-DA74-4963-8582-3B8F23EFC6D8}"/>
    <cellStyle name="쉼표 [0] 3 9 3 5 2 5" xfId="18813" xr:uid="{D0805F0E-E284-428D-9973-585BF02BA78A}"/>
    <cellStyle name="쉼표 [0] 3 9 3 5 3" xfId="7438" xr:uid="{D6B328D5-835D-4288-8E63-37252603928B}"/>
    <cellStyle name="쉼표 [0] 3 9 3 5 4" xfId="11230" xr:uid="{32A2DBF7-0A2E-46B7-B48B-A8701F71457B}"/>
    <cellStyle name="쉼표 [0] 3 9 3 5 5" xfId="15021" xr:uid="{D5E70CA2-9F0B-446D-BE7B-032EAE98116D}"/>
    <cellStyle name="쉼표 [0] 3 9 3 5 6" xfId="18812" xr:uid="{DCF0DFAA-F77D-4C23-A112-7BA0F1A082FA}"/>
    <cellStyle name="쉼표 [0] 3 9 3 6" xfId="2525" xr:uid="{059A4EB3-9EC7-4F43-89DB-5CB9E1ECAAC4}"/>
    <cellStyle name="쉼표 [0] 3 9 3 6 2" xfId="7440" xr:uid="{C561A842-E60D-46A6-89C7-CF6BB53F1148}"/>
    <cellStyle name="쉼표 [0] 3 9 3 6 3" xfId="11232" xr:uid="{553503B6-CE2F-42DE-B05F-C4CE1DF7D201}"/>
    <cellStyle name="쉼표 [0] 3 9 3 6 4" xfId="15023" xr:uid="{82C9AE65-D480-4270-9A96-4E8AE0EBD8EB}"/>
    <cellStyle name="쉼표 [0] 3 9 3 6 5" xfId="18814" xr:uid="{02B75689-538A-455B-8ACD-8B972FE83A59}"/>
    <cellStyle name="쉼표 [0] 3 9 3 7" xfId="7427" xr:uid="{9F7161CE-D348-4321-B7F4-E8FF6F27638B}"/>
    <cellStyle name="쉼표 [0] 3 9 3 8" xfId="11219" xr:uid="{2107193A-0AB9-4F3D-AC9B-B56106647A85}"/>
    <cellStyle name="쉼표 [0] 3 9 3 9" xfId="15010" xr:uid="{647EF654-8CC2-414A-8602-8C54F6F54BAC}"/>
    <cellStyle name="쉼표 [0] 3 9 4" xfId="883" xr:uid="{C36BEAEC-C92A-4B27-BBC6-29D5A3DA673A}"/>
    <cellStyle name="쉼표 [0] 3 9 4 2" xfId="1566" xr:uid="{B695F076-A7B7-440A-9122-530AC756D877}"/>
    <cellStyle name="쉼표 [0] 3 9 4 2 2" xfId="3359" xr:uid="{DBB9F1F8-DCC6-436F-B673-E874E132D56E}"/>
    <cellStyle name="쉼표 [0] 3 9 4 2 2 2" xfId="7443" xr:uid="{C9D5019C-11FB-442D-9B40-BB280A21A775}"/>
    <cellStyle name="쉼표 [0] 3 9 4 2 2 3" xfId="11235" xr:uid="{4440DF35-A1B0-4984-9D9B-36BB32669084}"/>
    <cellStyle name="쉼표 [0] 3 9 4 2 2 4" xfId="15026" xr:uid="{082D8DEB-3DB5-4BB1-8BEB-EE46B474DE99}"/>
    <cellStyle name="쉼표 [0] 3 9 4 2 2 5" xfId="18817" xr:uid="{3FD9392B-C9A8-47D6-A44A-64C55532D141}"/>
    <cellStyle name="쉼표 [0] 3 9 4 2 3" xfId="7442" xr:uid="{B2B6F9FA-DAAE-4BBD-AF2C-410A0B63BE07}"/>
    <cellStyle name="쉼표 [0] 3 9 4 2 4" xfId="11234" xr:uid="{C45475FC-0883-4F94-993D-13A8671FA10D}"/>
    <cellStyle name="쉼표 [0] 3 9 4 2 5" xfId="15025" xr:uid="{C863C63B-4312-4A99-9A77-5950821D7A42}"/>
    <cellStyle name="쉼표 [0] 3 9 4 2 6" xfId="18816" xr:uid="{FD86F6BF-1EDB-4CBA-A095-5DB0B24D6B12}"/>
    <cellStyle name="쉼표 [0] 3 9 4 3" xfId="2147" xr:uid="{C430131E-AB42-44CF-9CFD-5711C995F51B}"/>
    <cellStyle name="쉼표 [0] 3 9 4 3 2" xfId="3940" xr:uid="{A8640C86-6D81-4BB3-B6D4-61A2C5BBBF8D}"/>
    <cellStyle name="쉼표 [0] 3 9 4 3 2 2" xfId="7445" xr:uid="{658D15CE-44F7-43F7-93E4-860B6CFD6A9C}"/>
    <cellStyle name="쉼표 [0] 3 9 4 3 2 3" xfId="11237" xr:uid="{39F49CAA-D6F5-49C1-A348-FEBB53488871}"/>
    <cellStyle name="쉼표 [0] 3 9 4 3 2 4" xfId="15028" xr:uid="{B3E6E2E3-307B-46E9-B453-075276A5FC40}"/>
    <cellStyle name="쉼표 [0] 3 9 4 3 2 5" xfId="18819" xr:uid="{83869E83-54DC-4138-B090-55A8FC367CB1}"/>
    <cellStyle name="쉼표 [0] 3 9 4 3 3" xfId="7444" xr:uid="{1C7C1587-DB96-489E-8CCA-6F2F0AC152A3}"/>
    <cellStyle name="쉼표 [0] 3 9 4 3 4" xfId="11236" xr:uid="{57A14035-60CE-44A1-806C-E9B0BBE92126}"/>
    <cellStyle name="쉼표 [0] 3 9 4 3 5" xfId="15027" xr:uid="{DE1AE79D-99FC-482F-B88F-8FD22EF6D0CC}"/>
    <cellStyle name="쉼표 [0] 3 9 4 3 6" xfId="18818" xr:uid="{B7C44D7A-DE7B-41F0-B8F2-0391E97A66DF}"/>
    <cellStyle name="쉼표 [0] 3 9 4 4" xfId="2676" xr:uid="{12C89970-6560-45A9-A564-250861900EAE}"/>
    <cellStyle name="쉼표 [0] 3 9 4 4 2" xfId="7446" xr:uid="{9599E401-9BCF-467E-A786-D6BCC673F489}"/>
    <cellStyle name="쉼표 [0] 3 9 4 4 3" xfId="11238" xr:uid="{449BD3A5-8A38-40FE-A07D-B25791EC615F}"/>
    <cellStyle name="쉼표 [0] 3 9 4 4 4" xfId="15029" xr:uid="{63A378B8-2F9A-47D3-8CE2-17BD4B501208}"/>
    <cellStyle name="쉼표 [0] 3 9 4 4 5" xfId="18820" xr:uid="{A1E38369-EC7D-4099-8871-3F23C50D3FEC}"/>
    <cellStyle name="쉼표 [0] 3 9 4 5" xfId="7441" xr:uid="{EDBCD780-8FBD-42F9-9EFC-F8986F6FED84}"/>
    <cellStyle name="쉼표 [0] 3 9 4 6" xfId="11233" xr:uid="{53DD6209-FC94-4E5B-AEC6-3D87D041DA15}"/>
    <cellStyle name="쉼표 [0] 3 9 4 7" xfId="15024" xr:uid="{E586FBEA-3180-47F5-A94B-DF3E45FD421E}"/>
    <cellStyle name="쉼표 [0] 3 9 4 8" xfId="18815" xr:uid="{3684BCFF-EF2C-4E47-8695-FA7604C819D5}"/>
    <cellStyle name="쉼표 [0] 3 9 5" xfId="1110" xr:uid="{09E55FE3-EA19-436A-9700-30D806552C2E}"/>
    <cellStyle name="쉼표 [0] 3 9 5 2" xfId="1793" xr:uid="{D6B99A84-FD2D-4202-B71F-E38F57EEC2BB}"/>
    <cellStyle name="쉼표 [0] 3 9 5 2 2" xfId="3586" xr:uid="{61A9F6E1-2F13-413F-97A1-D22A98FE7561}"/>
    <cellStyle name="쉼표 [0] 3 9 5 2 2 2" xfId="7449" xr:uid="{AD1A1B1B-9288-4C9E-B009-05D45859A435}"/>
    <cellStyle name="쉼표 [0] 3 9 5 2 2 3" xfId="11241" xr:uid="{9FB9A4AD-6ABD-40FB-8142-E102B7447A07}"/>
    <cellStyle name="쉼표 [0] 3 9 5 2 2 4" xfId="15032" xr:uid="{361067E9-0499-40D8-AED3-C5411581CA7A}"/>
    <cellStyle name="쉼표 [0] 3 9 5 2 2 5" xfId="18823" xr:uid="{B6B17B12-7220-4D35-93A1-BD3C339FE42F}"/>
    <cellStyle name="쉼표 [0] 3 9 5 2 3" xfId="7448" xr:uid="{AF043C01-A943-4E9A-91D6-A3B0EB18119C}"/>
    <cellStyle name="쉼표 [0] 3 9 5 2 4" xfId="11240" xr:uid="{18748260-1A9E-40D9-A583-935E73516FD7}"/>
    <cellStyle name="쉼표 [0] 3 9 5 2 5" xfId="15031" xr:uid="{8315A94C-05C6-491A-BA1F-26386F46B054}"/>
    <cellStyle name="쉼표 [0] 3 9 5 2 6" xfId="18822" xr:uid="{FB50F11B-A815-49F4-A50B-4593625A5456}"/>
    <cellStyle name="쉼표 [0] 3 9 5 3" xfId="2903" xr:uid="{F70C58E0-DFB1-4164-B6C1-74FE684AB66D}"/>
    <cellStyle name="쉼표 [0] 3 9 5 3 2" xfId="7450" xr:uid="{803A0EF0-5246-46C5-B75F-78669EA99AF9}"/>
    <cellStyle name="쉼표 [0] 3 9 5 3 3" xfId="11242" xr:uid="{83BB600F-EE2B-46C7-A047-8139469EFE07}"/>
    <cellStyle name="쉼표 [0] 3 9 5 3 4" xfId="15033" xr:uid="{5AA61A60-61F2-4005-9C03-195DBAF05FFD}"/>
    <cellStyle name="쉼표 [0] 3 9 5 3 5" xfId="18824" xr:uid="{A33A938F-3606-47F9-A279-5FCE0C18AC24}"/>
    <cellStyle name="쉼표 [0] 3 9 5 4" xfId="7447" xr:uid="{45083E99-93E6-400B-911E-8453875C2996}"/>
    <cellStyle name="쉼표 [0] 3 9 5 5" xfId="11239" xr:uid="{F1162241-C6D8-4D18-BB9A-77A3695BD592}"/>
    <cellStyle name="쉼표 [0] 3 9 5 6" xfId="15030" xr:uid="{CD9371EF-0F4B-4810-92FA-FBF04D76C981}"/>
    <cellStyle name="쉼표 [0] 3 9 5 7" xfId="18821" xr:uid="{E0E77813-17AA-48EE-AEFE-331A6F1B0008}"/>
    <cellStyle name="쉼표 [0] 3 9 6" xfId="1338" xr:uid="{6C345F55-32F2-4ACF-A73B-2F57C601721D}"/>
    <cellStyle name="쉼표 [0] 3 9 6 2" xfId="3131" xr:uid="{D8A7ED73-F197-4049-AA38-381E0B1AB441}"/>
    <cellStyle name="쉼표 [0] 3 9 6 2 2" xfId="7452" xr:uid="{EE95E02F-939E-4731-AA3C-317FBCC3CC9A}"/>
    <cellStyle name="쉼표 [0] 3 9 6 2 3" xfId="11244" xr:uid="{FD978D49-174A-4BED-BAD8-01221C78BBEB}"/>
    <cellStyle name="쉼표 [0] 3 9 6 2 4" xfId="15035" xr:uid="{7F26761A-5FD0-4CE4-A3BF-05107663B0B2}"/>
    <cellStyle name="쉼표 [0] 3 9 6 2 5" xfId="18826" xr:uid="{75B8CE1E-870D-4AC2-9402-DE7F59F65360}"/>
    <cellStyle name="쉼표 [0] 3 9 6 3" xfId="7451" xr:uid="{29CFA35A-10F5-4A9B-AE1A-2279320EE77B}"/>
    <cellStyle name="쉼표 [0] 3 9 6 4" xfId="11243" xr:uid="{9C8DAC02-58B1-428E-A769-CADC483A0157}"/>
    <cellStyle name="쉼표 [0] 3 9 6 5" xfId="15034" xr:uid="{6DDD2A5B-BB62-4B6B-ACE1-566AA4FD489B}"/>
    <cellStyle name="쉼표 [0] 3 9 6 6" xfId="18825" xr:uid="{BC4CDCF6-9F69-421C-B404-B696939D75BC}"/>
    <cellStyle name="쉼표 [0] 3 9 7" xfId="642" xr:uid="{2DC41B65-579B-497A-AD7E-06F9D58E20F1}"/>
    <cellStyle name="쉼표 [0] 3 9 7 2" xfId="2443" xr:uid="{F7138039-55EB-485C-AC4B-C51040BCF656}"/>
    <cellStyle name="쉼표 [0] 3 9 7 2 2" xfId="7454" xr:uid="{D1360110-C9F1-49E2-B73F-A3413C1C6D8A}"/>
    <cellStyle name="쉼표 [0] 3 9 7 2 3" xfId="11246" xr:uid="{296E0779-C193-4999-8919-3F65C8E4C6D6}"/>
    <cellStyle name="쉼표 [0] 3 9 7 2 4" xfId="15037" xr:uid="{9DE3122D-FE65-4514-9A63-DEA40D625588}"/>
    <cellStyle name="쉼표 [0] 3 9 7 2 5" xfId="18828" xr:uid="{014BFD17-3291-46E3-A3ED-F6A9EA2FEF2F}"/>
    <cellStyle name="쉼표 [0] 3 9 7 3" xfId="7453" xr:uid="{1F90C124-064E-4D66-AA7A-087B74D24C61}"/>
    <cellStyle name="쉼표 [0] 3 9 7 4" xfId="11245" xr:uid="{587FB702-215B-4878-AAA2-8BA5441088F4}"/>
    <cellStyle name="쉼표 [0] 3 9 7 5" xfId="15036" xr:uid="{A2E60241-7814-446D-AECA-7A7158D06C9E}"/>
    <cellStyle name="쉼표 [0] 3 9 7 6" xfId="18827" xr:uid="{F47318CB-0EB3-4A09-AA9E-92F3A53AE997}"/>
    <cellStyle name="쉼표 [0] 3 9 8" xfId="2345" xr:uid="{AFD61A24-723D-4C62-A89E-1354F6D86E39}"/>
    <cellStyle name="쉼표 [0] 3 9 8 2" xfId="7455" xr:uid="{71CE55F6-F6D2-476C-918D-9FB3D6186266}"/>
    <cellStyle name="쉼표 [0] 3 9 8 3" xfId="11247" xr:uid="{5A3C5957-9582-46C6-B242-DBF68FC55061}"/>
    <cellStyle name="쉼표 [0] 3 9 8 4" xfId="15038" xr:uid="{867E655D-3C54-4C7D-815D-C155C25195B9}"/>
    <cellStyle name="쉼표 [0] 3 9 8 5" xfId="18829" xr:uid="{BDBEB85C-0D57-4194-AF0A-7E5C56828CC5}"/>
    <cellStyle name="쉼표 [0] 3 9 9" xfId="7410" xr:uid="{90520A50-A2EA-462D-88A4-174F4D3AA7AA}"/>
    <cellStyle name="쉼표 [0] 30" xfId="4178" xr:uid="{39723A08-7228-4E1F-B1C0-73E60BE4FEC9}"/>
    <cellStyle name="쉼표 [0] 30 2" xfId="7456" xr:uid="{4E4C7542-E665-4F4A-9DBB-26AA64738F37}"/>
    <cellStyle name="쉼표 [0] 30 3" xfId="11248" xr:uid="{8A722C33-EBD3-4167-A705-18F1CF8407EB}"/>
    <cellStyle name="쉼표 [0] 30 4" xfId="15039" xr:uid="{004C471A-C0DF-4ED7-A662-BA35135E082B}"/>
    <cellStyle name="쉼표 [0] 30 5" xfId="18830" xr:uid="{CCD7EAE9-35E4-4641-9DEA-0EDF9557D4E3}"/>
    <cellStyle name="쉼표 [0] 31" xfId="4186" xr:uid="{2873A6A5-ECCC-4B8A-9E6A-AC701F885572}"/>
    <cellStyle name="쉼표 [0] 31 2" xfId="7457" xr:uid="{9CF82C7F-B984-4E8A-B886-725D4941F3D1}"/>
    <cellStyle name="쉼표 [0] 31 3" xfId="11249" xr:uid="{A27AEBCC-6E38-49CC-BBB6-EEF5810BB086}"/>
    <cellStyle name="쉼표 [0] 31 4" xfId="15040" xr:uid="{2833ED7D-327C-42A5-8EFA-4246F8EE8288}"/>
    <cellStyle name="쉼표 [0] 31 5" xfId="18831" xr:uid="{F0A239D2-9DDE-4CBD-A69A-046EE2192E3F}"/>
    <cellStyle name="쉼표 [0] 32" xfId="4194" xr:uid="{A70BA485-586A-4271-BFFA-A5C0025A7EDA}"/>
    <cellStyle name="쉼표 [0] 32 2" xfId="7458" xr:uid="{C9DD36EF-8AB8-493B-8D8A-0BFB93419229}"/>
    <cellStyle name="쉼표 [0] 32 3" xfId="11250" xr:uid="{9EE8AC89-CAE9-4DF9-8C89-9186DDA80F58}"/>
    <cellStyle name="쉼표 [0] 32 4" xfId="15041" xr:uid="{307C2C75-2041-4B9F-832A-1908290AEDFE}"/>
    <cellStyle name="쉼표 [0] 32 5" xfId="18832" xr:uid="{D6F1D23A-F037-44B3-83F7-D9E4A1921D6A}"/>
    <cellStyle name="쉼표 [0] 33" xfId="4207" xr:uid="{AF94BF89-7624-4DAE-B51F-F5909E94666F}"/>
    <cellStyle name="쉼표 [0] 33 2" xfId="7459" xr:uid="{3FEEA7D9-F8CD-4CCE-AB63-C62ABFFCE459}"/>
    <cellStyle name="쉼표 [0] 33 3" xfId="11251" xr:uid="{9782D16B-675F-4A28-94F9-7F48342F8ADC}"/>
    <cellStyle name="쉼표 [0] 33 4" xfId="15042" xr:uid="{DED578D2-CC0D-4785-B371-E0A489CD82B0}"/>
    <cellStyle name="쉼표 [0] 33 5" xfId="18833" xr:uid="{08EF88F4-1851-4F77-BE3B-D4D6D5F364A4}"/>
    <cellStyle name="쉼표 [0] 34" xfId="4210" xr:uid="{ED6FB5AF-19B2-468F-821D-4A7050EEF37D}"/>
    <cellStyle name="쉼표 [0] 34 2" xfId="7460" xr:uid="{ED4E88A0-9909-4592-8624-A7FD8AD7C898}"/>
    <cellStyle name="쉼표 [0] 34 3" xfId="11252" xr:uid="{151941A3-95C6-4934-9420-3085FFF1D799}"/>
    <cellStyle name="쉼표 [0] 34 4" xfId="15043" xr:uid="{9682625A-AC0E-4163-BE03-9827A19900F7}"/>
    <cellStyle name="쉼표 [0] 34 5" xfId="18834" xr:uid="{DFDA597B-4913-4FDC-9926-046061537604}"/>
    <cellStyle name="쉼표 [0] 35" xfId="4218" xr:uid="{0788E81D-0D10-4AE2-840E-4F53BD4DFB80}"/>
    <cellStyle name="쉼표 [0] 35 2" xfId="7461" xr:uid="{136AF0EA-AAA9-47BC-80FA-FBBBC306666A}"/>
    <cellStyle name="쉼표 [0] 35 3" xfId="11253" xr:uid="{A791F55A-42A7-4A91-BBAB-5D5FAC9717B1}"/>
    <cellStyle name="쉼표 [0] 35 4" xfId="15044" xr:uid="{560379B4-0D42-4148-A133-02CF42686A70}"/>
    <cellStyle name="쉼표 [0] 35 5" xfId="18835" xr:uid="{8C0B7F89-9CA6-4941-A93E-E32CE85B262C}"/>
    <cellStyle name="쉼표 [0] 36" xfId="4226" xr:uid="{F0EF7D84-EEB5-4370-94F6-A6691636B5CF}"/>
    <cellStyle name="쉼표 [0] 36 2" xfId="7462" xr:uid="{143BEF5B-2AB6-4CF8-BF84-036A5BD78932}"/>
    <cellStyle name="쉼표 [0] 36 3" xfId="11254" xr:uid="{372AF65A-04D2-43EA-BC5D-6E2A09BE7D9F}"/>
    <cellStyle name="쉼표 [0] 36 4" xfId="15045" xr:uid="{317B251F-2E0A-450C-A61C-58A5E403A46B}"/>
    <cellStyle name="쉼표 [0] 36 5" xfId="18836" xr:uid="{5C062F17-409F-46B6-A3A3-D6C7FE09620C}"/>
    <cellStyle name="쉼표 [0] 37" xfId="4239" xr:uid="{5EBCB5AE-CB19-4F98-8AAB-91E732494694}"/>
    <cellStyle name="쉼표 [0] 37 2" xfId="7463" xr:uid="{AC2464AE-F670-4510-8F53-82B1C7D70DA0}"/>
    <cellStyle name="쉼표 [0] 37 3" xfId="11255" xr:uid="{9440A07D-00B2-4762-940B-6A75B8D06262}"/>
    <cellStyle name="쉼표 [0] 37 4" xfId="15046" xr:uid="{57DD6303-D93F-45F5-9F7A-6B31580DA7F5}"/>
    <cellStyle name="쉼표 [0] 37 5" xfId="18837" xr:uid="{F7F588C9-F928-4452-B115-B7165244D1DA}"/>
    <cellStyle name="쉼표 [0] 38" xfId="4242" xr:uid="{7F484B63-3E6E-4FD9-BF21-1ECCBC5DC168}"/>
    <cellStyle name="쉼표 [0] 38 2" xfId="7464" xr:uid="{B350C528-07D2-4A12-B57C-49922C67786C}"/>
    <cellStyle name="쉼표 [0] 38 3" xfId="11256" xr:uid="{81CA62F0-3A02-4A6C-B3A2-E6D191520826}"/>
    <cellStyle name="쉼표 [0] 38 4" xfId="15047" xr:uid="{8DDE5320-0B7A-4CBB-9FF5-D20A75DAAC4C}"/>
    <cellStyle name="쉼표 [0] 38 5" xfId="18838" xr:uid="{540E9129-0323-4A11-AB98-A5FA0E0C194A}"/>
    <cellStyle name="쉼표 [0] 39" xfId="7465" xr:uid="{9336C079-BA0A-4925-AD56-0CE374C04425}"/>
    <cellStyle name="쉼표 [0] 39 2" xfId="11257" xr:uid="{6F9D6CEE-1B7C-4A67-88DB-8070B8A6B31C}"/>
    <cellStyle name="쉼표 [0] 39 3" xfId="15048" xr:uid="{9DC447C0-DE3E-469B-ACE7-D602EBED5305}"/>
    <cellStyle name="쉼표 [0] 39 4" xfId="18839" xr:uid="{0B45C651-4409-4A42-A42C-3E64F200C42E}"/>
    <cellStyle name="쉼표 [0] 4" xfId="53" xr:uid="{FE650CC8-D38E-4D13-9CD7-3F0CF524CE66}"/>
    <cellStyle name="쉼표 [0] 4 10" xfId="2257" xr:uid="{CAAC9945-4C70-4053-815D-47455733418B}"/>
    <cellStyle name="쉼표 [0] 4 10 2" xfId="7467" xr:uid="{0400D924-76D9-4EA2-8B69-878806E967F4}"/>
    <cellStyle name="쉼표 [0] 4 10 3" xfId="11259" xr:uid="{08A4BCA2-98C7-465D-A290-B89959553377}"/>
    <cellStyle name="쉼표 [0] 4 10 4" xfId="15050" xr:uid="{EE74D8C8-6CE2-4E0C-994E-78DB96787341}"/>
    <cellStyle name="쉼표 [0] 4 10 5" xfId="18841" xr:uid="{4F8F0DF4-E5B5-4DF2-8547-7848312F1881}"/>
    <cellStyle name="쉼표 [0] 4 11" xfId="185" xr:uid="{79BD85F6-9755-41C9-8BB6-88F529846D01}"/>
    <cellStyle name="쉼표 [0] 4 11 2" xfId="7468" xr:uid="{CC19F266-CFFD-487C-8175-1B18A71ACC38}"/>
    <cellStyle name="쉼표 [0] 4 11 3" xfId="11260" xr:uid="{DF97CBC5-8EE4-47B3-AA92-4FCA1B578F11}"/>
    <cellStyle name="쉼표 [0] 4 11 4" xfId="15051" xr:uid="{384700C7-3128-4773-A302-53A65D76C97A}"/>
    <cellStyle name="쉼표 [0] 4 11 5" xfId="18842" xr:uid="{84BD4DEE-7B3D-49F6-83D3-994A773F6511}"/>
    <cellStyle name="쉼표 [0] 4 12" xfId="4052" xr:uid="{1C51212E-9636-4C6A-907C-F799BB75F023}"/>
    <cellStyle name="쉼표 [0] 4 12 2" xfId="7469" xr:uid="{DBBE86D5-A10C-47B5-878E-1437DF0424B5}"/>
    <cellStyle name="쉼표 [0] 4 12 3" xfId="11261" xr:uid="{7E5BDEF6-80DC-46C1-8BA4-388B050CC443}"/>
    <cellStyle name="쉼표 [0] 4 12 4" xfId="15052" xr:uid="{036D9A41-188F-4427-85B6-2B8A50ED0814}"/>
    <cellStyle name="쉼표 [0] 4 12 5" xfId="18843" xr:uid="{580AA17C-F97A-4D17-80CF-78C19FC465D4}"/>
    <cellStyle name="쉼표 [0] 4 13" xfId="7466" xr:uid="{DE8084D7-810C-4072-B912-DED3BF6C1961}"/>
    <cellStyle name="쉼표 [0] 4 14" xfId="11258" xr:uid="{58D24DD9-24EC-49EF-99BC-49210FF65DB9}"/>
    <cellStyle name="쉼표 [0] 4 15" xfId="15049" xr:uid="{1F99A5D8-09E9-4B33-BD53-D5FFE0792965}"/>
    <cellStyle name="쉼표 [0] 4 16" xfId="18840" xr:uid="{D3F8BA9D-6D2A-4D15-9011-FC7502C6DF1A}"/>
    <cellStyle name="쉼표 [0] 4 2" xfId="77" xr:uid="{FBE49C8A-342A-4AFD-9471-124913D47242}"/>
    <cellStyle name="쉼표 [0] 4 2 10" xfId="7470" xr:uid="{9C722FAD-A283-48D6-A5DF-591F203E1BDB}"/>
    <cellStyle name="쉼표 [0] 4 2 11" xfId="11262" xr:uid="{8447A3AC-A7A6-4536-9CC9-226D565D4B1A}"/>
    <cellStyle name="쉼표 [0] 4 2 12" xfId="15053" xr:uid="{2AE6EA43-299F-4919-944B-8719F4F3B04D}"/>
    <cellStyle name="쉼표 [0] 4 2 13" xfId="18844" xr:uid="{F7116A6B-9C5F-429A-8CCA-B655AE99140E}"/>
    <cellStyle name="쉼표 [0] 4 2 2" xfId="512" xr:uid="{59FD34E7-49BE-4C9E-A7F6-5390332DBB21}"/>
    <cellStyle name="쉼표 [0] 4 2 2 10" xfId="18845" xr:uid="{BEE2E941-4244-41D1-8323-C7FD390D20C3}"/>
    <cellStyle name="쉼표 [0] 4 2 2 2" xfId="1018" xr:uid="{0BD5F7F3-47D4-4EDD-AEB5-5AC2311CB3C1}"/>
    <cellStyle name="쉼표 [0] 4 2 2 2 2" xfId="1701" xr:uid="{6635EC6B-29C9-4A66-98EE-32E960F17DFA}"/>
    <cellStyle name="쉼표 [0] 4 2 2 2 2 2" xfId="3494" xr:uid="{BFEDD14A-823A-4A83-B9FA-ACD951CED5FE}"/>
    <cellStyle name="쉼표 [0] 4 2 2 2 2 2 2" xfId="7474" xr:uid="{5A08C26F-90A9-4120-A3B6-D5D75826A354}"/>
    <cellStyle name="쉼표 [0] 4 2 2 2 2 2 3" xfId="11266" xr:uid="{C5DE151A-DB15-4826-BE81-F17D0DA99D26}"/>
    <cellStyle name="쉼표 [0] 4 2 2 2 2 2 4" xfId="15057" xr:uid="{378559ED-BCFD-4635-9617-690CC161A752}"/>
    <cellStyle name="쉼표 [0] 4 2 2 2 2 2 5" xfId="18848" xr:uid="{20ED6013-454D-4799-8BBA-27DA17F1C52E}"/>
    <cellStyle name="쉼표 [0] 4 2 2 2 2 3" xfId="7473" xr:uid="{44B29548-4363-4983-8087-D28C087210A6}"/>
    <cellStyle name="쉼표 [0] 4 2 2 2 2 4" xfId="11265" xr:uid="{12A14BEB-B034-4B96-8F5F-1647B8293E6E}"/>
    <cellStyle name="쉼표 [0] 4 2 2 2 2 5" xfId="15056" xr:uid="{04C0E954-E940-4B69-B4DC-82819C170811}"/>
    <cellStyle name="쉼표 [0] 4 2 2 2 2 6" xfId="18847" xr:uid="{19C9034D-E3A2-4E9B-B3BD-BAE745646588}"/>
    <cellStyle name="쉼표 [0] 4 2 2 2 3" xfId="2206" xr:uid="{0FB685E0-CA39-479D-9211-11FF22098152}"/>
    <cellStyle name="쉼표 [0] 4 2 2 2 3 2" xfId="3999" xr:uid="{F0567297-01BC-4AFD-BEAE-53FC97C7CDBE}"/>
    <cellStyle name="쉼표 [0] 4 2 2 2 3 2 2" xfId="7476" xr:uid="{B0897CE6-0F9C-4758-A798-1437209F8E22}"/>
    <cellStyle name="쉼표 [0] 4 2 2 2 3 2 3" xfId="11268" xr:uid="{8E5C51F8-4FCD-4E19-A506-0BF0F8BACAF9}"/>
    <cellStyle name="쉼표 [0] 4 2 2 2 3 2 4" xfId="15059" xr:uid="{27E62BA8-803F-4216-AFEA-E2866971C4E1}"/>
    <cellStyle name="쉼표 [0] 4 2 2 2 3 2 5" xfId="18850" xr:uid="{AE644C31-B0CD-48A5-8BA1-14A2E882919A}"/>
    <cellStyle name="쉼표 [0] 4 2 2 2 3 3" xfId="7475" xr:uid="{C1E8AFFB-5ED1-4948-9F76-2F38C74F8E01}"/>
    <cellStyle name="쉼표 [0] 4 2 2 2 3 4" xfId="11267" xr:uid="{9948D315-704E-4C64-B87C-E75A6C142272}"/>
    <cellStyle name="쉼표 [0] 4 2 2 2 3 5" xfId="15058" xr:uid="{36EFA5C0-2EAD-4C9D-BD37-5584C974D228}"/>
    <cellStyle name="쉼표 [0] 4 2 2 2 3 6" xfId="18849" xr:uid="{5B9034AC-C95C-4DCE-9086-447408A41FA5}"/>
    <cellStyle name="쉼표 [0] 4 2 2 2 4" xfId="2811" xr:uid="{4F4D1C21-ABB8-4B98-9183-19A74064044D}"/>
    <cellStyle name="쉼표 [0] 4 2 2 2 4 2" xfId="7477" xr:uid="{9DCFD970-895D-4203-959C-783C09A82AFE}"/>
    <cellStyle name="쉼표 [0] 4 2 2 2 4 3" xfId="11269" xr:uid="{225239F8-BBEF-4F89-8A60-A555C1B94986}"/>
    <cellStyle name="쉼표 [0] 4 2 2 2 4 4" xfId="15060" xr:uid="{24ADA146-5985-410A-BDEB-2279A8DA2595}"/>
    <cellStyle name="쉼표 [0] 4 2 2 2 4 5" xfId="18851" xr:uid="{46D0AF38-3C3D-49D9-B2FC-5AC7AC0C11DC}"/>
    <cellStyle name="쉼표 [0] 4 2 2 2 5" xfId="7472" xr:uid="{91018AA7-C94D-4439-998A-9FB8809AE6AA}"/>
    <cellStyle name="쉼표 [0] 4 2 2 2 6" xfId="11264" xr:uid="{09C1599E-0450-4FF4-8940-C621601E00B3}"/>
    <cellStyle name="쉼표 [0] 4 2 2 2 7" xfId="15055" xr:uid="{2E0C9A4F-4249-46D3-9B63-C347C8A22648}"/>
    <cellStyle name="쉼표 [0] 4 2 2 2 8" xfId="18846" xr:uid="{76B02BED-4D91-49ED-AAC4-C5E4FE145F24}"/>
    <cellStyle name="쉼표 [0] 4 2 2 3" xfId="1245" xr:uid="{9483A013-CCAE-4463-BFE8-D90D5BB8B75B}"/>
    <cellStyle name="쉼표 [0] 4 2 2 3 2" xfId="1928" xr:uid="{9C90FC4D-9BC3-4D43-8039-9A164B40F7E3}"/>
    <cellStyle name="쉼표 [0] 4 2 2 3 2 2" xfId="3721" xr:uid="{B4BF1A0B-8544-47D0-AA61-A10DFBB680E3}"/>
    <cellStyle name="쉼표 [0] 4 2 2 3 2 2 2" xfId="7480" xr:uid="{D58C0B4C-4B9F-497F-BB29-8FC627A33E61}"/>
    <cellStyle name="쉼표 [0] 4 2 2 3 2 2 3" xfId="11272" xr:uid="{DCBD445A-523E-4D8C-BF50-B023363E7865}"/>
    <cellStyle name="쉼표 [0] 4 2 2 3 2 2 4" xfId="15063" xr:uid="{C4257B15-F510-4AB0-9036-A6B8D2DA93ED}"/>
    <cellStyle name="쉼표 [0] 4 2 2 3 2 2 5" xfId="18854" xr:uid="{78A05759-EF87-44FC-AECD-C290119DC854}"/>
    <cellStyle name="쉼표 [0] 4 2 2 3 2 3" xfId="7479" xr:uid="{FFFE557F-5E23-4467-9AD7-9802916FD561}"/>
    <cellStyle name="쉼표 [0] 4 2 2 3 2 4" xfId="11271" xr:uid="{C38F2156-02F4-4F20-860B-3DD308CD5F6D}"/>
    <cellStyle name="쉼표 [0] 4 2 2 3 2 5" xfId="15062" xr:uid="{EFA41599-BB77-46C3-9AB7-C98DBE8A835F}"/>
    <cellStyle name="쉼표 [0] 4 2 2 3 2 6" xfId="18853" xr:uid="{BC87BA16-53B2-40E3-91BE-2135939C6C22}"/>
    <cellStyle name="쉼표 [0] 4 2 2 3 3" xfId="3038" xr:uid="{6F91D385-6371-40C6-BC34-19B5F2E6C9C6}"/>
    <cellStyle name="쉼표 [0] 4 2 2 3 3 2" xfId="7481" xr:uid="{5E769C56-F4CC-4E6F-B130-EAF537E7E365}"/>
    <cellStyle name="쉼표 [0] 4 2 2 3 3 3" xfId="11273" xr:uid="{DF9CD9A0-6D90-4B42-9652-BCB4F2F20CD5}"/>
    <cellStyle name="쉼표 [0] 4 2 2 3 3 4" xfId="15064" xr:uid="{920ECE5C-138B-4EC9-A639-447C8F185329}"/>
    <cellStyle name="쉼표 [0] 4 2 2 3 3 5" xfId="18855" xr:uid="{1630AA48-983F-42F0-9A35-D570E14F92EA}"/>
    <cellStyle name="쉼표 [0] 4 2 2 3 4" xfId="7478" xr:uid="{AC40539D-82F1-40F8-999C-33A78E65EE7E}"/>
    <cellStyle name="쉼표 [0] 4 2 2 3 5" xfId="11270" xr:uid="{DFE10EAE-9DC5-44B9-B602-0779670E795C}"/>
    <cellStyle name="쉼표 [0] 4 2 2 3 6" xfId="15061" xr:uid="{55F5DDD7-F685-439E-802A-0EEFD5D93DDB}"/>
    <cellStyle name="쉼표 [0] 4 2 2 3 7" xfId="18852" xr:uid="{B8ABFF19-C9AC-4D28-9316-C2D3CFFF2817}"/>
    <cellStyle name="쉼표 [0] 4 2 2 4" xfId="1473" xr:uid="{03DA8461-8F0C-4EB3-8ED0-AAFF8CAA80F6}"/>
    <cellStyle name="쉼표 [0] 4 2 2 4 2" xfId="3266" xr:uid="{079E8E5A-EABE-485C-AAFB-7F2E749834EA}"/>
    <cellStyle name="쉼표 [0] 4 2 2 4 2 2" xfId="7483" xr:uid="{E334AD64-88A4-4387-9F12-39C723600B8B}"/>
    <cellStyle name="쉼표 [0] 4 2 2 4 2 3" xfId="11275" xr:uid="{2E3E16BC-919E-4A81-8CFB-9A971883B431}"/>
    <cellStyle name="쉼표 [0] 4 2 2 4 2 4" xfId="15066" xr:uid="{FFA2616A-1C38-435F-BC84-6BD98ED9AACD}"/>
    <cellStyle name="쉼표 [0] 4 2 2 4 2 5" xfId="18857" xr:uid="{DFD0FA06-867F-4E7E-9DEE-A4C296E5BC63}"/>
    <cellStyle name="쉼표 [0] 4 2 2 4 3" xfId="7482" xr:uid="{B2374FEA-60DB-4547-B5DD-E05AF33AACEB}"/>
    <cellStyle name="쉼표 [0] 4 2 2 4 4" xfId="11274" xr:uid="{73C28C14-6B2E-4E17-9A84-78F41F6A49DC}"/>
    <cellStyle name="쉼표 [0] 4 2 2 4 5" xfId="15065" xr:uid="{E44AE769-C8C8-4AA9-8075-25635CE8C798}"/>
    <cellStyle name="쉼표 [0] 4 2 2 4 6" xfId="18856" xr:uid="{66E032B0-60E0-4FDF-82AB-95FD71B82C36}"/>
    <cellStyle name="쉼표 [0] 4 2 2 5" xfId="791" xr:uid="{23956B19-3187-4134-9779-C7417A316627}"/>
    <cellStyle name="쉼표 [0] 4 2 2 5 2" xfId="2584" xr:uid="{384686BD-FA83-4173-B447-0DDE87C94328}"/>
    <cellStyle name="쉼표 [0] 4 2 2 5 2 2" xfId="7485" xr:uid="{C42C89C8-4AAF-4A10-80FE-BD3D637C432B}"/>
    <cellStyle name="쉼표 [0] 4 2 2 5 2 3" xfId="11277" xr:uid="{DCD0EA62-527C-4884-A5FD-547DAB671334}"/>
    <cellStyle name="쉼표 [0] 4 2 2 5 2 4" xfId="15068" xr:uid="{71FCD8AF-C20B-4C08-99D1-D80A2B3EBF75}"/>
    <cellStyle name="쉼표 [0] 4 2 2 5 2 5" xfId="18859" xr:uid="{69CEC6C2-9FE5-48CE-BA84-AC61243AC319}"/>
    <cellStyle name="쉼표 [0] 4 2 2 5 3" xfId="7484" xr:uid="{372904E5-3C3D-4E89-8205-5C7F2905E0E3}"/>
    <cellStyle name="쉼표 [0] 4 2 2 5 4" xfId="11276" xr:uid="{E6179701-8D8D-428F-8966-74508C20319A}"/>
    <cellStyle name="쉼표 [0] 4 2 2 5 5" xfId="15067" xr:uid="{7C6759A3-B162-46F0-81BE-76D24EF81C6E}"/>
    <cellStyle name="쉼표 [0] 4 2 2 5 6" xfId="18858" xr:uid="{E51DEA60-844C-476B-8B01-BE341E2763FB}"/>
    <cellStyle name="쉼표 [0] 4 2 2 6" xfId="2329" xr:uid="{C6E099D8-8D71-47DA-A3FC-B24E3B041D75}"/>
    <cellStyle name="쉼표 [0] 4 2 2 6 2" xfId="7486" xr:uid="{AF88C5FF-0A45-4828-A3CB-82A0777FC525}"/>
    <cellStyle name="쉼표 [0] 4 2 2 6 3" xfId="11278" xr:uid="{CB25D657-280B-45B0-A1B4-57CC87956623}"/>
    <cellStyle name="쉼표 [0] 4 2 2 6 4" xfId="15069" xr:uid="{FF8F5BBA-7E95-40BA-BFE6-D3653A11BD24}"/>
    <cellStyle name="쉼표 [0] 4 2 2 6 5" xfId="18860" xr:uid="{722813C6-4239-4215-95C3-CCCBF2529D01}"/>
    <cellStyle name="쉼표 [0] 4 2 2 7" xfId="7471" xr:uid="{77AF6E0D-4770-40BC-8E5E-8360A717D47A}"/>
    <cellStyle name="쉼표 [0] 4 2 2 8" xfId="11263" xr:uid="{D418563F-2A86-4487-B30F-03F7704B08A2}"/>
    <cellStyle name="쉼표 [0] 4 2 2 9" xfId="15054" xr:uid="{7B202F79-DDFA-44A8-A463-6B21D0511019}"/>
    <cellStyle name="쉼표 [0] 4 2 3" xfId="716" xr:uid="{F82796BB-177B-4339-B8B0-3C7ABF21B7CD}"/>
    <cellStyle name="쉼표 [0] 4 2 3 10" xfId="18861" xr:uid="{A9D2ABB2-C180-45B9-943B-1149F56BB437}"/>
    <cellStyle name="쉼표 [0] 4 2 3 2" xfId="943" xr:uid="{1B0C9683-839B-4E6F-8DFE-5B87281C2047}"/>
    <cellStyle name="쉼표 [0] 4 2 3 2 2" xfId="1626" xr:uid="{BB850BB4-0F01-439D-B103-35750F127F47}"/>
    <cellStyle name="쉼표 [0] 4 2 3 2 2 2" xfId="3419" xr:uid="{A4312888-8218-49AA-BF95-B1D55B73F541}"/>
    <cellStyle name="쉼표 [0] 4 2 3 2 2 2 2" xfId="7490" xr:uid="{C55E8F70-27D9-41A9-A073-EF38E6D358D0}"/>
    <cellStyle name="쉼표 [0] 4 2 3 2 2 2 3" xfId="11282" xr:uid="{89C86557-9B12-4CEB-9C20-A94D0304E987}"/>
    <cellStyle name="쉼표 [0] 4 2 3 2 2 2 4" xfId="15073" xr:uid="{53A64BBE-DA78-4CDD-A675-DAB9544CB285}"/>
    <cellStyle name="쉼표 [0] 4 2 3 2 2 2 5" xfId="18864" xr:uid="{E5A1D405-780B-49C2-9517-7B5604EE3AAD}"/>
    <cellStyle name="쉼표 [0] 4 2 3 2 2 3" xfId="7489" xr:uid="{82E052A2-8EA6-4704-9484-61762E4A8FA2}"/>
    <cellStyle name="쉼표 [0] 4 2 3 2 2 4" xfId="11281" xr:uid="{F60824AE-B3F2-460E-B077-4C0D65F5B345}"/>
    <cellStyle name="쉼표 [0] 4 2 3 2 2 5" xfId="15072" xr:uid="{5AD703A4-331C-4018-BF83-2C8DF6E6696F}"/>
    <cellStyle name="쉼표 [0] 4 2 3 2 2 6" xfId="18863" xr:uid="{EB659180-5352-4462-ACA0-671AAFF16614}"/>
    <cellStyle name="쉼표 [0] 4 2 3 2 3" xfId="2736" xr:uid="{C1284911-4D37-45A0-AC22-EEB1C45822E0}"/>
    <cellStyle name="쉼표 [0] 4 2 3 2 3 2" xfId="7491" xr:uid="{FF51C584-B633-435E-9AE1-D6F086DC6113}"/>
    <cellStyle name="쉼표 [0] 4 2 3 2 3 3" xfId="11283" xr:uid="{DAFD1831-A820-4935-854B-2D8F01242087}"/>
    <cellStyle name="쉼표 [0] 4 2 3 2 3 4" xfId="15074" xr:uid="{F1CD131E-045F-4A4F-AA47-B874147F0C3E}"/>
    <cellStyle name="쉼표 [0] 4 2 3 2 3 5" xfId="18865" xr:uid="{5F18140B-B5D3-48FC-BDDE-18BB626CED9E}"/>
    <cellStyle name="쉼표 [0] 4 2 3 2 4" xfId="7488" xr:uid="{50538516-65E8-4A90-AC32-DF600E61C93B}"/>
    <cellStyle name="쉼표 [0] 4 2 3 2 5" xfId="11280" xr:uid="{8F7694C0-CB57-4007-917D-D31CAEDF95F7}"/>
    <cellStyle name="쉼표 [0] 4 2 3 2 6" xfId="15071" xr:uid="{B8E2BD91-D90D-4BAB-8B4A-EB547149FAF8}"/>
    <cellStyle name="쉼표 [0] 4 2 3 2 7" xfId="18862" xr:uid="{4B212D36-9539-4C9C-81E4-5D25A66C9A5F}"/>
    <cellStyle name="쉼표 [0] 4 2 3 3" xfId="1170" xr:uid="{B06F003E-0E29-4BA8-9639-CA842F2FC5A0}"/>
    <cellStyle name="쉼표 [0] 4 2 3 3 2" xfId="1853" xr:uid="{1E302F7C-521E-493A-B1E3-958101EC2FE9}"/>
    <cellStyle name="쉼표 [0] 4 2 3 3 2 2" xfId="3646" xr:uid="{2FCB898A-CF4A-4D72-B7DF-B0C327B8DDE2}"/>
    <cellStyle name="쉼표 [0] 4 2 3 3 2 2 2" xfId="7494" xr:uid="{D81C1078-2062-47F9-B8D6-451455A6FBCF}"/>
    <cellStyle name="쉼표 [0] 4 2 3 3 2 2 3" xfId="11286" xr:uid="{D708C74F-6B79-4FD8-A86A-1C469601DF79}"/>
    <cellStyle name="쉼표 [0] 4 2 3 3 2 2 4" xfId="15077" xr:uid="{6965A78B-7AF6-421D-A4E4-05787779B819}"/>
    <cellStyle name="쉼표 [0] 4 2 3 3 2 2 5" xfId="18868" xr:uid="{838347AD-C329-4839-B9C7-079783399E55}"/>
    <cellStyle name="쉼표 [0] 4 2 3 3 2 3" xfId="7493" xr:uid="{5E06403A-758E-490F-AF47-8F7083B1D254}"/>
    <cellStyle name="쉼표 [0] 4 2 3 3 2 4" xfId="11285" xr:uid="{E97F241A-3074-4111-9AC6-A963CB44C370}"/>
    <cellStyle name="쉼표 [0] 4 2 3 3 2 5" xfId="15076" xr:uid="{A08688FD-E243-4E1A-8B84-032A1A34FCA5}"/>
    <cellStyle name="쉼표 [0] 4 2 3 3 2 6" xfId="18867" xr:uid="{9043B1C2-414F-4D18-ACFA-E6D8864D7EDC}"/>
    <cellStyle name="쉼표 [0] 4 2 3 3 3" xfId="2963" xr:uid="{0924D325-0E46-42AA-9703-9912412DD231}"/>
    <cellStyle name="쉼표 [0] 4 2 3 3 3 2" xfId="7495" xr:uid="{535CDA8C-57CA-4F56-A96E-52FE4D6C3997}"/>
    <cellStyle name="쉼표 [0] 4 2 3 3 3 3" xfId="11287" xr:uid="{FFD291F7-DEB6-4685-A130-2ADEFF55B29B}"/>
    <cellStyle name="쉼표 [0] 4 2 3 3 3 4" xfId="15078" xr:uid="{26E16117-A1B1-4274-8096-BF17B84A117C}"/>
    <cellStyle name="쉼표 [0] 4 2 3 3 3 5" xfId="18869" xr:uid="{0CBC2677-88ED-42FB-A061-CE4EC6279E98}"/>
    <cellStyle name="쉼표 [0] 4 2 3 3 4" xfId="7492" xr:uid="{000F1C0A-3CDE-4E5B-BC46-49E77C033557}"/>
    <cellStyle name="쉼표 [0] 4 2 3 3 5" xfId="11284" xr:uid="{ED91068A-2C2B-48DF-8B15-2071D5F8DCEE}"/>
    <cellStyle name="쉼표 [0] 4 2 3 3 6" xfId="15075" xr:uid="{E4961693-3269-424C-920C-F97E6FAD61E1}"/>
    <cellStyle name="쉼표 [0] 4 2 3 3 7" xfId="18866" xr:uid="{98C6B98D-D4E5-4193-B334-EC64CA739DC0}"/>
    <cellStyle name="쉼표 [0] 4 2 3 4" xfId="1398" xr:uid="{8ABCCB24-7106-4BA4-89B9-D39C05692D7F}"/>
    <cellStyle name="쉼표 [0] 4 2 3 4 2" xfId="3191" xr:uid="{0A25EA1D-DA7C-43CF-A74E-21D2F45C3064}"/>
    <cellStyle name="쉼표 [0] 4 2 3 4 2 2" xfId="7497" xr:uid="{C0D7906A-5ADE-48E4-9662-91DCEF5F5BA3}"/>
    <cellStyle name="쉼표 [0] 4 2 3 4 2 3" xfId="11289" xr:uid="{E9FAB143-AD7F-4AE1-B3B8-622D690CE362}"/>
    <cellStyle name="쉼표 [0] 4 2 3 4 2 4" xfId="15080" xr:uid="{5A703172-20B8-4BBD-94B3-7036B7402D70}"/>
    <cellStyle name="쉼표 [0] 4 2 3 4 2 5" xfId="18871" xr:uid="{B1A86FC2-B7A6-4728-93BB-DDD3566217BE}"/>
    <cellStyle name="쉼표 [0] 4 2 3 4 3" xfId="7496" xr:uid="{2D875569-3DFF-4AF4-81B6-CB895EC031D9}"/>
    <cellStyle name="쉼표 [0] 4 2 3 4 4" xfId="11288" xr:uid="{84DA6552-D46D-4E32-8C57-6CA5E937F8D4}"/>
    <cellStyle name="쉼표 [0] 4 2 3 4 5" xfId="15079" xr:uid="{5448C34A-5D4D-4C40-9131-43CDAF4993E1}"/>
    <cellStyle name="쉼표 [0] 4 2 3 4 6" xfId="18870" xr:uid="{CEA0AC2E-B529-4E15-89D1-6C53E566B942}"/>
    <cellStyle name="쉼표 [0] 4 2 3 5" xfId="2002" xr:uid="{1020D6A0-F6BF-4BC7-A42F-F4FDA051B027}"/>
    <cellStyle name="쉼표 [0] 4 2 3 5 2" xfId="3795" xr:uid="{9CF88623-F608-46A6-8684-BB74D32B6AEF}"/>
    <cellStyle name="쉼표 [0] 4 2 3 5 2 2" xfId="7499" xr:uid="{0FFF7227-5B4E-4BF3-9BD7-57B1C571434A}"/>
    <cellStyle name="쉼표 [0] 4 2 3 5 2 3" xfId="11291" xr:uid="{EF210D28-1E50-461B-B274-CBF5FB069A42}"/>
    <cellStyle name="쉼표 [0] 4 2 3 5 2 4" xfId="15082" xr:uid="{12AA566D-E72A-4201-9E31-2985EA3E0125}"/>
    <cellStyle name="쉼표 [0] 4 2 3 5 2 5" xfId="18873" xr:uid="{30A48E20-7EBC-442D-8C06-A246B8AF814D}"/>
    <cellStyle name="쉼표 [0] 4 2 3 5 3" xfId="7498" xr:uid="{A46011F4-747A-45B7-9834-8CF1ECFF5D8D}"/>
    <cellStyle name="쉼표 [0] 4 2 3 5 4" xfId="11290" xr:uid="{FD7DC48B-EADB-45EB-A73D-BAFF3CEEED44}"/>
    <cellStyle name="쉼표 [0] 4 2 3 5 5" xfId="15081" xr:uid="{9E6A09A6-8C8B-4FBB-962D-566797DBE273}"/>
    <cellStyle name="쉼표 [0] 4 2 3 5 6" xfId="18872" xr:uid="{F548C464-16AB-403F-9972-9A4D2BF3C360}"/>
    <cellStyle name="쉼표 [0] 4 2 3 6" xfId="2509" xr:uid="{37AB3F23-4CBB-4C7A-B47C-398CE8A96145}"/>
    <cellStyle name="쉼표 [0] 4 2 3 6 2" xfId="7500" xr:uid="{0F5230C3-FBBB-41EF-8232-C3EA7A88F24E}"/>
    <cellStyle name="쉼표 [0] 4 2 3 6 3" xfId="11292" xr:uid="{410DC6AB-3AC8-4CF4-B373-D13FB4204F43}"/>
    <cellStyle name="쉼표 [0] 4 2 3 6 4" xfId="15083" xr:uid="{5D120EB2-013D-4061-97EF-6F8A9BB0005B}"/>
    <cellStyle name="쉼표 [0] 4 2 3 6 5" xfId="18874" xr:uid="{C90011B3-232E-406E-9D65-E3C85452AC32}"/>
    <cellStyle name="쉼표 [0] 4 2 3 7" xfId="7487" xr:uid="{F173A34F-2534-44DB-8E12-57D8E2AF9194}"/>
    <cellStyle name="쉼표 [0] 4 2 3 8" xfId="11279" xr:uid="{422DA69A-C4B7-4475-879D-E7445C4E2532}"/>
    <cellStyle name="쉼표 [0] 4 2 3 9" xfId="15070" xr:uid="{797BC77B-9D4C-441D-9D41-55A7754739F6}"/>
    <cellStyle name="쉼표 [0] 4 2 4" xfId="867" xr:uid="{334F8CBF-73D4-43B0-AFCE-F06EEF3B740C}"/>
    <cellStyle name="쉼표 [0] 4 2 4 2" xfId="1550" xr:uid="{DB252916-1821-436C-9F2A-F508024D7F35}"/>
    <cellStyle name="쉼표 [0] 4 2 4 2 2" xfId="3343" xr:uid="{73E20914-F4F6-4381-AD1E-936F00F6AB3E}"/>
    <cellStyle name="쉼표 [0] 4 2 4 2 2 2" xfId="7503" xr:uid="{61491115-DC88-443C-AF82-09C10D85D39D}"/>
    <cellStyle name="쉼표 [0] 4 2 4 2 2 3" xfId="11295" xr:uid="{74ED1AB2-F912-4C85-BCCF-D34E7DB9350C}"/>
    <cellStyle name="쉼표 [0] 4 2 4 2 2 4" xfId="15086" xr:uid="{9FB41842-1FB3-4A08-8A78-13392BC50981}"/>
    <cellStyle name="쉼표 [0] 4 2 4 2 2 5" xfId="18877" xr:uid="{E2694DDD-E9DE-4620-A96D-BC72989D0DCA}"/>
    <cellStyle name="쉼표 [0] 4 2 4 2 3" xfId="7502" xr:uid="{B6B8CFD9-F7D4-425E-A835-F6270D43DB99}"/>
    <cellStyle name="쉼표 [0] 4 2 4 2 4" xfId="11294" xr:uid="{2F5713E4-3469-4FBA-BF48-FDBF54534A9F}"/>
    <cellStyle name="쉼표 [0] 4 2 4 2 5" xfId="15085" xr:uid="{F3D8867D-E22C-4059-B5BA-9CAD84059227}"/>
    <cellStyle name="쉼표 [0] 4 2 4 2 6" xfId="18876" xr:uid="{1E90DEEF-F517-48C0-9CE6-FFBF3F83741B}"/>
    <cellStyle name="쉼표 [0] 4 2 4 3" xfId="2131" xr:uid="{FF1859E3-8EF8-429F-9726-01081C1E95D2}"/>
    <cellStyle name="쉼표 [0] 4 2 4 3 2" xfId="3924" xr:uid="{5783A759-E3B4-49AF-A154-4FA94F099EC7}"/>
    <cellStyle name="쉼표 [0] 4 2 4 3 2 2" xfId="7505" xr:uid="{0979CFE1-930E-48BA-A1EF-91EBC6541D3A}"/>
    <cellStyle name="쉼표 [0] 4 2 4 3 2 3" xfId="11297" xr:uid="{8C3561E6-1C64-4830-B17B-D33E1415091C}"/>
    <cellStyle name="쉼표 [0] 4 2 4 3 2 4" xfId="15088" xr:uid="{580B7EDF-4F22-48D0-BF32-4D648DFF9B9F}"/>
    <cellStyle name="쉼표 [0] 4 2 4 3 2 5" xfId="18879" xr:uid="{169DE520-D1CF-48A1-8BAC-F019F805313B}"/>
    <cellStyle name="쉼표 [0] 4 2 4 3 3" xfId="7504" xr:uid="{EB34B516-5758-409A-B1EB-C226C7BE2DBF}"/>
    <cellStyle name="쉼표 [0] 4 2 4 3 4" xfId="11296" xr:uid="{23973E53-2BF6-4F97-BCC5-76DFD07B14C8}"/>
    <cellStyle name="쉼표 [0] 4 2 4 3 5" xfId="15087" xr:uid="{294D3524-2866-439A-94E5-E4384D0EDF80}"/>
    <cellStyle name="쉼표 [0] 4 2 4 3 6" xfId="18878" xr:uid="{681803F7-44D2-4929-8318-E39F8B88A131}"/>
    <cellStyle name="쉼표 [0] 4 2 4 4" xfId="2660" xr:uid="{FAD1991C-8E22-4888-81D6-2E347BAD643B}"/>
    <cellStyle name="쉼표 [0] 4 2 4 4 2" xfId="7506" xr:uid="{A66C2613-D985-4EED-883D-9AE6C1A3F510}"/>
    <cellStyle name="쉼표 [0] 4 2 4 4 3" xfId="11298" xr:uid="{8D538D44-E735-4BF0-9A8A-826AAD34037B}"/>
    <cellStyle name="쉼표 [0] 4 2 4 4 4" xfId="15089" xr:uid="{BDD263A8-48CE-4D63-BE95-484C0D7C85A0}"/>
    <cellStyle name="쉼표 [0] 4 2 4 4 5" xfId="18880" xr:uid="{248F584B-6F35-4F6C-8ADD-958C8E6D28A1}"/>
    <cellStyle name="쉼표 [0] 4 2 4 5" xfId="7501" xr:uid="{16F26B3E-5AE2-4B2E-8A3C-35DF74CFD17A}"/>
    <cellStyle name="쉼표 [0] 4 2 4 6" xfId="11293" xr:uid="{EA19DB4A-3983-42DF-B559-DB27CDE211EF}"/>
    <cellStyle name="쉼표 [0] 4 2 4 7" xfId="15084" xr:uid="{BE4B689C-7762-4C98-8E9F-1F56F14EEF94}"/>
    <cellStyle name="쉼표 [0] 4 2 4 8" xfId="18875" xr:uid="{5BC24E41-6F8F-47B4-B5E5-67DF62C325F5}"/>
    <cellStyle name="쉼표 [0] 4 2 5" xfId="1094" xr:uid="{F15CDA24-4DC7-48BC-BC28-F17F441F9775}"/>
    <cellStyle name="쉼표 [0] 4 2 5 2" xfId="1777" xr:uid="{1CA52F1A-9F86-4AF1-AF79-442305A3C24A}"/>
    <cellStyle name="쉼표 [0] 4 2 5 2 2" xfId="3570" xr:uid="{9E051936-D148-4695-A902-586FFCE0F833}"/>
    <cellStyle name="쉼표 [0] 4 2 5 2 2 2" xfId="7509" xr:uid="{3A1F1BF9-4647-46D2-A8D5-1C188BB6FE43}"/>
    <cellStyle name="쉼표 [0] 4 2 5 2 2 3" xfId="11301" xr:uid="{070BA239-BDA1-4CFB-8203-68D8F85A3BC2}"/>
    <cellStyle name="쉼표 [0] 4 2 5 2 2 4" xfId="15092" xr:uid="{422B1B79-D6C3-4239-BA15-67AD08C9ACFF}"/>
    <cellStyle name="쉼표 [0] 4 2 5 2 2 5" xfId="18883" xr:uid="{1CB0B620-0EB1-4779-B1F7-E80AD737D279}"/>
    <cellStyle name="쉼표 [0] 4 2 5 2 3" xfId="7508" xr:uid="{BA2BE6F7-3F64-4230-A24D-C38AEDEA023B}"/>
    <cellStyle name="쉼표 [0] 4 2 5 2 4" xfId="11300" xr:uid="{773D79CE-330D-4FE6-82A9-DB7487949E92}"/>
    <cellStyle name="쉼표 [0] 4 2 5 2 5" xfId="15091" xr:uid="{5ACE2634-6A5F-4E3F-877C-DB8741FE712A}"/>
    <cellStyle name="쉼표 [0] 4 2 5 2 6" xfId="18882" xr:uid="{798E8201-CE0E-4179-9C64-06A1833265E8}"/>
    <cellStyle name="쉼표 [0] 4 2 5 3" xfId="2887" xr:uid="{0FD6D380-290C-4376-9A0A-C35BB15E973D}"/>
    <cellStyle name="쉼표 [0] 4 2 5 3 2" xfId="7510" xr:uid="{76FF79CE-7C77-4CF1-B20B-86758586D4E5}"/>
    <cellStyle name="쉼표 [0] 4 2 5 3 3" xfId="11302" xr:uid="{E5454773-74E2-458E-9FFA-0351084E4573}"/>
    <cellStyle name="쉼표 [0] 4 2 5 3 4" xfId="15093" xr:uid="{CF03DBF6-8D2F-4D5E-9FA0-5236647EAD74}"/>
    <cellStyle name="쉼표 [0] 4 2 5 3 5" xfId="18884" xr:uid="{0D1350ED-9351-4F4F-A2CE-1F724C08F9A0}"/>
    <cellStyle name="쉼표 [0] 4 2 5 4" xfId="7507" xr:uid="{E8842AC4-D0D8-46B4-842A-1CEDBDCFE4F2}"/>
    <cellStyle name="쉼표 [0] 4 2 5 5" xfId="11299" xr:uid="{7FFEB933-3176-4586-AEC3-B84729BABD62}"/>
    <cellStyle name="쉼표 [0] 4 2 5 6" xfId="15090" xr:uid="{546835BA-B96A-4AE4-A743-45B7DF8C15C0}"/>
    <cellStyle name="쉼표 [0] 4 2 5 7" xfId="18881" xr:uid="{014FD3EF-B1EB-4CB2-9C7A-0CD762851596}"/>
    <cellStyle name="쉼표 [0] 4 2 6" xfId="1322" xr:uid="{474486CD-B075-484D-8502-510586BC22F5}"/>
    <cellStyle name="쉼표 [0] 4 2 6 2" xfId="3115" xr:uid="{BF9945FC-195F-4F08-B876-027269A2D4C1}"/>
    <cellStyle name="쉼표 [0] 4 2 6 2 2" xfId="7512" xr:uid="{241957B1-7BBD-4BFF-AC11-FE92EA027795}"/>
    <cellStyle name="쉼표 [0] 4 2 6 2 3" xfId="11304" xr:uid="{A313E065-3619-4E52-93D8-CDD028398BCE}"/>
    <cellStyle name="쉼표 [0] 4 2 6 2 4" xfId="15095" xr:uid="{FC77F6A3-B97B-49FA-850A-4B7B5F2B00EE}"/>
    <cellStyle name="쉼표 [0] 4 2 6 2 5" xfId="18886" xr:uid="{0933DFC3-EFF8-4B93-BBCC-BEFE46F18AFD}"/>
    <cellStyle name="쉼표 [0] 4 2 6 3" xfId="7511" xr:uid="{573BF5C3-E685-428A-91BD-E5D8D5957889}"/>
    <cellStyle name="쉼표 [0] 4 2 6 4" xfId="11303" xr:uid="{6996A57B-89E6-4CBF-9E24-EF57513C2A03}"/>
    <cellStyle name="쉼표 [0] 4 2 6 5" xfId="15094" xr:uid="{E5A0C8F7-3F05-4EB1-ADF5-445197FD8EE7}"/>
    <cellStyle name="쉼표 [0] 4 2 6 6" xfId="18885" xr:uid="{C9382362-593E-4D5C-A0C3-EBE1EE777567}"/>
    <cellStyle name="쉼표 [0] 4 2 7" xfId="626" xr:uid="{7375B636-F25A-4292-9695-79C639315428}"/>
    <cellStyle name="쉼표 [0] 4 2 7 2" xfId="2427" xr:uid="{14516E5A-7062-46B7-BEA2-492F1DC912C5}"/>
    <cellStyle name="쉼표 [0] 4 2 7 2 2" xfId="7514" xr:uid="{D8445634-1C01-49A6-82A7-A1C7EA1E230C}"/>
    <cellStyle name="쉼표 [0] 4 2 7 2 3" xfId="11306" xr:uid="{EB96A583-4AA8-4A22-ACB1-EDC9BE5F644C}"/>
    <cellStyle name="쉼표 [0] 4 2 7 2 4" xfId="15097" xr:uid="{29F59996-7855-420D-8C12-4DDB834CBA2B}"/>
    <cellStyle name="쉼표 [0] 4 2 7 2 5" xfId="18888" xr:uid="{C7BBCCF3-C627-40C0-988D-1B28CE536C85}"/>
    <cellStyle name="쉼표 [0] 4 2 7 3" xfId="7513" xr:uid="{E5CB62CA-630B-4FFC-8364-8A5B6D00EEC8}"/>
    <cellStyle name="쉼표 [0] 4 2 7 4" xfId="11305" xr:uid="{67DBEBC0-2E55-4D68-9EA2-C451507EE34B}"/>
    <cellStyle name="쉼표 [0] 4 2 7 5" xfId="15096" xr:uid="{4C86CFFB-57B0-4CB0-87CF-2D5ABE6A3680}"/>
    <cellStyle name="쉼표 [0] 4 2 7 6" xfId="18887" xr:uid="{FC2FF184-7E37-485F-9B9F-01EB93BCB4D2}"/>
    <cellStyle name="쉼표 [0] 4 2 8" xfId="2266" xr:uid="{F1E5B217-1C25-4FE3-9685-AF3386B362E1}"/>
    <cellStyle name="쉼표 [0] 4 2 8 2" xfId="7515" xr:uid="{A2B11457-2834-4F22-BD2D-8622AD168217}"/>
    <cellStyle name="쉼표 [0] 4 2 8 3" xfId="11307" xr:uid="{69B65649-3C6F-4351-A2BF-B69FC3D41886}"/>
    <cellStyle name="쉼표 [0] 4 2 8 4" xfId="15098" xr:uid="{94E81D87-2076-4C15-A39B-6E5A0AD1F370}"/>
    <cellStyle name="쉼표 [0] 4 2 8 5" xfId="18889" xr:uid="{4B68987A-363D-49EB-BF8B-DD6063507142}"/>
    <cellStyle name="쉼표 [0] 4 2 9" xfId="194" xr:uid="{B7FF5FEA-0834-44EE-B4D1-E5CA8346E143}"/>
    <cellStyle name="쉼표 [0] 4 2 9 2" xfId="7516" xr:uid="{5B163E9B-2721-4440-AF6F-652575D6DB7A}"/>
    <cellStyle name="쉼표 [0] 4 2 9 3" xfId="11308" xr:uid="{949233BA-C4BB-4084-9C14-5503B9B01738}"/>
    <cellStyle name="쉼표 [0] 4 2 9 4" xfId="15099" xr:uid="{EC809991-6DAE-4AD2-BE59-B54FDCD3C00E}"/>
    <cellStyle name="쉼표 [0] 4 2 9 5" xfId="18890" xr:uid="{516BE183-9D7A-4374-9252-F4D90F4258E3}"/>
    <cellStyle name="쉼표 [0] 4 3" xfId="538" xr:uid="{2240FD39-8F18-40E7-A0BE-957DBF22866F}"/>
    <cellStyle name="쉼표 [0] 4 3 10" xfId="11309" xr:uid="{370747AB-7891-4A8C-9EDE-C61D2822D236}"/>
    <cellStyle name="쉼표 [0] 4 3 11" xfId="15100" xr:uid="{226B5973-CE45-4623-BA37-B597ABD03A4F}"/>
    <cellStyle name="쉼표 [0] 4 3 12" xfId="18891" xr:uid="{87FAA700-9528-4D08-9E7C-785BE8372039}"/>
    <cellStyle name="쉼표 [0] 4 3 2" xfId="804" xr:uid="{FE421148-674A-44E2-A034-A37FA4F93DC3}"/>
    <cellStyle name="쉼표 [0] 4 3 2 10" xfId="18892" xr:uid="{1F2D8582-1804-4D50-859E-64775011FF2F}"/>
    <cellStyle name="쉼표 [0] 4 3 2 2" xfId="1031" xr:uid="{73CC10D1-D57E-4D81-90D5-FD7BB5FED2E7}"/>
    <cellStyle name="쉼표 [0] 4 3 2 2 2" xfId="1714" xr:uid="{567C7187-B46E-46A4-B309-0DCFFCC37D9B}"/>
    <cellStyle name="쉼표 [0] 4 3 2 2 2 2" xfId="3507" xr:uid="{128836A5-7436-43C1-9195-68980FBD1D6D}"/>
    <cellStyle name="쉼표 [0] 4 3 2 2 2 2 2" xfId="7521" xr:uid="{ABAE9CCB-3BE6-4407-914C-59D7070E1EBE}"/>
    <cellStyle name="쉼표 [0] 4 3 2 2 2 2 3" xfId="11313" xr:uid="{769C2AF9-7430-41E1-A1C9-94ABFDD3CBE2}"/>
    <cellStyle name="쉼표 [0] 4 3 2 2 2 2 4" xfId="15104" xr:uid="{211C7587-215B-4622-B11E-2DB8B235EDD1}"/>
    <cellStyle name="쉼표 [0] 4 3 2 2 2 2 5" xfId="18895" xr:uid="{6DED94EA-C6AB-4A60-BB81-15F09E6C771B}"/>
    <cellStyle name="쉼표 [0] 4 3 2 2 2 3" xfId="7520" xr:uid="{39024372-359B-478E-B710-73385FFFF508}"/>
    <cellStyle name="쉼표 [0] 4 3 2 2 2 4" xfId="11312" xr:uid="{1DC1F22D-F926-4AB2-A336-21F365ABB16A}"/>
    <cellStyle name="쉼표 [0] 4 3 2 2 2 5" xfId="15103" xr:uid="{958A145A-A08E-4BC1-A377-FE0FA6F2D0D6}"/>
    <cellStyle name="쉼표 [0] 4 3 2 2 2 6" xfId="18894" xr:uid="{54ED5A3E-20FA-4296-AAE9-69E6C35C3570}"/>
    <cellStyle name="쉼표 [0] 4 3 2 2 3" xfId="2219" xr:uid="{546509A5-3CB8-4BB9-B31B-100F3F6C977E}"/>
    <cellStyle name="쉼표 [0] 4 3 2 2 3 2" xfId="4012" xr:uid="{059C5CCD-7A8B-45E3-8E46-ECCDE7FC08B9}"/>
    <cellStyle name="쉼표 [0] 4 3 2 2 3 2 2" xfId="7523" xr:uid="{1B645C00-E754-475B-802F-B5B387804033}"/>
    <cellStyle name="쉼표 [0] 4 3 2 2 3 2 3" xfId="11315" xr:uid="{51A7501D-8DB5-49C1-A871-4C719D084140}"/>
    <cellStyle name="쉼표 [0] 4 3 2 2 3 2 4" xfId="15106" xr:uid="{E0902812-C9CE-4B09-A5E3-281A20F92C66}"/>
    <cellStyle name="쉼표 [0] 4 3 2 2 3 2 5" xfId="18897" xr:uid="{0BD9AC4A-D2E4-481C-A0BD-FD5BC9F533F1}"/>
    <cellStyle name="쉼표 [0] 4 3 2 2 3 3" xfId="7522" xr:uid="{F66F7EC9-E6F4-46B6-BDE2-F32946DD69CC}"/>
    <cellStyle name="쉼표 [0] 4 3 2 2 3 4" xfId="11314" xr:uid="{C6BD7AF5-F071-4559-AC87-FC796607304D}"/>
    <cellStyle name="쉼표 [0] 4 3 2 2 3 5" xfId="15105" xr:uid="{0AAE25A2-B046-4059-8904-A24C40475624}"/>
    <cellStyle name="쉼표 [0] 4 3 2 2 3 6" xfId="18896" xr:uid="{ACF609DB-05A3-4F41-9748-BE4E1E712730}"/>
    <cellStyle name="쉼표 [0] 4 3 2 2 4" xfId="2824" xr:uid="{027AE43B-2C14-4C01-88D3-7B980D9D84B5}"/>
    <cellStyle name="쉼표 [0] 4 3 2 2 4 2" xfId="7524" xr:uid="{AB148D94-7B0D-4E6C-A352-04D53D62832D}"/>
    <cellStyle name="쉼표 [0] 4 3 2 2 4 3" xfId="11316" xr:uid="{705F7A88-A528-4FDB-8EA7-64ED9EB831E3}"/>
    <cellStyle name="쉼표 [0] 4 3 2 2 4 4" xfId="15107" xr:uid="{1AA1766C-12EE-48C6-B881-E6DE5D222D6F}"/>
    <cellStyle name="쉼표 [0] 4 3 2 2 4 5" xfId="18898" xr:uid="{CB3B005C-D6CA-4525-A51F-330F04968928}"/>
    <cellStyle name="쉼표 [0] 4 3 2 2 5" xfId="7519" xr:uid="{8103AB68-154B-411F-9216-53BFF6C65233}"/>
    <cellStyle name="쉼표 [0] 4 3 2 2 6" xfId="11311" xr:uid="{4119A67D-F89E-48E4-B649-6A052162B3FA}"/>
    <cellStyle name="쉼표 [0] 4 3 2 2 7" xfId="15102" xr:uid="{B6D7067C-613F-4713-A6C3-68D92BF19AD4}"/>
    <cellStyle name="쉼표 [0] 4 3 2 2 8" xfId="18893" xr:uid="{99951E8F-52F3-4427-AF15-516F2FCBE5C6}"/>
    <cellStyle name="쉼표 [0] 4 3 2 3" xfId="1258" xr:uid="{C9E059EA-F950-4376-937D-1490FAA50686}"/>
    <cellStyle name="쉼표 [0] 4 3 2 3 2" xfId="1941" xr:uid="{32DA6DFD-54C9-4DA8-BFA5-DA10D23A81FE}"/>
    <cellStyle name="쉼표 [0] 4 3 2 3 2 2" xfId="3734" xr:uid="{51D049B9-4748-4830-AF3E-794255464DD0}"/>
    <cellStyle name="쉼표 [0] 4 3 2 3 2 2 2" xfId="7527" xr:uid="{3A0F3BD4-91C9-4FB9-9CE4-7488B909A8F9}"/>
    <cellStyle name="쉼표 [0] 4 3 2 3 2 2 3" xfId="11319" xr:uid="{FEFE1876-AEA3-43A7-8B1E-7ED02AF7FFC6}"/>
    <cellStyle name="쉼표 [0] 4 3 2 3 2 2 4" xfId="15110" xr:uid="{67CA5254-0768-40C9-9D11-8D822E5607F7}"/>
    <cellStyle name="쉼표 [0] 4 3 2 3 2 2 5" xfId="18901" xr:uid="{0BD4A972-B723-4274-893F-6B0E63C25312}"/>
    <cellStyle name="쉼표 [0] 4 3 2 3 2 3" xfId="7526" xr:uid="{A187F115-C9B2-45BB-8FDE-CFFA75AE1EDD}"/>
    <cellStyle name="쉼표 [0] 4 3 2 3 2 4" xfId="11318" xr:uid="{522092BA-7520-4FE7-91EB-0DDB7D82C13F}"/>
    <cellStyle name="쉼표 [0] 4 3 2 3 2 5" xfId="15109" xr:uid="{ADBA9D78-F23F-4493-8BC3-2A96AB603DBE}"/>
    <cellStyle name="쉼표 [0] 4 3 2 3 2 6" xfId="18900" xr:uid="{B375D18E-5D5C-4265-BEA6-A30236AEC620}"/>
    <cellStyle name="쉼표 [0] 4 3 2 3 3" xfId="3051" xr:uid="{C3B1C9DF-3D15-45E8-975E-6331F597AE38}"/>
    <cellStyle name="쉼표 [0] 4 3 2 3 3 2" xfId="7528" xr:uid="{EC09FA52-5862-48D3-96C1-9DA727C97C0C}"/>
    <cellStyle name="쉼표 [0] 4 3 2 3 3 3" xfId="11320" xr:uid="{5B9DA111-256E-45C6-8B16-1E1C66939444}"/>
    <cellStyle name="쉼표 [0] 4 3 2 3 3 4" xfId="15111" xr:uid="{1DBDF33F-B889-4152-9855-C04EFCDDD7FB}"/>
    <cellStyle name="쉼표 [0] 4 3 2 3 3 5" xfId="18902" xr:uid="{E360AF7E-A636-4C62-9206-64AF680388DC}"/>
    <cellStyle name="쉼표 [0] 4 3 2 3 4" xfId="7525" xr:uid="{E88E4333-8838-4E7F-BD46-3EADCC8A4CD1}"/>
    <cellStyle name="쉼표 [0] 4 3 2 3 5" xfId="11317" xr:uid="{0AC135EC-EBC7-461A-967B-B0C253B93F90}"/>
    <cellStyle name="쉼표 [0] 4 3 2 3 6" xfId="15108" xr:uid="{E9D58220-FD63-4E07-A362-88A39FDEC4F0}"/>
    <cellStyle name="쉼표 [0] 4 3 2 3 7" xfId="18899" xr:uid="{DA57F9BA-9781-4A95-B066-64F7C4E2FDB9}"/>
    <cellStyle name="쉼표 [0] 4 3 2 4" xfId="1486" xr:uid="{9C44333E-8B5D-4B2A-BF2F-6D7A93B7B9F2}"/>
    <cellStyle name="쉼표 [0] 4 3 2 4 2" xfId="3279" xr:uid="{543F2CB5-E3B9-4588-A4D4-F85038B422F4}"/>
    <cellStyle name="쉼표 [0] 4 3 2 4 2 2" xfId="7530" xr:uid="{FF1916F3-29B0-4664-9C8F-D93A09DA6650}"/>
    <cellStyle name="쉼표 [0] 4 3 2 4 2 3" xfId="11322" xr:uid="{9E6861B6-A533-498D-9EE1-8AE68CF70B84}"/>
    <cellStyle name="쉼표 [0] 4 3 2 4 2 4" xfId="15113" xr:uid="{7DED0474-0F96-484A-BF43-8A3150564E37}"/>
    <cellStyle name="쉼표 [0] 4 3 2 4 2 5" xfId="18904" xr:uid="{C25715A0-28D8-47E2-A593-42D59D1E2491}"/>
    <cellStyle name="쉼표 [0] 4 3 2 4 3" xfId="7529" xr:uid="{D59CB04E-81DB-49AE-B9E0-CC46CDD15954}"/>
    <cellStyle name="쉼표 [0] 4 3 2 4 4" xfId="11321" xr:uid="{0CE22DA6-4935-4BEA-98A4-FC00F9454396}"/>
    <cellStyle name="쉼표 [0] 4 3 2 4 5" xfId="15112" xr:uid="{39C373E7-C95F-4927-A531-CFE827A738B4}"/>
    <cellStyle name="쉼표 [0] 4 3 2 4 6" xfId="18903" xr:uid="{0565F899-D8D6-4490-AB22-ED2CA742808A}"/>
    <cellStyle name="쉼표 [0] 4 3 2 5" xfId="2073" xr:uid="{DDA769AD-941C-4BC8-BBB6-93F88C18624F}"/>
    <cellStyle name="쉼표 [0] 4 3 2 5 2" xfId="3866" xr:uid="{A09DE7CB-08B8-41CB-AFF1-0E7F228B93E2}"/>
    <cellStyle name="쉼표 [0] 4 3 2 5 2 2" xfId="7532" xr:uid="{D94F234B-7D11-45FB-BA01-61212FA500E2}"/>
    <cellStyle name="쉼표 [0] 4 3 2 5 2 3" xfId="11324" xr:uid="{FF29469B-C4A9-41FD-9C30-985602428723}"/>
    <cellStyle name="쉼표 [0] 4 3 2 5 2 4" xfId="15115" xr:uid="{A7A81E94-7AD2-4B50-B4E0-913B6525EFF5}"/>
    <cellStyle name="쉼표 [0] 4 3 2 5 2 5" xfId="18906" xr:uid="{34CE3171-8BBE-4F39-90A2-A7C0E376A910}"/>
    <cellStyle name="쉼표 [0] 4 3 2 5 3" xfId="7531" xr:uid="{4977860B-22C1-4944-AE07-95D5402E5BE2}"/>
    <cellStyle name="쉼표 [0] 4 3 2 5 4" xfId="11323" xr:uid="{41BCD6DD-8026-40F7-84D1-519A2ED61D4F}"/>
    <cellStyle name="쉼표 [0] 4 3 2 5 5" xfId="15114" xr:uid="{86EB982A-3F24-4D18-B969-728CA22B0184}"/>
    <cellStyle name="쉼표 [0] 4 3 2 5 6" xfId="18905" xr:uid="{28C84BB9-E974-4B23-A91D-D7995D865F24}"/>
    <cellStyle name="쉼표 [0] 4 3 2 6" xfId="2597" xr:uid="{C55DA707-B7C4-4103-B757-F6D28E857CB2}"/>
    <cellStyle name="쉼표 [0] 4 3 2 6 2" xfId="7533" xr:uid="{7FBC0C35-3D7A-4E43-B71A-ED7067602D95}"/>
    <cellStyle name="쉼표 [0] 4 3 2 6 3" xfId="11325" xr:uid="{184DE1FA-81CD-4938-AAEE-7EDC4DB10DA3}"/>
    <cellStyle name="쉼표 [0] 4 3 2 6 4" xfId="15116" xr:uid="{3A358911-8500-45BD-9312-B71CB33A9A03}"/>
    <cellStyle name="쉼표 [0] 4 3 2 6 5" xfId="18907" xr:uid="{5ECDAD1F-2A1C-4433-99A2-EE37576CD916}"/>
    <cellStyle name="쉼표 [0] 4 3 2 7" xfId="7518" xr:uid="{8F328E18-DEE4-4B0E-8FA4-E1F5CE34CE9D}"/>
    <cellStyle name="쉼표 [0] 4 3 2 8" xfId="11310" xr:uid="{AEB4757A-E423-46E6-B9F2-E0BA53CA1807}"/>
    <cellStyle name="쉼표 [0] 4 3 2 9" xfId="15101" xr:uid="{76F4F194-259A-441C-9278-B935E1951C7F}"/>
    <cellStyle name="쉼표 [0] 4 3 3" xfId="729" xr:uid="{12DC3EE6-AFAB-4F1D-A512-39E386F2B147}"/>
    <cellStyle name="쉼표 [0] 4 3 3 10" xfId="18908" xr:uid="{B22E8146-DCB0-417E-848C-3FBCE6FBCB4F}"/>
    <cellStyle name="쉼표 [0] 4 3 3 2" xfId="956" xr:uid="{8C7D2806-4976-4F20-AF55-9621FC7ACE6F}"/>
    <cellStyle name="쉼표 [0] 4 3 3 2 2" xfId="1639" xr:uid="{9590773F-DD3D-4E60-B28D-8770EBECA410}"/>
    <cellStyle name="쉼표 [0] 4 3 3 2 2 2" xfId="3432" xr:uid="{DB490A78-8EB4-4757-A12E-42375B9FF272}"/>
    <cellStyle name="쉼표 [0] 4 3 3 2 2 2 2" xfId="7537" xr:uid="{249C8680-39DF-449E-96E7-A90E32BF68CE}"/>
    <cellStyle name="쉼표 [0] 4 3 3 2 2 2 3" xfId="11329" xr:uid="{AD4373F0-08F8-449C-87F4-9CFF477D7E1B}"/>
    <cellStyle name="쉼표 [0] 4 3 3 2 2 2 4" xfId="15120" xr:uid="{309358AB-B2EA-4250-A21C-D4ED8641D62C}"/>
    <cellStyle name="쉼표 [0] 4 3 3 2 2 2 5" xfId="18911" xr:uid="{67E4BD07-44B5-4A12-9192-8DCF399B6670}"/>
    <cellStyle name="쉼표 [0] 4 3 3 2 2 3" xfId="7536" xr:uid="{4496BF69-ACDC-4A65-ADC6-708639EA3C1E}"/>
    <cellStyle name="쉼표 [0] 4 3 3 2 2 4" xfId="11328" xr:uid="{4A88D798-076F-4435-8F7B-C148FCB1D3DD}"/>
    <cellStyle name="쉼표 [0] 4 3 3 2 2 5" xfId="15119" xr:uid="{422326D1-5B8D-473C-863A-FC4D4D6F5FC5}"/>
    <cellStyle name="쉼표 [0] 4 3 3 2 2 6" xfId="18910" xr:uid="{09D0959E-EFCC-4877-A976-9045CC2EA95A}"/>
    <cellStyle name="쉼표 [0] 4 3 3 2 3" xfId="2749" xr:uid="{747504E3-B773-4D37-A220-DBEB0FDC4F90}"/>
    <cellStyle name="쉼표 [0] 4 3 3 2 3 2" xfId="7538" xr:uid="{1B10A9FE-3661-4D56-9101-B73641307B5D}"/>
    <cellStyle name="쉼표 [0] 4 3 3 2 3 3" xfId="11330" xr:uid="{430259FA-BC61-421B-8E74-2E63D7390072}"/>
    <cellStyle name="쉼표 [0] 4 3 3 2 3 4" xfId="15121" xr:uid="{49AF05C6-4224-4696-AF96-AB90C83BF7E0}"/>
    <cellStyle name="쉼표 [0] 4 3 3 2 3 5" xfId="18912" xr:uid="{9B2677F3-8C1E-4411-AE66-3E2886134700}"/>
    <cellStyle name="쉼표 [0] 4 3 3 2 4" xfId="7535" xr:uid="{ECE0400F-9D50-4C4A-902C-3E16072062D2}"/>
    <cellStyle name="쉼표 [0] 4 3 3 2 5" xfId="11327" xr:uid="{D941965B-09F9-4DD2-8701-EA363F445E93}"/>
    <cellStyle name="쉼표 [0] 4 3 3 2 6" xfId="15118" xr:uid="{7D50A26D-C1FA-41CC-A901-8B3D5C2E54EF}"/>
    <cellStyle name="쉼표 [0] 4 3 3 2 7" xfId="18909" xr:uid="{67C1B51E-15DD-4711-A95D-53AEDB520D15}"/>
    <cellStyle name="쉼표 [0] 4 3 3 3" xfId="1183" xr:uid="{0F80A512-9E9F-452B-A404-39792734E1BB}"/>
    <cellStyle name="쉼표 [0] 4 3 3 3 2" xfId="1866" xr:uid="{A2F45482-F49F-46DC-9460-AF81945B5646}"/>
    <cellStyle name="쉼표 [0] 4 3 3 3 2 2" xfId="3659" xr:uid="{0669AE0A-DFBE-451D-8E59-C86F8AA2A183}"/>
    <cellStyle name="쉼표 [0] 4 3 3 3 2 2 2" xfId="7541" xr:uid="{02345655-6A42-450C-AD16-7B4D283AE538}"/>
    <cellStyle name="쉼표 [0] 4 3 3 3 2 2 3" xfId="11333" xr:uid="{EE1021ED-8616-4806-813C-01155350892B}"/>
    <cellStyle name="쉼표 [0] 4 3 3 3 2 2 4" xfId="15124" xr:uid="{F764DCED-3E21-49C3-A66B-90EE340E4E2B}"/>
    <cellStyle name="쉼표 [0] 4 3 3 3 2 2 5" xfId="18915" xr:uid="{734B9BCA-62A0-49A3-A71E-1C46DFF983AB}"/>
    <cellStyle name="쉼표 [0] 4 3 3 3 2 3" xfId="7540" xr:uid="{8AA0FFD9-221C-4C50-9D23-2DE5B817445C}"/>
    <cellStyle name="쉼표 [0] 4 3 3 3 2 4" xfId="11332" xr:uid="{81FA0A2E-0610-45B8-9D1D-0191E47B6048}"/>
    <cellStyle name="쉼표 [0] 4 3 3 3 2 5" xfId="15123" xr:uid="{529BC5C6-C21C-41CB-9C6B-E41BCEB5667B}"/>
    <cellStyle name="쉼표 [0] 4 3 3 3 2 6" xfId="18914" xr:uid="{31DE24EC-6D7F-466C-837B-4F9D24E315AF}"/>
    <cellStyle name="쉼표 [0] 4 3 3 3 3" xfId="2976" xr:uid="{1598A77A-66A9-4773-9492-DC614CB6EEEE}"/>
    <cellStyle name="쉼표 [0] 4 3 3 3 3 2" xfId="7542" xr:uid="{CF321DF2-CA6C-4D4C-A33C-3533EC183FE4}"/>
    <cellStyle name="쉼표 [0] 4 3 3 3 3 3" xfId="11334" xr:uid="{AC35F2B7-5781-4C6F-97AC-CD25D605EFE2}"/>
    <cellStyle name="쉼표 [0] 4 3 3 3 3 4" xfId="15125" xr:uid="{B607EEFB-9DDE-4EDF-83A3-085117F3327D}"/>
    <cellStyle name="쉼표 [0] 4 3 3 3 3 5" xfId="18916" xr:uid="{712B4462-0187-49A8-B838-29AF1F0A6F5B}"/>
    <cellStyle name="쉼표 [0] 4 3 3 3 4" xfId="7539" xr:uid="{5DAA2820-6338-4ECC-9820-6F087FBADED7}"/>
    <cellStyle name="쉼표 [0] 4 3 3 3 5" xfId="11331" xr:uid="{E76DFAAF-EBDD-469A-9248-F9B0356CCB26}"/>
    <cellStyle name="쉼표 [0] 4 3 3 3 6" xfId="15122" xr:uid="{15D45EB0-DA28-4715-A554-76D00D1E5B92}"/>
    <cellStyle name="쉼표 [0] 4 3 3 3 7" xfId="18913" xr:uid="{BFFAC9AE-7A7C-4B14-A8F5-2F9117FA8D93}"/>
    <cellStyle name="쉼표 [0] 4 3 3 4" xfId="1411" xr:uid="{EB252A45-B67E-43B0-B9DE-0C9D0940C7FD}"/>
    <cellStyle name="쉼표 [0] 4 3 3 4 2" xfId="3204" xr:uid="{D44E2D24-FA7F-4D9C-BFB4-705F9034FF49}"/>
    <cellStyle name="쉼표 [0] 4 3 3 4 2 2" xfId="7544" xr:uid="{8A0F3FAF-C41E-464F-9DFA-23371150E891}"/>
    <cellStyle name="쉼표 [0] 4 3 3 4 2 3" xfId="11336" xr:uid="{6E2A6389-AFC4-49AB-800A-2A513BD5DEA2}"/>
    <cellStyle name="쉼표 [0] 4 3 3 4 2 4" xfId="15127" xr:uid="{857D1B21-BA2C-4B8A-8109-115AF4770B1E}"/>
    <cellStyle name="쉼표 [0] 4 3 3 4 2 5" xfId="18918" xr:uid="{12AD491A-C79F-4A29-9EF3-B5B0903CBC1F}"/>
    <cellStyle name="쉼표 [0] 4 3 3 4 3" xfId="7543" xr:uid="{E76DC404-5F61-4D01-8D60-050CF16140D7}"/>
    <cellStyle name="쉼표 [0] 4 3 3 4 4" xfId="11335" xr:uid="{BC3827EC-56B8-436E-B497-8D33758C9F11}"/>
    <cellStyle name="쉼표 [0] 4 3 3 4 5" xfId="15126" xr:uid="{7E549255-A123-46F1-9FCF-18747B44C023}"/>
    <cellStyle name="쉼표 [0] 4 3 3 4 6" xfId="18917" xr:uid="{8169951D-FE58-4148-A9DC-57ABE6C77DA3}"/>
    <cellStyle name="쉼표 [0] 4 3 3 5" xfId="2015" xr:uid="{52421FD9-62AD-48CC-A90E-F515BA610D09}"/>
    <cellStyle name="쉼표 [0] 4 3 3 5 2" xfId="3808" xr:uid="{BB2C0060-E92F-4817-8D61-632D06757F60}"/>
    <cellStyle name="쉼표 [0] 4 3 3 5 2 2" xfId="7546" xr:uid="{4C950A13-D4EB-4861-81F7-DAD9EB1423D2}"/>
    <cellStyle name="쉼표 [0] 4 3 3 5 2 3" xfId="11338" xr:uid="{E226A5DF-5242-4DAE-9652-A4F8BCD531C9}"/>
    <cellStyle name="쉼표 [0] 4 3 3 5 2 4" xfId="15129" xr:uid="{56B6AEC2-B15C-4824-BB98-04BF8A681F54}"/>
    <cellStyle name="쉼표 [0] 4 3 3 5 2 5" xfId="18920" xr:uid="{3CF0D196-6556-4F99-8EC7-BEBFF3A3F3C2}"/>
    <cellStyle name="쉼표 [0] 4 3 3 5 3" xfId="7545" xr:uid="{C29D2E0C-062F-4C38-9FFD-77F406F6381A}"/>
    <cellStyle name="쉼표 [0] 4 3 3 5 4" xfId="11337" xr:uid="{D02724FF-83D8-4313-A176-61F3FF6A22EE}"/>
    <cellStyle name="쉼표 [0] 4 3 3 5 5" xfId="15128" xr:uid="{25FB3B8F-FA39-4213-A2F4-4B86391C1592}"/>
    <cellStyle name="쉼표 [0] 4 3 3 5 6" xfId="18919" xr:uid="{3446BC43-02C7-40E1-9270-82AE08FE9199}"/>
    <cellStyle name="쉼표 [0] 4 3 3 6" xfId="2522" xr:uid="{CDA7A618-041C-4132-8004-62809919B7C3}"/>
    <cellStyle name="쉼표 [0] 4 3 3 6 2" xfId="7547" xr:uid="{9CD634C1-4BBC-4E03-9E5B-085C20D8782E}"/>
    <cellStyle name="쉼표 [0] 4 3 3 6 3" xfId="11339" xr:uid="{AFC50373-81E5-42E3-998D-A3A2A07A545A}"/>
    <cellStyle name="쉼표 [0] 4 3 3 6 4" xfId="15130" xr:uid="{F1523120-2AB0-45E5-AB14-C87EAA33074D}"/>
    <cellStyle name="쉼표 [0] 4 3 3 6 5" xfId="18921" xr:uid="{0F236B25-53F5-42A3-AC31-D854D5D9BFE2}"/>
    <cellStyle name="쉼표 [0] 4 3 3 7" xfId="7534" xr:uid="{6B3146B0-725E-4CBF-A7C2-14024940B081}"/>
    <cellStyle name="쉼표 [0] 4 3 3 8" xfId="11326" xr:uid="{00C33A92-8C2E-44B3-B850-B2E3B4515FCA}"/>
    <cellStyle name="쉼표 [0] 4 3 3 9" xfId="15117" xr:uid="{1CC70C92-AD89-4FB0-BA7E-8F9E6C726CC8}"/>
    <cellStyle name="쉼표 [0] 4 3 4" xfId="880" xr:uid="{5444938E-C8F8-4721-91A0-9F8DC9B4D68B}"/>
    <cellStyle name="쉼표 [0] 4 3 4 2" xfId="1563" xr:uid="{839434E5-B831-46F6-AEF2-27F4ACAF5CA6}"/>
    <cellStyle name="쉼표 [0] 4 3 4 2 2" xfId="3356" xr:uid="{4B5A9086-CC4C-4DE7-A8BE-87D2EF0D9A72}"/>
    <cellStyle name="쉼표 [0] 4 3 4 2 2 2" xfId="7550" xr:uid="{050CAF2E-5BCA-4BBA-BB7A-E888F68382CA}"/>
    <cellStyle name="쉼표 [0] 4 3 4 2 2 3" xfId="11342" xr:uid="{AAD9FBBE-AD71-47B1-9944-9CDABF7B02DF}"/>
    <cellStyle name="쉼표 [0] 4 3 4 2 2 4" xfId="15133" xr:uid="{3E4C07A6-5804-4752-99BE-61B2CA48F12A}"/>
    <cellStyle name="쉼표 [0] 4 3 4 2 2 5" xfId="18924" xr:uid="{48FAD530-84E7-4188-BA90-F1E34DE6726A}"/>
    <cellStyle name="쉼표 [0] 4 3 4 2 3" xfId="7549" xr:uid="{CE9B2707-DCD0-491E-8D4F-5503FEF5CDD2}"/>
    <cellStyle name="쉼표 [0] 4 3 4 2 4" xfId="11341" xr:uid="{46B2C86F-2312-41DA-893A-9E2465189675}"/>
    <cellStyle name="쉼표 [0] 4 3 4 2 5" xfId="15132" xr:uid="{79E1E788-5C72-4288-A494-5E70A15EB9D2}"/>
    <cellStyle name="쉼표 [0] 4 3 4 2 6" xfId="18923" xr:uid="{8EC992C7-A676-47C0-849E-3B4C3BC80502}"/>
    <cellStyle name="쉼표 [0] 4 3 4 3" xfId="2144" xr:uid="{72F01D8D-362B-40F1-ADEA-F90530B68760}"/>
    <cellStyle name="쉼표 [0] 4 3 4 3 2" xfId="3937" xr:uid="{207691BF-8D01-4564-9E27-61FE78DD8CFE}"/>
    <cellStyle name="쉼표 [0] 4 3 4 3 2 2" xfId="7552" xr:uid="{BF157120-1F0D-444A-A87B-80C7E7D5F1D2}"/>
    <cellStyle name="쉼표 [0] 4 3 4 3 2 3" xfId="11344" xr:uid="{9F846C99-7850-493A-B22D-62CEE08C5B3A}"/>
    <cellStyle name="쉼표 [0] 4 3 4 3 2 4" xfId="15135" xr:uid="{F616CC8B-41E3-45EF-BCA6-CD2A7AD6A4DE}"/>
    <cellStyle name="쉼표 [0] 4 3 4 3 2 5" xfId="18926" xr:uid="{05BC90B1-AB9D-476D-A6FD-30F7A57516BD}"/>
    <cellStyle name="쉼표 [0] 4 3 4 3 3" xfId="7551" xr:uid="{5C710616-389B-460F-831D-94DD8C4BF8FB}"/>
    <cellStyle name="쉼표 [0] 4 3 4 3 4" xfId="11343" xr:uid="{ACD7201B-DC7B-48F4-B8D2-820C788630D0}"/>
    <cellStyle name="쉼표 [0] 4 3 4 3 5" xfId="15134" xr:uid="{039A7858-174E-4914-BD65-80615CB4409A}"/>
    <cellStyle name="쉼표 [0] 4 3 4 3 6" xfId="18925" xr:uid="{36A0F29A-187C-4841-BD9D-FA9864C88738}"/>
    <cellStyle name="쉼표 [0] 4 3 4 4" xfId="2673" xr:uid="{35B46CE9-9994-4449-A147-436E6DF4A51D}"/>
    <cellStyle name="쉼표 [0] 4 3 4 4 2" xfId="7553" xr:uid="{9EDF8466-C7D9-4B57-ADC8-42F2D26A425E}"/>
    <cellStyle name="쉼표 [0] 4 3 4 4 3" xfId="11345" xr:uid="{346D55D8-3A7C-4BD8-B333-D544841350B3}"/>
    <cellStyle name="쉼표 [0] 4 3 4 4 4" xfId="15136" xr:uid="{B70D0C67-703B-4F29-A50B-5C614DA6E683}"/>
    <cellStyle name="쉼표 [0] 4 3 4 4 5" xfId="18927" xr:uid="{F3288134-9728-42C0-8A0E-A2F063BE4285}"/>
    <cellStyle name="쉼표 [0] 4 3 4 5" xfId="7548" xr:uid="{57E04D2D-1ADC-48FF-8ACB-F96BCB53526C}"/>
    <cellStyle name="쉼표 [0] 4 3 4 6" xfId="11340" xr:uid="{0A119F73-8F48-4CEC-8903-B4B668C70A54}"/>
    <cellStyle name="쉼표 [0] 4 3 4 7" xfId="15131" xr:uid="{ADB96AF1-B0C1-401C-90DA-6ED00E6250AD}"/>
    <cellStyle name="쉼표 [0] 4 3 4 8" xfId="18922" xr:uid="{6C9D50EA-8C3E-4080-A3CE-C08A72DE0DF0}"/>
    <cellStyle name="쉼표 [0] 4 3 5" xfId="1107" xr:uid="{E707966E-021E-41B0-B173-E2F2FD9EBCEE}"/>
    <cellStyle name="쉼표 [0] 4 3 5 2" xfId="1790" xr:uid="{5646D169-667D-434F-A6D2-73413C1B4511}"/>
    <cellStyle name="쉼표 [0] 4 3 5 2 2" xfId="3583" xr:uid="{455959CA-BA81-4F56-9F8E-3A9C956F02E8}"/>
    <cellStyle name="쉼표 [0] 4 3 5 2 2 2" xfId="7556" xr:uid="{BA68009F-03B4-4918-8087-E1C89ECD1EFF}"/>
    <cellStyle name="쉼표 [0] 4 3 5 2 2 3" xfId="11348" xr:uid="{2824B86D-4687-43C7-AA0A-91C53E915B7D}"/>
    <cellStyle name="쉼표 [0] 4 3 5 2 2 4" xfId="15139" xr:uid="{751BF614-B72E-4BF1-B1A9-6A96A0CE23F0}"/>
    <cellStyle name="쉼표 [0] 4 3 5 2 2 5" xfId="18930" xr:uid="{C2209168-AA87-4B8C-ABC4-92C87CE3E0A5}"/>
    <cellStyle name="쉼표 [0] 4 3 5 2 3" xfId="7555" xr:uid="{1339FEDC-0488-484A-99C3-FBDB51A01AC0}"/>
    <cellStyle name="쉼표 [0] 4 3 5 2 4" xfId="11347" xr:uid="{1F4D30D8-AED7-4AC2-A763-72DF5140DF0E}"/>
    <cellStyle name="쉼표 [0] 4 3 5 2 5" xfId="15138" xr:uid="{3E23E3B2-2CBE-4EF8-8D09-5B8C58269DAE}"/>
    <cellStyle name="쉼표 [0] 4 3 5 2 6" xfId="18929" xr:uid="{C30B9007-0057-4C97-8E89-38B489294832}"/>
    <cellStyle name="쉼표 [0] 4 3 5 3" xfId="2900" xr:uid="{F9B85779-2051-4652-8FFD-1BD2DC6E7503}"/>
    <cellStyle name="쉼표 [0] 4 3 5 3 2" xfId="7557" xr:uid="{ACF2E2AB-80A9-422D-B55B-68B5A5802AF5}"/>
    <cellStyle name="쉼표 [0] 4 3 5 3 3" xfId="11349" xr:uid="{5C40D8CB-3E17-43D2-8003-799A1E3C818B}"/>
    <cellStyle name="쉼표 [0] 4 3 5 3 4" xfId="15140" xr:uid="{B3B4E669-58AC-4945-B2E3-B5823113B8AB}"/>
    <cellStyle name="쉼표 [0] 4 3 5 3 5" xfId="18931" xr:uid="{B8014353-1B82-43E9-8235-E3B5E07361CD}"/>
    <cellStyle name="쉼표 [0] 4 3 5 4" xfId="7554" xr:uid="{CE3B9330-CCB8-412A-B84E-831D649DDE2A}"/>
    <cellStyle name="쉼표 [0] 4 3 5 5" xfId="11346" xr:uid="{9C57A8C9-1B2E-4F19-9CDE-503143CA5C6C}"/>
    <cellStyle name="쉼표 [0] 4 3 5 6" xfId="15137" xr:uid="{F0EFE4C4-9F1A-4BE5-88D6-EDA3190337C6}"/>
    <cellStyle name="쉼표 [0] 4 3 5 7" xfId="18928" xr:uid="{DF0DABEC-AFE6-4111-AE3B-1765EAC29589}"/>
    <cellStyle name="쉼표 [0] 4 3 6" xfId="1335" xr:uid="{8DA9AAC5-B5C7-4CAA-880B-4DDD1268EF9F}"/>
    <cellStyle name="쉼표 [0] 4 3 6 2" xfId="3128" xr:uid="{FCCC8CFE-2D71-419D-A29A-42651226B38F}"/>
    <cellStyle name="쉼표 [0] 4 3 6 2 2" xfId="7559" xr:uid="{E0271DF2-C1FD-428C-8339-A07960EF7D77}"/>
    <cellStyle name="쉼표 [0] 4 3 6 2 3" xfId="11351" xr:uid="{A68099E8-0F00-4394-93A3-E35315066232}"/>
    <cellStyle name="쉼표 [0] 4 3 6 2 4" xfId="15142" xr:uid="{7F75C145-B141-4515-B7B0-E230BF1CCA6E}"/>
    <cellStyle name="쉼표 [0] 4 3 6 2 5" xfId="18933" xr:uid="{A6C27132-58AF-430D-A847-99A2B0C0F66F}"/>
    <cellStyle name="쉼표 [0] 4 3 6 3" xfId="7558" xr:uid="{78B8F136-72C5-433D-8536-B57C91098E91}"/>
    <cellStyle name="쉼표 [0] 4 3 6 4" xfId="11350" xr:uid="{09132FA9-A4C5-4C9B-95BD-81E7072E0CF2}"/>
    <cellStyle name="쉼표 [0] 4 3 6 5" xfId="15141" xr:uid="{5BE225A3-F9A9-4EB6-B19F-309FB96BC9AD}"/>
    <cellStyle name="쉼표 [0] 4 3 6 6" xfId="18932" xr:uid="{46CE0A3F-A610-4286-8C32-53F7D1AB79DE}"/>
    <cellStyle name="쉼표 [0] 4 3 7" xfId="639" xr:uid="{884A410E-47BF-47BC-AB92-109E8119B25E}"/>
    <cellStyle name="쉼표 [0] 4 3 7 2" xfId="2440" xr:uid="{766E4BBE-8A21-4E69-8AFA-E3FF25982A6C}"/>
    <cellStyle name="쉼표 [0] 4 3 7 2 2" xfId="7561" xr:uid="{B79863B0-5F34-4F4E-9F1D-7E026F1E6CFF}"/>
    <cellStyle name="쉼표 [0] 4 3 7 2 3" xfId="11353" xr:uid="{79EFE08A-AD00-43D1-A3C5-B93F00B80237}"/>
    <cellStyle name="쉼표 [0] 4 3 7 2 4" xfId="15144" xr:uid="{BE7772D8-F7DF-4138-96CD-98041833D7E4}"/>
    <cellStyle name="쉼표 [0] 4 3 7 2 5" xfId="18935" xr:uid="{A935D793-8744-48B6-9C45-93983D08B274}"/>
    <cellStyle name="쉼표 [0] 4 3 7 3" xfId="7560" xr:uid="{58AB6B0A-B7C6-49E2-BAE2-63FD440BF943}"/>
    <cellStyle name="쉼표 [0] 4 3 7 4" xfId="11352" xr:uid="{FC0EF0BE-1EDF-4328-96E1-70364990546A}"/>
    <cellStyle name="쉼표 [0] 4 3 7 5" xfId="15143" xr:uid="{92DDAB8A-20D7-4988-95E7-B30AAC18226C}"/>
    <cellStyle name="쉼표 [0] 4 3 7 6" xfId="18934" xr:uid="{DC83075E-2A6A-4DC1-A00C-9C4C94D5AC83}"/>
    <cellStyle name="쉼표 [0] 4 3 8" xfId="2342" xr:uid="{ADF702FC-3BC8-4786-BBA0-16012762DF4C}"/>
    <cellStyle name="쉼표 [0] 4 3 8 2" xfId="7562" xr:uid="{BF257615-3243-40FF-89EE-940615321496}"/>
    <cellStyle name="쉼표 [0] 4 3 8 3" xfId="11354" xr:uid="{53D12EC7-C71A-467E-A9C6-61AA38576729}"/>
    <cellStyle name="쉼표 [0] 4 3 8 4" xfId="15145" xr:uid="{03E35626-05D1-412C-8B1A-C9634B7B7B05}"/>
    <cellStyle name="쉼표 [0] 4 3 8 5" xfId="18936" xr:uid="{DD568EE5-D11D-4CB6-9659-B2971D5A159C}"/>
    <cellStyle name="쉼표 [0] 4 3 9" xfId="7517" xr:uid="{51D42379-506B-4087-9524-B6912DBFBFF2}"/>
    <cellStyle name="쉼표 [0] 4 4" xfId="499" xr:uid="{949A077E-12A8-4E1B-8197-3953BC5EE26E}"/>
    <cellStyle name="쉼표 [0] 4 4 10" xfId="18937" xr:uid="{60E06B99-042E-4372-B8D9-61519341B913}"/>
    <cellStyle name="쉼표 [0] 4 4 2" xfId="1008" xr:uid="{CA854F44-B944-462C-988D-44CAAEB1839B}"/>
    <cellStyle name="쉼표 [0] 4 4 2 2" xfId="1691" xr:uid="{2A393F04-DE79-4BA5-8063-40882B719B80}"/>
    <cellStyle name="쉼표 [0] 4 4 2 2 2" xfId="3484" xr:uid="{F7894C0E-F7D4-46D3-A8AE-52762C7F7F37}"/>
    <cellStyle name="쉼표 [0] 4 4 2 2 2 2" xfId="7566" xr:uid="{E2252289-4F58-4A2D-AD47-9D64C8E451DD}"/>
    <cellStyle name="쉼표 [0] 4 4 2 2 2 3" xfId="11358" xr:uid="{84BC1BAB-BE79-4A38-8546-55D1F9106A2B}"/>
    <cellStyle name="쉼표 [0] 4 4 2 2 2 4" xfId="15149" xr:uid="{6128CA25-5725-4B0A-96D0-70F532582C9F}"/>
    <cellStyle name="쉼표 [0] 4 4 2 2 2 5" xfId="18940" xr:uid="{E244E264-07B7-4B0E-8CFE-46383733F3C4}"/>
    <cellStyle name="쉼표 [0] 4 4 2 2 3" xfId="7565" xr:uid="{D82E22DA-8CD4-4016-A417-5041C9F9696B}"/>
    <cellStyle name="쉼표 [0] 4 4 2 2 4" xfId="11357" xr:uid="{19D180A8-E8C2-4DCD-A6E9-8FC65B6A07B1}"/>
    <cellStyle name="쉼표 [0] 4 4 2 2 5" xfId="15148" xr:uid="{0D2E201E-D6E1-439B-8214-95EC116D6451}"/>
    <cellStyle name="쉼표 [0] 4 4 2 2 6" xfId="18939" xr:uid="{E531E5AE-F7B0-4AD0-A85F-473C7757ED04}"/>
    <cellStyle name="쉼표 [0] 4 4 2 3" xfId="2196" xr:uid="{ED617DB1-7997-4EF3-9949-08CFF21CE9CB}"/>
    <cellStyle name="쉼표 [0] 4 4 2 3 2" xfId="3989" xr:uid="{09BD36E1-DD40-4B87-8B28-5E0DF6C8D9F8}"/>
    <cellStyle name="쉼표 [0] 4 4 2 3 2 2" xfId="7568" xr:uid="{854A2A33-5852-4C4A-8BA8-2BA5ABD144E0}"/>
    <cellStyle name="쉼표 [0] 4 4 2 3 2 3" xfId="11360" xr:uid="{4FED77BD-B770-4311-82EA-32C1EF33E568}"/>
    <cellStyle name="쉼표 [0] 4 4 2 3 2 4" xfId="15151" xr:uid="{01BC9839-EC14-4126-9A4B-D4439B696114}"/>
    <cellStyle name="쉼표 [0] 4 4 2 3 2 5" xfId="18942" xr:uid="{AFCD2731-062F-4CA1-B044-472DBAF4A3F6}"/>
    <cellStyle name="쉼표 [0] 4 4 2 3 3" xfId="7567" xr:uid="{B40089B0-B8BE-44FE-8DB9-8345EC4EA628}"/>
    <cellStyle name="쉼표 [0] 4 4 2 3 4" xfId="11359" xr:uid="{A9FF6634-8DFD-4E45-950A-E833E9924B0F}"/>
    <cellStyle name="쉼표 [0] 4 4 2 3 5" xfId="15150" xr:uid="{F0F4A4F9-5670-4C72-9F05-9A8420BAE97D}"/>
    <cellStyle name="쉼표 [0] 4 4 2 3 6" xfId="18941" xr:uid="{906AAFA9-C1C4-455B-9B73-A48E8C5F857A}"/>
    <cellStyle name="쉼표 [0] 4 4 2 4" xfId="2801" xr:uid="{AD8A6E96-39B8-4E39-B23C-543338E6836E}"/>
    <cellStyle name="쉼표 [0] 4 4 2 4 2" xfId="7569" xr:uid="{582A0DE8-9912-4637-AE62-0A3280775433}"/>
    <cellStyle name="쉼표 [0] 4 4 2 4 3" xfId="11361" xr:uid="{F51A07D9-7DA0-42BE-BE00-F375AA0ABE10}"/>
    <cellStyle name="쉼표 [0] 4 4 2 4 4" xfId="15152" xr:uid="{7E838114-949D-4361-9CDF-D6F5C9A71136}"/>
    <cellStyle name="쉼표 [0] 4 4 2 4 5" xfId="18943" xr:uid="{7EC8BCB3-F5AD-4BA5-A531-C00ABC08B9C9}"/>
    <cellStyle name="쉼표 [0] 4 4 2 5" xfId="7564" xr:uid="{2EC0FDC9-DE95-4A34-8005-6AB17C33F89B}"/>
    <cellStyle name="쉼표 [0] 4 4 2 6" xfId="11356" xr:uid="{2682CA63-4CEB-469B-83DB-7347C1D29D16}"/>
    <cellStyle name="쉼표 [0] 4 4 2 7" xfId="15147" xr:uid="{9A5C9613-5CD4-4A25-9352-E883FC39C008}"/>
    <cellStyle name="쉼표 [0] 4 4 2 8" xfId="18938" xr:uid="{03620DAF-0317-4204-B92B-2DB83FCC7F7E}"/>
    <cellStyle name="쉼표 [0] 4 4 3" xfId="1235" xr:uid="{58F082E7-0375-4403-9AC5-2B0A0E18C936}"/>
    <cellStyle name="쉼표 [0] 4 4 3 2" xfId="1918" xr:uid="{0ADE7F6A-781E-4805-B9CB-CC73391D8B09}"/>
    <cellStyle name="쉼표 [0] 4 4 3 2 2" xfId="3711" xr:uid="{B131A7F9-EBE5-44B3-A0C8-9AD53E57AB96}"/>
    <cellStyle name="쉼표 [0] 4 4 3 2 2 2" xfId="7572" xr:uid="{72049B0B-2F07-4793-B23D-417F41CFFA68}"/>
    <cellStyle name="쉼표 [0] 4 4 3 2 2 3" xfId="11364" xr:uid="{F424F3C2-CAEE-4774-8940-EE1950410D6C}"/>
    <cellStyle name="쉼표 [0] 4 4 3 2 2 4" xfId="15155" xr:uid="{F55B848B-8F05-4F20-BBDA-E200EE8EC981}"/>
    <cellStyle name="쉼표 [0] 4 4 3 2 2 5" xfId="18946" xr:uid="{16842EC6-95F9-42DF-85FC-6825A5AD9C55}"/>
    <cellStyle name="쉼표 [0] 4 4 3 2 3" xfId="7571" xr:uid="{074E9037-5F13-41BA-822E-E235F9DBC0A0}"/>
    <cellStyle name="쉼표 [0] 4 4 3 2 4" xfId="11363" xr:uid="{76F56239-6EA0-4AA2-8249-68DAE2C0B980}"/>
    <cellStyle name="쉼표 [0] 4 4 3 2 5" xfId="15154" xr:uid="{A5D1E540-F268-4DE8-AF7B-8BD1B3AC88D2}"/>
    <cellStyle name="쉼표 [0] 4 4 3 2 6" xfId="18945" xr:uid="{94437ECA-2619-4FA0-A635-43EB4C821778}"/>
    <cellStyle name="쉼표 [0] 4 4 3 3" xfId="3028" xr:uid="{3FE454F3-F00E-4469-A30E-995771118150}"/>
    <cellStyle name="쉼표 [0] 4 4 3 3 2" xfId="7573" xr:uid="{55AE5642-DE88-43BF-A9CB-860AD16AB35F}"/>
    <cellStyle name="쉼표 [0] 4 4 3 3 3" xfId="11365" xr:uid="{61139AEA-45D9-47D7-BC16-342C660A4A32}"/>
    <cellStyle name="쉼표 [0] 4 4 3 3 4" xfId="15156" xr:uid="{FBD34C9D-0EAF-4C11-9CCF-06128628F110}"/>
    <cellStyle name="쉼표 [0] 4 4 3 3 5" xfId="18947" xr:uid="{A44991E5-D4EF-4442-8985-5FF19E36959C}"/>
    <cellStyle name="쉼표 [0] 4 4 3 4" xfId="7570" xr:uid="{7FBFDC80-88D4-4428-82AB-77CB92246766}"/>
    <cellStyle name="쉼표 [0] 4 4 3 5" xfId="11362" xr:uid="{D6C4069F-C033-413D-9382-11F0A4B732ED}"/>
    <cellStyle name="쉼표 [0] 4 4 3 6" xfId="15153" xr:uid="{4EFEDBE6-5BE1-4667-891F-5ECB8384A1A9}"/>
    <cellStyle name="쉼표 [0] 4 4 3 7" xfId="18944" xr:uid="{426089C1-C3D1-4117-A1CA-8FF2A10DFB39}"/>
    <cellStyle name="쉼표 [0] 4 4 4" xfId="1463" xr:uid="{25A8461E-2176-4363-8B42-DBA8B90A90D6}"/>
    <cellStyle name="쉼표 [0] 4 4 4 2" xfId="3256" xr:uid="{BD08F8DD-DCA3-4DD4-BC14-AA93891DA46A}"/>
    <cellStyle name="쉼표 [0] 4 4 4 2 2" xfId="7575" xr:uid="{7B33FA3E-AC77-4417-9E4D-CD6495B3EEA3}"/>
    <cellStyle name="쉼표 [0] 4 4 4 2 3" xfId="11367" xr:uid="{C42C146B-92EB-431D-9206-E51C89D38B5C}"/>
    <cellStyle name="쉼표 [0] 4 4 4 2 4" xfId="15158" xr:uid="{5E001786-0C8C-432C-A954-B18B302CA81C}"/>
    <cellStyle name="쉼표 [0] 4 4 4 2 5" xfId="18949" xr:uid="{5220BE3F-85EB-4E90-AB9A-57071D2D7BD8}"/>
    <cellStyle name="쉼표 [0] 4 4 4 3" xfId="7574" xr:uid="{FBA47DAD-5DF0-4840-9CFA-2927099EEDFA}"/>
    <cellStyle name="쉼표 [0] 4 4 4 4" xfId="11366" xr:uid="{0250F327-236B-4672-B48C-9F1EB6F5A990}"/>
    <cellStyle name="쉼표 [0] 4 4 4 5" xfId="15157" xr:uid="{3455F515-7289-4003-9C4D-62EB186A22AD}"/>
    <cellStyle name="쉼표 [0] 4 4 4 6" xfId="18948" xr:uid="{C8E382E1-40AE-463B-A236-42DE42A9A408}"/>
    <cellStyle name="쉼표 [0] 4 4 5" xfId="781" xr:uid="{E324CB0F-3BED-4BA8-AE69-26CF876B3488}"/>
    <cellStyle name="쉼표 [0] 4 4 5 2" xfId="2574" xr:uid="{E6C0472F-8E01-4639-BF05-4309625D6BBC}"/>
    <cellStyle name="쉼표 [0] 4 4 5 2 2" xfId="7577" xr:uid="{90971A23-F0CF-4FC0-BEF5-F887F919595F}"/>
    <cellStyle name="쉼표 [0] 4 4 5 2 3" xfId="11369" xr:uid="{25883A11-32B3-48C8-9097-3D15DF8B03D2}"/>
    <cellStyle name="쉼표 [0] 4 4 5 2 4" xfId="15160" xr:uid="{49CDBD20-049A-4E70-9E47-DC352B4E9F8B}"/>
    <cellStyle name="쉼표 [0] 4 4 5 2 5" xfId="18951" xr:uid="{2518EDEC-1D11-49D6-B050-CB2F5C6CFFF8}"/>
    <cellStyle name="쉼표 [0] 4 4 5 3" xfId="7576" xr:uid="{811AEFC6-A0C5-4F88-B266-955AB60AC662}"/>
    <cellStyle name="쉼표 [0] 4 4 5 4" xfId="11368" xr:uid="{CD22DF9B-7EDB-4B92-9B94-0E8AFC4D7CAE}"/>
    <cellStyle name="쉼표 [0] 4 4 5 5" xfId="15159" xr:uid="{649376A9-4A5E-4412-80EE-64C317076674}"/>
    <cellStyle name="쉼표 [0] 4 4 5 6" xfId="18950" xr:uid="{13FEE990-3EE2-4933-803C-1B3A17D45B36}"/>
    <cellStyle name="쉼표 [0] 4 4 6" xfId="2319" xr:uid="{BCCA1DE5-37DD-4D3E-87DA-AA1EA54CFAF9}"/>
    <cellStyle name="쉼표 [0] 4 4 6 2" xfId="7578" xr:uid="{1FEF7805-D54C-4564-8445-EBFE56FF4F7E}"/>
    <cellStyle name="쉼표 [0] 4 4 6 3" xfId="11370" xr:uid="{F2AC256F-B3EC-4A4A-B27D-CB163B7F5161}"/>
    <cellStyle name="쉼표 [0] 4 4 6 4" xfId="15161" xr:uid="{1699EB4A-9908-4F67-958F-0F7F1E7A2569}"/>
    <cellStyle name="쉼표 [0] 4 4 6 5" xfId="18952" xr:uid="{2017B768-5FB5-4475-ADFD-83936F8D0551}"/>
    <cellStyle name="쉼표 [0] 4 4 7" xfId="7563" xr:uid="{01B029F0-4E14-4E42-9465-9D2BD5CC967E}"/>
    <cellStyle name="쉼표 [0] 4 4 8" xfId="11355" xr:uid="{33767B20-EAEF-4741-95FA-3E8029B0E8F4}"/>
    <cellStyle name="쉼표 [0] 4 4 9" xfId="15146" xr:uid="{A582E787-6D24-45AB-8530-99F7195C6360}"/>
    <cellStyle name="쉼표 [0] 4 5" xfId="706" xr:uid="{318CBB41-81E0-46A3-8ACE-DC79CBA69125}"/>
    <cellStyle name="쉼표 [0] 4 5 10" xfId="18953" xr:uid="{FBE1554E-636D-455A-AE8E-DD9BE0BEDAE1}"/>
    <cellStyle name="쉼표 [0] 4 5 2" xfId="933" xr:uid="{CA5603AE-D5EE-4AA3-AB86-71686939A82D}"/>
    <cellStyle name="쉼표 [0] 4 5 2 2" xfId="1616" xr:uid="{A51B6E4F-AC01-4464-90E4-801C6515469E}"/>
    <cellStyle name="쉼표 [0] 4 5 2 2 2" xfId="3409" xr:uid="{B6DF68B4-90DF-4C17-848B-CA82B5AA1911}"/>
    <cellStyle name="쉼표 [0] 4 5 2 2 2 2" xfId="7582" xr:uid="{EC5F5172-0C53-4008-B73C-E1A3A1F25AC0}"/>
    <cellStyle name="쉼표 [0] 4 5 2 2 2 3" xfId="11374" xr:uid="{3D224C35-56C3-4B5B-B69E-AE1AD1299A83}"/>
    <cellStyle name="쉼표 [0] 4 5 2 2 2 4" xfId="15165" xr:uid="{2C7F4AB2-9F8C-42BF-A2FA-54471292BA44}"/>
    <cellStyle name="쉼표 [0] 4 5 2 2 2 5" xfId="18956" xr:uid="{20835E99-51DF-42DD-8061-042024BBE89D}"/>
    <cellStyle name="쉼표 [0] 4 5 2 2 3" xfId="7581" xr:uid="{E1F24079-95BA-4A32-B06E-56F55DE9E643}"/>
    <cellStyle name="쉼표 [0] 4 5 2 2 4" xfId="11373" xr:uid="{65E23619-6F69-4E5D-A655-34B2AC346694}"/>
    <cellStyle name="쉼표 [0] 4 5 2 2 5" xfId="15164" xr:uid="{43D29ECA-AB80-41D1-8532-7157E3D62FE4}"/>
    <cellStyle name="쉼표 [0] 4 5 2 2 6" xfId="18955" xr:uid="{BE5FE05B-B6FC-4A7A-8A46-415C7AC2B5F5}"/>
    <cellStyle name="쉼표 [0] 4 5 2 3" xfId="2726" xr:uid="{64CC398B-DD63-4426-8547-3607AFCDB014}"/>
    <cellStyle name="쉼표 [0] 4 5 2 3 2" xfId="7583" xr:uid="{6B7D4028-E13D-42EA-91DE-617198EE9878}"/>
    <cellStyle name="쉼표 [0] 4 5 2 3 3" xfId="11375" xr:uid="{369376F8-ACBD-4CF8-8417-1900B91D3F8E}"/>
    <cellStyle name="쉼표 [0] 4 5 2 3 4" xfId="15166" xr:uid="{EBE4AF2F-8A2C-4567-A85D-B2EB241876C1}"/>
    <cellStyle name="쉼표 [0] 4 5 2 3 5" xfId="18957" xr:uid="{9B3FE3FE-A86A-4AB6-971E-7C543460CD96}"/>
    <cellStyle name="쉼표 [0] 4 5 2 4" xfId="7580" xr:uid="{9630B230-AD72-4EA8-896A-0AB20371DBC2}"/>
    <cellStyle name="쉼표 [0] 4 5 2 5" xfId="11372" xr:uid="{502C3046-8627-4462-8980-2F61A75D1A8B}"/>
    <cellStyle name="쉼표 [0] 4 5 2 6" xfId="15163" xr:uid="{ECDB589D-6FC4-456C-BF66-38CDF9F1927A}"/>
    <cellStyle name="쉼표 [0] 4 5 2 7" xfId="18954" xr:uid="{EAC5DD8C-73E8-408C-9758-E38F6B5176B0}"/>
    <cellStyle name="쉼표 [0] 4 5 3" xfId="1160" xr:uid="{6E61F062-3F50-4E3A-B261-C58723B9C8D5}"/>
    <cellStyle name="쉼표 [0] 4 5 3 2" xfId="1843" xr:uid="{5FA216E6-7546-4AE2-BF8F-21FFC3E69377}"/>
    <cellStyle name="쉼표 [0] 4 5 3 2 2" xfId="3636" xr:uid="{3A605FEB-EC76-4B9A-ADCA-7C2D99293903}"/>
    <cellStyle name="쉼표 [0] 4 5 3 2 2 2" xfId="7586" xr:uid="{B52BE7D1-DEBD-4710-BC39-1170C1CBBD33}"/>
    <cellStyle name="쉼표 [0] 4 5 3 2 2 3" xfId="11378" xr:uid="{EF9DC256-3B5B-4048-A520-B9D48D8BA4BD}"/>
    <cellStyle name="쉼표 [0] 4 5 3 2 2 4" xfId="15169" xr:uid="{97DEFF68-4F99-4B77-8CFC-B1097B8151D5}"/>
    <cellStyle name="쉼표 [0] 4 5 3 2 2 5" xfId="18960" xr:uid="{F2027A78-5AA6-4C6C-A0E9-2A8C6EFE0F3D}"/>
    <cellStyle name="쉼표 [0] 4 5 3 2 3" xfId="7585" xr:uid="{1669D662-A8D0-44A3-8625-0624BFFE10E4}"/>
    <cellStyle name="쉼표 [0] 4 5 3 2 4" xfId="11377" xr:uid="{9AABEDE1-8568-4E29-8551-964CE1960D17}"/>
    <cellStyle name="쉼표 [0] 4 5 3 2 5" xfId="15168" xr:uid="{2DDA5281-E4CB-463C-B79F-EA74C5D2901A}"/>
    <cellStyle name="쉼표 [0] 4 5 3 2 6" xfId="18959" xr:uid="{F10A2812-4B7B-41B2-9B00-1FBF7D02D4B4}"/>
    <cellStyle name="쉼표 [0] 4 5 3 3" xfId="2953" xr:uid="{63C7A9BA-36EC-4677-9B25-BFCCA858DFA2}"/>
    <cellStyle name="쉼표 [0] 4 5 3 3 2" xfId="7587" xr:uid="{683F2E93-B638-4E3D-BC1C-FCF2EC5068B3}"/>
    <cellStyle name="쉼표 [0] 4 5 3 3 3" xfId="11379" xr:uid="{2D052D29-E1FA-4EA8-BFFC-9D43DEC05BE3}"/>
    <cellStyle name="쉼표 [0] 4 5 3 3 4" xfId="15170" xr:uid="{F4C29776-5EAC-4509-B007-75940B18F24D}"/>
    <cellStyle name="쉼표 [0] 4 5 3 3 5" xfId="18961" xr:uid="{E5CA6932-77C8-4C5F-AC63-E147D1C23902}"/>
    <cellStyle name="쉼표 [0] 4 5 3 4" xfId="7584" xr:uid="{2DC5F0AB-80C4-4255-AC30-818817F42C4E}"/>
    <cellStyle name="쉼표 [0] 4 5 3 5" xfId="11376" xr:uid="{6CBFB64C-F889-4682-9AFF-250CDD12D2A1}"/>
    <cellStyle name="쉼표 [0] 4 5 3 6" xfId="15167" xr:uid="{650F5DAC-7CA6-4FE6-8011-58977DC67F35}"/>
    <cellStyle name="쉼표 [0] 4 5 3 7" xfId="18958" xr:uid="{B6DC2CCB-2373-4E6C-BE2B-401FF66881F4}"/>
    <cellStyle name="쉼표 [0] 4 5 4" xfId="1388" xr:uid="{700F6562-3B7A-4946-BB24-6FC2DEBF3B67}"/>
    <cellStyle name="쉼표 [0] 4 5 4 2" xfId="3181" xr:uid="{98765BF5-90A3-440C-A60D-B265AF9D5FC3}"/>
    <cellStyle name="쉼표 [0] 4 5 4 2 2" xfId="7589" xr:uid="{933D694C-E704-4606-8D23-2A0FD440F9AE}"/>
    <cellStyle name="쉼표 [0] 4 5 4 2 3" xfId="11381" xr:uid="{C070EF58-484B-4DA0-90A0-344E8482AE60}"/>
    <cellStyle name="쉼표 [0] 4 5 4 2 4" xfId="15172" xr:uid="{0754D44C-AA84-4C19-92C2-1EE2CD8158DA}"/>
    <cellStyle name="쉼표 [0] 4 5 4 2 5" xfId="18963" xr:uid="{38CA04CC-AC32-4772-8796-DF10D7DF923A}"/>
    <cellStyle name="쉼표 [0] 4 5 4 3" xfId="7588" xr:uid="{56AEA403-EE33-478F-8C2C-1F44B170BDCD}"/>
    <cellStyle name="쉼표 [0] 4 5 4 4" xfId="11380" xr:uid="{5895B7C8-B101-421D-81CE-2B47106361C3}"/>
    <cellStyle name="쉼표 [0] 4 5 4 5" xfId="15171" xr:uid="{295D4995-CA1B-4A26-B2B6-BB6313B86444}"/>
    <cellStyle name="쉼표 [0] 4 5 4 6" xfId="18962" xr:uid="{9136FEDF-38B3-4451-A54E-15251B2388E7}"/>
    <cellStyle name="쉼표 [0] 4 5 5" xfId="1992" xr:uid="{A93D74D7-6D6E-43E1-AC4B-7C43D45107BC}"/>
    <cellStyle name="쉼표 [0] 4 5 5 2" xfId="3785" xr:uid="{EA6DB01B-9D63-4CEB-B4B7-80AB7AEECFE4}"/>
    <cellStyle name="쉼표 [0] 4 5 5 2 2" xfId="7591" xr:uid="{4D97D4A7-CCF0-4095-8046-589E7844AA38}"/>
    <cellStyle name="쉼표 [0] 4 5 5 2 3" xfId="11383" xr:uid="{D76D9AD8-338E-4A99-97A2-3E89D9E9ACFB}"/>
    <cellStyle name="쉼표 [0] 4 5 5 2 4" xfId="15174" xr:uid="{7E2C535C-4CE7-4CD6-871B-9DB942EBC235}"/>
    <cellStyle name="쉼표 [0] 4 5 5 2 5" xfId="18965" xr:uid="{7D2EF312-86E5-4595-8C9E-379D045888B1}"/>
    <cellStyle name="쉼표 [0] 4 5 5 3" xfId="7590" xr:uid="{85588959-C96C-46E0-BE77-12983BE5D808}"/>
    <cellStyle name="쉼표 [0] 4 5 5 4" xfId="11382" xr:uid="{90B422A0-02C2-47D4-B348-EA01B2613B3C}"/>
    <cellStyle name="쉼표 [0] 4 5 5 5" xfId="15173" xr:uid="{CE4C8B6A-538F-4B14-81AB-16DB93180467}"/>
    <cellStyle name="쉼표 [0] 4 5 5 6" xfId="18964" xr:uid="{D92F757E-792A-48A4-AAF4-0C45F683B44B}"/>
    <cellStyle name="쉼표 [0] 4 5 6" xfId="2499" xr:uid="{C2527BC7-260A-41C7-A37E-F12398AB7B2C}"/>
    <cellStyle name="쉼표 [0] 4 5 6 2" xfId="7592" xr:uid="{DA9B8A61-9B41-4006-A296-8EA80215DB8A}"/>
    <cellStyle name="쉼표 [0] 4 5 6 3" xfId="11384" xr:uid="{54EE5913-7C86-4086-BC8D-614D5C8EB8CC}"/>
    <cellStyle name="쉼표 [0] 4 5 6 4" xfId="15175" xr:uid="{A4701871-417F-4917-BFAE-10A2C7CDED07}"/>
    <cellStyle name="쉼표 [0] 4 5 6 5" xfId="18966" xr:uid="{FD4F85CF-EFA5-4046-A2C4-5FA1FFC4E961}"/>
    <cellStyle name="쉼표 [0] 4 5 7" xfId="7579" xr:uid="{29030858-635B-426E-82F6-FBAF10BA7EDB}"/>
    <cellStyle name="쉼표 [0] 4 5 8" xfId="11371" xr:uid="{E9180132-49FD-4E28-A37E-572A7AD5A8FB}"/>
    <cellStyle name="쉼표 [0] 4 5 9" xfId="15162" xr:uid="{D8CD0718-77F2-4EBB-92D5-25836366080D}"/>
    <cellStyle name="쉼표 [0] 4 6" xfId="857" xr:uid="{A6B5B8F5-A558-47C1-AECA-E4367F295C8E}"/>
    <cellStyle name="쉼표 [0] 4 6 2" xfId="1540" xr:uid="{372FC259-BAF4-42A1-8C78-CD8DD55AE2F6}"/>
    <cellStyle name="쉼표 [0] 4 6 2 2" xfId="3333" xr:uid="{FA72DBA9-3C7B-4040-891A-E7FD8C16BC6D}"/>
    <cellStyle name="쉼표 [0] 4 6 2 2 2" xfId="7595" xr:uid="{CFDB953C-D2C1-4529-B54D-CEAE34F3393D}"/>
    <cellStyle name="쉼표 [0] 4 6 2 2 3" xfId="11387" xr:uid="{59FE9B2B-DB65-4DC1-932F-CFFFB57BE370}"/>
    <cellStyle name="쉼표 [0] 4 6 2 2 4" xfId="15178" xr:uid="{CB2AC5CF-9223-42DA-B054-1824DEF3F774}"/>
    <cellStyle name="쉼표 [0] 4 6 2 2 5" xfId="18969" xr:uid="{DBC1601E-4A6F-4CB6-AD8F-94EB6A7B5227}"/>
    <cellStyle name="쉼표 [0] 4 6 2 3" xfId="7594" xr:uid="{1F19E914-712F-442D-ACEB-A614C0C289DB}"/>
    <cellStyle name="쉼표 [0] 4 6 2 4" xfId="11386" xr:uid="{2B5AB87C-5E54-4258-A6DC-AA1FC08CFCB1}"/>
    <cellStyle name="쉼표 [0] 4 6 2 5" xfId="15177" xr:uid="{D701F77D-8EB1-4B8E-86CC-249BA841AFF0}"/>
    <cellStyle name="쉼표 [0] 4 6 2 6" xfId="18968" xr:uid="{6AFC56AF-F781-41EE-B319-1E270ABBCE96}"/>
    <cellStyle name="쉼표 [0] 4 6 3" xfId="2121" xr:uid="{07533797-E037-48FD-9A2E-05B420C23CE5}"/>
    <cellStyle name="쉼표 [0] 4 6 3 2" xfId="3914" xr:uid="{C3721CFA-57F1-4C96-9733-CBE867F1BD94}"/>
    <cellStyle name="쉼표 [0] 4 6 3 2 2" xfId="7597" xr:uid="{839CB14C-ABA6-4D40-BA06-185E66D6DF5C}"/>
    <cellStyle name="쉼표 [0] 4 6 3 2 3" xfId="11389" xr:uid="{90ED9A4E-5DC4-481F-B2BD-ECFD8A799AE5}"/>
    <cellStyle name="쉼표 [0] 4 6 3 2 4" xfId="15180" xr:uid="{86AD1AA6-95B4-45D5-BFB9-9AFF028C0FE6}"/>
    <cellStyle name="쉼표 [0] 4 6 3 2 5" xfId="18971" xr:uid="{C2DBE6F0-4A9C-4A05-98DF-ECEF18BA6F2D}"/>
    <cellStyle name="쉼표 [0] 4 6 3 3" xfId="7596" xr:uid="{DF385ECC-4F27-4AB0-85B8-946DC969908E}"/>
    <cellStyle name="쉼표 [0] 4 6 3 4" xfId="11388" xr:uid="{EBCD90EB-03BF-4A87-B029-3F58BE89DBFE}"/>
    <cellStyle name="쉼표 [0] 4 6 3 5" xfId="15179" xr:uid="{FB9B3331-A9DC-4254-91FF-71B3A2F3074F}"/>
    <cellStyle name="쉼표 [0] 4 6 3 6" xfId="18970" xr:uid="{32A8E2C2-8916-4004-9064-0C786733D80D}"/>
    <cellStyle name="쉼표 [0] 4 6 4" xfId="2650" xr:uid="{825460BA-A900-447F-AB3E-3A1774BFF26A}"/>
    <cellStyle name="쉼표 [0] 4 6 4 2" xfId="7598" xr:uid="{0CB6F55A-C6F6-496E-B832-96C0FC5DA1EF}"/>
    <cellStyle name="쉼표 [0] 4 6 4 3" xfId="11390" xr:uid="{58A58B2C-FD33-49EE-97E2-6885FEC947D3}"/>
    <cellStyle name="쉼표 [0] 4 6 4 4" xfId="15181" xr:uid="{4D9CBAA6-9334-4701-9E20-A5D43568B1FC}"/>
    <cellStyle name="쉼표 [0] 4 6 4 5" xfId="18972" xr:uid="{42DD7765-D4FF-4C2B-A04E-861D133A1E3D}"/>
    <cellStyle name="쉼표 [0] 4 6 5" xfId="7593" xr:uid="{7C7355E9-A10F-4123-8A99-FCE1C896A06C}"/>
    <cellStyle name="쉼표 [0] 4 6 6" xfId="11385" xr:uid="{A786A601-F740-4A72-AEC7-9A74DE4D5136}"/>
    <cellStyle name="쉼표 [0] 4 6 7" xfId="15176" xr:uid="{BB66E0AB-B6CB-4852-9A34-7E270A99CB1C}"/>
    <cellStyle name="쉼표 [0] 4 6 8" xfId="18967" xr:uid="{0D6B9D50-6B38-4390-A1C6-A6EC3DB36637}"/>
    <cellStyle name="쉼표 [0] 4 7" xfId="1084" xr:uid="{CCF4859D-06F4-487D-85C4-6501C6FE017E}"/>
    <cellStyle name="쉼표 [0] 4 7 2" xfId="1767" xr:uid="{6BAF66F5-20E8-482B-A8B7-C2EEB7E3A6BA}"/>
    <cellStyle name="쉼표 [0] 4 7 2 2" xfId="3560" xr:uid="{F04E8600-2FB3-4E82-BE7B-DB874097DDD8}"/>
    <cellStyle name="쉼표 [0] 4 7 2 2 2" xfId="7601" xr:uid="{B20AB4DB-EFB6-46D4-ABAD-EA755D40A09C}"/>
    <cellStyle name="쉼표 [0] 4 7 2 2 3" xfId="11393" xr:uid="{9C2DDCB7-0C90-47AF-BE9B-D4B7A48AAD2B}"/>
    <cellStyle name="쉼표 [0] 4 7 2 2 4" xfId="15184" xr:uid="{28204904-5D6C-4FD6-BA91-95D9C5058EC3}"/>
    <cellStyle name="쉼표 [0] 4 7 2 2 5" xfId="18975" xr:uid="{354CCCAC-99E0-4A41-AF8F-42F921F977E0}"/>
    <cellStyle name="쉼표 [0] 4 7 2 3" xfId="7600" xr:uid="{A59C165A-D9F3-4F21-A0F4-EC0E2E4C4AAC}"/>
    <cellStyle name="쉼표 [0] 4 7 2 4" xfId="11392" xr:uid="{82E57F9C-D76B-4D62-A6AC-57C06F77D77F}"/>
    <cellStyle name="쉼표 [0] 4 7 2 5" xfId="15183" xr:uid="{7FAE7EA2-5993-4C91-9E51-3DA55617D4D0}"/>
    <cellStyle name="쉼표 [0] 4 7 2 6" xfId="18974" xr:uid="{0A24ED13-9B37-4101-9A41-FE1F47D006D6}"/>
    <cellStyle name="쉼표 [0] 4 7 3" xfId="2877" xr:uid="{054B4AB2-5D29-4F25-B226-A8F523940D86}"/>
    <cellStyle name="쉼표 [0] 4 7 3 2" xfId="7602" xr:uid="{EA647B18-98C7-499F-BD4C-E2A847FCB2C2}"/>
    <cellStyle name="쉼표 [0] 4 7 3 3" xfId="11394" xr:uid="{CC0DE7A0-19AF-4735-A4A1-D512D8E43585}"/>
    <cellStyle name="쉼표 [0] 4 7 3 4" xfId="15185" xr:uid="{A313B703-DB7C-4C78-8C31-750F6CA48E8C}"/>
    <cellStyle name="쉼표 [0] 4 7 3 5" xfId="18976" xr:uid="{19C604F8-2A7E-4103-834E-CC30BC284695}"/>
    <cellStyle name="쉼표 [0] 4 7 4" xfId="7599" xr:uid="{859C5777-E6B6-4AD9-A972-ADF6A9059BC1}"/>
    <cellStyle name="쉼표 [0] 4 7 5" xfId="11391" xr:uid="{205E47CB-DC0D-44AF-AF5B-B6750DD7F904}"/>
    <cellStyle name="쉼표 [0] 4 7 6" xfId="15182" xr:uid="{7205DEB9-F146-4C27-9B80-2F01850D7DAC}"/>
    <cellStyle name="쉼표 [0] 4 7 7" xfId="18973" xr:uid="{91A891DB-7161-46F9-BAED-6CC4A514867D}"/>
    <cellStyle name="쉼표 [0] 4 8" xfId="1312" xr:uid="{A8F92780-8F58-4A6E-8D6F-634E4B4E7599}"/>
    <cellStyle name="쉼표 [0] 4 8 2" xfId="3105" xr:uid="{910D6FBE-A7FC-4951-A939-18E193BE3A50}"/>
    <cellStyle name="쉼표 [0] 4 8 2 2" xfId="7604" xr:uid="{DC98B3CF-A1C8-4FB2-8832-DF5AEF1D9098}"/>
    <cellStyle name="쉼표 [0] 4 8 2 3" xfId="11396" xr:uid="{5940067E-42FF-4E23-92F6-81C8B5A765C7}"/>
    <cellStyle name="쉼표 [0] 4 8 2 4" xfId="15187" xr:uid="{F03E8489-BF78-41C1-824F-281813A06F84}"/>
    <cellStyle name="쉼표 [0] 4 8 2 5" xfId="18978" xr:uid="{6318747D-D88B-43C8-BE71-7B399DA097BC}"/>
    <cellStyle name="쉼표 [0] 4 8 3" xfId="7603" xr:uid="{5C855B27-ED01-4F40-BEF1-ACEC0DAA06EB}"/>
    <cellStyle name="쉼표 [0] 4 8 4" xfId="11395" xr:uid="{47F344EA-F9A8-449A-B2D9-A2249D81B0D8}"/>
    <cellStyle name="쉼표 [0] 4 8 5" xfId="15186" xr:uid="{231E7AE5-68CD-48CC-A327-322921D06A1A}"/>
    <cellStyle name="쉼표 [0] 4 8 6" xfId="18977" xr:uid="{C9C4C44D-CBFB-4811-B9F7-4C1919CAAEF6}"/>
    <cellStyle name="쉼표 [0] 4 9" xfId="616" xr:uid="{2A192185-B436-4A55-82BD-4E5AF63E9203}"/>
    <cellStyle name="쉼표 [0] 4 9 2" xfId="2417" xr:uid="{89488A0B-CCED-4E0A-80ED-474EC0EE5B4A}"/>
    <cellStyle name="쉼표 [0] 4 9 2 2" xfId="7606" xr:uid="{A274FA98-6AF8-49DD-AAFF-CBCEF4A94950}"/>
    <cellStyle name="쉼표 [0] 4 9 2 3" xfId="11398" xr:uid="{0D6C760F-EDAA-4DFD-9D5E-0A02769181A7}"/>
    <cellStyle name="쉼표 [0] 4 9 2 4" xfId="15189" xr:uid="{172F18B2-E0F7-4297-8849-1FA1E37F4565}"/>
    <cellStyle name="쉼표 [0] 4 9 2 5" xfId="18980" xr:uid="{CE2942FD-6440-4B66-966E-D6B5522E7793}"/>
    <cellStyle name="쉼표 [0] 4 9 3" xfId="7605" xr:uid="{CF8626EA-D8C8-41A7-9FDF-20EABBFD24D1}"/>
    <cellStyle name="쉼표 [0] 4 9 4" xfId="11397" xr:uid="{F02706DD-BF29-446E-A752-B9F6CCBB7267}"/>
    <cellStyle name="쉼표 [0] 4 9 5" xfId="15188" xr:uid="{8DF7FE6F-12A8-4DFA-931D-E1A1A41713CD}"/>
    <cellStyle name="쉼표 [0] 4 9 6" xfId="18979" xr:uid="{5B6299CB-7496-47F2-BBB7-9B40D5E9755F}"/>
    <cellStyle name="쉼표 [0] 40" xfId="4250" xr:uid="{00525B05-50E6-4A8B-9688-74A4D65618F8}"/>
    <cellStyle name="쉼표 [0] 41" xfId="8044" xr:uid="{D7FDF149-C962-4675-AF9F-1D8BF11D0F2D}"/>
    <cellStyle name="쉼표 [0] 42" xfId="11834" xr:uid="{778EC004-463C-41BB-8A3D-93FD8F912C06}"/>
    <cellStyle name="쉼표 [0] 43" xfId="15625" xr:uid="{9BC1EABF-1C8B-4314-8635-9EB3D51FF007}"/>
    <cellStyle name="쉼표 [0] 5" xfId="54" xr:uid="{964A8D67-B9E3-4960-9731-C764759A8164}"/>
    <cellStyle name="쉼표 [0] 5 10" xfId="7607" xr:uid="{A28A8E19-C4B5-405E-B5A7-B82FA8AF69BE}"/>
    <cellStyle name="쉼표 [0] 5 11" xfId="11399" xr:uid="{7F85F20F-2DEF-4BB5-9994-F1D8B2DA09A3}"/>
    <cellStyle name="쉼표 [0] 5 12" xfId="15190" xr:uid="{3D831ACB-EDB9-4BED-B2E4-4F2D6F17DE7D}"/>
    <cellStyle name="쉼표 [0] 5 13" xfId="18981" xr:uid="{AC8A93A0-49D7-4DCB-AA90-C3AD4B05AD93}"/>
    <cellStyle name="쉼표 [0] 5 2" xfId="78" xr:uid="{D81257D4-FC9A-4A9A-ACBE-70502080D577}"/>
    <cellStyle name="쉼표 [0] 5 2 10" xfId="15191" xr:uid="{3EF91326-D746-43E2-A4B9-DDF857C40116}"/>
    <cellStyle name="쉼표 [0] 5 2 11" xfId="18982" xr:uid="{C085D243-A3DC-4F3D-B7FA-D4450E321EE3}"/>
    <cellStyle name="쉼표 [0] 5 2 2" xfId="1013" xr:uid="{75E81371-BF57-44C8-9B9D-3B84F980111E}"/>
    <cellStyle name="쉼표 [0] 5 2 2 2" xfId="1696" xr:uid="{0E333920-42EB-42A2-9301-99F6CB16469D}"/>
    <cellStyle name="쉼표 [0] 5 2 2 2 2" xfId="3489" xr:uid="{1F86B4E2-A1B0-474D-B312-FBCCE5E45921}"/>
    <cellStyle name="쉼표 [0] 5 2 2 2 2 2" xfId="7611" xr:uid="{FF206461-F69B-4FD7-8110-03F2721C5B7A}"/>
    <cellStyle name="쉼표 [0] 5 2 2 2 2 3" xfId="11403" xr:uid="{7B4E709D-5991-4C78-AAB5-FBFA82EE9870}"/>
    <cellStyle name="쉼표 [0] 5 2 2 2 2 4" xfId="15194" xr:uid="{DD8481B0-FAE5-4AA2-9A14-E4459BBF13EA}"/>
    <cellStyle name="쉼표 [0] 5 2 2 2 2 5" xfId="18985" xr:uid="{44A0AE8F-3FE7-41F8-A738-95141CA353D2}"/>
    <cellStyle name="쉼표 [0] 5 2 2 2 3" xfId="7610" xr:uid="{3AC1129B-D20F-4F2C-AB42-3A19B7801AB4}"/>
    <cellStyle name="쉼표 [0] 5 2 2 2 4" xfId="11402" xr:uid="{2B75DD52-1485-49F3-B0DC-AE599326EC96}"/>
    <cellStyle name="쉼표 [0] 5 2 2 2 5" xfId="15193" xr:uid="{8F53F489-3C5C-4110-8F3B-D431DFB22C42}"/>
    <cellStyle name="쉼표 [0] 5 2 2 2 6" xfId="18984" xr:uid="{44B328A5-B656-44C0-BF26-E7AEB3B1CFE9}"/>
    <cellStyle name="쉼표 [0] 5 2 2 3" xfId="2201" xr:uid="{CC218B68-8A38-4937-A2B6-B0AB036315F7}"/>
    <cellStyle name="쉼표 [0] 5 2 2 3 2" xfId="3994" xr:uid="{50BC37EF-D3D4-4EE2-81F7-0F46F6BF2E63}"/>
    <cellStyle name="쉼표 [0] 5 2 2 3 2 2" xfId="7613" xr:uid="{4E5AC380-57EC-4692-9299-BD79F83F05FC}"/>
    <cellStyle name="쉼표 [0] 5 2 2 3 2 3" xfId="11405" xr:uid="{518EAC18-1EB2-4181-93CB-232F2B972018}"/>
    <cellStyle name="쉼표 [0] 5 2 2 3 2 4" xfId="15196" xr:uid="{FB9CF3AA-5FF9-4FDB-895C-E7798F75C5D3}"/>
    <cellStyle name="쉼표 [0] 5 2 2 3 2 5" xfId="18987" xr:uid="{7BB781E5-35F3-492C-8B86-2FB1F26AC25B}"/>
    <cellStyle name="쉼표 [0] 5 2 2 3 3" xfId="7612" xr:uid="{D78B9301-514A-44C9-B6A1-9B18E8C4CF52}"/>
    <cellStyle name="쉼표 [0] 5 2 2 3 4" xfId="11404" xr:uid="{D890FC00-E1CD-4747-B561-A17D55D98683}"/>
    <cellStyle name="쉼표 [0] 5 2 2 3 5" xfId="15195" xr:uid="{66451F8B-C30E-473C-AB44-77FBF0756865}"/>
    <cellStyle name="쉼표 [0] 5 2 2 3 6" xfId="18986" xr:uid="{2BCAF613-4D8F-4D36-A767-EF7312E7686A}"/>
    <cellStyle name="쉼표 [0] 5 2 2 4" xfId="2806" xr:uid="{A180E345-A79C-4C03-90B4-AF26EB3AAC75}"/>
    <cellStyle name="쉼표 [0] 5 2 2 4 2" xfId="7614" xr:uid="{968A72BC-8AB2-44A6-A8D9-9C1B0DFDFD55}"/>
    <cellStyle name="쉼표 [0] 5 2 2 4 3" xfId="11406" xr:uid="{F2CB1BDE-32B7-490A-A191-E346CA7EC790}"/>
    <cellStyle name="쉼표 [0] 5 2 2 4 4" xfId="15197" xr:uid="{A4E1AFFD-7FA3-47C7-8F1B-C3BF04028245}"/>
    <cellStyle name="쉼표 [0] 5 2 2 4 5" xfId="18988" xr:uid="{CC1BE04F-3C43-4A41-9B46-09688CD118AB}"/>
    <cellStyle name="쉼표 [0] 5 2 2 5" xfId="7609" xr:uid="{38F106C4-108A-426E-8043-CAAF8F8741C3}"/>
    <cellStyle name="쉼표 [0] 5 2 2 6" xfId="11401" xr:uid="{C5EF4716-1550-4ADB-A791-0B7E4C836022}"/>
    <cellStyle name="쉼표 [0] 5 2 2 7" xfId="15192" xr:uid="{D848ED6D-8109-4753-8F0A-0DC011ECC01D}"/>
    <cellStyle name="쉼표 [0] 5 2 2 8" xfId="18983" xr:uid="{BF0208DA-CD90-4107-9A88-909C26382948}"/>
    <cellStyle name="쉼표 [0] 5 2 3" xfId="1240" xr:uid="{B94EA4EF-5671-458E-A2FB-68B4B77DAB61}"/>
    <cellStyle name="쉼표 [0] 5 2 3 2" xfId="1923" xr:uid="{0537C7E8-EA84-46C0-A115-A8C0DDA0B05B}"/>
    <cellStyle name="쉼표 [0] 5 2 3 2 2" xfId="3716" xr:uid="{A475BB6F-E231-447E-98C7-DABDBBCECEDC}"/>
    <cellStyle name="쉼표 [0] 5 2 3 2 2 2" xfId="7617" xr:uid="{03333610-21BC-4D75-B344-898B21ED8ACE}"/>
    <cellStyle name="쉼표 [0] 5 2 3 2 2 3" xfId="11409" xr:uid="{26105FAA-FC28-4952-866F-D48E92BCBCC2}"/>
    <cellStyle name="쉼표 [0] 5 2 3 2 2 4" xfId="15200" xr:uid="{6D45E050-91B6-4BEE-B950-9345F2304CEB}"/>
    <cellStyle name="쉼표 [0] 5 2 3 2 2 5" xfId="18991" xr:uid="{9E1E0DEE-C005-48EA-B2FE-475A29054F7D}"/>
    <cellStyle name="쉼표 [0] 5 2 3 2 3" xfId="7616" xr:uid="{CDD43D54-1A93-4F56-A379-6EC433E85BFB}"/>
    <cellStyle name="쉼표 [0] 5 2 3 2 4" xfId="11408" xr:uid="{A95270FA-81EA-4346-B63A-6C4352370F26}"/>
    <cellStyle name="쉼표 [0] 5 2 3 2 5" xfId="15199" xr:uid="{7103B660-651F-491B-9D6E-BA65F27E67B5}"/>
    <cellStyle name="쉼표 [0] 5 2 3 2 6" xfId="18990" xr:uid="{A18C8C97-40D9-4AFB-8258-C35F8D01BB65}"/>
    <cellStyle name="쉼표 [0] 5 2 3 3" xfId="3033" xr:uid="{2505C993-EC08-4786-8E71-1B9482A537F9}"/>
    <cellStyle name="쉼표 [0] 5 2 3 3 2" xfId="7618" xr:uid="{B0ABC99F-2F31-4E1E-BE32-A13A4F678BC1}"/>
    <cellStyle name="쉼표 [0] 5 2 3 3 3" xfId="11410" xr:uid="{625CE6FA-3F71-4FC6-B687-E19B2D0299AD}"/>
    <cellStyle name="쉼표 [0] 5 2 3 3 4" xfId="15201" xr:uid="{A7938134-1275-4BBC-BA39-B52F01488AE5}"/>
    <cellStyle name="쉼표 [0] 5 2 3 3 5" xfId="18992" xr:uid="{AE3E9EC5-9006-4CD5-BD7F-64457C6F390E}"/>
    <cellStyle name="쉼표 [0] 5 2 3 4" xfId="7615" xr:uid="{A08B01D3-E44B-4F77-B3B6-C3592868B4E1}"/>
    <cellStyle name="쉼표 [0] 5 2 3 5" xfId="11407" xr:uid="{2997ABAA-F284-4E35-9CE6-ABC59C8238BF}"/>
    <cellStyle name="쉼표 [0] 5 2 3 6" xfId="15198" xr:uid="{5D38DD4E-6E0A-4566-BD43-3695E4E3070B}"/>
    <cellStyle name="쉼표 [0] 5 2 3 7" xfId="18989" xr:uid="{ADF1C0C7-EA2C-464B-9E37-D3C8FC584177}"/>
    <cellStyle name="쉼표 [0] 5 2 4" xfId="1468" xr:uid="{F549A9B2-52E7-462D-92F7-1766A714F7D6}"/>
    <cellStyle name="쉼표 [0] 5 2 4 2" xfId="3261" xr:uid="{D4AFA20B-DC7C-4F60-A4B6-1084165605DA}"/>
    <cellStyle name="쉼표 [0] 5 2 4 2 2" xfId="7620" xr:uid="{B246D70C-62E8-4ADB-B8A2-A732C4254BD2}"/>
    <cellStyle name="쉼표 [0] 5 2 4 2 3" xfId="11412" xr:uid="{04D21AAD-F1C7-4EB5-B5BF-3D38E2EB346C}"/>
    <cellStyle name="쉼표 [0] 5 2 4 2 4" xfId="15203" xr:uid="{3A6E90A4-5D08-4C42-9EB9-B38DDB498FD3}"/>
    <cellStyle name="쉼표 [0] 5 2 4 2 5" xfId="18994" xr:uid="{ACDEB79C-AF95-4D40-8CB7-BF554748A63C}"/>
    <cellStyle name="쉼표 [0] 5 2 4 3" xfId="7619" xr:uid="{733139E1-2AE9-4DE7-B494-E488D2384185}"/>
    <cellStyle name="쉼표 [0] 5 2 4 4" xfId="11411" xr:uid="{3A923630-FF27-4763-9400-758EBCC7FBD2}"/>
    <cellStyle name="쉼표 [0] 5 2 4 5" xfId="15202" xr:uid="{915CA308-C29A-4EFF-9F4D-CE8E66083690}"/>
    <cellStyle name="쉼표 [0] 5 2 4 6" xfId="18993" xr:uid="{4947D957-A0DD-41AB-B0D4-BACF572FACF3}"/>
    <cellStyle name="쉼표 [0] 5 2 5" xfId="786" xr:uid="{1A969032-2519-45B1-AE5F-25FC207F51AE}"/>
    <cellStyle name="쉼표 [0] 5 2 5 2" xfId="2579" xr:uid="{A1E8B42A-C8DF-4E39-9528-FE4528CE29B7}"/>
    <cellStyle name="쉼표 [0] 5 2 5 2 2" xfId="7622" xr:uid="{FB72648E-73E8-4F8D-AEC2-D57356C0BDF7}"/>
    <cellStyle name="쉼표 [0] 5 2 5 2 3" xfId="11414" xr:uid="{25E4A273-0C87-4EF7-84CD-697F8C56DC8F}"/>
    <cellStyle name="쉼표 [0] 5 2 5 2 4" xfId="15205" xr:uid="{B833F14F-7021-4182-B526-BB1F04BCE67C}"/>
    <cellStyle name="쉼표 [0] 5 2 5 2 5" xfId="18996" xr:uid="{CB434D99-67E8-47E5-B201-F43DD9C0330C}"/>
    <cellStyle name="쉼표 [0] 5 2 5 3" xfId="7621" xr:uid="{DDE960C7-ACB0-4E99-9ED0-52F99CB3E03F}"/>
    <cellStyle name="쉼표 [0] 5 2 5 4" xfId="11413" xr:uid="{27A12A08-138C-4582-8609-C4FBF5A01AD9}"/>
    <cellStyle name="쉼표 [0] 5 2 5 5" xfId="15204" xr:uid="{E34BDE42-A639-405C-A928-23EF3E90A8B9}"/>
    <cellStyle name="쉼표 [0] 5 2 5 6" xfId="18995" xr:uid="{02D172AB-3EEF-4655-B136-A9AC8DCCE9AE}"/>
    <cellStyle name="쉼표 [0] 5 2 6" xfId="2324" xr:uid="{1E006C13-8BFF-4A07-ACCE-56B1CF5E8709}"/>
    <cellStyle name="쉼표 [0] 5 2 6 2" xfId="7623" xr:uid="{817508BD-6D7F-4333-B3F0-792C14A8632B}"/>
    <cellStyle name="쉼표 [0] 5 2 6 3" xfId="11415" xr:uid="{0A0E3018-DB4E-4142-B0CC-C3EB4DF9C8E8}"/>
    <cellStyle name="쉼표 [0] 5 2 6 4" xfId="15206" xr:uid="{28104637-2C72-4202-B8EF-45B92929A3B4}"/>
    <cellStyle name="쉼표 [0] 5 2 6 5" xfId="18997" xr:uid="{B600227C-CF38-45B8-A0C9-F7633A710274}"/>
    <cellStyle name="쉼표 [0] 5 2 7" xfId="505" xr:uid="{754EAC56-EC9D-45F5-ABD4-4112B3BDE616}"/>
    <cellStyle name="쉼표 [0] 5 2 7 2" xfId="7624" xr:uid="{D96925C1-2763-4DDF-B21A-EAFC25625A8E}"/>
    <cellStyle name="쉼표 [0] 5 2 7 3" xfId="11416" xr:uid="{0BF0D5BE-C835-4C0C-BCB7-6BD140BDBEC2}"/>
    <cellStyle name="쉼표 [0] 5 2 7 4" xfId="15207" xr:uid="{D6404E7F-94D4-4DBF-901C-24307EB210DE}"/>
    <cellStyle name="쉼표 [0] 5 2 7 5" xfId="18998" xr:uid="{014D0741-5DF5-4392-89E7-0F9FF3A8587F}"/>
    <cellStyle name="쉼표 [0] 5 2 8" xfId="7608" xr:uid="{338C024D-D5F7-4DCE-9128-CD58949CB818}"/>
    <cellStyle name="쉼표 [0] 5 2 9" xfId="11400" xr:uid="{E449ABF1-C0FE-40C0-A48E-96804CD47046}"/>
    <cellStyle name="쉼표 [0] 5 3" xfId="711" xr:uid="{7135B0E0-F622-4242-B4C5-0A143BBF6DD0}"/>
    <cellStyle name="쉼표 [0] 5 3 10" xfId="18999" xr:uid="{5BA6F626-F4D3-4F95-BA72-FABC9657EBDA}"/>
    <cellStyle name="쉼표 [0] 5 3 2" xfId="938" xr:uid="{78A38C03-9909-4673-B38D-56508CD293B2}"/>
    <cellStyle name="쉼표 [0] 5 3 2 2" xfId="1621" xr:uid="{7D190B5C-A11F-43CB-89C1-8F4238E2FC92}"/>
    <cellStyle name="쉼표 [0] 5 3 2 2 2" xfId="3414" xr:uid="{33A40EF3-6B19-4133-A334-BB29A3C846EE}"/>
    <cellStyle name="쉼표 [0] 5 3 2 2 2 2" xfId="7628" xr:uid="{EF5E7273-117D-4EB9-8526-F32487CDC222}"/>
    <cellStyle name="쉼표 [0] 5 3 2 2 2 3" xfId="11420" xr:uid="{9F298E88-89E0-4E54-902D-77849CAE38EE}"/>
    <cellStyle name="쉼표 [0] 5 3 2 2 2 4" xfId="15211" xr:uid="{A1DF1981-993B-47C5-A150-7F8A8A5CC4F1}"/>
    <cellStyle name="쉼표 [0] 5 3 2 2 2 5" xfId="19002" xr:uid="{45337CA3-E24D-4E2F-9ECF-8595D5217DDE}"/>
    <cellStyle name="쉼표 [0] 5 3 2 2 3" xfId="7627" xr:uid="{71F2130F-E4BB-4331-BF76-A764B9B884B4}"/>
    <cellStyle name="쉼표 [0] 5 3 2 2 4" xfId="11419" xr:uid="{9AB379EB-DF19-4E00-95B1-0B98A8B6B703}"/>
    <cellStyle name="쉼표 [0] 5 3 2 2 5" xfId="15210" xr:uid="{A2F8ED7C-E892-4D2E-9D40-26FCFA631EAF}"/>
    <cellStyle name="쉼표 [0] 5 3 2 2 6" xfId="19001" xr:uid="{5BE08815-27C3-455E-B83C-EE2A4E784DB4}"/>
    <cellStyle name="쉼표 [0] 5 3 2 3" xfId="2731" xr:uid="{7472EF19-8B29-40A5-81E6-188CAA8EC1AC}"/>
    <cellStyle name="쉼표 [0] 5 3 2 3 2" xfId="7629" xr:uid="{C983F849-2554-4BED-87A0-13941A75E92A}"/>
    <cellStyle name="쉼표 [0] 5 3 2 3 3" xfId="11421" xr:uid="{22DC2999-D30E-495A-8B72-E1DFD1DD8622}"/>
    <cellStyle name="쉼표 [0] 5 3 2 3 4" xfId="15212" xr:uid="{48EF853E-3B0E-4ACB-8170-BBFCAC445EF9}"/>
    <cellStyle name="쉼표 [0] 5 3 2 3 5" xfId="19003" xr:uid="{0B47355D-C4B5-43D2-B1D6-055B0783F6BB}"/>
    <cellStyle name="쉼표 [0] 5 3 2 4" xfId="7626" xr:uid="{FB97AFC3-EA50-4F24-BF77-7BEA20C91B4E}"/>
    <cellStyle name="쉼표 [0] 5 3 2 5" xfId="11418" xr:uid="{45CDF88B-3255-454B-A27B-1809FD13DEFF}"/>
    <cellStyle name="쉼표 [0] 5 3 2 6" xfId="15209" xr:uid="{EEE09003-7AC3-4B7A-8B68-BA0E055B5432}"/>
    <cellStyle name="쉼표 [0] 5 3 2 7" xfId="19000" xr:uid="{6CA0A287-6B3E-402D-91B6-5B3CB187004D}"/>
    <cellStyle name="쉼표 [0] 5 3 3" xfId="1165" xr:uid="{907A0C1B-3622-4128-B3C5-ACCEB26EADBA}"/>
    <cellStyle name="쉼표 [0] 5 3 3 2" xfId="1848" xr:uid="{6D0A1734-C58F-4839-A67D-84E5A6A84030}"/>
    <cellStyle name="쉼표 [0] 5 3 3 2 2" xfId="3641" xr:uid="{FC8AAC00-6358-431E-9B15-E2188219D6E9}"/>
    <cellStyle name="쉼표 [0] 5 3 3 2 2 2" xfId="7632" xr:uid="{DB83454A-8B8F-4357-B18B-803F44FB33F9}"/>
    <cellStyle name="쉼표 [0] 5 3 3 2 2 3" xfId="11424" xr:uid="{5E16BD41-7415-4BD8-B035-329CB89ECEA6}"/>
    <cellStyle name="쉼표 [0] 5 3 3 2 2 4" xfId="15215" xr:uid="{DC21CD46-8F05-459C-88E5-F8F3C434FC59}"/>
    <cellStyle name="쉼표 [0] 5 3 3 2 2 5" xfId="19006" xr:uid="{828B04F6-8932-4E11-A683-C8FA8AE24963}"/>
    <cellStyle name="쉼표 [0] 5 3 3 2 3" xfId="7631" xr:uid="{8A5BF52D-5790-4269-9329-A4C61A57D9DA}"/>
    <cellStyle name="쉼표 [0] 5 3 3 2 4" xfId="11423" xr:uid="{F075FAA3-9023-401A-994C-710528A9CD21}"/>
    <cellStyle name="쉼표 [0] 5 3 3 2 5" xfId="15214" xr:uid="{6FD38C3C-83F0-4812-85E7-8E5BA13A8906}"/>
    <cellStyle name="쉼표 [0] 5 3 3 2 6" xfId="19005" xr:uid="{DDC46CA2-118E-4CFE-9056-08C296585C2F}"/>
    <cellStyle name="쉼표 [0] 5 3 3 3" xfId="2958" xr:uid="{7F4B0ACB-23D4-43DA-8EEF-F7A081799521}"/>
    <cellStyle name="쉼표 [0] 5 3 3 3 2" xfId="7633" xr:uid="{896DC48F-154D-43DD-B95E-909153BEA304}"/>
    <cellStyle name="쉼표 [0] 5 3 3 3 3" xfId="11425" xr:uid="{5EA4D9E6-D0FB-478A-A504-B80056950351}"/>
    <cellStyle name="쉼표 [0] 5 3 3 3 4" xfId="15216" xr:uid="{DE7CA4A4-01D5-4964-BBD0-CB2E4D7E8593}"/>
    <cellStyle name="쉼표 [0] 5 3 3 3 5" xfId="19007" xr:uid="{A4E78C8E-F29D-47AC-B509-88B31F9D7FBD}"/>
    <cellStyle name="쉼표 [0] 5 3 3 4" xfId="7630" xr:uid="{7BB0520F-0244-4AAD-84A2-4C9763B140E7}"/>
    <cellStyle name="쉼표 [0] 5 3 3 5" xfId="11422" xr:uid="{D2B463B3-35CB-454C-8925-32F50996F019}"/>
    <cellStyle name="쉼표 [0] 5 3 3 6" xfId="15213" xr:uid="{7BB79D64-EE99-43FF-9CE9-8B43BDA9B31C}"/>
    <cellStyle name="쉼표 [0] 5 3 3 7" xfId="19004" xr:uid="{2E80A716-F878-4BC1-9408-7C6D13BA10D3}"/>
    <cellStyle name="쉼표 [0] 5 3 4" xfId="1393" xr:uid="{3099D475-F2DD-4B49-A24A-B19BC5953554}"/>
    <cellStyle name="쉼표 [0] 5 3 4 2" xfId="3186" xr:uid="{D9D9869D-1CA9-4401-9904-A14546188322}"/>
    <cellStyle name="쉼표 [0] 5 3 4 2 2" xfId="7635" xr:uid="{26A6B295-AC17-4917-8EE1-3A4D9A431680}"/>
    <cellStyle name="쉼표 [0] 5 3 4 2 3" xfId="11427" xr:uid="{2E2B1C01-50A3-40DA-B818-8C6F8E0E7ECF}"/>
    <cellStyle name="쉼표 [0] 5 3 4 2 4" xfId="15218" xr:uid="{A3070DB6-AD7E-412E-B775-047CDC8EEBEE}"/>
    <cellStyle name="쉼표 [0] 5 3 4 2 5" xfId="19009" xr:uid="{F4D64DB6-397F-41DE-A967-F60B0D5316EA}"/>
    <cellStyle name="쉼표 [0] 5 3 4 3" xfId="7634" xr:uid="{9B7A4E4C-F245-40E2-8F70-56DCD87B3E4C}"/>
    <cellStyle name="쉼표 [0] 5 3 4 4" xfId="11426" xr:uid="{DC7CD88C-BF00-4B32-8BA9-12571760CC91}"/>
    <cellStyle name="쉼표 [0] 5 3 4 5" xfId="15217" xr:uid="{5E2DE7A6-CF04-4ECC-A08F-373BAA89F00C}"/>
    <cellStyle name="쉼표 [0] 5 3 4 6" xfId="19008" xr:uid="{2518CC6D-85FF-4290-BEA0-54C133897A7D}"/>
    <cellStyle name="쉼표 [0] 5 3 5" xfId="1997" xr:uid="{323FF74A-8075-4A90-A170-B1C484A3F7E4}"/>
    <cellStyle name="쉼표 [0] 5 3 5 2" xfId="3790" xr:uid="{DC71F737-2378-4A7D-AA91-F7178330E590}"/>
    <cellStyle name="쉼표 [0] 5 3 5 2 2" xfId="7637" xr:uid="{6BC4FA1B-37F3-4F2D-BDAA-E0A62A168209}"/>
    <cellStyle name="쉼표 [0] 5 3 5 2 3" xfId="11429" xr:uid="{460C3822-59B2-4761-AA25-759C875CE753}"/>
    <cellStyle name="쉼표 [0] 5 3 5 2 4" xfId="15220" xr:uid="{EE8507DD-FF08-4BA3-859A-CBE9E43AEDAB}"/>
    <cellStyle name="쉼표 [0] 5 3 5 2 5" xfId="19011" xr:uid="{EDF9002F-0373-4D47-AA71-6A0DA74A70BA}"/>
    <cellStyle name="쉼표 [0] 5 3 5 3" xfId="7636" xr:uid="{4F81FC00-4C3F-4D3E-99BF-EBB87AEDC3A4}"/>
    <cellStyle name="쉼표 [0] 5 3 5 4" xfId="11428" xr:uid="{03EF9923-4E7A-457F-AE64-7D14E595C5BB}"/>
    <cellStyle name="쉼표 [0] 5 3 5 5" xfId="15219" xr:uid="{80B722D5-5838-4369-BA7F-6CA29908C5BF}"/>
    <cellStyle name="쉼표 [0] 5 3 5 6" xfId="19010" xr:uid="{5F7181D0-85EA-42D1-9E78-56B2DB7C3BA9}"/>
    <cellStyle name="쉼표 [0] 5 3 6" xfId="2504" xr:uid="{34ECEA50-39C4-4B9A-A11E-16C12D4CAF92}"/>
    <cellStyle name="쉼표 [0] 5 3 6 2" xfId="7638" xr:uid="{63A76218-05B3-497D-9C2E-9DB272B83F90}"/>
    <cellStyle name="쉼표 [0] 5 3 6 3" xfId="11430" xr:uid="{07839A87-6EE2-4085-9709-D0DF79D6BE7A}"/>
    <cellStyle name="쉼표 [0] 5 3 6 4" xfId="15221" xr:uid="{BF982CF2-17EF-4FEA-96C6-C1701EC98AC8}"/>
    <cellStyle name="쉼표 [0] 5 3 6 5" xfId="19012" xr:uid="{9760638B-AECA-44E2-A0DA-B9600CEB24D5}"/>
    <cellStyle name="쉼표 [0] 5 3 7" xfId="7625" xr:uid="{38B5CD21-3675-4E58-BA82-674B9B68DA18}"/>
    <cellStyle name="쉼표 [0] 5 3 8" xfId="11417" xr:uid="{4AD86105-5E72-4322-961B-F8CA654FC37B}"/>
    <cellStyle name="쉼표 [0] 5 3 9" xfId="15208" xr:uid="{9CFD463F-26B6-435E-B764-A55AE5947F39}"/>
    <cellStyle name="쉼표 [0] 5 4" xfId="862" xr:uid="{BD874CD0-16E7-40CC-A4EB-AF78F327BC5E}"/>
    <cellStyle name="쉼표 [0] 5 4 2" xfId="1545" xr:uid="{70D04273-F1EA-47D3-B678-03B64A5FE3A6}"/>
    <cellStyle name="쉼표 [0] 5 4 2 2" xfId="3338" xr:uid="{103D60C8-5081-4578-B048-AA512808AF6F}"/>
    <cellStyle name="쉼표 [0] 5 4 2 2 2" xfId="7641" xr:uid="{1167A147-8197-43E1-A53F-6ED4F5A1963C}"/>
    <cellStyle name="쉼표 [0] 5 4 2 2 3" xfId="11433" xr:uid="{9A740915-CD1F-4253-82BD-F6E3B6654A3E}"/>
    <cellStyle name="쉼표 [0] 5 4 2 2 4" xfId="15224" xr:uid="{B8CCEAC3-CE6D-4B99-8AE2-553509D25DAA}"/>
    <cellStyle name="쉼표 [0] 5 4 2 2 5" xfId="19015" xr:uid="{79A2313B-5DFE-4A5D-9A69-CC5550D89954}"/>
    <cellStyle name="쉼표 [0] 5 4 2 3" xfId="7640" xr:uid="{159C2195-4712-4BDF-8886-3635ABAAD6FA}"/>
    <cellStyle name="쉼표 [0] 5 4 2 4" xfId="11432" xr:uid="{0F7976A0-B385-4BE8-AA69-7F24A3DB4F27}"/>
    <cellStyle name="쉼표 [0] 5 4 2 5" xfId="15223" xr:uid="{AB423F98-D5AF-47C4-A54B-08C95F2E0788}"/>
    <cellStyle name="쉼표 [0] 5 4 2 6" xfId="19014" xr:uid="{828728C5-8102-4592-A8D5-6CFA91E02725}"/>
    <cellStyle name="쉼표 [0] 5 4 3" xfId="2126" xr:uid="{815F7741-D4B8-4DD1-9C42-318D2AEF08E2}"/>
    <cellStyle name="쉼표 [0] 5 4 3 2" xfId="3919" xr:uid="{6321FE40-E75F-49B9-95C8-EB25C6793A50}"/>
    <cellStyle name="쉼표 [0] 5 4 3 2 2" xfId="7643" xr:uid="{A13DDE6C-B0BF-4DCD-999F-675247EDB66D}"/>
    <cellStyle name="쉼표 [0] 5 4 3 2 3" xfId="11435" xr:uid="{327C7252-D3CB-480F-928B-62BA7842D9AB}"/>
    <cellStyle name="쉼표 [0] 5 4 3 2 4" xfId="15226" xr:uid="{78D2345E-0C83-43A8-B534-5C178B14EB0B}"/>
    <cellStyle name="쉼표 [0] 5 4 3 2 5" xfId="19017" xr:uid="{5CA1DA72-0463-4DBD-B5B5-B4A64CEA2E24}"/>
    <cellStyle name="쉼표 [0] 5 4 3 3" xfId="7642" xr:uid="{942DC81F-A8D6-4048-8F9E-FC13669D5AAE}"/>
    <cellStyle name="쉼표 [0] 5 4 3 4" xfId="11434" xr:uid="{12F6A13D-5E33-4F79-BC17-788C9ACDA9F8}"/>
    <cellStyle name="쉼표 [0] 5 4 3 5" xfId="15225" xr:uid="{9F11138B-ADC0-4FE0-863F-595CB2610A8C}"/>
    <cellStyle name="쉼표 [0] 5 4 3 6" xfId="19016" xr:uid="{7BB28CA5-63DC-480E-BCF2-543FC72EDE8C}"/>
    <cellStyle name="쉼표 [0] 5 4 4" xfId="2655" xr:uid="{711681F1-44C9-41D6-8EE6-CE49CD5BDEF2}"/>
    <cellStyle name="쉼표 [0] 5 4 4 2" xfId="7644" xr:uid="{18CFCEC9-1C46-402E-923E-F87612581E48}"/>
    <cellStyle name="쉼표 [0] 5 4 4 3" xfId="11436" xr:uid="{ACA5C1C8-A530-484C-8554-87200CA5EE38}"/>
    <cellStyle name="쉼표 [0] 5 4 4 4" xfId="15227" xr:uid="{4CE058B2-C4CB-4BE0-BC96-45330CFEBF3F}"/>
    <cellStyle name="쉼표 [0] 5 4 4 5" xfId="19018" xr:uid="{56EBF318-B9FC-42A8-9ED0-789F5175DA0C}"/>
    <cellStyle name="쉼표 [0] 5 4 5" xfId="7639" xr:uid="{F5035F45-A35A-4A87-ACA3-B0401D88D079}"/>
    <cellStyle name="쉼표 [0] 5 4 6" xfId="11431" xr:uid="{82FCFFAB-D2A4-4A93-BC5D-950B5E7ABBDE}"/>
    <cellStyle name="쉼표 [0] 5 4 7" xfId="15222" xr:uid="{1FC58E4D-26B4-4D7D-AF89-4EED40A6827B}"/>
    <cellStyle name="쉼표 [0] 5 4 8" xfId="19013" xr:uid="{F71A64A0-09A6-4F89-BC7A-CFB442B5161F}"/>
    <cellStyle name="쉼표 [0] 5 5" xfId="1089" xr:uid="{31548245-0BA0-4583-A52C-4601311EFAC7}"/>
    <cellStyle name="쉼표 [0] 5 5 2" xfId="1772" xr:uid="{3DCE604B-8CE7-4B27-A527-325DE2F23224}"/>
    <cellStyle name="쉼표 [0] 5 5 2 2" xfId="3565" xr:uid="{1E6412DE-435A-4B7D-B25A-7596DFD32A28}"/>
    <cellStyle name="쉼표 [0] 5 5 2 2 2" xfId="7647" xr:uid="{FDDE4A7F-4579-4648-A979-D9AC3F7FC1D6}"/>
    <cellStyle name="쉼표 [0] 5 5 2 2 3" xfId="11439" xr:uid="{055EFA8D-92CE-482D-889B-F02BCD11CDAD}"/>
    <cellStyle name="쉼표 [0] 5 5 2 2 4" xfId="15230" xr:uid="{D6C68513-A5B2-4D16-B857-81C6BC5CE9AE}"/>
    <cellStyle name="쉼표 [0] 5 5 2 2 5" xfId="19021" xr:uid="{ADA5D3AE-5C18-4DFD-AF5B-953FA38C7661}"/>
    <cellStyle name="쉼표 [0] 5 5 2 3" xfId="7646" xr:uid="{065AF79A-05A5-425F-BCCF-A2709075FD00}"/>
    <cellStyle name="쉼표 [0] 5 5 2 4" xfId="11438" xr:uid="{6E55B2BA-A094-4DED-94E1-6A2D40FC6634}"/>
    <cellStyle name="쉼표 [0] 5 5 2 5" xfId="15229" xr:uid="{D29B5591-2600-4CB7-B4BD-526EA0FAAE1D}"/>
    <cellStyle name="쉼표 [0] 5 5 2 6" xfId="19020" xr:uid="{A9C93473-C31C-46A7-9231-80D707378925}"/>
    <cellStyle name="쉼표 [0] 5 5 3" xfId="2882" xr:uid="{CA08E786-BB4F-4806-A5AA-DD129599277E}"/>
    <cellStyle name="쉼표 [0] 5 5 3 2" xfId="7648" xr:uid="{3991099A-4693-4DFE-9CD8-FFB950D9EE51}"/>
    <cellStyle name="쉼표 [0] 5 5 3 3" xfId="11440" xr:uid="{2CBBC1E9-28CE-4645-BAF5-AC2C5B6AC398}"/>
    <cellStyle name="쉼표 [0] 5 5 3 4" xfId="15231" xr:uid="{60CCF33F-82CF-4034-8BA1-BAEDE4B2376B}"/>
    <cellStyle name="쉼표 [0] 5 5 3 5" xfId="19022" xr:uid="{0C041731-E438-4236-B130-797732750A45}"/>
    <cellStyle name="쉼표 [0] 5 5 4" xfId="7645" xr:uid="{F622DFC5-0ED5-4487-BB54-1427B512A26B}"/>
    <cellStyle name="쉼표 [0] 5 5 5" xfId="11437" xr:uid="{1FBD214C-97D5-4577-80E8-04D6A70FEBFA}"/>
    <cellStyle name="쉼표 [0] 5 5 6" xfId="15228" xr:uid="{3E57CC7F-7A5F-4DF6-AFB9-0EFAF5E5662D}"/>
    <cellStyle name="쉼표 [0] 5 5 7" xfId="19019" xr:uid="{3E738DBE-CB9C-483E-AFC1-183DE4C77358}"/>
    <cellStyle name="쉼표 [0] 5 6" xfId="1317" xr:uid="{5BED89C4-6912-4018-9ADF-CD5B91F52606}"/>
    <cellStyle name="쉼표 [0] 5 6 2" xfId="3110" xr:uid="{E080FB12-50E5-4D8A-9D1C-2475852E5721}"/>
    <cellStyle name="쉼표 [0] 5 6 2 2" xfId="7650" xr:uid="{6DAD47A9-DBDD-413B-8C66-98C88B5D8C8E}"/>
    <cellStyle name="쉼표 [0] 5 6 2 3" xfId="11442" xr:uid="{769B71F0-BF6A-4B3A-A365-AB509AAEB47A}"/>
    <cellStyle name="쉼표 [0] 5 6 2 4" xfId="15233" xr:uid="{B92BAE79-AB0A-4FA3-A9F5-82E3E7E5C64F}"/>
    <cellStyle name="쉼표 [0] 5 6 2 5" xfId="19024" xr:uid="{9905DC84-25D1-4879-A346-E98C3835E9F4}"/>
    <cellStyle name="쉼표 [0] 5 6 3" xfId="7649" xr:uid="{40DEFAF8-FE25-41FB-87A1-4DAEE0E4EE90}"/>
    <cellStyle name="쉼표 [0] 5 6 4" xfId="11441" xr:uid="{1EA706DF-B91C-4D57-A668-FCFC7DD7AE1B}"/>
    <cellStyle name="쉼표 [0] 5 6 5" xfId="15232" xr:uid="{895B6423-FEDB-4EAE-A01F-5586A5220F3C}"/>
    <cellStyle name="쉼표 [0] 5 6 6" xfId="19023" xr:uid="{29873523-2782-4406-91B3-D7EC4CB119F6}"/>
    <cellStyle name="쉼표 [0] 5 7" xfId="621" xr:uid="{A57C069B-61AE-4A98-9D07-8CB01D6EC234}"/>
    <cellStyle name="쉼표 [0] 5 7 2" xfId="2422" xr:uid="{F81C719C-080D-4C82-B41A-7543CA42F049}"/>
    <cellStyle name="쉼표 [0] 5 7 2 2" xfId="7652" xr:uid="{367258E6-98F6-4165-A472-0352B8070E96}"/>
    <cellStyle name="쉼표 [0] 5 7 2 3" xfId="11444" xr:uid="{1CBFCA76-BCEA-4E5F-810E-9335437A09F5}"/>
    <cellStyle name="쉼표 [0] 5 7 2 4" xfId="15235" xr:uid="{25FD8D03-6235-4347-BC50-FFA14364F27D}"/>
    <cellStyle name="쉼표 [0] 5 7 2 5" xfId="19026" xr:uid="{58D46C1E-8E1C-44FF-AD3A-0B0F06BB861E}"/>
    <cellStyle name="쉼표 [0] 5 7 3" xfId="7651" xr:uid="{770C66E9-791D-463A-86F6-D3018F6FBD8A}"/>
    <cellStyle name="쉼표 [0] 5 7 4" xfId="11443" xr:uid="{AF33F87A-FD79-4C45-B92C-46B398A43C23}"/>
    <cellStyle name="쉼표 [0] 5 7 5" xfId="15234" xr:uid="{438984F9-C9D7-4673-9F80-136089854EA7}"/>
    <cellStyle name="쉼표 [0] 5 7 6" xfId="19025" xr:uid="{DF619215-B954-44C9-90C3-87C179AD64AF}"/>
    <cellStyle name="쉼표 [0] 5 8" xfId="2254" xr:uid="{1A07E4C9-997A-4F28-AF31-59BC70643B66}"/>
    <cellStyle name="쉼표 [0] 5 8 2" xfId="7653" xr:uid="{E375A561-ED73-44E3-9BBF-44D7BE274DF0}"/>
    <cellStyle name="쉼표 [0] 5 8 3" xfId="11445" xr:uid="{5F4F6F13-AACE-4633-9F17-C8539510C394}"/>
    <cellStyle name="쉼표 [0] 5 8 4" xfId="15236" xr:uid="{6EA010D4-AEF1-4BD7-B217-C33403E1F839}"/>
    <cellStyle name="쉼표 [0] 5 8 5" xfId="19027" xr:uid="{BDC6170E-B98D-44F4-B795-917ED167E50F}"/>
    <cellStyle name="쉼표 [0] 5 9" xfId="182" xr:uid="{0E84CB1E-8BDD-4B53-ABCB-71A5447E9BEE}"/>
    <cellStyle name="쉼표 [0] 5 9 2" xfId="7654" xr:uid="{61B2DF33-2DD6-42FF-8947-54227375E3B9}"/>
    <cellStyle name="쉼표 [0] 5 9 3" xfId="11446" xr:uid="{152BFD98-790F-4CA4-BCEE-8E3D70E8721A}"/>
    <cellStyle name="쉼표 [0] 5 9 4" xfId="15237" xr:uid="{0304451C-077C-486A-8745-367120066D5F}"/>
    <cellStyle name="쉼표 [0] 5 9 5" xfId="19028" xr:uid="{E3994FF3-F0E4-49B3-A400-D9598A3989E8}"/>
    <cellStyle name="쉼표 [0] 6" xfId="55" xr:uid="{3D16B2A5-E28A-483E-B0DF-CDA423C105EE}"/>
    <cellStyle name="쉼표 [0] 6 10" xfId="7655" xr:uid="{C2B4B34E-A43E-475D-8D59-7D06D57CED93}"/>
    <cellStyle name="쉼표 [0] 6 11" xfId="11447" xr:uid="{F2535B29-946C-4850-94C0-4F489E47FFFF}"/>
    <cellStyle name="쉼표 [0] 6 12" xfId="15238" xr:uid="{B674E35B-169E-4400-A459-9CEBA2880CB1}"/>
    <cellStyle name="쉼표 [0] 6 13" xfId="19029" xr:uid="{7C29414B-BCBD-417A-B158-504DC7F1437E}"/>
    <cellStyle name="쉼표 [0] 6 2" xfId="79" xr:uid="{89A21A20-014B-4341-871A-EEA166C5BAE2}"/>
    <cellStyle name="쉼표 [0] 6 2 10" xfId="15239" xr:uid="{54863C6D-3AF1-4C92-AB90-F799EAAC41BB}"/>
    <cellStyle name="쉼표 [0] 6 2 11" xfId="19030" xr:uid="{73C38F76-65F8-4BBD-978E-972F41A27DC9}"/>
    <cellStyle name="쉼표 [0] 6 2 2" xfId="969" xr:uid="{0D0C28CE-AD91-4090-8D50-8DACC9743334}"/>
    <cellStyle name="쉼표 [0] 6 2 2 2" xfId="1652" xr:uid="{FE23A87D-FB6C-4A0D-B929-6E9D2ACD3F98}"/>
    <cellStyle name="쉼표 [0] 6 2 2 2 2" xfId="3445" xr:uid="{83C37B78-843F-4E88-BA9B-CB0A5200B90C}"/>
    <cellStyle name="쉼표 [0] 6 2 2 2 2 2" xfId="7659" xr:uid="{CBCC2A22-2EA3-439E-96AC-09B36BE2F259}"/>
    <cellStyle name="쉼표 [0] 6 2 2 2 2 3" xfId="11451" xr:uid="{5E514A3B-078C-43C3-A4A4-50EF694BF31B}"/>
    <cellStyle name="쉼표 [0] 6 2 2 2 2 4" xfId="15242" xr:uid="{3A8B498F-0A91-432F-B50E-7EA58BBB8297}"/>
    <cellStyle name="쉼표 [0] 6 2 2 2 2 5" xfId="19033" xr:uid="{47BA61AC-A387-4001-9685-C7AAD07A1836}"/>
    <cellStyle name="쉼표 [0] 6 2 2 2 3" xfId="7658" xr:uid="{D94F5DB1-BE38-4A26-BA24-043B5091C7F8}"/>
    <cellStyle name="쉼표 [0] 6 2 2 2 4" xfId="11450" xr:uid="{5E0DFC25-4598-4456-A31A-18B1668EAE38}"/>
    <cellStyle name="쉼표 [0] 6 2 2 2 5" xfId="15241" xr:uid="{81C5E10C-C357-411A-AFA3-209F7FA60ACB}"/>
    <cellStyle name="쉼표 [0] 6 2 2 2 6" xfId="19032" xr:uid="{5AFBA804-D5EF-4F18-935C-CF168C220007}"/>
    <cellStyle name="쉼표 [0] 6 2 2 3" xfId="2157" xr:uid="{8F351C63-D07A-46B8-BE1F-CEE015F57EE5}"/>
    <cellStyle name="쉼표 [0] 6 2 2 3 2" xfId="3950" xr:uid="{0767A56E-EF7F-4682-AE07-E30B5E283A08}"/>
    <cellStyle name="쉼표 [0] 6 2 2 3 2 2" xfId="7661" xr:uid="{0187B530-37B6-48ED-800D-DBFD38A05A88}"/>
    <cellStyle name="쉼표 [0] 6 2 2 3 2 3" xfId="11453" xr:uid="{78CE802C-1D64-457F-8E62-11E0B3681A49}"/>
    <cellStyle name="쉼표 [0] 6 2 2 3 2 4" xfId="15244" xr:uid="{1AC8BC46-2285-4FAD-9439-22356B53D479}"/>
    <cellStyle name="쉼표 [0] 6 2 2 3 2 5" xfId="19035" xr:uid="{C7A99D11-70C5-45DD-9DB8-AD0714F022AB}"/>
    <cellStyle name="쉼표 [0] 6 2 2 3 3" xfId="7660" xr:uid="{328BD547-085B-4029-9E67-41F02170FBA2}"/>
    <cellStyle name="쉼표 [0] 6 2 2 3 4" xfId="11452" xr:uid="{B621E308-5956-4B2B-816B-4A3E0E95C9C6}"/>
    <cellStyle name="쉼표 [0] 6 2 2 3 5" xfId="15243" xr:uid="{ABA0082C-C66F-4702-B963-8B6E6186D16F}"/>
    <cellStyle name="쉼표 [0] 6 2 2 3 6" xfId="19034" xr:uid="{86E0D6CE-EBFE-4B1B-8616-4BBC5C93B2F7}"/>
    <cellStyle name="쉼표 [0] 6 2 2 4" xfId="2762" xr:uid="{503961C1-12A5-40CB-9C78-0CA2F7248BFE}"/>
    <cellStyle name="쉼표 [0] 6 2 2 4 2" xfId="7662" xr:uid="{7973E3B9-D2C1-4C36-B1C2-771BAEA6A40D}"/>
    <cellStyle name="쉼표 [0] 6 2 2 4 3" xfId="11454" xr:uid="{B379A38F-D8D7-4886-8163-2F407D895F3D}"/>
    <cellStyle name="쉼표 [0] 6 2 2 4 4" xfId="15245" xr:uid="{B07B0AFD-0D67-43D2-98FF-CA0B333E7F26}"/>
    <cellStyle name="쉼표 [0] 6 2 2 4 5" xfId="19036" xr:uid="{3CE4C6CA-8C0E-4039-8AA8-A325B2128513}"/>
    <cellStyle name="쉼표 [0] 6 2 2 5" xfId="7657" xr:uid="{30AD6FE4-35CC-41CB-A5B6-F4F21A4F5762}"/>
    <cellStyle name="쉼표 [0] 6 2 2 6" xfId="11449" xr:uid="{23CEAD7D-2ED1-430D-8DAD-A9019B877A62}"/>
    <cellStyle name="쉼표 [0] 6 2 2 7" xfId="15240" xr:uid="{6C716937-7459-4BC7-AF6C-634031E3C052}"/>
    <cellStyle name="쉼표 [0] 6 2 2 8" xfId="19031" xr:uid="{3BEA240C-474F-46E2-9724-2AED8B9B878F}"/>
    <cellStyle name="쉼표 [0] 6 2 3" xfId="1196" xr:uid="{D9D1FB5C-4D85-425F-B63B-A0801F6FBE90}"/>
    <cellStyle name="쉼표 [0] 6 2 3 2" xfId="1879" xr:uid="{5C12E686-D1BB-46E8-92C6-9BA85B4E9220}"/>
    <cellStyle name="쉼표 [0] 6 2 3 2 2" xfId="3672" xr:uid="{E17D5CDB-FAB5-4135-BBB2-979092570233}"/>
    <cellStyle name="쉼표 [0] 6 2 3 2 2 2" xfId="7665" xr:uid="{6FF9526F-7A27-4691-A3E0-F51A39BCAE7A}"/>
    <cellStyle name="쉼표 [0] 6 2 3 2 2 3" xfId="11457" xr:uid="{F8F14F12-4481-452E-AF3E-F123DCAA7EEE}"/>
    <cellStyle name="쉼표 [0] 6 2 3 2 2 4" xfId="15248" xr:uid="{DF0D4BCE-A4C9-4361-931D-0D67FCF91A4F}"/>
    <cellStyle name="쉼표 [0] 6 2 3 2 2 5" xfId="19039" xr:uid="{ADB2BF0E-1DC1-47FE-9788-BE1CABE9163B}"/>
    <cellStyle name="쉼표 [0] 6 2 3 2 3" xfId="7664" xr:uid="{A28E2C7C-9B7D-4C80-8CF1-54F13A7F15DE}"/>
    <cellStyle name="쉼표 [0] 6 2 3 2 4" xfId="11456" xr:uid="{88545344-5A94-44BD-8DD0-691CBBD5E6FC}"/>
    <cellStyle name="쉼표 [0] 6 2 3 2 5" xfId="15247" xr:uid="{357E66FA-A9B5-4047-AB38-C3F2A7A5F327}"/>
    <cellStyle name="쉼표 [0] 6 2 3 2 6" xfId="19038" xr:uid="{F5E3CA51-3C01-4800-B469-A0694070E16A}"/>
    <cellStyle name="쉼표 [0] 6 2 3 3" xfId="2989" xr:uid="{E38EA192-04A2-4646-B8D4-D5453DCA4269}"/>
    <cellStyle name="쉼표 [0] 6 2 3 3 2" xfId="7666" xr:uid="{CF0ED0C7-6747-48D6-8A44-64401AE4164E}"/>
    <cellStyle name="쉼표 [0] 6 2 3 3 3" xfId="11458" xr:uid="{8815A80E-FEB9-405B-9A57-ABAFE7C06122}"/>
    <cellStyle name="쉼표 [0] 6 2 3 3 4" xfId="15249" xr:uid="{B7417088-5A71-4086-9CC6-E1E36CA8C42D}"/>
    <cellStyle name="쉼표 [0] 6 2 3 3 5" xfId="19040" xr:uid="{105CE951-0FDC-47D4-919C-1B76877003C3}"/>
    <cellStyle name="쉼표 [0] 6 2 3 4" xfId="7663" xr:uid="{64134442-E3D5-445C-A759-AF64AA0072D9}"/>
    <cellStyle name="쉼표 [0] 6 2 3 5" xfId="11455" xr:uid="{1B330B56-024C-46EE-8E07-5D67151E5DCC}"/>
    <cellStyle name="쉼표 [0] 6 2 3 6" xfId="15246" xr:uid="{E741A4EE-2938-4DCC-BE67-6C2F709CD446}"/>
    <cellStyle name="쉼표 [0] 6 2 3 7" xfId="19037" xr:uid="{A8F15FC2-0880-43AC-B98A-5BD2032DBBDC}"/>
    <cellStyle name="쉼표 [0] 6 2 4" xfId="1424" xr:uid="{AF1A6E37-6C4A-4D99-A6DE-35AE408CD520}"/>
    <cellStyle name="쉼표 [0] 6 2 4 2" xfId="3217" xr:uid="{1BC96E10-4608-4D7D-8768-DF69EFA828F0}"/>
    <cellStyle name="쉼표 [0] 6 2 4 2 2" xfId="7668" xr:uid="{2F1AFBFD-96F3-43BA-9448-7AC74CEBDC3F}"/>
    <cellStyle name="쉼표 [0] 6 2 4 2 3" xfId="11460" xr:uid="{4B2B4D80-1053-4DB1-BE99-993D87698817}"/>
    <cellStyle name="쉼표 [0] 6 2 4 2 4" xfId="15251" xr:uid="{EC242AE7-D71A-427C-A12C-38F3EB01E290}"/>
    <cellStyle name="쉼표 [0] 6 2 4 2 5" xfId="19042" xr:uid="{5C028AA2-7D04-40F6-BB58-A2D238105A95}"/>
    <cellStyle name="쉼표 [0] 6 2 4 3" xfId="7667" xr:uid="{AE861EC8-C6D3-44BB-BF7F-C6B6E7A7323D}"/>
    <cellStyle name="쉼표 [0] 6 2 4 4" xfId="11459" xr:uid="{40938CA8-EDD4-4A92-8AF5-6A04561BC48F}"/>
    <cellStyle name="쉼표 [0] 6 2 4 5" xfId="15250" xr:uid="{8EB91D93-6A06-4A2E-A483-7843F9F214A3}"/>
    <cellStyle name="쉼표 [0] 6 2 4 6" xfId="19041" xr:uid="{35635C6F-6AFB-4198-B528-263F5C7D0465}"/>
    <cellStyle name="쉼표 [0] 6 2 5" xfId="742" xr:uid="{E74918C6-2434-4F39-B137-2DF610DF9416}"/>
    <cellStyle name="쉼표 [0] 6 2 5 2" xfId="2535" xr:uid="{C8F19CCC-57EB-415D-B3A4-63D5CAC88599}"/>
    <cellStyle name="쉼표 [0] 6 2 5 2 2" xfId="7670" xr:uid="{9C513FA1-49AE-4068-A642-7B1FF710F5FF}"/>
    <cellStyle name="쉼표 [0] 6 2 5 2 3" xfId="11462" xr:uid="{72ABF027-BB26-4EE2-8FA2-512E0C2FAAD0}"/>
    <cellStyle name="쉼표 [0] 6 2 5 2 4" xfId="15253" xr:uid="{89C4CEEF-E3C2-4C9E-B1DE-D6B6D1DE6211}"/>
    <cellStyle name="쉼표 [0] 6 2 5 2 5" xfId="19044" xr:uid="{B962D615-0F00-4B3C-9787-C6C1DB6ECA3F}"/>
    <cellStyle name="쉼표 [0] 6 2 5 3" xfId="7669" xr:uid="{749AAFA4-7777-4204-93DB-ED6BF87777B7}"/>
    <cellStyle name="쉼표 [0] 6 2 5 4" xfId="11461" xr:uid="{3F4DFEC5-6220-407A-8604-E86C390CDF9C}"/>
    <cellStyle name="쉼표 [0] 6 2 5 5" xfId="15252" xr:uid="{F865C659-05BF-4549-B40E-FE1821C3E7AA}"/>
    <cellStyle name="쉼표 [0] 6 2 5 6" xfId="19043" xr:uid="{40906F10-B54C-4EA7-A6CC-7E497E6E5F66}"/>
    <cellStyle name="쉼표 [0] 6 2 6" xfId="2280" xr:uid="{B6A745C2-3B82-4D9B-9951-2EF80CD7FD0F}"/>
    <cellStyle name="쉼표 [0] 6 2 6 2" xfId="7671" xr:uid="{B287DBA0-31C4-4807-9F83-C13C861966E0}"/>
    <cellStyle name="쉼표 [0] 6 2 6 3" xfId="11463" xr:uid="{C47FD6F3-A55F-49CA-B1CD-86F0DE6713A6}"/>
    <cellStyle name="쉼표 [0] 6 2 6 4" xfId="15254" xr:uid="{7468C6DE-18D9-44B0-ACA8-0B8854B17674}"/>
    <cellStyle name="쉼표 [0] 6 2 6 5" xfId="19045" xr:uid="{051AD1E5-B194-487D-AB3C-6C1F2BF33C02}"/>
    <cellStyle name="쉼표 [0] 6 2 7" xfId="357" xr:uid="{719B5561-2186-4058-9F35-2EBA232FC153}"/>
    <cellStyle name="쉼표 [0] 6 2 7 2" xfId="7672" xr:uid="{3EDF7986-B45F-4C99-92C1-4AF92768D5F7}"/>
    <cellStyle name="쉼표 [0] 6 2 7 3" xfId="11464" xr:uid="{A834DCCA-4B9A-45AD-8D94-C493051F41BD}"/>
    <cellStyle name="쉼표 [0] 6 2 7 4" xfId="15255" xr:uid="{02C13CCF-C386-4D36-B22B-A8280C1CEAB8}"/>
    <cellStyle name="쉼표 [0] 6 2 7 5" xfId="19046" xr:uid="{82B71AFF-41E7-47A8-A4EA-6374A28563BB}"/>
    <cellStyle name="쉼표 [0] 6 2 8" xfId="7656" xr:uid="{90BAF4ED-83D7-4D00-8A05-002E1FDF81FE}"/>
    <cellStyle name="쉼표 [0] 6 2 9" xfId="11448" xr:uid="{D672C588-C7D0-4A44-A737-EC7F4D5DE59E}"/>
    <cellStyle name="쉼표 [0] 6 3" xfId="667" xr:uid="{8BCE60C2-E16A-4739-81FA-BC797993716A}"/>
    <cellStyle name="쉼표 [0] 6 3 10" xfId="19047" xr:uid="{07B4111E-F1F4-4DA9-BF85-CCB8EDD57FE1}"/>
    <cellStyle name="쉼표 [0] 6 3 2" xfId="894" xr:uid="{07A3F59B-1455-4146-8EA2-E2ED4DD4F798}"/>
    <cellStyle name="쉼표 [0] 6 3 2 2" xfId="1577" xr:uid="{7292BC60-4DFF-4A2D-8AE4-706E08B338C6}"/>
    <cellStyle name="쉼표 [0] 6 3 2 2 2" xfId="3370" xr:uid="{9FD2EA27-5207-4B79-B0A9-A216ABFA1C5F}"/>
    <cellStyle name="쉼표 [0] 6 3 2 2 2 2" xfId="7676" xr:uid="{23D3607D-6E30-4BE1-86CE-E07ACAEDB0C3}"/>
    <cellStyle name="쉼표 [0] 6 3 2 2 2 3" xfId="11468" xr:uid="{F6ADF39F-44DF-4B9C-9CD0-67E667559E3C}"/>
    <cellStyle name="쉼표 [0] 6 3 2 2 2 4" xfId="15259" xr:uid="{CE52BD91-D62B-46B3-8787-715E7DF3D2FB}"/>
    <cellStyle name="쉼표 [0] 6 3 2 2 2 5" xfId="19050" xr:uid="{99E82178-81C6-41CB-AD10-A782C0D0D25E}"/>
    <cellStyle name="쉼표 [0] 6 3 2 2 3" xfId="7675" xr:uid="{F79F8FEA-1986-419A-B8F5-5244347E42E4}"/>
    <cellStyle name="쉼표 [0] 6 3 2 2 4" xfId="11467" xr:uid="{94A88BC0-5E8F-4933-BACA-3F9703528B97}"/>
    <cellStyle name="쉼표 [0] 6 3 2 2 5" xfId="15258" xr:uid="{F8B754EC-48D6-4961-B370-929CE65E942C}"/>
    <cellStyle name="쉼표 [0] 6 3 2 2 6" xfId="19049" xr:uid="{E33F018E-FB50-4121-808F-34259CC5BC05}"/>
    <cellStyle name="쉼표 [0] 6 3 2 3" xfId="2687" xr:uid="{F922FC15-9FB2-4328-A17A-3773A635789E}"/>
    <cellStyle name="쉼표 [0] 6 3 2 3 2" xfId="7677" xr:uid="{C4838A68-7BF8-4F9A-9847-0B001CBCD795}"/>
    <cellStyle name="쉼표 [0] 6 3 2 3 3" xfId="11469" xr:uid="{CFF55887-7519-4B7F-909C-8315E42E1DA4}"/>
    <cellStyle name="쉼표 [0] 6 3 2 3 4" xfId="15260" xr:uid="{7C43125B-39F6-4F76-B28C-C1ED72F09691}"/>
    <cellStyle name="쉼표 [0] 6 3 2 3 5" xfId="19051" xr:uid="{411378B2-F876-449A-A584-20BD07B17181}"/>
    <cellStyle name="쉼표 [0] 6 3 2 4" xfId="7674" xr:uid="{FB469920-FB88-4261-8601-7088A88C9077}"/>
    <cellStyle name="쉼표 [0] 6 3 2 5" xfId="11466" xr:uid="{52263669-24CA-42E2-9EAC-114D4AAA50AD}"/>
    <cellStyle name="쉼표 [0] 6 3 2 6" xfId="15257" xr:uid="{8DAB880E-6F46-4992-9096-2359BCEE4B95}"/>
    <cellStyle name="쉼표 [0] 6 3 2 7" xfId="19048" xr:uid="{15E011BF-AF5E-4108-98F2-30A468650F3D}"/>
    <cellStyle name="쉼표 [0] 6 3 3" xfId="1121" xr:uid="{AB0AE5EC-32D0-429D-B9E6-B88D92292237}"/>
    <cellStyle name="쉼표 [0] 6 3 3 2" xfId="1804" xr:uid="{DD095975-EA27-4131-82FB-963EF6756577}"/>
    <cellStyle name="쉼표 [0] 6 3 3 2 2" xfId="3597" xr:uid="{041D82DB-479F-4B83-83D8-0FDA17D9AA12}"/>
    <cellStyle name="쉼표 [0] 6 3 3 2 2 2" xfId="7680" xr:uid="{8BCDA865-0988-4066-9098-E01CA733BE2D}"/>
    <cellStyle name="쉼표 [0] 6 3 3 2 2 3" xfId="11472" xr:uid="{F518A392-0848-4B47-9B85-70DE0ED92190}"/>
    <cellStyle name="쉼표 [0] 6 3 3 2 2 4" xfId="15263" xr:uid="{CE93B465-8061-4932-BDED-1C41241238F1}"/>
    <cellStyle name="쉼표 [0] 6 3 3 2 2 5" xfId="19054" xr:uid="{8A69FBE3-D675-4267-AA75-30365D91A33F}"/>
    <cellStyle name="쉼표 [0] 6 3 3 2 3" xfId="7679" xr:uid="{B006282A-E295-435B-9B15-C29CFF75A139}"/>
    <cellStyle name="쉼표 [0] 6 3 3 2 4" xfId="11471" xr:uid="{26AB5760-2423-4F94-A111-E9549CFAD147}"/>
    <cellStyle name="쉼표 [0] 6 3 3 2 5" xfId="15262" xr:uid="{55B8BCA8-E4DD-44E9-B4B5-A4CC5173C3EF}"/>
    <cellStyle name="쉼표 [0] 6 3 3 2 6" xfId="19053" xr:uid="{86AD5C0A-93C1-4862-912A-0CB6E5F025E8}"/>
    <cellStyle name="쉼표 [0] 6 3 3 3" xfId="2914" xr:uid="{A306F86B-09C0-4502-96AF-3E3C6732BA9E}"/>
    <cellStyle name="쉼표 [0] 6 3 3 3 2" xfId="7681" xr:uid="{CAF29476-EE7F-483E-BF3A-421ECB56F7DC}"/>
    <cellStyle name="쉼표 [0] 6 3 3 3 3" xfId="11473" xr:uid="{9AE8D991-608A-45F9-9BA8-CEA48587583B}"/>
    <cellStyle name="쉼표 [0] 6 3 3 3 4" xfId="15264" xr:uid="{23F0E93E-7FFD-4849-BAE7-501D4ADB04BB}"/>
    <cellStyle name="쉼표 [0] 6 3 3 3 5" xfId="19055" xr:uid="{CA22946A-3528-4013-B419-A48E29618D61}"/>
    <cellStyle name="쉼표 [0] 6 3 3 4" xfId="7678" xr:uid="{4E2B1E33-B77E-43C0-9F15-E94B28833527}"/>
    <cellStyle name="쉼표 [0] 6 3 3 5" xfId="11470" xr:uid="{35185290-9743-45D0-AC44-480D4F079F18}"/>
    <cellStyle name="쉼표 [0] 6 3 3 6" xfId="15261" xr:uid="{61A47EA9-6972-43DC-8630-492876576F17}"/>
    <cellStyle name="쉼표 [0] 6 3 3 7" xfId="19052" xr:uid="{8E31FD8C-8FF8-4931-A4AB-D5AFA78AA2A3}"/>
    <cellStyle name="쉼표 [0] 6 3 4" xfId="1349" xr:uid="{8FAC1C97-3206-4EA3-B607-3CDB47EC1B87}"/>
    <cellStyle name="쉼표 [0] 6 3 4 2" xfId="3142" xr:uid="{931AEE97-9555-4CDB-9194-3B02F9B9DD38}"/>
    <cellStyle name="쉼표 [0] 6 3 4 2 2" xfId="7683" xr:uid="{5C2FCFA5-8200-46E5-B184-EE359FD55104}"/>
    <cellStyle name="쉼표 [0] 6 3 4 2 3" xfId="11475" xr:uid="{86428AC7-70A5-4022-A10C-C76694FB2F5F}"/>
    <cellStyle name="쉼표 [0] 6 3 4 2 4" xfId="15266" xr:uid="{3985A371-0B68-467F-BCD5-153CBEEE5FAA}"/>
    <cellStyle name="쉼표 [0] 6 3 4 2 5" xfId="19057" xr:uid="{C66D55A3-33F2-41EC-9EBA-58C98FA3DE9E}"/>
    <cellStyle name="쉼표 [0] 6 3 4 3" xfId="7682" xr:uid="{9F01AADB-C52E-401E-99B7-3A7636C8F075}"/>
    <cellStyle name="쉼표 [0] 6 3 4 4" xfId="11474" xr:uid="{9B630E62-83AE-4CAC-A984-449831CFD75E}"/>
    <cellStyle name="쉼표 [0] 6 3 4 5" xfId="15265" xr:uid="{C0C806A5-35C9-40A4-8B85-6C2BEEC4B573}"/>
    <cellStyle name="쉼표 [0] 6 3 4 6" xfId="19056" xr:uid="{75D62689-3DBB-4342-9AD3-1D115CFEDB91}"/>
    <cellStyle name="쉼표 [0] 6 3 5" xfId="1955" xr:uid="{F0CDD54B-FA5A-4F1F-B92E-4A741820EBDF}"/>
    <cellStyle name="쉼표 [0] 6 3 5 2" xfId="3748" xr:uid="{C7AF71A0-141B-4FFC-8492-D3410D212FD6}"/>
    <cellStyle name="쉼표 [0] 6 3 5 2 2" xfId="7685" xr:uid="{0414BC47-CEE0-4426-B9D6-036A023FF552}"/>
    <cellStyle name="쉼표 [0] 6 3 5 2 3" xfId="11477" xr:uid="{EB29AB12-E8A1-49B6-B7B3-BEE5542BDFBE}"/>
    <cellStyle name="쉼표 [0] 6 3 5 2 4" xfId="15268" xr:uid="{9FFD7E46-777A-4EA0-8373-D36165588EA3}"/>
    <cellStyle name="쉼표 [0] 6 3 5 2 5" xfId="19059" xr:uid="{243A32D5-2BBE-439E-ABB0-949ED400AEF5}"/>
    <cellStyle name="쉼표 [0] 6 3 5 3" xfId="7684" xr:uid="{A751F84E-C9A4-4DAE-ADB3-DD72EA2F143B}"/>
    <cellStyle name="쉼표 [0] 6 3 5 4" xfId="11476" xr:uid="{F068743E-E152-4437-9779-21056BB0FB5E}"/>
    <cellStyle name="쉼표 [0] 6 3 5 5" xfId="15267" xr:uid="{2F5E1277-C07E-49CF-95A2-2416FF2470A1}"/>
    <cellStyle name="쉼표 [0] 6 3 5 6" xfId="19058" xr:uid="{7EF128E4-DB63-4FAF-B305-E2396B1F4502}"/>
    <cellStyle name="쉼표 [0] 6 3 6" xfId="2460" xr:uid="{E24E68D3-7642-4441-9DC0-8DBA227FCEC5}"/>
    <cellStyle name="쉼표 [0] 6 3 6 2" xfId="7686" xr:uid="{81679457-C0B1-463D-B6EB-E74EB495389F}"/>
    <cellStyle name="쉼표 [0] 6 3 6 3" xfId="11478" xr:uid="{96B3EEDB-DB5A-4985-AADE-1931524BA5C8}"/>
    <cellStyle name="쉼표 [0] 6 3 6 4" xfId="15269" xr:uid="{D10B35B4-3D97-4663-B6CA-6DD50D2726C1}"/>
    <cellStyle name="쉼표 [0] 6 3 6 5" xfId="19060" xr:uid="{33AD9B97-2E4C-4AD0-9565-23FB364F07E7}"/>
    <cellStyle name="쉼표 [0] 6 3 7" xfId="7673" xr:uid="{13481767-624F-4D4D-8FD0-55D2C6AE9CC0}"/>
    <cellStyle name="쉼표 [0] 6 3 8" xfId="11465" xr:uid="{917365D4-D9BB-4CDD-8642-7ACD60C7DEF3}"/>
    <cellStyle name="쉼표 [0] 6 3 9" xfId="15256" xr:uid="{C44FA9AA-1511-46D5-8C58-D66F571EFA15}"/>
    <cellStyle name="쉼표 [0] 6 4" xfId="818" xr:uid="{F4884303-7606-4D8D-88E5-C80C1618BE10}"/>
    <cellStyle name="쉼표 [0] 6 4 2" xfId="1501" xr:uid="{EDC69F34-EB0A-46CF-9EC7-2651D5F48D87}"/>
    <cellStyle name="쉼표 [0] 6 4 2 2" xfId="3294" xr:uid="{6478DF43-4525-4E9D-ADF0-89D4ECF95508}"/>
    <cellStyle name="쉼표 [0] 6 4 2 2 2" xfId="7689" xr:uid="{0AB2253F-CC96-4B81-8795-31A39B14A498}"/>
    <cellStyle name="쉼표 [0] 6 4 2 2 3" xfId="11481" xr:uid="{F0E29D20-1DE3-4022-91D3-F60EBDA9B1F5}"/>
    <cellStyle name="쉼표 [0] 6 4 2 2 4" xfId="15272" xr:uid="{424482CA-A2DC-4217-840B-A2C364E0F311}"/>
    <cellStyle name="쉼표 [0] 6 4 2 2 5" xfId="19063" xr:uid="{D10E9475-E2D7-49A2-8C99-F47A5A4E3EE3}"/>
    <cellStyle name="쉼표 [0] 6 4 2 3" xfId="7688" xr:uid="{E7922389-EFA1-4820-85B0-D8E0B5E4C90C}"/>
    <cellStyle name="쉼표 [0] 6 4 2 4" xfId="11480" xr:uid="{D5AAFC32-A0BB-40E9-BADF-C53EBA1279ED}"/>
    <cellStyle name="쉼표 [0] 6 4 2 5" xfId="15271" xr:uid="{05CF2753-B574-4BB0-83BE-A702EC54070E}"/>
    <cellStyle name="쉼표 [0] 6 4 2 6" xfId="19062" xr:uid="{85C6B690-1135-418E-88FC-945BC9B1FA9B}"/>
    <cellStyle name="쉼표 [0] 6 4 3" xfId="2084" xr:uid="{EF14B794-2CCF-41B2-9B05-081DD9B3DFF4}"/>
    <cellStyle name="쉼표 [0] 6 4 3 2" xfId="3877" xr:uid="{7E1CB7A3-BCAE-4B45-B679-4AED2535A4B9}"/>
    <cellStyle name="쉼표 [0] 6 4 3 2 2" xfId="7691" xr:uid="{2FE51CFC-59FD-4516-B889-55B62EA37BF3}"/>
    <cellStyle name="쉼표 [0] 6 4 3 2 3" xfId="11483" xr:uid="{1B83C79C-0E50-476D-ABDE-165AA565E527}"/>
    <cellStyle name="쉼표 [0] 6 4 3 2 4" xfId="15274" xr:uid="{CA1CBCAF-6C60-4AFE-8F1C-F81E399C34B5}"/>
    <cellStyle name="쉼표 [0] 6 4 3 2 5" xfId="19065" xr:uid="{95D899C3-C2B6-494E-8C6C-731223569FB1}"/>
    <cellStyle name="쉼표 [0] 6 4 3 3" xfId="7690" xr:uid="{AB68CC0B-05AC-400F-932C-CEDA61EA0673}"/>
    <cellStyle name="쉼표 [0] 6 4 3 4" xfId="11482" xr:uid="{C6C3C0F6-5BD0-4387-BAEA-50044CA37C86}"/>
    <cellStyle name="쉼표 [0] 6 4 3 5" xfId="15273" xr:uid="{6106DF4E-9550-4D57-9C91-230B908FBEC3}"/>
    <cellStyle name="쉼표 [0] 6 4 3 6" xfId="19064" xr:uid="{54607A90-16A9-4D4C-9812-41FA0480A1FB}"/>
    <cellStyle name="쉼표 [0] 6 4 4" xfId="2611" xr:uid="{7C0E605D-8737-4D27-95B8-5B3B16BB73C4}"/>
    <cellStyle name="쉼표 [0] 6 4 4 2" xfId="7692" xr:uid="{885D3F71-AB0C-4DAD-B5DB-B3A52561139E}"/>
    <cellStyle name="쉼표 [0] 6 4 4 3" xfId="11484" xr:uid="{A27BCA26-C2B4-466F-90FC-169C2942AE70}"/>
    <cellStyle name="쉼표 [0] 6 4 4 4" xfId="15275" xr:uid="{DF93264B-194E-4A74-8BFC-86168EEB1901}"/>
    <cellStyle name="쉼표 [0] 6 4 4 5" xfId="19066" xr:uid="{A63E80F9-CAAA-4A73-8D6C-89D953300893}"/>
    <cellStyle name="쉼표 [0] 6 4 5" xfId="7687" xr:uid="{8978AEA3-9535-44C7-8B7B-E4BB99A28AA9}"/>
    <cellStyle name="쉼표 [0] 6 4 6" xfId="11479" xr:uid="{DB5B52B8-466B-4F85-9D52-317EE44BBC28}"/>
    <cellStyle name="쉼표 [0] 6 4 7" xfId="15270" xr:uid="{B454E95E-3B25-43AA-94ED-168BE38B2170}"/>
    <cellStyle name="쉼표 [0] 6 4 8" xfId="19061" xr:uid="{A8E1B7C6-209B-4C34-9D05-552E009C1F71}"/>
    <cellStyle name="쉼표 [0] 6 5" xfId="1045" xr:uid="{5DF7BB18-B421-42DD-A77C-7A0BC871FAE5}"/>
    <cellStyle name="쉼표 [0] 6 5 2" xfId="1728" xr:uid="{BE1C5282-7293-43AE-825C-1F090E5F4BFB}"/>
    <cellStyle name="쉼표 [0] 6 5 2 2" xfId="3521" xr:uid="{A4986B7D-D74A-4483-8FCA-B1243758321F}"/>
    <cellStyle name="쉼표 [0] 6 5 2 2 2" xfId="7695" xr:uid="{F1C9794D-1099-4394-BEB8-D546CC349597}"/>
    <cellStyle name="쉼표 [0] 6 5 2 2 3" xfId="11487" xr:uid="{E2DB8501-0D54-4213-B695-A55C81322E75}"/>
    <cellStyle name="쉼표 [0] 6 5 2 2 4" xfId="15278" xr:uid="{C248D5B0-3478-419F-BB71-F352EA37C930}"/>
    <cellStyle name="쉼표 [0] 6 5 2 2 5" xfId="19069" xr:uid="{380B6224-092B-4A8A-BC48-D0AB7649ACE5}"/>
    <cellStyle name="쉼표 [0] 6 5 2 3" xfId="7694" xr:uid="{053D47AF-9C88-460E-B9BD-515BC1FD4293}"/>
    <cellStyle name="쉼표 [0] 6 5 2 4" xfId="11486" xr:uid="{AE7B0D9A-12C3-47ED-B92B-1E23EB80F367}"/>
    <cellStyle name="쉼표 [0] 6 5 2 5" xfId="15277" xr:uid="{6FA1E26A-F9DC-49CD-9A58-F8CE91F69938}"/>
    <cellStyle name="쉼표 [0] 6 5 2 6" xfId="19068" xr:uid="{A3CCE161-37E4-42E2-B257-9FB95F84C57E}"/>
    <cellStyle name="쉼표 [0] 6 5 3" xfId="2838" xr:uid="{7C39C98E-D326-41B7-A1A2-ADDB38183DA2}"/>
    <cellStyle name="쉼표 [0] 6 5 3 2" xfId="7696" xr:uid="{4B4D678E-CA9C-4627-A0AA-13A84C5C5A09}"/>
    <cellStyle name="쉼표 [0] 6 5 3 3" xfId="11488" xr:uid="{F5CCCB3F-1630-44F5-8D22-9FA09CAA4D4B}"/>
    <cellStyle name="쉼표 [0] 6 5 3 4" xfId="15279" xr:uid="{8333E2CB-7E0F-4EDB-8E0B-A550E19ADA5F}"/>
    <cellStyle name="쉼표 [0] 6 5 3 5" xfId="19070" xr:uid="{A5478C94-500A-433A-8947-F24480E14821}"/>
    <cellStyle name="쉼표 [0] 6 5 4" xfId="7693" xr:uid="{CA49747F-A689-4745-A0F4-39E828E128D9}"/>
    <cellStyle name="쉼표 [0] 6 5 5" xfId="11485" xr:uid="{3186BE04-D977-41F2-A09B-C217722EFA58}"/>
    <cellStyle name="쉼표 [0] 6 5 6" xfId="15276" xr:uid="{1F9B25B1-567F-4429-93BC-0D65FE3AFED4}"/>
    <cellStyle name="쉼표 [0] 6 5 7" xfId="19067" xr:uid="{C7C60246-0D49-419A-96B9-4AFB6E737312}"/>
    <cellStyle name="쉼표 [0] 6 6" xfId="1271" xr:uid="{2026BF3E-8CA0-446B-BD67-B3BE91D9A36C}"/>
    <cellStyle name="쉼표 [0] 6 6 2" xfId="3064" xr:uid="{A4CA0370-89E8-48A7-92B3-FDF17A1B784B}"/>
    <cellStyle name="쉼표 [0] 6 6 2 2" xfId="7698" xr:uid="{74FB6B86-A748-4AC7-8103-0D69AF408542}"/>
    <cellStyle name="쉼표 [0] 6 6 2 3" xfId="11490" xr:uid="{50B94281-8284-4F0C-9843-BC6CBCFA2F61}"/>
    <cellStyle name="쉼표 [0] 6 6 2 4" xfId="15281" xr:uid="{39F9FCC2-2CC3-469A-9DE7-911353C66292}"/>
    <cellStyle name="쉼표 [0] 6 6 2 5" xfId="19072" xr:uid="{9717C8D1-19B8-489B-8040-0AF73A1A503B}"/>
    <cellStyle name="쉼표 [0] 6 6 3" xfId="7697" xr:uid="{318E5523-2263-430D-A18E-A0A6367A5D08}"/>
    <cellStyle name="쉼표 [0] 6 6 4" xfId="11489" xr:uid="{F0EFDCEA-18C7-42FC-A3C9-6645C5908B8A}"/>
    <cellStyle name="쉼표 [0] 6 6 5" xfId="15280" xr:uid="{EDC3A149-E01D-47F0-A1F9-43E43D2212EE}"/>
    <cellStyle name="쉼표 [0] 6 6 6" xfId="19071" xr:uid="{A6D86123-57B5-45A1-BD3B-7672B5E073B3}"/>
    <cellStyle name="쉼표 [0] 6 7" xfId="577" xr:uid="{A403A359-5DC6-45B7-8BB6-89A32DC0A819}"/>
    <cellStyle name="쉼표 [0] 6 7 2" xfId="2378" xr:uid="{2FBB996D-2DC7-4239-8090-106BE8747CEF}"/>
    <cellStyle name="쉼표 [0] 6 7 2 2" xfId="7700" xr:uid="{36989CEA-BC61-49D9-9C33-F44200AEB517}"/>
    <cellStyle name="쉼표 [0] 6 7 2 3" xfId="11492" xr:uid="{BB47F456-9375-4AC6-B1B3-9F1A1307517C}"/>
    <cellStyle name="쉼표 [0] 6 7 2 4" xfId="15283" xr:uid="{3A9F1424-0014-458E-8230-AA8AFAC23209}"/>
    <cellStyle name="쉼표 [0] 6 7 2 5" xfId="19074" xr:uid="{CA8A57EE-1531-4061-8C38-8AE99920B1FE}"/>
    <cellStyle name="쉼표 [0] 6 7 3" xfId="7699" xr:uid="{B661BE2A-CD4F-4F12-AE8D-6BC9685B53DD}"/>
    <cellStyle name="쉼표 [0] 6 7 4" xfId="11491" xr:uid="{EA36D828-A779-472F-A854-EDD1C1F2E2A9}"/>
    <cellStyle name="쉼표 [0] 6 7 5" xfId="15282" xr:uid="{E2F03EDA-1881-4556-914D-5DDFE5BA25D9}"/>
    <cellStyle name="쉼표 [0] 6 7 6" xfId="19073" xr:uid="{3B4384C4-E73F-439D-BF40-20984958B6AA}"/>
    <cellStyle name="쉼표 [0] 6 8" xfId="2263" xr:uid="{028C1E26-B723-401F-B19C-552CD6A7B3AC}"/>
    <cellStyle name="쉼표 [0] 6 8 2" xfId="7701" xr:uid="{12A16AC8-4E40-43B1-88B8-BAC970646A13}"/>
    <cellStyle name="쉼표 [0] 6 8 3" xfId="11493" xr:uid="{88991BF7-2C76-4D2C-A716-40C381F28B82}"/>
    <cellStyle name="쉼표 [0] 6 8 4" xfId="15284" xr:uid="{6D617E2C-296F-45AC-91DC-DCE76861BB0F}"/>
    <cellStyle name="쉼표 [0] 6 8 5" xfId="19075" xr:uid="{EE5DEC28-E6B0-4C50-81B3-3852083BEEC9}"/>
    <cellStyle name="쉼표 [0] 6 9" xfId="191" xr:uid="{2A35D8BA-0483-4E87-9E9F-9AC2B2653274}"/>
    <cellStyle name="쉼표 [0] 6 9 2" xfId="7702" xr:uid="{193B2F4F-E494-4842-8F48-122BEB5D4554}"/>
    <cellStyle name="쉼표 [0] 6 9 3" xfId="11494" xr:uid="{A427B383-4121-40D8-AE1B-993FB95B6A60}"/>
    <cellStyle name="쉼표 [0] 6 9 4" xfId="15285" xr:uid="{38FC500D-4C2D-4DDC-ABC9-1302BF16512C}"/>
    <cellStyle name="쉼표 [0] 6 9 5" xfId="19076" xr:uid="{9D8DDD1C-78F7-469D-94E2-B0A9FB285932}"/>
    <cellStyle name="쉼표 [0] 7" xfId="56" xr:uid="{C397821D-EE8B-402C-B3B6-EC4440EDB473}"/>
    <cellStyle name="쉼표 [0] 7 10" xfId="15286" xr:uid="{2C14FDDD-9309-431D-8AE8-3C07883336DB}"/>
    <cellStyle name="쉼표 [0] 7 11" xfId="19077" xr:uid="{6E5D3893-4178-4436-A9AD-AB531A7FD536}"/>
    <cellStyle name="쉼표 [0] 7 2" xfId="80" xr:uid="{0543499A-FED2-412E-9F92-2FD1E57B4FD7}"/>
    <cellStyle name="쉼표 [0] 7 2 2" xfId="1647" xr:uid="{72EDB5F2-2A13-43AD-A8E2-98603DD66AAB}"/>
    <cellStyle name="쉼표 [0] 7 2 2 2" xfId="3440" xr:uid="{AA646762-CCF6-4273-ABFC-EAE9073561F9}"/>
    <cellStyle name="쉼표 [0] 7 2 2 2 2" xfId="7706" xr:uid="{3F081F85-24C1-4789-A5D1-91EEB2063D96}"/>
    <cellStyle name="쉼표 [0] 7 2 2 2 3" xfId="11498" xr:uid="{4CCC334B-42BD-490F-A197-FE7103BC3818}"/>
    <cellStyle name="쉼표 [0] 7 2 2 2 4" xfId="15289" xr:uid="{92AB04CC-7B59-458D-8348-799889397707}"/>
    <cellStyle name="쉼표 [0] 7 2 2 2 5" xfId="19080" xr:uid="{57C4CA33-D398-43B4-BF6D-779CF8B1EFF8}"/>
    <cellStyle name="쉼표 [0] 7 2 2 3" xfId="7705" xr:uid="{D4E1B3FE-41A8-4ACA-B029-8A580A42C9C2}"/>
    <cellStyle name="쉼표 [0] 7 2 2 4" xfId="11497" xr:uid="{4D0C2574-1D0B-4135-9775-97EB7E09BACD}"/>
    <cellStyle name="쉼표 [0] 7 2 2 5" xfId="15288" xr:uid="{8AD01230-1D79-4958-AC67-46610BABE4C4}"/>
    <cellStyle name="쉼표 [0] 7 2 2 6" xfId="19079" xr:uid="{3C492064-59C4-4533-899F-84A428FE1BC1}"/>
    <cellStyle name="쉼표 [0] 7 2 3" xfId="2153" xr:uid="{74CB163C-1291-4003-BB2C-5BBC29B17FFA}"/>
    <cellStyle name="쉼표 [0] 7 2 3 2" xfId="3946" xr:uid="{7E337AE5-A41D-43A2-9F79-405F3D698097}"/>
    <cellStyle name="쉼표 [0] 7 2 3 2 2" xfId="7708" xr:uid="{BB3D4A27-8835-4999-9E7A-8FCE9AF3ABF9}"/>
    <cellStyle name="쉼표 [0] 7 2 3 2 3" xfId="11500" xr:uid="{BB35F2D5-9140-4B77-95E2-50D459F35335}"/>
    <cellStyle name="쉼표 [0] 7 2 3 2 4" xfId="15291" xr:uid="{2A2431B7-9EB5-4E1E-B2D9-6E42EEB463CC}"/>
    <cellStyle name="쉼표 [0] 7 2 3 2 5" xfId="19082" xr:uid="{B8A624F7-DA03-4140-8183-345D93F12F70}"/>
    <cellStyle name="쉼표 [0] 7 2 3 3" xfId="7707" xr:uid="{C280B3A1-5508-454E-9ECE-1EB3CAFDCC82}"/>
    <cellStyle name="쉼표 [0] 7 2 3 4" xfId="11499" xr:uid="{E7A98D19-3D25-42BC-BB71-E362763D2692}"/>
    <cellStyle name="쉼표 [0] 7 2 3 5" xfId="15290" xr:uid="{E2F82602-968C-4FBF-B5CD-89F554A694FF}"/>
    <cellStyle name="쉼표 [0] 7 2 3 6" xfId="19081" xr:uid="{2EBB876C-BFED-4B1B-A76E-B518B32FC88D}"/>
    <cellStyle name="쉼표 [0] 7 2 4" xfId="2757" xr:uid="{22D53CCD-4B77-4C6F-A188-0E49D1F6DBDF}"/>
    <cellStyle name="쉼표 [0] 7 2 4 2" xfId="7709" xr:uid="{53BCCF9F-C4D9-4162-82FE-4B69EB94EABC}"/>
    <cellStyle name="쉼표 [0] 7 2 4 3" xfId="11501" xr:uid="{0F023A5F-21D5-4E63-BECE-CF2EAF6C72D3}"/>
    <cellStyle name="쉼표 [0] 7 2 4 4" xfId="15292" xr:uid="{F90B6B31-663A-4339-825B-AC1B9C26F76F}"/>
    <cellStyle name="쉼표 [0] 7 2 4 5" xfId="19083" xr:uid="{378342F6-44CF-4DD1-803C-4D7840F3069A}"/>
    <cellStyle name="쉼표 [0] 7 2 5" xfId="964" xr:uid="{EF648723-62F7-48FE-9992-F9E961C1A5C2}"/>
    <cellStyle name="쉼표 [0] 7 2 5 2" xfId="7710" xr:uid="{30716CA1-DFF2-4CAC-BE78-1148DCA1DE5C}"/>
    <cellStyle name="쉼표 [0] 7 2 5 3" xfId="11502" xr:uid="{E0ADE6B5-2812-4F19-911A-A64BC41A2C64}"/>
    <cellStyle name="쉼표 [0] 7 2 5 4" xfId="15293" xr:uid="{4E0C49B4-5A8E-4647-841C-1A61CA87B1A3}"/>
    <cellStyle name="쉼표 [0] 7 2 5 5" xfId="19084" xr:uid="{950022D6-F9EF-4F4A-B966-6DBD86B9BD38}"/>
    <cellStyle name="쉼표 [0] 7 2 6" xfId="7704" xr:uid="{2D1BCCA1-5312-4B52-89DC-25EFA10531F6}"/>
    <cellStyle name="쉼표 [0] 7 2 7" xfId="11496" xr:uid="{55994EEC-06F5-4A9F-8EC7-0BF0858E8344}"/>
    <cellStyle name="쉼표 [0] 7 2 8" xfId="15287" xr:uid="{3CA40A21-99B2-4852-A975-DCC9D54FF10E}"/>
    <cellStyle name="쉼표 [0] 7 2 9" xfId="19078" xr:uid="{96B2A625-8BAE-4FAC-96B1-810B58E5AB2D}"/>
    <cellStyle name="쉼표 [0] 7 3" xfId="1191" xr:uid="{44C7DBE2-6ED2-46BC-8DEE-41DC33580AF9}"/>
    <cellStyle name="쉼표 [0] 7 3 2" xfId="1874" xr:uid="{7F8E9D5D-B921-4C7E-AD64-B8A809E3E3CE}"/>
    <cellStyle name="쉼표 [0] 7 3 2 2" xfId="3667" xr:uid="{2704DB47-0ECF-4745-B6AA-9ABCA06392B2}"/>
    <cellStyle name="쉼표 [0] 7 3 2 2 2" xfId="7713" xr:uid="{F55785FA-DD6F-4505-88C4-64A72B6614CC}"/>
    <cellStyle name="쉼표 [0] 7 3 2 2 3" xfId="11505" xr:uid="{1E718146-8167-4D2D-9FF4-EEF593D91D97}"/>
    <cellStyle name="쉼표 [0] 7 3 2 2 4" xfId="15296" xr:uid="{A4267FA0-34AE-46F7-A4BC-686EB9AA6475}"/>
    <cellStyle name="쉼표 [0] 7 3 2 2 5" xfId="19087" xr:uid="{B459FD94-12C4-45EC-BA59-F5AE3A7CC217}"/>
    <cellStyle name="쉼표 [0] 7 3 2 3" xfId="7712" xr:uid="{FE6D8CE5-6298-4D3F-95A4-62BABA065880}"/>
    <cellStyle name="쉼표 [0] 7 3 2 4" xfId="11504" xr:uid="{A3A4147F-83AA-4B15-A5B4-33F895310468}"/>
    <cellStyle name="쉼표 [0] 7 3 2 5" xfId="15295" xr:uid="{D7D3D4EF-26ED-438B-95FF-018A5231624E}"/>
    <cellStyle name="쉼표 [0] 7 3 2 6" xfId="19086" xr:uid="{5CB8FEEF-23C4-46CE-A8EA-040A298B4867}"/>
    <cellStyle name="쉼표 [0] 7 3 3" xfId="2984" xr:uid="{62E6278B-B729-4876-9803-32C7F46BB013}"/>
    <cellStyle name="쉼표 [0] 7 3 3 2" xfId="7714" xr:uid="{CB1D2BDD-B722-4FE5-99A3-1D660E5C1FA2}"/>
    <cellStyle name="쉼표 [0] 7 3 3 3" xfId="11506" xr:uid="{9D147AEA-1365-40FB-8671-B37E71B73CE6}"/>
    <cellStyle name="쉼표 [0] 7 3 3 4" xfId="15297" xr:uid="{D315038B-A966-4A90-8107-2581B8B69E30}"/>
    <cellStyle name="쉼표 [0] 7 3 3 5" xfId="19088" xr:uid="{6BC1C6C1-43AB-4926-81D4-DC36B1AB3711}"/>
    <cellStyle name="쉼표 [0] 7 3 4" xfId="7711" xr:uid="{B670CB7B-A630-44C7-B69C-8CCE9C2C269A}"/>
    <cellStyle name="쉼표 [0] 7 3 5" xfId="11503" xr:uid="{6E52EB74-AD03-4CF6-9EAE-F0F1188DAFFD}"/>
    <cellStyle name="쉼표 [0] 7 3 6" xfId="15294" xr:uid="{92D3854B-5A1F-4E1F-BA5C-025DD69A1246}"/>
    <cellStyle name="쉼표 [0] 7 3 7" xfId="19085" xr:uid="{4C63307A-71AD-4AA1-A98D-4F140E561F09}"/>
    <cellStyle name="쉼표 [0] 7 4" xfId="1419" xr:uid="{533F45A5-CDEB-4B02-A819-DC6804257AEE}"/>
    <cellStyle name="쉼표 [0] 7 4 2" xfId="3212" xr:uid="{9835598B-1860-48BB-9903-315C3875ADF5}"/>
    <cellStyle name="쉼표 [0] 7 4 2 2" xfId="7716" xr:uid="{408276C5-FB0D-44CD-89CD-4D44D41B739D}"/>
    <cellStyle name="쉼표 [0] 7 4 2 3" xfId="11508" xr:uid="{729AE433-7B3D-442D-A20F-7C61AAF6165F}"/>
    <cellStyle name="쉼표 [0] 7 4 2 4" xfId="15299" xr:uid="{96307148-E371-4251-AA4C-DB4AD3BA19B2}"/>
    <cellStyle name="쉼표 [0] 7 4 2 5" xfId="19090" xr:uid="{9CA61676-80FA-4131-B35B-D3A645256E13}"/>
    <cellStyle name="쉼표 [0] 7 4 3" xfId="7715" xr:uid="{FAF16B84-818D-4758-926B-FAFD6F15B851}"/>
    <cellStyle name="쉼표 [0] 7 4 4" xfId="11507" xr:uid="{04565101-F817-4EAF-B8D1-68561B11DFD4}"/>
    <cellStyle name="쉼표 [0] 7 4 5" xfId="15298" xr:uid="{EB02F6B8-ABF6-422A-9A44-ADB18BD5A60E}"/>
    <cellStyle name="쉼표 [0] 7 4 6" xfId="19089" xr:uid="{886E0029-8F0F-484D-929D-3B2449CE4287}"/>
    <cellStyle name="쉼표 [0] 7 5" xfId="737" xr:uid="{65BE4706-5908-497A-8819-6D05E992E3DE}"/>
    <cellStyle name="쉼표 [0] 7 5 2" xfId="2530" xr:uid="{28114370-FA68-4EE3-9E6B-3545E652E2A3}"/>
    <cellStyle name="쉼표 [0] 7 5 2 2" xfId="7718" xr:uid="{92FDA8F2-83FD-48CF-82A8-C21AB572B53E}"/>
    <cellStyle name="쉼표 [0] 7 5 2 3" xfId="11510" xr:uid="{AD8E0244-BE66-408B-8EBF-9E9DA4377690}"/>
    <cellStyle name="쉼표 [0] 7 5 2 4" xfId="15301" xr:uid="{9DAC5686-96B7-41AA-A0C0-F7D3F3B5B9BC}"/>
    <cellStyle name="쉼표 [0] 7 5 2 5" xfId="19092" xr:uid="{6214C4AA-ED74-463F-8691-FAA7147EB3B3}"/>
    <cellStyle name="쉼표 [0] 7 5 3" xfId="7717" xr:uid="{6F57E978-2164-45E9-B38F-5460B0819F24}"/>
    <cellStyle name="쉼표 [0] 7 5 4" xfId="11509" xr:uid="{9284D7DC-F8C7-4E5C-B4F8-EF96C14EF713}"/>
    <cellStyle name="쉼표 [0] 7 5 5" xfId="15300" xr:uid="{BB252507-7175-4270-8D4E-57931A7F83BC}"/>
    <cellStyle name="쉼표 [0] 7 5 6" xfId="19091" xr:uid="{E733C210-9A97-4142-9734-50E2BA270117}"/>
    <cellStyle name="쉼표 [0] 7 6" xfId="2268" xr:uid="{D9A39CAC-5010-407B-9DC0-EC1CCA4B3046}"/>
    <cellStyle name="쉼표 [0] 7 6 2" xfId="7719" xr:uid="{DE6C45DF-A0BE-4FD4-BA04-711F6CE12200}"/>
    <cellStyle name="쉼표 [0] 7 6 3" xfId="11511" xr:uid="{B8506E87-6D26-48AD-AD7A-225885FA38BB}"/>
    <cellStyle name="쉼표 [0] 7 6 4" xfId="15302" xr:uid="{0DA4D349-731B-469E-A4BD-D885933481CB}"/>
    <cellStyle name="쉼표 [0] 7 6 5" xfId="19093" xr:uid="{CA1CB655-7BE2-4FE5-A670-F85A27B34A08}"/>
    <cellStyle name="쉼표 [0] 7 7" xfId="196" xr:uid="{CD693DA8-3663-4461-95C0-AAB2FC773AC9}"/>
    <cellStyle name="쉼표 [0] 7 7 2" xfId="7720" xr:uid="{CBE423AA-027B-45F0-B484-3D7A2A173B97}"/>
    <cellStyle name="쉼표 [0] 7 7 3" xfId="11512" xr:uid="{77818718-5FB8-4401-955C-EDD44364DFCF}"/>
    <cellStyle name="쉼표 [0] 7 7 4" xfId="15303" xr:uid="{C78A464D-3619-4A89-AE0E-245E1293D10C}"/>
    <cellStyle name="쉼표 [0] 7 7 5" xfId="19094" xr:uid="{54867BEE-D34C-4DF1-B192-4309EF456954}"/>
    <cellStyle name="쉼표 [0] 7 8" xfId="7703" xr:uid="{220AB81F-0C67-4E54-AA89-2BD7BFBFF9E7}"/>
    <cellStyle name="쉼표 [0] 7 9" xfId="11495" xr:uid="{AACC852D-C3B5-44F6-891D-93B83A3BB891}"/>
    <cellStyle name="쉼표 [0] 8" xfId="57" xr:uid="{5C45D810-0C89-4296-AA85-751C290C2BB8}"/>
    <cellStyle name="쉼표 [0] 8 10" xfId="19095" xr:uid="{B2E432EB-FD81-4AE6-9164-DC29695283E5}"/>
    <cellStyle name="쉼표 [0] 8 2" xfId="81" xr:uid="{3CB5C57F-CF5E-4A90-B325-F36B0817D63F}"/>
    <cellStyle name="쉼표 [0] 8 2 2" xfId="1722" xr:uid="{C03DF4BC-0CE2-41CE-846F-8741C3E8C316}"/>
    <cellStyle name="쉼표 [0] 8 2 2 2" xfId="3515" xr:uid="{63277F70-6815-4DEC-8CD9-8CE6F063228A}"/>
    <cellStyle name="쉼표 [0] 8 2 2 2 2" xfId="7724" xr:uid="{24D2660E-BEA5-4642-8687-BB8BB857E67F}"/>
    <cellStyle name="쉼표 [0] 8 2 2 2 3" xfId="11516" xr:uid="{32A4B28E-2B08-4C88-98E7-59F814250822}"/>
    <cellStyle name="쉼표 [0] 8 2 2 2 4" xfId="15307" xr:uid="{0CAAFAD0-D386-427C-938A-A3C793B804F4}"/>
    <cellStyle name="쉼표 [0] 8 2 2 2 5" xfId="19098" xr:uid="{37E60F85-A2F2-436A-A26E-58852CF98452}"/>
    <cellStyle name="쉼표 [0] 8 2 2 3" xfId="7723" xr:uid="{1F549921-071A-4957-B9CF-232412844824}"/>
    <cellStyle name="쉼표 [0] 8 2 2 4" xfId="11515" xr:uid="{A1499B6B-0C31-40C3-8455-D43763E755D6}"/>
    <cellStyle name="쉼표 [0] 8 2 2 5" xfId="15306" xr:uid="{416D3480-9CCB-4290-9083-1F0702FF8505}"/>
    <cellStyle name="쉼표 [0] 8 2 2 6" xfId="19097" xr:uid="{E4B7083F-2FEE-40D8-9B91-03EA1D0645A7}"/>
    <cellStyle name="쉼표 [0] 8 2 3" xfId="2832" xr:uid="{15F05DCD-D422-4AE6-A7F4-FFAF26924A6F}"/>
    <cellStyle name="쉼표 [0] 8 2 3 2" xfId="7725" xr:uid="{D00E42A5-3128-482B-A0E4-F1667E14DBD1}"/>
    <cellStyle name="쉼표 [0] 8 2 3 3" xfId="11517" xr:uid="{2A9C518C-0C73-4BF9-A986-2BBDC17798E4}"/>
    <cellStyle name="쉼표 [0] 8 2 3 4" xfId="15308" xr:uid="{8E2B8C55-FEBB-40AF-8123-DC52EA627CA6}"/>
    <cellStyle name="쉼표 [0] 8 2 3 5" xfId="19099" xr:uid="{D99198BF-F4AC-4301-B07C-ECB45EBF9019}"/>
    <cellStyle name="쉼표 [0] 8 2 4" xfId="1039" xr:uid="{3772602B-DB2D-4D6B-BC41-E65D312AB40B}"/>
    <cellStyle name="쉼표 [0] 8 2 4 2" xfId="7726" xr:uid="{277995AA-F506-4012-A57B-4546A03D93EA}"/>
    <cellStyle name="쉼표 [0] 8 2 4 3" xfId="11518" xr:uid="{7795CDC5-A253-406E-9E1E-21AB2D184A65}"/>
    <cellStyle name="쉼표 [0] 8 2 4 4" xfId="15309" xr:uid="{665D39AC-43BE-46A8-82A9-E3F8699CC60E}"/>
    <cellStyle name="쉼표 [0] 8 2 4 5" xfId="19100" xr:uid="{FA3BA5D4-311F-4174-8E82-EACEFE11EF3B}"/>
    <cellStyle name="쉼표 [0] 8 2 5" xfId="7722" xr:uid="{6D45722E-918F-4173-917E-5B9AD6EBD36A}"/>
    <cellStyle name="쉼표 [0] 8 2 6" xfId="11514" xr:uid="{A9797F1A-8BA2-4814-9CFA-9C2FE12DA353}"/>
    <cellStyle name="쉼표 [0] 8 2 7" xfId="15305" xr:uid="{F412C66E-0203-4D94-BC1F-2B5481B19199}"/>
    <cellStyle name="쉼표 [0] 8 2 8" xfId="19096" xr:uid="{9D876736-F5C4-48D7-97D5-393B1C887894}"/>
    <cellStyle name="쉼표 [0] 8 3" xfId="1276" xr:uid="{9D690BA0-03F2-4D2B-8A6F-C9BA27B63E69}"/>
    <cellStyle name="쉼표 [0] 8 3 2" xfId="3069" xr:uid="{5DCEB6B0-5109-48D6-A71C-85E59ABA2F13}"/>
    <cellStyle name="쉼표 [0] 8 3 2 2" xfId="7728" xr:uid="{EAD1DAC7-51C4-4987-934D-C03FF91E59A0}"/>
    <cellStyle name="쉼표 [0] 8 3 2 3" xfId="11520" xr:uid="{763F28A2-7660-4BA6-8CD8-25E9580A9D45}"/>
    <cellStyle name="쉼표 [0] 8 3 2 4" xfId="15311" xr:uid="{2152F8DB-0224-48C4-8478-B3A5A5F39059}"/>
    <cellStyle name="쉼표 [0] 8 3 2 5" xfId="19102" xr:uid="{DB39E1E2-0403-46FF-9A3B-11733AF9BA2D}"/>
    <cellStyle name="쉼표 [0] 8 3 3" xfId="7727" xr:uid="{EE4BBD05-0466-4142-A0AA-5B9B415836D8}"/>
    <cellStyle name="쉼표 [0] 8 3 4" xfId="11519" xr:uid="{A7A1BAAC-F1F0-41CC-B5AD-681C8CC8D873}"/>
    <cellStyle name="쉼표 [0] 8 3 5" xfId="15310" xr:uid="{BEF6A9C7-EFAC-4DFF-8B29-BADEAC425E0B}"/>
    <cellStyle name="쉼표 [0] 8 3 6" xfId="19101" xr:uid="{01B6E846-83A1-4461-9B48-237BCA1579D8}"/>
    <cellStyle name="쉼표 [0] 8 4" xfId="572" xr:uid="{820F6275-E95E-4831-90F8-22BCBA89FC91}"/>
    <cellStyle name="쉼표 [0] 8 4 2" xfId="2373" xr:uid="{DEA18E70-2DA3-4AE0-BAD2-7BAF2ED0B36A}"/>
    <cellStyle name="쉼표 [0] 8 4 2 2" xfId="7730" xr:uid="{47F1D3F7-F2FD-4EE7-B8EB-B05F1D0753B5}"/>
    <cellStyle name="쉼표 [0] 8 4 2 3" xfId="11522" xr:uid="{809E5A55-2801-4A85-9787-39B58949C079}"/>
    <cellStyle name="쉼표 [0] 8 4 2 4" xfId="15313" xr:uid="{3D5E1F78-689D-46DC-AD9C-9A9F6DB599CF}"/>
    <cellStyle name="쉼표 [0] 8 4 2 5" xfId="19104" xr:uid="{49AA5E5B-4EEC-41E5-81CE-6DA6DE73D980}"/>
    <cellStyle name="쉼표 [0] 8 4 3" xfId="7729" xr:uid="{9B3DCAF8-3D59-4D6D-B335-71BF5F5BF335}"/>
    <cellStyle name="쉼표 [0] 8 4 4" xfId="11521" xr:uid="{908A071F-A6E0-4E70-B437-624DDAD69F9B}"/>
    <cellStyle name="쉼표 [0] 8 4 5" xfId="15312" xr:uid="{1E93386A-BABD-4F83-8A1E-3FBE93BCD31C}"/>
    <cellStyle name="쉼표 [0] 8 4 6" xfId="19103" xr:uid="{AC6C188C-6C18-41BD-AB58-DB2DC2DDFE8D}"/>
    <cellStyle name="쉼표 [0] 8 5" xfId="2270" xr:uid="{957607D4-FEC5-4A1B-9052-8B16E71E6FA2}"/>
    <cellStyle name="쉼표 [0] 8 5 2" xfId="7731" xr:uid="{D2949DE2-B26B-47BC-8061-B7276F55F296}"/>
    <cellStyle name="쉼표 [0] 8 5 3" xfId="11523" xr:uid="{0CC52A20-CC2F-43E3-AFCE-4657ECC84F76}"/>
    <cellStyle name="쉼표 [0] 8 5 4" xfId="15314" xr:uid="{D2B17785-0487-416F-B025-E8A5C3FA2471}"/>
    <cellStyle name="쉼표 [0] 8 5 5" xfId="19105" xr:uid="{E0F81118-0415-48FF-AC8C-67F798E991D2}"/>
    <cellStyle name="쉼표 [0] 8 6" xfId="198" xr:uid="{FF71EB43-F18F-43E3-B6A3-F14A2CA82C62}"/>
    <cellStyle name="쉼표 [0] 8 6 2" xfId="7732" xr:uid="{77362072-D63B-4F85-BA2C-C3DF5259BF4A}"/>
    <cellStyle name="쉼표 [0] 8 6 3" xfId="11524" xr:uid="{F65ACD8E-9C83-4BFF-87AB-00FF3151E87B}"/>
    <cellStyle name="쉼표 [0] 8 6 4" xfId="15315" xr:uid="{9EA3D3E2-072F-404F-A2E3-FFCF02D062D3}"/>
    <cellStyle name="쉼표 [0] 8 6 5" xfId="19106" xr:uid="{185CDFD4-D405-4FC7-9DD4-A02180F5A801}"/>
    <cellStyle name="쉼표 [0] 8 7" xfId="7721" xr:uid="{5AE1622D-39A3-482B-BF6C-93C11B7ACBA8}"/>
    <cellStyle name="쉼표 [0] 8 8" xfId="11513" xr:uid="{AC404560-E120-4BAC-A0FC-5BE103A16C4A}"/>
    <cellStyle name="쉼표 [0] 8 9" xfId="15304" xr:uid="{929B3FFC-8D0A-443B-8630-2FE2CD6B3900}"/>
    <cellStyle name="쉼표 [0] 9" xfId="6" xr:uid="{006A58FA-973C-417A-87F9-273EFF0EA48A}"/>
    <cellStyle name="쉼표 [0] 9 10" xfId="19107" xr:uid="{0EEFA46A-6364-42C7-8977-8094FBC96D49}"/>
    <cellStyle name="쉼표 [0] 9 2" xfId="96" xr:uid="{05E04B8D-B6FF-4537-B761-C2370F907F53}"/>
    <cellStyle name="쉼표 [0] 9 2 2" xfId="3288" xr:uid="{4FC5EDFD-A365-47F2-BAFE-1887272102C1}"/>
    <cellStyle name="쉼표 [0] 9 2 2 2" xfId="7735" xr:uid="{00CD6B62-1942-422E-8D90-13839E1903C2}"/>
    <cellStyle name="쉼표 [0] 9 2 2 3" xfId="11527" xr:uid="{80127492-F1D0-430F-B9B9-504DABF76727}"/>
    <cellStyle name="쉼표 [0] 9 2 2 4" xfId="15318" xr:uid="{C19CA1BD-8C1D-4B13-B5A3-E5D49A02EE9B}"/>
    <cellStyle name="쉼표 [0] 9 2 2 5" xfId="19109" xr:uid="{19CB2E12-9DAB-4E72-9624-AC9901938E0A}"/>
    <cellStyle name="쉼표 [0] 9 2 3" xfId="1495" xr:uid="{2A6841A5-C53C-4072-A027-FC44729BDFB3}"/>
    <cellStyle name="쉼표 [0] 9 2 3 2" xfId="7736" xr:uid="{44CEA200-1599-4998-ABE0-455B12ECDB92}"/>
    <cellStyle name="쉼표 [0] 9 2 3 3" xfId="11528" xr:uid="{DBA4B443-A970-4C5A-9C90-02B53DB9506F}"/>
    <cellStyle name="쉼표 [0] 9 2 3 4" xfId="15319" xr:uid="{90D890B3-2A3B-42DA-9C80-6F80C160928B}"/>
    <cellStyle name="쉼표 [0] 9 2 3 5" xfId="19110" xr:uid="{FE6B145C-AA72-4024-8AD9-7C5F275BAAB8}"/>
    <cellStyle name="쉼표 [0] 9 2 4" xfId="7734" xr:uid="{FF1F691B-8B7A-4099-BB3B-648BEB6940A3}"/>
    <cellStyle name="쉼표 [0] 9 2 5" xfId="11526" xr:uid="{2E50DA5E-4425-42AD-89C3-9209F49DDEF2}"/>
    <cellStyle name="쉼표 [0] 9 2 6" xfId="15317" xr:uid="{90C1A99C-27D2-4081-8388-44D062867A81}"/>
    <cellStyle name="쉼표 [0] 9 2 7" xfId="19108" xr:uid="{BC384347-015B-4678-ABAC-5613DF1DE508}"/>
    <cellStyle name="쉼표 [0] 9 3" xfId="812" xr:uid="{A710794E-1367-45E4-894D-F4383DDA7DD1}"/>
    <cellStyle name="쉼표 [0] 9 3 2" xfId="2605" xr:uid="{D2C398A8-B13D-472E-8DCF-B8D7E438FE9C}"/>
    <cellStyle name="쉼표 [0] 9 3 2 2" xfId="7738" xr:uid="{DFE7DA45-D49F-4DC3-962C-6DDF78382E96}"/>
    <cellStyle name="쉼표 [0] 9 3 2 3" xfId="11530" xr:uid="{73115E46-9F72-4496-AA70-4D99CBA8750D}"/>
    <cellStyle name="쉼표 [0] 9 3 2 4" xfId="15321" xr:uid="{53992B4E-281D-4896-B18D-ABE3360F8579}"/>
    <cellStyle name="쉼표 [0] 9 3 2 5" xfId="19112" xr:uid="{6BF57AC8-74F7-4865-A6F6-B4098722128D}"/>
    <cellStyle name="쉼표 [0] 9 3 3" xfId="7737" xr:uid="{65AC9C9A-9A85-4D1A-8ADE-23CF7633B588}"/>
    <cellStyle name="쉼표 [0] 9 3 4" xfId="11529" xr:uid="{175B935A-683F-40A5-8D3D-27CAB454B81D}"/>
    <cellStyle name="쉼표 [0] 9 3 5" xfId="15320" xr:uid="{85B527F0-2296-41C2-927E-D18DFF2BD462}"/>
    <cellStyle name="쉼표 [0] 9 3 6" xfId="19111" xr:uid="{AC0C3EF1-603F-4966-9D6B-676AA8BD4BCE}"/>
    <cellStyle name="쉼표 [0] 9 4" xfId="2272" xr:uid="{8AF2157C-309B-4441-84DB-344EBF4DAE28}"/>
    <cellStyle name="쉼표 [0] 9 4 2" xfId="7739" xr:uid="{5E348FD5-AB97-4737-ADA1-A4E18599A714}"/>
    <cellStyle name="쉼표 [0] 9 4 3" xfId="11531" xr:uid="{C2A355AB-51D2-4401-A7DF-C7297AC3D26E}"/>
    <cellStyle name="쉼표 [0] 9 4 4" xfId="15322" xr:uid="{B6ACAE02-0A77-485C-89C5-143FD408F256}"/>
    <cellStyle name="쉼표 [0] 9 4 5" xfId="19113" xr:uid="{89BDBFE5-F59C-4938-85E5-951067279F3A}"/>
    <cellStyle name="쉼표 [0] 9 5" xfId="200" xr:uid="{13332F2B-80AA-4959-AC49-0D0FD7FBEAD5}"/>
    <cellStyle name="쉼표 [0] 9 5 2" xfId="7740" xr:uid="{43422778-CB96-4CA2-90D9-A307B35B569D}"/>
    <cellStyle name="쉼표 [0] 9 5 3" xfId="11532" xr:uid="{0F401791-1C27-4B6E-AFC9-02F9B21266E2}"/>
    <cellStyle name="쉼표 [0] 9 5 4" xfId="15323" xr:uid="{1E6DCF04-51E6-4C89-80C1-5C90BB04709A}"/>
    <cellStyle name="쉼표 [0] 9 5 5" xfId="19114" xr:uid="{7C0B0278-A069-4BF8-A50E-67CC833B1EE8}"/>
    <cellStyle name="쉼표 [0] 9 6" xfId="72" xr:uid="{2B6CD897-27DC-4B45-A54E-DCC6CB57DAD1}"/>
    <cellStyle name="쉼표 [0] 9 6 2" xfId="7741" xr:uid="{51AD5499-CDE0-4BF9-85C8-E5C142A4BF9F}"/>
    <cellStyle name="쉼표 [0] 9 6 3" xfId="11533" xr:uid="{813EA4C3-3918-40C6-92C0-C3CB2004CC54}"/>
    <cellStyle name="쉼표 [0] 9 6 4" xfId="15324" xr:uid="{B0B3D57D-2671-4F91-882B-B949AEAFD345}"/>
    <cellStyle name="쉼표 [0] 9 6 5" xfId="19115" xr:uid="{A6C835C7-D6D0-4C07-9020-2AC3385A88B2}"/>
    <cellStyle name="쉼표 [0] 9 7" xfId="7733" xr:uid="{28FFE917-6E6E-4A86-A29D-2F7CE299666C}"/>
    <cellStyle name="쉼표 [0] 9 8" xfId="11525" xr:uid="{480C9574-B697-47F1-833B-6492E84C6401}"/>
    <cellStyle name="쉼표 [0] 9 9" xfId="15316" xr:uid="{D2C7C168-5D1E-4D4E-8952-0D7BF848E43F}"/>
    <cellStyle name="쉼표 10" xfId="2228" xr:uid="{2002FC92-4CA6-4249-8232-656996B8D683}"/>
    <cellStyle name="쉼표 10 2" xfId="7742" xr:uid="{6DD07F4C-4983-416C-99CE-DC602FCD0BED}"/>
    <cellStyle name="쉼표 10 3" xfId="11534" xr:uid="{54020886-A506-48C0-BE18-56BF5B4457EC}"/>
    <cellStyle name="쉼표 10 4" xfId="15325" xr:uid="{0712FA31-11B2-4B2C-B0D4-40523CDC21B3}"/>
    <cellStyle name="쉼표 10 5" xfId="19116" xr:uid="{FA0BA8B2-60D0-4226-BA78-4F7CF59F8B9D}"/>
    <cellStyle name="쉼표 11" xfId="101" xr:uid="{6176D72B-15A6-43D6-8757-2F0D38F7876E}"/>
    <cellStyle name="쉼표 11 2" xfId="7743" xr:uid="{CC5C74FD-F688-40DE-820F-8D75D19E44D4}"/>
    <cellStyle name="쉼표 11 3" xfId="11535" xr:uid="{6ECC5439-0E73-4CB3-9C99-B37A6F4BA43D}"/>
    <cellStyle name="쉼표 11 4" xfId="15326" xr:uid="{E2E6A57E-D31C-4D5A-B5B9-6F41B6325741}"/>
    <cellStyle name="쉼표 11 5" xfId="19117" xr:uid="{5FFB4919-6D7A-466A-ACAD-478A3CB5F744}"/>
    <cellStyle name="쉼표 12" xfId="104" xr:uid="{D0384424-6192-4DF2-AA5B-DA76D3B0C0FF}"/>
    <cellStyle name="쉼표 12 2" xfId="7744" xr:uid="{44DAA36C-33B8-4B04-A1CA-0BACC89EE267}"/>
    <cellStyle name="쉼표 12 3" xfId="11536" xr:uid="{820FEE0A-47D4-43AD-B7E8-81CDCF948C1D}"/>
    <cellStyle name="쉼표 12 4" xfId="15327" xr:uid="{20E5369C-A739-4A42-8CE6-64F60D270BE0}"/>
    <cellStyle name="쉼표 12 5" xfId="19118" xr:uid="{701441AE-0EB5-4D63-8FF3-E89BF7B0D42C}"/>
    <cellStyle name="쉼표 13" xfId="46" xr:uid="{C3035847-6928-4F52-95CC-A6813673924D}"/>
    <cellStyle name="쉼표 13 2" xfId="7745" xr:uid="{8BDC63E2-89FD-4758-89B1-F73CAFAD274A}"/>
    <cellStyle name="쉼표 13 3" xfId="11537" xr:uid="{380C8D07-74F0-406E-A14C-D32B33452CA1}"/>
    <cellStyle name="쉼표 13 4" xfId="15328" xr:uid="{9A136BA6-100C-49BC-9BA2-868B94D72AD0}"/>
    <cellStyle name="쉼표 13 5" xfId="19119" xr:uid="{0C190F92-9171-4BF4-A6B7-BDADDD824ADD}"/>
    <cellStyle name="쉼표 14" xfId="48" xr:uid="{7D7561B2-2559-4282-971C-AC64D0BD66FB}"/>
    <cellStyle name="쉼표 14 2" xfId="7746" xr:uid="{0F0110B2-2F69-404B-B3CB-371A7E8588EC}"/>
    <cellStyle name="쉼표 14 3" xfId="11538" xr:uid="{CE83523F-A718-4B42-8F83-F68F7D98105E}"/>
    <cellStyle name="쉼표 14 4" xfId="15329" xr:uid="{682B8201-64ED-4C41-B05B-B5996B46222B}"/>
    <cellStyle name="쉼표 14 5" xfId="19120" xr:uid="{2E4B9CFF-A8F3-4F51-9762-835A0A37719F}"/>
    <cellStyle name="쉼표 15" xfId="7747" xr:uid="{B59E3784-489A-43D7-A991-0691E1A72ECA}"/>
    <cellStyle name="쉼표 15 2" xfId="11539" xr:uid="{B978B136-89CF-42E7-8900-00BA8C4327E5}"/>
    <cellStyle name="쉼표 15 3" xfId="15330" xr:uid="{2B30DECC-796B-423F-B06F-55C68565D7AE}"/>
    <cellStyle name="쉼표 15 4" xfId="19121" xr:uid="{CFC3B603-BD7C-4759-8CEB-AAA63877525E}"/>
    <cellStyle name="쉼표 2" xfId="2" xr:uid="{B785C09E-398E-4839-A755-4E0C31B5C585}"/>
    <cellStyle name="쉼표 2 2" xfId="417" xr:uid="{C4B5704D-248C-422D-9760-147AE7A08B38}"/>
    <cellStyle name="쉼표 2 3" xfId="2229" xr:uid="{D67FC72F-D833-4FDC-AE9D-D8E4064967BA}"/>
    <cellStyle name="쉼표 2 3 2" xfId="7749" xr:uid="{B0CD41B8-BD89-4C37-B483-3EFF8508C7C9}"/>
    <cellStyle name="쉼표 2 3 3" xfId="11541" xr:uid="{A1D5350B-C3FC-4BFE-A183-01873A98A6FD}"/>
    <cellStyle name="쉼표 2 3 4" xfId="15332" xr:uid="{6FAD56E5-C69C-444D-85DF-7338C48E447F}"/>
    <cellStyle name="쉼표 2 3 5" xfId="19123" xr:uid="{28D6FF71-6A13-443F-878F-E698FC456710}"/>
    <cellStyle name="쉼표 2 4" xfId="102" xr:uid="{4470CD26-0915-4A28-8BA4-E28DDCA8F0C1}"/>
    <cellStyle name="쉼표 2 4 2" xfId="7750" xr:uid="{097B182F-DF5D-4642-A67C-56F78C49B048}"/>
    <cellStyle name="쉼표 2 4 3" xfId="11542" xr:uid="{8684380D-09A4-486F-B509-A015B1C1E19F}"/>
    <cellStyle name="쉼표 2 4 4" xfId="15333" xr:uid="{7682C0B1-D61F-4562-A964-31181EE12643}"/>
    <cellStyle name="쉼표 2 4 5" xfId="19124" xr:uid="{1CD53D4B-587E-4650-924F-2C3D7F22450D}"/>
    <cellStyle name="쉼표 2 5" xfId="73" xr:uid="{3D1BB589-D007-4DF0-A006-ED7888B75280}"/>
    <cellStyle name="쉼표 2 5 2" xfId="7751" xr:uid="{F09206EB-99E7-4995-83CB-B6708EAC72ED}"/>
    <cellStyle name="쉼표 2 5 3" xfId="11543" xr:uid="{5C9B4244-D51A-4BDC-A0DD-75E14027B3B2}"/>
    <cellStyle name="쉼표 2 5 4" xfId="15334" xr:uid="{5B9CE1B1-1CA5-4AFA-976A-1CA7C9E21123}"/>
    <cellStyle name="쉼표 2 5 5" xfId="19125" xr:uid="{66A6CE19-876F-415D-A669-DD419007001A}"/>
    <cellStyle name="쉼표 2 6" xfId="7748" xr:uid="{D06D5B27-1169-4248-A392-14E3ABDB6EA2}"/>
    <cellStyle name="쉼표 2 7" xfId="11540" xr:uid="{D44F67D8-5D99-44A3-9DEB-87562A3C0F0F}"/>
    <cellStyle name="쉼표 2 8" xfId="15331" xr:uid="{E2896175-D77A-4923-8637-EFAEC6173A8E}"/>
    <cellStyle name="쉼표 2 9" xfId="19122" xr:uid="{78EA5B17-8500-45F5-BFE4-BF533A776272}"/>
    <cellStyle name="쉼표 3" xfId="12" xr:uid="{6440CC76-E2A6-4371-97B2-34E4A51EDBBB}"/>
    <cellStyle name="쉼표 3 2" xfId="420" xr:uid="{66AC66AF-731A-42AC-9A00-B23A3FF42FBB}"/>
    <cellStyle name="쉼표 3 3" xfId="98" xr:uid="{245473B8-C76C-40CE-9896-BA6EE8098E9C}"/>
    <cellStyle name="쉼표 3 3 2" xfId="7753" xr:uid="{8559C95F-38CF-4F75-8BF6-2B9B061B23CF}"/>
    <cellStyle name="쉼표 3 3 3" xfId="11545" xr:uid="{EC8CD949-AE31-4FF2-A312-77A64911AD78}"/>
    <cellStyle name="쉼표 3 3 4" xfId="15336" xr:uid="{FD2DA445-BF8F-4BEF-ABDF-A5D903B2D7B9}"/>
    <cellStyle name="쉼표 3 3 5" xfId="19127" xr:uid="{112173FD-92A2-4C28-9890-6B9FBB2797E3}"/>
    <cellStyle name="쉼표 3 4" xfId="7752" xr:uid="{5506287B-10A0-4C3B-8B8A-558CDE7A7B47}"/>
    <cellStyle name="쉼표 3 5" xfId="11544" xr:uid="{F4B3787F-EB6E-4E6D-A5A9-203E2F158DE2}"/>
    <cellStyle name="쉼표 3 6" xfId="15335" xr:uid="{F66398BB-CD3E-4958-B85D-63F984511B69}"/>
    <cellStyle name="쉼표 3 7" xfId="19126" xr:uid="{E2007F45-F229-451D-B7AA-9D8FD115D2F1}"/>
    <cellStyle name="쉼표 4" xfId="100" xr:uid="{9D037F88-E10B-4F6F-92D5-C83E2B73A69A}"/>
    <cellStyle name="쉼표 4 2" xfId="422" xr:uid="{DFEB1A92-DD59-46D5-B2AE-28BCBF07EF24}"/>
    <cellStyle name="쉼표 4 3" xfId="2230" xr:uid="{5010FCDE-A6C9-4C4A-BCDE-063D0E9BAF31}"/>
    <cellStyle name="쉼표 4 3 2" xfId="7755" xr:uid="{15D269E7-C181-40FF-981A-00E32AD7130F}"/>
    <cellStyle name="쉼표 4 3 3" xfId="11547" xr:uid="{0F1DEFE0-7D30-44F1-9CA4-FADD7CE7634E}"/>
    <cellStyle name="쉼표 4 3 4" xfId="15338" xr:uid="{3ADAE296-E299-4267-8C50-A79BD2381979}"/>
    <cellStyle name="쉼표 4 3 5" xfId="19129" xr:uid="{0FB44E79-D94C-47A3-ABEA-4377E25BE528}"/>
    <cellStyle name="쉼표 4 4" xfId="103" xr:uid="{808E19AB-FAFF-444D-AD99-932CAED81D62}"/>
    <cellStyle name="쉼표 4 4 2" xfId="7756" xr:uid="{9942838E-2478-44EE-88D2-6A332200D960}"/>
    <cellStyle name="쉼표 4 4 3" xfId="11548" xr:uid="{6861F2C3-E9E2-4F5F-91CE-29F13EDBCA03}"/>
    <cellStyle name="쉼표 4 4 4" xfId="15339" xr:uid="{6FA4F4C9-B33D-487C-A5BD-3DF3E24AF6FF}"/>
    <cellStyle name="쉼표 4 4 5" xfId="19130" xr:uid="{A1DD7957-6989-491A-9DE7-EB017206672A}"/>
    <cellStyle name="쉼표 4 5" xfId="7754" xr:uid="{6442EB63-5D8A-41AC-93D8-46238E611924}"/>
    <cellStyle name="쉼표 4 6" xfId="11546" xr:uid="{B3A0C5FB-C175-40A3-B523-ADBDC51BDA9F}"/>
    <cellStyle name="쉼표 4 7" xfId="15337" xr:uid="{E2D1CD9E-03E6-43F0-8E04-1CD44DCB3270}"/>
    <cellStyle name="쉼표 4 8" xfId="19128" xr:uid="{4F0B247E-BDFB-4EC5-8202-376FE4F9C9B3}"/>
    <cellStyle name="쉼표 5" xfId="421" xr:uid="{7E975BAB-E202-4E3C-8482-17EF21FF8A85}"/>
    <cellStyle name="쉼표 6" xfId="504" xr:uid="{D6EEF597-0820-4067-AA08-F371BA7F0D41}"/>
    <cellStyle name="쉼표 6 10" xfId="11549" xr:uid="{40F2BB65-64A0-4556-B267-945EFEDAE20E}"/>
    <cellStyle name="쉼표 6 11" xfId="15340" xr:uid="{042FF348-D3D2-403F-9B8A-3D4153DB80BE}"/>
    <cellStyle name="쉼표 6 12" xfId="19131" xr:uid="{3A5D102F-0413-4937-85F8-9ED9E6E72F3A}"/>
    <cellStyle name="쉼표 6 2" xfId="785" xr:uid="{B7836180-9562-41D8-A76A-A5FE9EFEE1C4}"/>
    <cellStyle name="쉼표 6 2 10" xfId="19132" xr:uid="{49516793-5C47-4881-A75C-3627EFDB6F05}"/>
    <cellStyle name="쉼표 6 2 2" xfId="1012" xr:uid="{7317433E-48B6-4FDE-923C-2F310F46414A}"/>
    <cellStyle name="쉼표 6 2 2 2" xfId="1695" xr:uid="{B88291EE-9107-4138-8212-BAD3944676C6}"/>
    <cellStyle name="쉼표 6 2 2 2 2" xfId="3488" xr:uid="{30D49346-4F07-490F-991D-EAD75C6D9FF0}"/>
    <cellStyle name="쉼표 6 2 2 2 2 2" xfId="7761" xr:uid="{13048D3C-168F-4F2A-8AFF-1D653FB51441}"/>
    <cellStyle name="쉼표 6 2 2 2 2 3" xfId="11553" xr:uid="{8EB98504-70B3-4695-89FA-1946564E960E}"/>
    <cellStyle name="쉼표 6 2 2 2 2 4" xfId="15344" xr:uid="{770664C4-6685-489C-AFE7-E427250330AB}"/>
    <cellStyle name="쉼표 6 2 2 2 2 5" xfId="19135" xr:uid="{838CE3FE-C2C9-4160-8C59-9B884723E1EF}"/>
    <cellStyle name="쉼표 6 2 2 2 3" xfId="7760" xr:uid="{01B04ACD-B3B7-4A74-B4AC-EB98F501EC82}"/>
    <cellStyle name="쉼표 6 2 2 2 4" xfId="11552" xr:uid="{28629F6F-C308-4453-B87E-29DFB40EE424}"/>
    <cellStyle name="쉼표 6 2 2 2 5" xfId="15343" xr:uid="{AB552DF2-AFD2-4597-A7F0-D458C702AF41}"/>
    <cellStyle name="쉼표 6 2 2 2 6" xfId="19134" xr:uid="{B49F2D3F-5FC8-4C3D-8FBC-94DC0CC73C77}"/>
    <cellStyle name="쉼표 6 2 2 3" xfId="2200" xr:uid="{633BB05F-738D-45AF-B953-2FAACD42BDC6}"/>
    <cellStyle name="쉼표 6 2 2 3 2" xfId="3993" xr:uid="{22A5F7CA-BF55-4E53-932C-B0613ED16E64}"/>
    <cellStyle name="쉼표 6 2 2 3 2 2" xfId="7763" xr:uid="{3FBA1756-91B0-44A2-B19F-71828C05F2D3}"/>
    <cellStyle name="쉼표 6 2 2 3 2 3" xfId="11555" xr:uid="{C75E63E1-6304-458B-B9DF-E49A65C70452}"/>
    <cellStyle name="쉼표 6 2 2 3 2 4" xfId="15346" xr:uid="{30FE0E77-D48D-438D-950E-6144519826F2}"/>
    <cellStyle name="쉼표 6 2 2 3 2 5" xfId="19137" xr:uid="{D0CD2E00-428F-4AB6-9ACC-1F11408B98A4}"/>
    <cellStyle name="쉼표 6 2 2 3 3" xfId="7762" xr:uid="{6F984458-8C58-42D7-BC73-403183349C51}"/>
    <cellStyle name="쉼표 6 2 2 3 4" xfId="11554" xr:uid="{74452E70-37FB-42FA-ABB4-22414437F2BC}"/>
    <cellStyle name="쉼표 6 2 2 3 5" xfId="15345" xr:uid="{0FEE574B-F1AF-49AB-991C-923A9490EBB5}"/>
    <cellStyle name="쉼표 6 2 2 3 6" xfId="19136" xr:uid="{BB4B2689-3CE0-4E29-88DA-F2FE050A2A8B}"/>
    <cellStyle name="쉼표 6 2 2 4" xfId="2805" xr:uid="{4D4D228C-F764-40FB-943A-787F34835414}"/>
    <cellStyle name="쉼표 6 2 2 4 2" xfId="7764" xr:uid="{5BACC98C-7074-4E67-B49C-0E3D34C1A154}"/>
    <cellStyle name="쉼표 6 2 2 4 3" xfId="11556" xr:uid="{B6707413-2E5A-426A-9853-46D3C575E4F1}"/>
    <cellStyle name="쉼표 6 2 2 4 4" xfId="15347" xr:uid="{57AA311D-A98D-4A62-B82E-5101A0BCA8EC}"/>
    <cellStyle name="쉼표 6 2 2 4 5" xfId="19138" xr:uid="{49DFB1EB-9E0A-461D-A0D2-4CED0F14E575}"/>
    <cellStyle name="쉼표 6 2 2 5" xfId="7759" xr:uid="{851ECAFF-AF8A-4651-8786-2FD21F1ECA55}"/>
    <cellStyle name="쉼표 6 2 2 6" xfId="11551" xr:uid="{FD13F4B9-D602-474B-AA3D-85FA7FF7E3A0}"/>
    <cellStyle name="쉼표 6 2 2 7" xfId="15342" xr:uid="{20B6EF63-176E-4377-B6E8-84F40FFCF81E}"/>
    <cellStyle name="쉼표 6 2 2 8" xfId="19133" xr:uid="{B99AF7E9-9980-405F-AE2C-E5711E5243DD}"/>
    <cellStyle name="쉼표 6 2 3" xfId="1239" xr:uid="{74BD152E-E6E1-4A7A-B944-6A12AAFAF1C9}"/>
    <cellStyle name="쉼표 6 2 3 2" xfId="1922" xr:uid="{8FB67F26-3E62-4E5A-8280-BE813EA7D6C5}"/>
    <cellStyle name="쉼표 6 2 3 2 2" xfId="3715" xr:uid="{C4348065-7E6F-4B75-82BC-19B7B1408A79}"/>
    <cellStyle name="쉼표 6 2 3 2 2 2" xfId="7767" xr:uid="{10D3DC9F-6011-4021-9C5F-343B0EDBB07F}"/>
    <cellStyle name="쉼표 6 2 3 2 2 3" xfId="11559" xr:uid="{9BEA137F-A9BA-437D-B987-3FF59A4446D5}"/>
    <cellStyle name="쉼표 6 2 3 2 2 4" xfId="15350" xr:uid="{7477FC69-F7FB-4254-B4FA-0406A62CA1C8}"/>
    <cellStyle name="쉼표 6 2 3 2 2 5" xfId="19141" xr:uid="{E908D353-66C4-4EA7-82C0-563058511A80}"/>
    <cellStyle name="쉼표 6 2 3 2 3" xfId="7766" xr:uid="{5742D31C-EB2A-4FAE-BB9B-B78C186631AC}"/>
    <cellStyle name="쉼표 6 2 3 2 4" xfId="11558" xr:uid="{AA475352-C255-42E2-896F-A0C214455F86}"/>
    <cellStyle name="쉼표 6 2 3 2 5" xfId="15349" xr:uid="{7D6FA74C-A77E-4297-AC0D-2D8B1661E4DB}"/>
    <cellStyle name="쉼표 6 2 3 2 6" xfId="19140" xr:uid="{0080BF89-81C2-4F5C-8F79-84C7FD64DC7A}"/>
    <cellStyle name="쉼표 6 2 3 3" xfId="3032" xr:uid="{0F2F51A9-7FC2-4C4D-8135-A163F439D035}"/>
    <cellStyle name="쉼표 6 2 3 3 2" xfId="7768" xr:uid="{F1CF99AB-C48C-4A2E-96DB-A14187CD8CE2}"/>
    <cellStyle name="쉼표 6 2 3 3 3" xfId="11560" xr:uid="{658ABF2C-9D7E-4B25-9409-465BA02C8C36}"/>
    <cellStyle name="쉼표 6 2 3 3 4" xfId="15351" xr:uid="{CF3B2E21-B86F-47C8-A88C-040A19EC1F29}"/>
    <cellStyle name="쉼표 6 2 3 3 5" xfId="19142" xr:uid="{13DB8BCB-882B-4353-B3DE-4FC938D4C376}"/>
    <cellStyle name="쉼표 6 2 3 4" xfId="7765" xr:uid="{3B2C632A-E811-49C5-8C0A-4E156B2F416B}"/>
    <cellStyle name="쉼표 6 2 3 5" xfId="11557" xr:uid="{5C255306-97C0-42A1-872E-4A686924BD73}"/>
    <cellStyle name="쉼표 6 2 3 6" xfId="15348" xr:uid="{EBE844BA-9FD3-4CA3-BE08-B3CB306D9669}"/>
    <cellStyle name="쉼표 6 2 3 7" xfId="19139" xr:uid="{B491BFB2-01D9-4992-82F6-4E4A79CD9B1F}"/>
    <cellStyle name="쉼표 6 2 4" xfId="1467" xr:uid="{7E5BE884-D73A-4F7E-B898-968D4C5845A2}"/>
    <cellStyle name="쉼표 6 2 4 2" xfId="3260" xr:uid="{93289CDF-CF4E-4E30-9147-92B4D6D1F9CD}"/>
    <cellStyle name="쉼표 6 2 4 2 2" xfId="7770" xr:uid="{52F2B948-195D-4051-A867-AD770B3BFAF2}"/>
    <cellStyle name="쉼표 6 2 4 2 3" xfId="11562" xr:uid="{AF1ACEC5-98B1-46DC-8746-014000DD54D7}"/>
    <cellStyle name="쉼표 6 2 4 2 4" xfId="15353" xr:uid="{441F264C-C974-4779-961E-12043DE3207B}"/>
    <cellStyle name="쉼표 6 2 4 2 5" xfId="19144" xr:uid="{0DBA1C43-1929-4F08-89BD-E23FAE5F27C5}"/>
    <cellStyle name="쉼표 6 2 4 3" xfId="7769" xr:uid="{E60433AC-1297-4989-9BDD-101DA03A64FF}"/>
    <cellStyle name="쉼표 6 2 4 4" xfId="11561" xr:uid="{E81865AE-92B3-4D51-8B3A-42FA636E991B}"/>
    <cellStyle name="쉼표 6 2 4 5" xfId="15352" xr:uid="{EBBCBE01-AA82-477D-8421-45872EDA3093}"/>
    <cellStyle name="쉼표 6 2 4 6" xfId="19143" xr:uid="{C5BD56E6-2FD7-4FE3-8C32-B2A3BE320ADF}"/>
    <cellStyle name="쉼표 6 2 5" xfId="2056" xr:uid="{FB8B1495-23EB-4519-94B4-4C5B8F4427D4}"/>
    <cellStyle name="쉼표 6 2 5 2" xfId="3849" xr:uid="{F8B33285-A428-4A48-9987-13EA716FB3D4}"/>
    <cellStyle name="쉼표 6 2 5 2 2" xfId="7772" xr:uid="{37E25A98-D59C-4785-B1BC-BF4BBF1949C9}"/>
    <cellStyle name="쉼표 6 2 5 2 3" xfId="11564" xr:uid="{72A383C2-F457-4458-A11E-E18A0B60C9D0}"/>
    <cellStyle name="쉼표 6 2 5 2 4" xfId="15355" xr:uid="{D0896CB4-C67E-4DD8-970D-097A41364E11}"/>
    <cellStyle name="쉼표 6 2 5 2 5" xfId="19146" xr:uid="{AB57E4B0-865C-4E8C-9FCC-00DBB5CDA721}"/>
    <cellStyle name="쉼표 6 2 5 3" xfId="7771" xr:uid="{EC3CAEE2-A31F-4D7E-94F7-77C6F3832ECD}"/>
    <cellStyle name="쉼표 6 2 5 4" xfId="11563" xr:uid="{BC83FCF0-799D-417C-8597-1DD682B8E200}"/>
    <cellStyle name="쉼표 6 2 5 5" xfId="15354" xr:uid="{CC36A7E5-DC84-4AE3-A28C-4D02F033304F}"/>
    <cellStyle name="쉼표 6 2 5 6" xfId="19145" xr:uid="{72F86B6F-53CC-44F6-8A76-E5EF5530C147}"/>
    <cellStyle name="쉼표 6 2 6" xfId="2578" xr:uid="{1CC30A0D-1033-4F0B-99A8-2E1EADA2F524}"/>
    <cellStyle name="쉼표 6 2 6 2" xfId="7773" xr:uid="{AAD7E4E1-86A5-48E9-AE7A-9A95CFB6D69E}"/>
    <cellStyle name="쉼표 6 2 6 3" xfId="11565" xr:uid="{CF70D8D4-F70B-41A7-99DC-790A1F495042}"/>
    <cellStyle name="쉼표 6 2 6 4" xfId="15356" xr:uid="{B55B9D58-DD31-4A76-9BDB-F68429F4730B}"/>
    <cellStyle name="쉼표 6 2 6 5" xfId="19147" xr:uid="{B0C8C77F-C233-4D1A-A32F-A0E9DA2E627B}"/>
    <cellStyle name="쉼표 6 2 7" xfId="7758" xr:uid="{E280F0C7-9821-4F09-9155-0C7A8F30394F}"/>
    <cellStyle name="쉼표 6 2 8" xfId="11550" xr:uid="{F7C7B3FB-E83F-4766-97B5-1287F1A1E7EF}"/>
    <cellStyle name="쉼표 6 2 9" xfId="15341" xr:uid="{59E87696-D744-428F-B482-5EC161A53147}"/>
    <cellStyle name="쉼표 6 3" xfId="710" xr:uid="{9D450C62-7523-4312-8E1C-F02DDB604168}"/>
    <cellStyle name="쉼표 6 3 10" xfId="19148" xr:uid="{ABC7BCF4-A507-4F36-A744-3CA255178449}"/>
    <cellStyle name="쉼표 6 3 2" xfId="937" xr:uid="{80C95103-1422-45B3-9E0B-1CCD89D7ECDA}"/>
    <cellStyle name="쉼표 6 3 2 2" xfId="1620" xr:uid="{303690E5-A196-4B88-9AC5-90BB0F1428E6}"/>
    <cellStyle name="쉼표 6 3 2 2 2" xfId="3413" xr:uid="{12EAD8B0-F9D7-4188-93F6-F30E38331570}"/>
    <cellStyle name="쉼표 6 3 2 2 2 2" xfId="7777" xr:uid="{62F94CDD-8FF6-4882-9965-7B6D8C8839DC}"/>
    <cellStyle name="쉼표 6 3 2 2 2 3" xfId="11569" xr:uid="{78B9BCB7-75B5-46DD-8EE5-4F9642B4A428}"/>
    <cellStyle name="쉼표 6 3 2 2 2 4" xfId="15360" xr:uid="{F9A157EB-9DF6-40B7-80DC-8AFF64C7239C}"/>
    <cellStyle name="쉼표 6 3 2 2 2 5" xfId="19151" xr:uid="{9640341F-8E4B-4F28-B55B-190A8B71ACF7}"/>
    <cellStyle name="쉼표 6 3 2 2 3" xfId="7776" xr:uid="{C16BFD87-1C8C-420F-B122-F869875F4AB0}"/>
    <cellStyle name="쉼표 6 3 2 2 4" xfId="11568" xr:uid="{B1842DB2-1106-4646-88F7-C50EF4CCE175}"/>
    <cellStyle name="쉼표 6 3 2 2 5" xfId="15359" xr:uid="{0F628F3C-553E-410D-A93A-A9CC8EF2FCF0}"/>
    <cellStyle name="쉼표 6 3 2 2 6" xfId="19150" xr:uid="{15DC3A54-0316-44A6-9D94-238A8D33ABBF}"/>
    <cellStyle name="쉼표 6 3 2 3" xfId="2730" xr:uid="{BC40BAC6-2794-482E-BA02-AF8589115353}"/>
    <cellStyle name="쉼표 6 3 2 3 2" xfId="7778" xr:uid="{330BDEAF-2594-4EA7-A420-7A88429E9A07}"/>
    <cellStyle name="쉼표 6 3 2 3 3" xfId="11570" xr:uid="{9A401406-9346-4C07-A08D-51A6DC5F9FC7}"/>
    <cellStyle name="쉼표 6 3 2 3 4" xfId="15361" xr:uid="{A24D3F8B-B8DB-4C88-811F-DC57454ECB3F}"/>
    <cellStyle name="쉼표 6 3 2 3 5" xfId="19152" xr:uid="{824905C3-82EB-43D1-9EB4-33CD559746CB}"/>
    <cellStyle name="쉼표 6 3 2 4" xfId="7775" xr:uid="{7855E8CD-33CD-42E2-9E3F-02B3F9D987D0}"/>
    <cellStyle name="쉼표 6 3 2 5" xfId="11567" xr:uid="{F18180D3-F8D7-406B-B104-A2BBC2DEC7D1}"/>
    <cellStyle name="쉼표 6 3 2 6" xfId="15358" xr:uid="{35490BEF-67B6-47F9-9D28-DCC02B72E632}"/>
    <cellStyle name="쉼표 6 3 2 7" xfId="19149" xr:uid="{E8B21A41-A48E-4E91-8E6A-D008F26E05AD}"/>
    <cellStyle name="쉼표 6 3 3" xfId="1164" xr:uid="{CC1F3C26-CD32-48AB-9175-3A7F7EC92EA5}"/>
    <cellStyle name="쉼표 6 3 3 2" xfId="1847" xr:uid="{00BEC10C-5CF9-4679-A04E-000E7E080099}"/>
    <cellStyle name="쉼표 6 3 3 2 2" xfId="3640" xr:uid="{0A3E605A-E382-474A-9D00-D1B7A0553E7E}"/>
    <cellStyle name="쉼표 6 3 3 2 2 2" xfId="7781" xr:uid="{0B758BB3-9916-431E-883F-266083186F24}"/>
    <cellStyle name="쉼표 6 3 3 2 2 3" xfId="11573" xr:uid="{16B2676A-B650-455C-8779-474B1FE2ECF2}"/>
    <cellStyle name="쉼표 6 3 3 2 2 4" xfId="15364" xr:uid="{C03F8226-F691-4885-8764-330C21D321C2}"/>
    <cellStyle name="쉼표 6 3 3 2 2 5" xfId="19155" xr:uid="{83D92246-C353-44E1-A29D-796D78C7E8D9}"/>
    <cellStyle name="쉼표 6 3 3 2 3" xfId="7780" xr:uid="{173354AB-6C0E-4FBF-959D-EE13980BB39B}"/>
    <cellStyle name="쉼표 6 3 3 2 4" xfId="11572" xr:uid="{1B15F66D-BAC7-4E55-9008-0E41A8272A09}"/>
    <cellStyle name="쉼표 6 3 3 2 5" xfId="15363" xr:uid="{4286ED05-777E-4366-B3AD-835C37341CD9}"/>
    <cellStyle name="쉼표 6 3 3 2 6" xfId="19154" xr:uid="{2AD15FF5-2ADF-4D99-9D4B-7B3AAC13D20D}"/>
    <cellStyle name="쉼표 6 3 3 3" xfId="2957" xr:uid="{D4538F25-02AE-434B-B246-D2A28955CCFD}"/>
    <cellStyle name="쉼표 6 3 3 3 2" xfId="7782" xr:uid="{A375EFD7-499E-4C0D-B45E-B737CCF52C31}"/>
    <cellStyle name="쉼표 6 3 3 3 3" xfId="11574" xr:uid="{9DA2A94A-345D-4580-A531-FCFAF3932CEB}"/>
    <cellStyle name="쉼표 6 3 3 3 4" xfId="15365" xr:uid="{D3466A55-E134-46FC-BEB3-679DC773254B}"/>
    <cellStyle name="쉼표 6 3 3 3 5" xfId="19156" xr:uid="{40BB4056-A991-4F99-A147-F89075FDFD09}"/>
    <cellStyle name="쉼표 6 3 3 4" xfId="7779" xr:uid="{66CC22F1-0171-4DD0-B122-09B41A3132C8}"/>
    <cellStyle name="쉼표 6 3 3 5" xfId="11571" xr:uid="{04F0D918-455C-4F75-85D1-9943F6FE6FE9}"/>
    <cellStyle name="쉼표 6 3 3 6" xfId="15362" xr:uid="{50A317F0-548A-4D52-90D1-CCF46C5696D5}"/>
    <cellStyle name="쉼표 6 3 3 7" xfId="19153" xr:uid="{248E3DF7-3319-4FA3-A94F-09C6D9ECAC83}"/>
    <cellStyle name="쉼표 6 3 4" xfId="1392" xr:uid="{22513C27-FAC9-4A94-A0F8-83E772E03D35}"/>
    <cellStyle name="쉼표 6 3 4 2" xfId="3185" xr:uid="{DABC8ED0-198F-48CE-A3FC-B542853A4201}"/>
    <cellStyle name="쉼표 6 3 4 2 2" xfId="7784" xr:uid="{E6DBE756-D6D2-4D54-A5A4-C366F3C65C4D}"/>
    <cellStyle name="쉼표 6 3 4 2 3" xfId="11576" xr:uid="{7A515C21-2B14-464A-925E-D225AF57DDAB}"/>
    <cellStyle name="쉼표 6 3 4 2 4" xfId="15367" xr:uid="{64D6531E-1759-44CB-A6DE-8D25212D6257}"/>
    <cellStyle name="쉼표 6 3 4 2 5" xfId="19158" xr:uid="{C81A521B-0F7E-44D7-BC62-83821962479A}"/>
    <cellStyle name="쉼표 6 3 4 3" xfId="7783" xr:uid="{902E3136-1531-4CAE-9E2F-103F908123FD}"/>
    <cellStyle name="쉼표 6 3 4 4" xfId="11575" xr:uid="{1E78BF95-C516-403C-A808-A42F9FB51581}"/>
    <cellStyle name="쉼표 6 3 4 5" xfId="15366" xr:uid="{68DC4C7F-4414-4EA5-BAF6-6ECC2B76133E}"/>
    <cellStyle name="쉼표 6 3 4 6" xfId="19157" xr:uid="{3E4ECB40-84E8-43F6-9532-58660F1E3E39}"/>
    <cellStyle name="쉼표 6 3 5" xfId="1996" xr:uid="{00217477-470D-403D-A945-349D39AA7AF0}"/>
    <cellStyle name="쉼표 6 3 5 2" xfId="3789" xr:uid="{3C4B12ED-BFC7-4981-ABBF-5B81F9590CFE}"/>
    <cellStyle name="쉼표 6 3 5 2 2" xfId="7786" xr:uid="{7E0C40DE-EA69-4681-B6C2-2ADEE7D68601}"/>
    <cellStyle name="쉼표 6 3 5 2 3" xfId="11578" xr:uid="{225094D6-B3CD-43CE-8991-6E623D47E0BA}"/>
    <cellStyle name="쉼표 6 3 5 2 4" xfId="15369" xr:uid="{52579EBB-E5AD-4EAE-B97A-225834758266}"/>
    <cellStyle name="쉼표 6 3 5 2 5" xfId="19160" xr:uid="{8D56D379-B98D-47A6-A11E-30B4DED25F4D}"/>
    <cellStyle name="쉼표 6 3 5 3" xfId="7785" xr:uid="{821E3CE8-086E-4557-B64E-A1BBCCEF0725}"/>
    <cellStyle name="쉼표 6 3 5 4" xfId="11577" xr:uid="{A8D3B329-7623-4B76-99FB-0DCDF11FCFA1}"/>
    <cellStyle name="쉼표 6 3 5 5" xfId="15368" xr:uid="{94626BA9-E526-432C-B7CF-D59A8D0976B2}"/>
    <cellStyle name="쉼표 6 3 5 6" xfId="19159" xr:uid="{96EBC26B-2F0C-4FDA-8E92-9092181E38F9}"/>
    <cellStyle name="쉼표 6 3 6" xfId="2503" xr:uid="{5B3C1F77-F281-4040-94EB-F5C371ECA316}"/>
    <cellStyle name="쉼표 6 3 6 2" xfId="7787" xr:uid="{4D910490-71C3-4FAD-B51B-03D6F148A11F}"/>
    <cellStyle name="쉼표 6 3 6 3" xfId="11579" xr:uid="{FD6D9837-E372-4041-AAE2-89D9EDBDA756}"/>
    <cellStyle name="쉼표 6 3 6 4" xfId="15370" xr:uid="{6C4EFD97-6617-46B9-9BF0-687EF110310D}"/>
    <cellStyle name="쉼표 6 3 6 5" xfId="19161" xr:uid="{811D374A-C073-44C4-996B-54A381C26887}"/>
    <cellStyle name="쉼표 6 3 7" xfId="7774" xr:uid="{E7F75429-F7FD-44CD-A7E9-7F539F7A1CA6}"/>
    <cellStyle name="쉼표 6 3 8" xfId="11566" xr:uid="{77168076-B824-4F04-A02C-3376B51BE255}"/>
    <cellStyle name="쉼표 6 3 9" xfId="15357" xr:uid="{DB79A85D-543A-4F97-B4E4-B6BCA9320FE9}"/>
    <cellStyle name="쉼표 6 4" xfId="861" xr:uid="{7AAE2436-D169-4825-B84C-910985345EAD}"/>
    <cellStyle name="쉼표 6 4 2" xfId="1544" xr:uid="{0D2DB4DE-8F13-4482-8153-39B0C2381276}"/>
    <cellStyle name="쉼표 6 4 2 2" xfId="3337" xr:uid="{F0950B95-FFFA-4214-83FA-9457743FE561}"/>
    <cellStyle name="쉼표 6 4 2 2 2" xfId="7790" xr:uid="{CF5890B0-A592-4DFE-9418-1B6D013F5502}"/>
    <cellStyle name="쉼표 6 4 2 2 3" xfId="11582" xr:uid="{3D6EA8CD-11CC-44DC-8472-F0435CAB01B9}"/>
    <cellStyle name="쉼표 6 4 2 2 4" xfId="15373" xr:uid="{5681E4E3-2F9C-4EC4-AD19-1084FCE3F007}"/>
    <cellStyle name="쉼표 6 4 2 2 5" xfId="19164" xr:uid="{47AF633D-DF82-4B06-BB79-FC9FF4509E8E}"/>
    <cellStyle name="쉼표 6 4 2 3" xfId="7789" xr:uid="{F186D4C5-1898-47AC-9889-DAECE491C91C}"/>
    <cellStyle name="쉼표 6 4 2 4" xfId="11581" xr:uid="{6E52474D-818D-45ED-8067-8EB25219A17A}"/>
    <cellStyle name="쉼표 6 4 2 5" xfId="15372" xr:uid="{EA7D06CE-73E9-4805-9E94-0ED1557F78CE}"/>
    <cellStyle name="쉼표 6 4 2 6" xfId="19163" xr:uid="{476B7DC9-1CDB-4E7F-8F7D-932F6B90B813}"/>
    <cellStyle name="쉼표 6 4 3" xfId="2125" xr:uid="{22A21355-1C6C-4BD8-922E-366500ED4F2B}"/>
    <cellStyle name="쉼표 6 4 3 2" xfId="3918" xr:uid="{29299EE3-A6C2-417C-B4B3-4FFE95DB8E7B}"/>
    <cellStyle name="쉼표 6 4 3 2 2" xfId="7792" xr:uid="{01AE43BB-1B00-4B8C-AACB-38706F4A14DE}"/>
    <cellStyle name="쉼표 6 4 3 2 3" xfId="11584" xr:uid="{78216CB8-A24B-4068-A9CE-43A32EE0D71E}"/>
    <cellStyle name="쉼표 6 4 3 2 4" xfId="15375" xr:uid="{EF4F05FA-5710-4C1E-B797-67EF786F2F2C}"/>
    <cellStyle name="쉼표 6 4 3 2 5" xfId="19166" xr:uid="{7D85E34A-D350-4569-8EFD-5BD69D523BC9}"/>
    <cellStyle name="쉼표 6 4 3 3" xfId="7791" xr:uid="{8D8B5BC1-9E31-4664-884D-7EB1A5D360A8}"/>
    <cellStyle name="쉼표 6 4 3 4" xfId="11583" xr:uid="{2B9BA82C-1057-4A30-91F3-D168C9FB8EE7}"/>
    <cellStyle name="쉼표 6 4 3 5" xfId="15374" xr:uid="{2D5F44BB-7785-42A4-8D0B-40A6E4DB4675}"/>
    <cellStyle name="쉼표 6 4 3 6" xfId="19165" xr:uid="{82444679-4097-4D2E-8468-ADA1B3ACE906}"/>
    <cellStyle name="쉼표 6 4 4" xfId="2654" xr:uid="{B0B272B1-7289-45CE-8CED-B2B821E5527F}"/>
    <cellStyle name="쉼표 6 4 4 2" xfId="7793" xr:uid="{306EFDBE-3F86-4102-BE53-5497F9F26DD4}"/>
    <cellStyle name="쉼표 6 4 4 3" xfId="11585" xr:uid="{EC97A975-0910-4A65-832D-7DBEC0A5FA1B}"/>
    <cellStyle name="쉼표 6 4 4 4" xfId="15376" xr:uid="{0734BB23-A34A-4720-8E7E-CFF58D02D5C4}"/>
    <cellStyle name="쉼표 6 4 4 5" xfId="19167" xr:uid="{C469A714-1EDE-47ED-88DC-928A8D29A793}"/>
    <cellStyle name="쉼표 6 4 5" xfId="7788" xr:uid="{8775CC11-7652-4FE2-8439-0EBAE0ED6964}"/>
    <cellStyle name="쉼표 6 4 6" xfId="11580" xr:uid="{5128E8F9-C3F4-4174-899A-464FE50E6C4C}"/>
    <cellStyle name="쉼표 6 4 7" xfId="15371" xr:uid="{52A54D31-6E12-44DA-9300-87E54E8B27A4}"/>
    <cellStyle name="쉼표 6 4 8" xfId="19162" xr:uid="{7D47CEF3-F8E7-4A65-B9BC-0D73BDF2A03C}"/>
    <cellStyle name="쉼표 6 5" xfId="1088" xr:uid="{DBE74EE9-2AC9-440A-9CF7-D8507081F1A4}"/>
    <cellStyle name="쉼표 6 5 2" xfId="1771" xr:uid="{6DD87786-0B00-41E4-94C5-B8029848EBA5}"/>
    <cellStyle name="쉼표 6 5 2 2" xfId="3564" xr:uid="{04F55FC1-BE08-40BE-9B25-B0867DD4C0F5}"/>
    <cellStyle name="쉼표 6 5 2 2 2" xfId="7796" xr:uid="{BFA32C23-6EC1-4642-B346-122AAB29E4F1}"/>
    <cellStyle name="쉼표 6 5 2 2 3" xfId="11588" xr:uid="{9CC061F3-C4E5-4365-BB44-CFD88B2AB891}"/>
    <cellStyle name="쉼표 6 5 2 2 4" xfId="15379" xr:uid="{95F61167-5238-435E-AD38-542BE015C013}"/>
    <cellStyle name="쉼표 6 5 2 2 5" xfId="19170" xr:uid="{E76B0966-04C1-4BA6-ACAB-FC67DEE1BAA8}"/>
    <cellStyle name="쉼표 6 5 2 3" xfId="7795" xr:uid="{15D90914-6CB5-4963-9896-F5BC94C1A18F}"/>
    <cellStyle name="쉼표 6 5 2 4" xfId="11587" xr:uid="{71568315-50F7-4932-AF25-670E7D1A2773}"/>
    <cellStyle name="쉼표 6 5 2 5" xfId="15378" xr:uid="{1EC7D5C1-4914-4221-BF1B-49712345B935}"/>
    <cellStyle name="쉼표 6 5 2 6" xfId="19169" xr:uid="{26C901F4-C969-4862-B8F2-1DCBE28AC05D}"/>
    <cellStyle name="쉼표 6 5 3" xfId="2881" xr:uid="{D494BCEE-9668-4B33-A29B-1E14B11F67E4}"/>
    <cellStyle name="쉼표 6 5 3 2" xfId="7797" xr:uid="{CBFAE1C9-792B-455B-A63A-7ABFAB85769C}"/>
    <cellStyle name="쉼표 6 5 3 3" xfId="11589" xr:uid="{B01ADA19-EAEE-4BF3-B657-B6C39CC6BFD2}"/>
    <cellStyle name="쉼표 6 5 3 4" xfId="15380" xr:uid="{6B2F6D0A-44A8-4A75-81DA-F26FD5ECC752}"/>
    <cellStyle name="쉼표 6 5 3 5" xfId="19171" xr:uid="{6A6FCED9-E01A-460C-B614-564DB5E6967B}"/>
    <cellStyle name="쉼표 6 5 4" xfId="7794" xr:uid="{82284608-CEB3-462A-8323-6ACE40591AE2}"/>
    <cellStyle name="쉼표 6 5 5" xfId="11586" xr:uid="{D84E72B6-3A42-4C38-B604-8D441F56874E}"/>
    <cellStyle name="쉼표 6 5 6" xfId="15377" xr:uid="{F5D53D40-CBD2-430D-B92B-52E5E6CD9CFC}"/>
    <cellStyle name="쉼표 6 5 7" xfId="19168" xr:uid="{2684FEE1-23AD-408E-8CDC-18130D875719}"/>
    <cellStyle name="쉼표 6 6" xfId="1316" xr:uid="{A253CDBF-D359-44FC-86E4-C9190392D840}"/>
    <cellStyle name="쉼표 6 6 2" xfId="3109" xr:uid="{604662BD-1AC4-4DF0-A456-C29CDDE6B3D7}"/>
    <cellStyle name="쉼표 6 6 2 2" xfId="7799" xr:uid="{7A2B4B88-0248-4792-8CEB-5FE0AE3FB4BD}"/>
    <cellStyle name="쉼표 6 6 2 3" xfId="11591" xr:uid="{B9931E4A-68FB-467C-9A9B-6A382591C3A8}"/>
    <cellStyle name="쉼표 6 6 2 4" xfId="15382" xr:uid="{9B212C2A-F588-4A7A-81C8-A98DE62FAAD4}"/>
    <cellStyle name="쉼표 6 6 2 5" xfId="19173" xr:uid="{638DD9AB-9253-408D-8601-2F36F73B2C9D}"/>
    <cellStyle name="쉼표 6 6 3" xfId="7798" xr:uid="{A2E76217-20A1-4796-89A7-67A84BEAD01B}"/>
    <cellStyle name="쉼표 6 6 4" xfId="11590" xr:uid="{DE34BDB7-670F-47B7-9CB6-F5552C2C5310}"/>
    <cellStyle name="쉼표 6 6 5" xfId="15381" xr:uid="{19D832E8-6163-49EC-B836-D1604B00CE0D}"/>
    <cellStyle name="쉼표 6 6 6" xfId="19172" xr:uid="{127CCCB2-F556-4302-AF7B-C264C35048D9}"/>
    <cellStyle name="쉼표 6 7" xfId="620" xr:uid="{88F4C843-42D7-4294-9D8B-5D2131F24F7C}"/>
    <cellStyle name="쉼표 6 7 2" xfId="2421" xr:uid="{95B21AC6-853C-42F2-A155-0DD5F6E90F05}"/>
    <cellStyle name="쉼표 6 7 2 2" xfId="7801" xr:uid="{4583131A-CE06-4F14-9D25-3A6D04136DE3}"/>
    <cellStyle name="쉼표 6 7 2 3" xfId="11593" xr:uid="{D6DFE709-6DFF-496C-BD98-3D289289321D}"/>
    <cellStyle name="쉼표 6 7 2 4" xfId="15384" xr:uid="{A2D0CA7C-26E3-4AF7-BBF1-F41818F096D3}"/>
    <cellStyle name="쉼표 6 7 2 5" xfId="19175" xr:uid="{C55E057C-0BA6-4502-A296-A9AC3E743D3A}"/>
    <cellStyle name="쉼표 6 7 3" xfId="7800" xr:uid="{A85584C5-C3BB-4588-952B-64BA52372E3F}"/>
    <cellStyle name="쉼표 6 7 4" xfId="11592" xr:uid="{B37E0BCC-2A73-412E-9390-DCD21A784DA5}"/>
    <cellStyle name="쉼표 6 7 5" xfId="15383" xr:uid="{C5388FDF-C97F-4AE8-A545-2AFA42B041D2}"/>
    <cellStyle name="쉼표 6 7 6" xfId="19174" xr:uid="{92AFB39F-A1B9-43E5-B0CD-2C24503A4020}"/>
    <cellStyle name="쉼표 6 8" xfId="2323" xr:uid="{D46F0EFB-B9CB-46D2-B39D-2FD8AAAACA03}"/>
    <cellStyle name="쉼표 6 8 2" xfId="7802" xr:uid="{C21FD218-367F-41E8-BB2E-0A4E67652447}"/>
    <cellStyle name="쉼표 6 8 3" xfId="11594" xr:uid="{637023FB-60A5-4552-B4CD-F987F8B6030D}"/>
    <cellStyle name="쉼표 6 8 4" xfId="15385" xr:uid="{A32D16D4-FA77-4972-9BAA-9E1FB11D6C53}"/>
    <cellStyle name="쉼표 6 8 5" xfId="19176" xr:uid="{19F3478D-8B86-452A-B011-ADF36D83B55A}"/>
    <cellStyle name="쉼표 6 9" xfId="7757" xr:uid="{8CF350C1-126B-4175-9875-3BE9EA2360F7}"/>
    <cellStyle name="쉼표 7" xfId="509" xr:uid="{B66D792C-A303-4044-BE5C-F70886C530E2}"/>
    <cellStyle name="쉼표 7 10" xfId="7803" xr:uid="{AE2398BA-5720-48D6-BC48-F4C9DF284A87}"/>
    <cellStyle name="쉼표 7 11" xfId="11595" xr:uid="{1DBECA9C-88C7-41B9-8C51-2DB33AAF8002}"/>
    <cellStyle name="쉼표 7 12" xfId="15386" xr:uid="{34C2CE86-FE60-4BFC-9C96-AA4787B24B19}"/>
    <cellStyle name="쉼표 7 13" xfId="19177" xr:uid="{73CD6F8D-169E-485C-9D92-9E2452CEEAB2}"/>
    <cellStyle name="쉼표 7 2" xfId="545" xr:uid="{BF49F4BA-88D1-495F-82F4-A0D3F8D5EF73}"/>
    <cellStyle name="쉼표 7 2 10" xfId="11596" xr:uid="{9DF71954-5157-4CA7-B867-140D8A24DCBF}"/>
    <cellStyle name="쉼표 7 2 11" xfId="15387" xr:uid="{113A8B9B-A0E0-4DC8-BF79-0E5C03F2AE0B}"/>
    <cellStyle name="쉼표 7 2 12" xfId="19178" xr:uid="{D8B6A1A4-0787-4B83-BDBE-8E0DA3D436F5}"/>
    <cellStyle name="쉼표 7 2 2" xfId="811" xr:uid="{1AAF8CEA-2E8D-4297-874E-43A470D7D88D}"/>
    <cellStyle name="쉼표 7 2 2 10" xfId="19179" xr:uid="{52A42385-E5A5-469E-9F6F-91B055ABF4CF}"/>
    <cellStyle name="쉼표 7 2 2 2" xfId="1038" xr:uid="{3DE1245C-B67F-45F2-9DAE-1FD4849A320B}"/>
    <cellStyle name="쉼표 7 2 2 2 2" xfId="1721" xr:uid="{594E77DC-547F-43FF-AC6A-B9389FB9D7D4}"/>
    <cellStyle name="쉼표 7 2 2 2 2 2" xfId="3514" xr:uid="{7F957F01-14AA-4191-BB1B-F0B54E64B3DD}"/>
    <cellStyle name="쉼표 7 2 2 2 2 2 2" xfId="7808" xr:uid="{7E7C8AF3-1D44-4507-A736-6E77AF6178AC}"/>
    <cellStyle name="쉼표 7 2 2 2 2 2 3" xfId="11600" xr:uid="{0ADD3C36-61D1-439E-A073-7396AB7934B8}"/>
    <cellStyle name="쉼표 7 2 2 2 2 2 4" xfId="15391" xr:uid="{DF35957E-8AD5-42BB-BA63-096D6F2DC4AB}"/>
    <cellStyle name="쉼표 7 2 2 2 2 2 5" xfId="19182" xr:uid="{AA54A030-4D56-4206-876B-E8954978B0C8}"/>
    <cellStyle name="쉼표 7 2 2 2 2 3" xfId="7807" xr:uid="{D1B53E36-E20B-4F20-80FF-662AEBEB82FF}"/>
    <cellStyle name="쉼표 7 2 2 2 2 4" xfId="11599" xr:uid="{A6C59A8F-CE69-4ED5-A683-41CF79E603BF}"/>
    <cellStyle name="쉼표 7 2 2 2 2 5" xfId="15390" xr:uid="{2EE98CCF-ED70-4640-80F1-35B10689C345}"/>
    <cellStyle name="쉼표 7 2 2 2 2 6" xfId="19181" xr:uid="{C29A67E2-0565-4084-ABAC-8857DEBBF076}"/>
    <cellStyle name="쉼표 7 2 2 2 3" xfId="2226" xr:uid="{E63DE6EE-C58B-4D52-9046-B2D0A7E1BDE7}"/>
    <cellStyle name="쉼표 7 2 2 2 3 2" xfId="4019" xr:uid="{D90DE114-4A57-40B8-962A-773557CE20E4}"/>
    <cellStyle name="쉼표 7 2 2 2 3 2 2" xfId="7810" xr:uid="{F9BCB63D-68A9-449B-801E-F51F7F8A25F4}"/>
    <cellStyle name="쉼표 7 2 2 2 3 2 3" xfId="11602" xr:uid="{47F02BAD-F737-4716-AA85-DDEA552862A5}"/>
    <cellStyle name="쉼표 7 2 2 2 3 2 4" xfId="15393" xr:uid="{5D5CBED7-DE7F-41A5-BA2C-AF5A77C02DBC}"/>
    <cellStyle name="쉼표 7 2 2 2 3 2 5" xfId="19184" xr:uid="{960F0A71-FEA3-4654-A8FB-A611D6EBB249}"/>
    <cellStyle name="쉼표 7 2 2 2 3 3" xfId="7809" xr:uid="{14C14D9C-C851-4571-9876-9F6DDA5D6D57}"/>
    <cellStyle name="쉼표 7 2 2 2 3 4" xfId="11601" xr:uid="{95C2A684-96B2-4E7D-9DE3-4373C691653F}"/>
    <cellStyle name="쉼표 7 2 2 2 3 5" xfId="15392" xr:uid="{2AD85D8D-D833-43B7-9464-74AA851D6E5D}"/>
    <cellStyle name="쉼표 7 2 2 2 3 6" xfId="19183" xr:uid="{E7240FBE-890B-41AA-B727-26F515103E6A}"/>
    <cellStyle name="쉼표 7 2 2 2 4" xfId="2831" xr:uid="{070F2C18-A0EF-4C9B-81CB-14C63DFFCF3A}"/>
    <cellStyle name="쉼표 7 2 2 2 4 2" xfId="7811" xr:uid="{C7EF7A7B-C40C-43D2-8B6E-B1694D6D617D}"/>
    <cellStyle name="쉼표 7 2 2 2 4 3" xfId="11603" xr:uid="{3650CC00-7F96-4134-91D2-4C0F37CE2CAB}"/>
    <cellStyle name="쉼표 7 2 2 2 4 4" xfId="15394" xr:uid="{6F7AC712-F6C1-4C4C-8990-CD5CD8555F04}"/>
    <cellStyle name="쉼표 7 2 2 2 4 5" xfId="19185" xr:uid="{0C94E0DC-2B36-4552-BCEA-8E9A86F4A1CD}"/>
    <cellStyle name="쉼표 7 2 2 2 5" xfId="7806" xr:uid="{C1BE3A33-CD7D-4D53-B44E-775B195DEBFE}"/>
    <cellStyle name="쉼표 7 2 2 2 6" xfId="11598" xr:uid="{3CA87C33-4DD5-4E9F-B9AB-A16395ACEA7F}"/>
    <cellStyle name="쉼표 7 2 2 2 7" xfId="15389" xr:uid="{9A839248-AE86-41E9-89B0-20F3A825B0D4}"/>
    <cellStyle name="쉼표 7 2 2 2 8" xfId="19180" xr:uid="{FED8FED5-F55F-4917-B290-70F62BBAAD48}"/>
    <cellStyle name="쉼표 7 2 2 3" xfId="1265" xr:uid="{51E85840-871B-4FB3-8CB5-F647591B8AFA}"/>
    <cellStyle name="쉼표 7 2 2 3 2" xfId="1948" xr:uid="{806B8A69-77AD-48C1-80F8-71373BFD7D2E}"/>
    <cellStyle name="쉼표 7 2 2 3 2 2" xfId="3741" xr:uid="{984564DB-83FA-41B9-A22F-8BD22F5BB09D}"/>
    <cellStyle name="쉼표 7 2 2 3 2 2 2" xfId="7814" xr:uid="{273F99AD-4703-4F28-B01B-7E7E5ECF256A}"/>
    <cellStyle name="쉼표 7 2 2 3 2 2 3" xfId="11606" xr:uid="{5A0563E6-D9FF-484D-ABB8-5FC8A52D4835}"/>
    <cellStyle name="쉼표 7 2 2 3 2 2 4" xfId="15397" xr:uid="{1F4B9EB7-F858-440F-A6E0-34C9FDCF78F4}"/>
    <cellStyle name="쉼표 7 2 2 3 2 2 5" xfId="19188" xr:uid="{F4696188-8119-43B4-A454-2B88ED5348EE}"/>
    <cellStyle name="쉼표 7 2 2 3 2 3" xfId="7813" xr:uid="{EBDE5B3A-6F5F-43EA-92F0-454BC1760AB4}"/>
    <cellStyle name="쉼표 7 2 2 3 2 4" xfId="11605" xr:uid="{46BF0F6A-36C9-4AD3-ABC3-AD741A71B7B0}"/>
    <cellStyle name="쉼표 7 2 2 3 2 5" xfId="15396" xr:uid="{92DD4F1F-1CE6-49AC-8A9F-F01A3C9322A7}"/>
    <cellStyle name="쉼표 7 2 2 3 2 6" xfId="19187" xr:uid="{7A791529-461B-412B-90F2-33100FC034D0}"/>
    <cellStyle name="쉼표 7 2 2 3 3" xfId="3058" xr:uid="{6522F238-B008-482B-827E-23DB383F174A}"/>
    <cellStyle name="쉼표 7 2 2 3 3 2" xfId="7815" xr:uid="{CD565BCB-44CF-40C9-952D-A38D8E60E1FD}"/>
    <cellStyle name="쉼표 7 2 2 3 3 3" xfId="11607" xr:uid="{D30D7486-9B93-4DAC-850C-65103FFBCC6E}"/>
    <cellStyle name="쉼표 7 2 2 3 3 4" xfId="15398" xr:uid="{A106D403-3E0F-4827-8C31-03BFFB910C67}"/>
    <cellStyle name="쉼표 7 2 2 3 3 5" xfId="19189" xr:uid="{78F05089-5246-4443-A460-276CAB27E178}"/>
    <cellStyle name="쉼표 7 2 2 3 4" xfId="7812" xr:uid="{AA60E10B-A457-4DE4-A6C9-723D3BE41C67}"/>
    <cellStyle name="쉼표 7 2 2 3 5" xfId="11604" xr:uid="{5A09AA1B-141A-42AE-B8CC-24E8AA716F22}"/>
    <cellStyle name="쉼표 7 2 2 3 6" xfId="15395" xr:uid="{790507F6-04BD-4453-BD74-34092BF7DA61}"/>
    <cellStyle name="쉼표 7 2 2 3 7" xfId="19186" xr:uid="{2BF9D17F-BF46-45C7-8FCE-18161DF178CB}"/>
    <cellStyle name="쉼표 7 2 2 4" xfId="1493" xr:uid="{52427AAA-FCF3-40C9-B52D-AF8C07162050}"/>
    <cellStyle name="쉼표 7 2 2 4 2" xfId="3286" xr:uid="{58DCE910-494D-476F-8C79-D41AA6D7CB14}"/>
    <cellStyle name="쉼표 7 2 2 4 2 2" xfId="7817" xr:uid="{B7ED07A0-8D5C-4719-8E66-9DD7E2D4DBB3}"/>
    <cellStyle name="쉼표 7 2 2 4 2 3" xfId="11609" xr:uid="{ACE5A875-E5F1-4358-90C2-00B4A8428A26}"/>
    <cellStyle name="쉼표 7 2 2 4 2 4" xfId="15400" xr:uid="{6BBB96A7-6D4A-4764-A6E5-A902D78C09D9}"/>
    <cellStyle name="쉼표 7 2 2 4 2 5" xfId="19191" xr:uid="{0C7BFA53-639C-4654-85B2-5E8859293826}"/>
    <cellStyle name="쉼표 7 2 2 4 3" xfId="7816" xr:uid="{81E0EA59-FC29-4535-9D21-E52341E67E3C}"/>
    <cellStyle name="쉼표 7 2 2 4 4" xfId="11608" xr:uid="{0F9634FF-05F1-4382-ABA6-F7A3157EAD34}"/>
    <cellStyle name="쉼표 7 2 2 4 5" xfId="15399" xr:uid="{D01DD4C3-E4D8-47F7-84BC-1E5306235443}"/>
    <cellStyle name="쉼표 7 2 2 4 6" xfId="19190" xr:uid="{42F1F8FA-80D8-4E75-8931-A7D55F22E3C7}"/>
    <cellStyle name="쉼표 7 2 2 5" xfId="2080" xr:uid="{2FE5CEB1-EE6E-4657-844B-CE080647CF56}"/>
    <cellStyle name="쉼표 7 2 2 5 2" xfId="3873" xr:uid="{E187C24E-AB42-4FF8-A31A-2F7005BF01DA}"/>
    <cellStyle name="쉼표 7 2 2 5 2 2" xfId="7819" xr:uid="{7E22281F-74B8-4D55-97FC-81851593D939}"/>
    <cellStyle name="쉼표 7 2 2 5 2 3" xfId="11611" xr:uid="{7FBBB2A4-E486-4DB8-93C8-8DE729AFA083}"/>
    <cellStyle name="쉼표 7 2 2 5 2 4" xfId="15402" xr:uid="{18545E48-EA4D-4857-A93D-737DE5862E4D}"/>
    <cellStyle name="쉼표 7 2 2 5 2 5" xfId="19193" xr:uid="{7941D043-E581-469D-9DFB-ACEF4AC7C271}"/>
    <cellStyle name="쉼표 7 2 2 5 3" xfId="7818" xr:uid="{6AC7FA8D-380D-4E12-B85F-D0EAB45A1E54}"/>
    <cellStyle name="쉼표 7 2 2 5 4" xfId="11610" xr:uid="{108C3151-5FCA-466A-83AE-97D08A914DEA}"/>
    <cellStyle name="쉼표 7 2 2 5 5" xfId="15401" xr:uid="{4BE749F3-05DE-4959-9310-F31506DB6509}"/>
    <cellStyle name="쉼표 7 2 2 5 6" xfId="19192" xr:uid="{738882D6-CB9A-4CE6-8416-7671DFD657D6}"/>
    <cellStyle name="쉼표 7 2 2 6" xfId="2604" xr:uid="{C31A02ED-5A05-4251-85EE-0261A37F2DEB}"/>
    <cellStyle name="쉼표 7 2 2 6 2" xfId="7820" xr:uid="{B9E0AE46-9E6E-4AB0-902F-D384D23AAB32}"/>
    <cellStyle name="쉼표 7 2 2 6 3" xfId="11612" xr:uid="{5FA8B60B-D7BB-42A3-9267-B4C35EE4830F}"/>
    <cellStyle name="쉼표 7 2 2 6 4" xfId="15403" xr:uid="{E80B568E-4DA1-44B0-BFC7-FBEBA1688293}"/>
    <cellStyle name="쉼표 7 2 2 6 5" xfId="19194" xr:uid="{97956DCA-3EA0-4F35-B1CF-EB3ABCA4EE3D}"/>
    <cellStyle name="쉼표 7 2 2 7" xfId="7805" xr:uid="{499486EE-3514-4AD4-A1D8-DB8AF2762B20}"/>
    <cellStyle name="쉼표 7 2 2 8" xfId="11597" xr:uid="{582E2987-B27A-44B7-84F6-F8F6069D18DE}"/>
    <cellStyle name="쉼표 7 2 2 9" xfId="15388" xr:uid="{0A995C9E-BED0-4A2D-9124-217DE93E2A84}"/>
    <cellStyle name="쉼표 7 2 3" xfId="736" xr:uid="{F279DF49-419F-422A-B755-8C65700900A3}"/>
    <cellStyle name="쉼표 7 2 3 10" xfId="19195" xr:uid="{9B701E75-0BCF-4C15-AC38-08852A96C1B7}"/>
    <cellStyle name="쉼표 7 2 3 2" xfId="963" xr:uid="{69410C19-E87A-44A5-BBB8-1C5A3124E242}"/>
    <cellStyle name="쉼표 7 2 3 2 2" xfId="1646" xr:uid="{845E4B8E-6418-4CDA-BC1D-A6BDC746E9BD}"/>
    <cellStyle name="쉼표 7 2 3 2 2 2" xfId="3439" xr:uid="{EFA56045-1342-4751-B00F-741298CC71D4}"/>
    <cellStyle name="쉼표 7 2 3 2 2 2 2" xfId="7824" xr:uid="{B96F1425-A80F-4A12-A3B4-4AAC6B3F0921}"/>
    <cellStyle name="쉼표 7 2 3 2 2 2 3" xfId="11616" xr:uid="{84123FB2-E2AE-4A7D-9054-05BC624AB6CC}"/>
    <cellStyle name="쉼표 7 2 3 2 2 2 4" xfId="15407" xr:uid="{3F726CB4-A565-44DC-AEED-A16735A5C01E}"/>
    <cellStyle name="쉼표 7 2 3 2 2 2 5" xfId="19198" xr:uid="{E451CB02-9588-4C88-B5CF-372BC36A73A7}"/>
    <cellStyle name="쉼표 7 2 3 2 2 3" xfId="7823" xr:uid="{759CB31E-43C4-4FE0-87C1-6F0C113A5475}"/>
    <cellStyle name="쉼표 7 2 3 2 2 4" xfId="11615" xr:uid="{D0BC3123-E54E-4340-82C4-E02744C22146}"/>
    <cellStyle name="쉼표 7 2 3 2 2 5" xfId="15406" xr:uid="{9549BDCA-14CA-4175-913E-8282A00C91EA}"/>
    <cellStyle name="쉼표 7 2 3 2 2 6" xfId="19197" xr:uid="{E6BAE52B-B5AE-45EE-93A1-878731592D87}"/>
    <cellStyle name="쉼표 7 2 3 2 3" xfId="2756" xr:uid="{9F0B4749-F621-44FE-8BBF-0EBC973F34C9}"/>
    <cellStyle name="쉼표 7 2 3 2 3 2" xfId="7825" xr:uid="{77FC0B4A-C1C7-4AFF-9FC1-B4E3D7CD7D9B}"/>
    <cellStyle name="쉼표 7 2 3 2 3 3" xfId="11617" xr:uid="{5A4B5C96-52E6-49F1-A648-AF84E08468F9}"/>
    <cellStyle name="쉼표 7 2 3 2 3 4" xfId="15408" xr:uid="{0935676E-05C8-4AF4-9EAB-7DCBA4C06106}"/>
    <cellStyle name="쉼표 7 2 3 2 3 5" xfId="19199" xr:uid="{C7ABEBF3-E3BF-4156-9757-3CDBE85FFFCF}"/>
    <cellStyle name="쉼표 7 2 3 2 4" xfId="7822" xr:uid="{1A50E0E4-14CD-4AC4-A874-A300BFE70C3F}"/>
    <cellStyle name="쉼표 7 2 3 2 5" xfId="11614" xr:uid="{F0E3A306-53FB-40E6-9C1F-A6D8AF9E5AE4}"/>
    <cellStyle name="쉼표 7 2 3 2 6" xfId="15405" xr:uid="{63D7BA15-72F0-40F8-A310-3A96A53D5683}"/>
    <cellStyle name="쉼표 7 2 3 2 7" xfId="19196" xr:uid="{692DD137-218E-449C-B8D0-DA1E048F90DC}"/>
    <cellStyle name="쉼표 7 2 3 3" xfId="1190" xr:uid="{0CD9586C-F41E-4053-B7C1-B012E4B4373E}"/>
    <cellStyle name="쉼표 7 2 3 3 2" xfId="1873" xr:uid="{2ECD9C3F-8F02-4710-9DCA-916E1832F606}"/>
    <cellStyle name="쉼표 7 2 3 3 2 2" xfId="3666" xr:uid="{C4F91EAC-82ED-464E-984B-92E0D1099D37}"/>
    <cellStyle name="쉼표 7 2 3 3 2 2 2" xfId="7828" xr:uid="{F4EA4C5D-9C33-44F7-9AF5-9A49380CE89E}"/>
    <cellStyle name="쉼표 7 2 3 3 2 2 3" xfId="11620" xr:uid="{085AB89B-43A6-4E9C-AC0B-93402F364361}"/>
    <cellStyle name="쉼표 7 2 3 3 2 2 4" xfId="15411" xr:uid="{998A36A4-5D03-4EDE-9473-3D46E108C0D6}"/>
    <cellStyle name="쉼표 7 2 3 3 2 2 5" xfId="19202" xr:uid="{893373E4-4103-4D39-9C8E-F2DB0441893B}"/>
    <cellStyle name="쉼표 7 2 3 3 2 3" xfId="7827" xr:uid="{4A9F3518-EDD1-4AD5-89EF-D7762F4FB99C}"/>
    <cellStyle name="쉼표 7 2 3 3 2 4" xfId="11619" xr:uid="{0DAC7127-41B3-43BD-B6B4-233A60EC1B64}"/>
    <cellStyle name="쉼표 7 2 3 3 2 5" xfId="15410" xr:uid="{62C3F00C-1825-4217-ACEE-70EDDD9DB8EF}"/>
    <cellStyle name="쉼표 7 2 3 3 2 6" xfId="19201" xr:uid="{5CDDE7C9-7A18-441C-B839-613BF412307A}"/>
    <cellStyle name="쉼표 7 2 3 3 3" xfId="2983" xr:uid="{73B1C04C-343F-4FD5-9C92-F4F6D4EA8A03}"/>
    <cellStyle name="쉼표 7 2 3 3 3 2" xfId="7829" xr:uid="{EFBAA1A9-104C-43BF-B888-6602BD08BBFF}"/>
    <cellStyle name="쉼표 7 2 3 3 3 3" xfId="11621" xr:uid="{C50A6E46-3612-4CFB-B47A-F01C306719D4}"/>
    <cellStyle name="쉼표 7 2 3 3 3 4" xfId="15412" xr:uid="{F2AEDCCF-29A4-4E08-9C43-C46A1BC95187}"/>
    <cellStyle name="쉼표 7 2 3 3 3 5" xfId="19203" xr:uid="{3710392D-3AC1-4067-A747-8708EC38B641}"/>
    <cellStyle name="쉼표 7 2 3 3 4" xfId="7826" xr:uid="{BC9768C6-8863-4817-94D4-85DFA74958AA}"/>
    <cellStyle name="쉼표 7 2 3 3 5" xfId="11618" xr:uid="{62020E24-BEE6-453E-959B-A142F02F5544}"/>
    <cellStyle name="쉼표 7 2 3 3 6" xfId="15409" xr:uid="{5DCFAF40-C07F-4EE6-813C-8BBFEF973784}"/>
    <cellStyle name="쉼표 7 2 3 3 7" xfId="19200" xr:uid="{2FA737B0-C7FC-47DD-B04B-C7F9313C2478}"/>
    <cellStyle name="쉼표 7 2 3 4" xfId="1418" xr:uid="{52B0CFF6-2870-46E7-B15F-B31079D50993}"/>
    <cellStyle name="쉼표 7 2 3 4 2" xfId="3211" xr:uid="{61D7CB00-F7E6-4C99-8BFC-9ED272C0CDD8}"/>
    <cellStyle name="쉼표 7 2 3 4 2 2" xfId="7831" xr:uid="{2185809A-F5E6-4D6F-AAB1-B59875A064B2}"/>
    <cellStyle name="쉼표 7 2 3 4 2 3" xfId="11623" xr:uid="{FB3336C3-7CE2-419B-AFF4-6F62C7D4D424}"/>
    <cellStyle name="쉼표 7 2 3 4 2 4" xfId="15414" xr:uid="{A1CDF121-06FA-4EF0-98C0-66641B3DA829}"/>
    <cellStyle name="쉼표 7 2 3 4 2 5" xfId="19205" xr:uid="{07C8DA68-DABF-4486-AEC3-3AF0391CE9B9}"/>
    <cellStyle name="쉼표 7 2 3 4 3" xfId="7830" xr:uid="{1CDBEEEE-CAB1-4941-8FB5-8178DA02A66D}"/>
    <cellStyle name="쉼표 7 2 3 4 4" xfId="11622" xr:uid="{6B26F305-2810-442D-9313-27964D18CF8E}"/>
    <cellStyle name="쉼표 7 2 3 4 5" xfId="15413" xr:uid="{33A1CE7A-4E96-452C-A7E6-4D03156D01DD}"/>
    <cellStyle name="쉼표 7 2 3 4 6" xfId="19204" xr:uid="{50B256CD-6701-4D8A-9F88-82252F30AF8C}"/>
    <cellStyle name="쉼표 7 2 3 5" xfId="2022" xr:uid="{62114DEC-E6C1-4B84-9723-8979488AD426}"/>
    <cellStyle name="쉼표 7 2 3 5 2" xfId="3815" xr:uid="{0AE8EF94-79AA-48C4-9619-883E512A35FF}"/>
    <cellStyle name="쉼표 7 2 3 5 2 2" xfId="7833" xr:uid="{94ADDB71-37AF-4BA2-BCFF-D95E0E20BFD5}"/>
    <cellStyle name="쉼표 7 2 3 5 2 3" xfId="11625" xr:uid="{3CA2ACF1-A46D-4D98-AF44-72E4E1FB0AAF}"/>
    <cellStyle name="쉼표 7 2 3 5 2 4" xfId="15416" xr:uid="{B793EE99-FCE3-4EB3-B4F8-59DC9E98FFE6}"/>
    <cellStyle name="쉼표 7 2 3 5 2 5" xfId="19207" xr:uid="{49DBC1E0-8C60-4C2B-AD02-4A543CFBFA6E}"/>
    <cellStyle name="쉼표 7 2 3 5 3" xfId="7832" xr:uid="{16D0FD2A-842A-48F0-B3D0-EF0EA1226719}"/>
    <cellStyle name="쉼표 7 2 3 5 4" xfId="11624" xr:uid="{DCC36BBD-39F5-4058-82C3-A9A627BADD36}"/>
    <cellStyle name="쉼표 7 2 3 5 5" xfId="15415" xr:uid="{D9873AFA-E2A2-4D83-9A9C-AE14B58FE6CB}"/>
    <cellStyle name="쉼표 7 2 3 5 6" xfId="19206" xr:uid="{AA16029A-032F-4D38-BB9D-D24D515AB95B}"/>
    <cellStyle name="쉼표 7 2 3 6" xfId="2529" xr:uid="{B267F45C-AD79-4310-A066-FC3F9A06B3CD}"/>
    <cellStyle name="쉼표 7 2 3 6 2" xfId="7834" xr:uid="{AFA2B8C2-7490-4AB9-80A0-DC3D07D6E680}"/>
    <cellStyle name="쉼표 7 2 3 6 3" xfId="11626" xr:uid="{B4B785B4-D9FE-4ED0-8585-793205D11BF7}"/>
    <cellStyle name="쉼표 7 2 3 6 4" xfId="15417" xr:uid="{A3E7BEB7-3B4A-42DC-9EC4-2E633B4850B1}"/>
    <cellStyle name="쉼표 7 2 3 6 5" xfId="19208" xr:uid="{D747963E-2693-435C-9638-25CC99B567C5}"/>
    <cellStyle name="쉼표 7 2 3 7" xfId="7821" xr:uid="{8B8ACF0F-D6F0-486E-A1A0-185717337CE2}"/>
    <cellStyle name="쉼표 7 2 3 8" xfId="11613" xr:uid="{3B3350DB-9E65-4942-9172-80039B65CE2C}"/>
    <cellStyle name="쉼표 7 2 3 9" xfId="15404" xr:uid="{BB0C32E8-B665-463C-B686-30B1DCBE724A}"/>
    <cellStyle name="쉼표 7 2 4" xfId="887" xr:uid="{4D52FDFA-F8F6-4448-927B-E0899A74DF15}"/>
    <cellStyle name="쉼표 7 2 4 2" xfId="1570" xr:uid="{09F9EBCC-2374-4A40-A0F0-CEAD6D85A6E5}"/>
    <cellStyle name="쉼표 7 2 4 2 2" xfId="3363" xr:uid="{46DEF930-7931-45E9-A5BD-A8E5E19DEADA}"/>
    <cellStyle name="쉼표 7 2 4 2 2 2" xfId="7837" xr:uid="{55E72BFC-6C41-42AB-AC4D-A73DF45AEA94}"/>
    <cellStyle name="쉼표 7 2 4 2 2 3" xfId="11629" xr:uid="{8168083C-5DE1-41B0-93EA-C92140FFF3E4}"/>
    <cellStyle name="쉼표 7 2 4 2 2 4" xfId="15420" xr:uid="{AAC706B4-E614-4B64-B199-04475EDD0114}"/>
    <cellStyle name="쉼표 7 2 4 2 2 5" xfId="19211" xr:uid="{49AFE70A-5C7F-47E1-9AD0-9B20395B659E}"/>
    <cellStyle name="쉼표 7 2 4 2 3" xfId="7836" xr:uid="{D6300CE4-AE38-4D3A-9100-5C5EA746ACA2}"/>
    <cellStyle name="쉼표 7 2 4 2 4" xfId="11628" xr:uid="{1A918627-DB5C-4A2E-9E0F-EA10B63557C9}"/>
    <cellStyle name="쉼표 7 2 4 2 5" xfId="15419" xr:uid="{3A347A68-D40F-4EE9-BBB1-0F828E4029C9}"/>
    <cellStyle name="쉼표 7 2 4 2 6" xfId="19210" xr:uid="{43051C86-FE64-4447-B093-476CFF23990B}"/>
    <cellStyle name="쉼표 7 2 4 3" xfId="2151" xr:uid="{34D828CE-729B-48B7-A9A6-DB6B9E7D26BD}"/>
    <cellStyle name="쉼표 7 2 4 3 2" xfId="3944" xr:uid="{963366D2-F3F7-4484-99C7-B1BEA1FBF505}"/>
    <cellStyle name="쉼표 7 2 4 3 2 2" xfId="7839" xr:uid="{407213DE-041B-4520-8C6B-A7F5BB68E35B}"/>
    <cellStyle name="쉼표 7 2 4 3 2 3" xfId="11631" xr:uid="{7F4E4258-C594-47C9-BABA-62E566207A72}"/>
    <cellStyle name="쉼표 7 2 4 3 2 4" xfId="15422" xr:uid="{1843247E-199B-4E65-8016-52728A6F1C88}"/>
    <cellStyle name="쉼표 7 2 4 3 2 5" xfId="19213" xr:uid="{DED198FB-FD9C-44B9-AD78-E554D7E60DD9}"/>
    <cellStyle name="쉼표 7 2 4 3 3" xfId="7838" xr:uid="{8DDF632E-C1B8-44FE-A28D-4465BDB7BCB8}"/>
    <cellStyle name="쉼표 7 2 4 3 4" xfId="11630" xr:uid="{2826B6AA-0915-4516-933A-FDF2C9545BC0}"/>
    <cellStyle name="쉼표 7 2 4 3 5" xfId="15421" xr:uid="{961CBACE-4967-4863-AAEC-1FC30742F82C}"/>
    <cellStyle name="쉼표 7 2 4 3 6" xfId="19212" xr:uid="{FD2A592C-2DFE-486B-8E70-F063278B1B66}"/>
    <cellStyle name="쉼표 7 2 4 4" xfId="2680" xr:uid="{BFF51BC9-00BC-44C4-83CE-F0BEBA06D74A}"/>
    <cellStyle name="쉼표 7 2 4 4 2" xfId="7840" xr:uid="{89F82DC4-EE06-4140-BAB8-4CCAA1744FD9}"/>
    <cellStyle name="쉼표 7 2 4 4 3" xfId="11632" xr:uid="{3B901C98-F4C1-4691-A081-387A4CAB027A}"/>
    <cellStyle name="쉼표 7 2 4 4 4" xfId="15423" xr:uid="{3247084C-5D01-4B2A-BE33-CBDAFDC2D066}"/>
    <cellStyle name="쉼표 7 2 4 4 5" xfId="19214" xr:uid="{DABDCBE7-CC60-4825-A3B7-94106B0D3DAD}"/>
    <cellStyle name="쉼표 7 2 4 5" xfId="7835" xr:uid="{BB0B020D-F4E6-417F-AF37-C2A25B4A209A}"/>
    <cellStyle name="쉼표 7 2 4 6" xfId="11627" xr:uid="{FCF23129-B5BC-4A9B-AD62-614C49E318A8}"/>
    <cellStyle name="쉼표 7 2 4 7" xfId="15418" xr:uid="{2A3C1A36-6BA1-4327-ADD7-AC955B61D64B}"/>
    <cellStyle name="쉼표 7 2 4 8" xfId="19209" xr:uid="{103435D2-5434-4C36-A42C-2FB54457C47A}"/>
    <cellStyle name="쉼표 7 2 5" xfId="1114" xr:uid="{A7EF3608-52A3-4569-A3C3-249CD238ED2A}"/>
    <cellStyle name="쉼표 7 2 5 2" xfId="1797" xr:uid="{0F9634B7-E9AD-4E88-B23C-A3EBFE31ECC3}"/>
    <cellStyle name="쉼표 7 2 5 2 2" xfId="3590" xr:uid="{07BC8C06-8DB0-4B7E-B3F1-7FD28D3EDDE8}"/>
    <cellStyle name="쉼표 7 2 5 2 2 2" xfId="7843" xr:uid="{F63E45DB-4B63-48C5-B3A5-5C384C856CCC}"/>
    <cellStyle name="쉼표 7 2 5 2 2 3" xfId="11635" xr:uid="{17F72D75-90AF-4AC1-9C97-172C647BCDE0}"/>
    <cellStyle name="쉼표 7 2 5 2 2 4" xfId="15426" xr:uid="{B3AFC03A-1500-4AE9-B654-A2EE611E07EC}"/>
    <cellStyle name="쉼표 7 2 5 2 2 5" xfId="19217" xr:uid="{94CF6B87-34E7-4BA4-9814-2A3E95DFC022}"/>
    <cellStyle name="쉼표 7 2 5 2 3" xfId="7842" xr:uid="{0F229C7F-07CC-4D25-8075-A4E2051555F2}"/>
    <cellStyle name="쉼표 7 2 5 2 4" xfId="11634" xr:uid="{404CB3DF-64C5-475F-A3B7-9985155B7710}"/>
    <cellStyle name="쉼표 7 2 5 2 5" xfId="15425" xr:uid="{D3D21A54-E9E7-4DD6-A148-EB28D1962E81}"/>
    <cellStyle name="쉼표 7 2 5 2 6" xfId="19216" xr:uid="{FDBC644B-F032-4CEF-9F26-A77276788A46}"/>
    <cellStyle name="쉼표 7 2 5 3" xfId="2907" xr:uid="{7400D723-F4BD-4B32-A722-6E3C245A7DDA}"/>
    <cellStyle name="쉼표 7 2 5 3 2" xfId="7844" xr:uid="{16596407-696F-476B-860E-04C3887B4DD1}"/>
    <cellStyle name="쉼표 7 2 5 3 3" xfId="11636" xr:uid="{0C558599-E16B-43C8-B3A6-99EA6F80E97E}"/>
    <cellStyle name="쉼표 7 2 5 3 4" xfId="15427" xr:uid="{4C2FCFF7-C624-402D-AB54-00A210F54ABE}"/>
    <cellStyle name="쉼표 7 2 5 3 5" xfId="19218" xr:uid="{5017F299-B923-41B6-85C0-9A1CA145C782}"/>
    <cellStyle name="쉼표 7 2 5 4" xfId="7841" xr:uid="{C4667F58-9152-425B-91BD-CC78CAA17DA3}"/>
    <cellStyle name="쉼표 7 2 5 5" xfId="11633" xr:uid="{618D6375-B34D-48A0-A118-6A44E3F5BC0A}"/>
    <cellStyle name="쉼표 7 2 5 6" xfId="15424" xr:uid="{D8490263-0EB8-4BC6-97B9-DF9D7235A07A}"/>
    <cellStyle name="쉼표 7 2 5 7" xfId="19215" xr:uid="{95078DC5-7B82-4B10-8C00-EFB308712672}"/>
    <cellStyle name="쉼표 7 2 6" xfId="1342" xr:uid="{FDBB3F16-0286-483E-8D61-1BB1A10F5B40}"/>
    <cellStyle name="쉼표 7 2 6 2" xfId="3135" xr:uid="{E97530AB-CBE9-48C6-94B1-804CFC7AB717}"/>
    <cellStyle name="쉼표 7 2 6 2 2" xfId="7846" xr:uid="{A3B620D8-1150-4276-9333-D10899081BF7}"/>
    <cellStyle name="쉼표 7 2 6 2 3" xfId="11638" xr:uid="{E218FAD4-4C27-4B0C-AF91-2AC17206BFDB}"/>
    <cellStyle name="쉼표 7 2 6 2 4" xfId="15429" xr:uid="{65BD1EF5-3BA7-4487-88A3-CFA731868CF7}"/>
    <cellStyle name="쉼표 7 2 6 2 5" xfId="19220" xr:uid="{9AB8307B-6A9B-473A-AB9B-77FE9C99E403}"/>
    <cellStyle name="쉼표 7 2 6 3" xfId="7845" xr:uid="{60580458-5A09-407F-A968-7373F09AFA31}"/>
    <cellStyle name="쉼표 7 2 6 4" xfId="11637" xr:uid="{F940E5FD-61BA-4F0E-8E4C-F2B7B316E700}"/>
    <cellStyle name="쉼표 7 2 6 5" xfId="15428" xr:uid="{B917F6D0-B53A-4C56-85EB-623FFEDE2673}"/>
    <cellStyle name="쉼표 7 2 6 6" xfId="19219" xr:uid="{EA89CB2F-F299-40BC-BE86-73D53C036D7B}"/>
    <cellStyle name="쉼표 7 2 7" xfId="646" xr:uid="{858144AB-45BF-47C6-95F7-8330B01ECB08}"/>
    <cellStyle name="쉼표 7 2 7 2" xfId="2447" xr:uid="{6ED61093-E4A5-4A16-9473-2D0133AB915C}"/>
    <cellStyle name="쉼표 7 2 7 2 2" xfId="7848" xr:uid="{A26A8522-0995-480E-89A6-3E0B08DCB91D}"/>
    <cellStyle name="쉼표 7 2 7 2 3" xfId="11640" xr:uid="{0BD902D3-3048-406C-ADC8-A8AF3FE8664A}"/>
    <cellStyle name="쉼표 7 2 7 2 4" xfId="15431" xr:uid="{9F022C59-4AE3-4CAF-83FD-C1E4DA6A1497}"/>
    <cellStyle name="쉼표 7 2 7 2 5" xfId="19222" xr:uid="{DA5C59D3-3A48-4061-A98D-598F95733DB7}"/>
    <cellStyle name="쉼표 7 2 7 3" xfId="7847" xr:uid="{B5B2A2C4-884C-42CC-9607-3514CD3C9D1F}"/>
    <cellStyle name="쉼표 7 2 7 4" xfId="11639" xr:uid="{D6667CCB-8B3D-453F-9CFD-2E975CFF1623}"/>
    <cellStyle name="쉼표 7 2 7 5" xfId="15430" xr:uid="{6895EBFA-2E76-4BD5-822F-3D329EEE5233}"/>
    <cellStyle name="쉼표 7 2 7 6" xfId="19221" xr:uid="{14D869CD-2FDE-4000-90E8-FCDDC357967E}"/>
    <cellStyle name="쉼표 7 2 8" xfId="2349" xr:uid="{33365711-18DD-47B8-B95E-81B55F6BBE57}"/>
    <cellStyle name="쉼표 7 2 8 2" xfId="7849" xr:uid="{DE108F9F-0086-4198-A837-4FE2BB12D872}"/>
    <cellStyle name="쉼표 7 2 8 3" xfId="11641" xr:uid="{5542891A-E6BD-4B22-AD9A-0BDB56D3991E}"/>
    <cellStyle name="쉼표 7 2 8 4" xfId="15432" xr:uid="{311AC17E-8541-40C0-A60F-40429B8439DC}"/>
    <cellStyle name="쉼표 7 2 8 5" xfId="19223" xr:uid="{DC1838B4-1B59-40E6-B2DB-9B0CF0848FB2}"/>
    <cellStyle name="쉼표 7 2 9" xfId="7804" xr:uid="{FCE681AC-A809-41B4-BDD5-53386468188B}"/>
    <cellStyle name="쉼표 7 3" xfId="790" xr:uid="{A7900EF5-4CB8-4370-B717-729C550F9831}"/>
    <cellStyle name="쉼표 7 3 10" xfId="19224" xr:uid="{3AF2AF8C-B970-40F6-AF40-FC0C78F18664}"/>
    <cellStyle name="쉼표 7 3 2" xfId="1017" xr:uid="{37C3B510-3F79-4CB7-8DF6-76F989F68F7E}"/>
    <cellStyle name="쉼표 7 3 2 2" xfId="1700" xr:uid="{9F7E81C7-B608-4CF3-901F-FEC112DBA1D3}"/>
    <cellStyle name="쉼표 7 3 2 2 2" xfId="3493" xr:uid="{4266A91E-24B4-4935-87AF-A581DBE684D3}"/>
    <cellStyle name="쉼표 7 3 2 2 2 2" xfId="7853" xr:uid="{5C13956E-C386-4B22-9882-CA66091F8999}"/>
    <cellStyle name="쉼표 7 3 2 2 2 3" xfId="11645" xr:uid="{CF31C7A1-7693-4C03-989E-8CC9C4C8C1E5}"/>
    <cellStyle name="쉼표 7 3 2 2 2 4" xfId="15436" xr:uid="{53DE8205-D1C5-4BAC-B00D-626F53523B1E}"/>
    <cellStyle name="쉼표 7 3 2 2 2 5" xfId="19227" xr:uid="{7EB445E1-FC1A-4AA1-B589-D826FCBC3BE5}"/>
    <cellStyle name="쉼표 7 3 2 2 3" xfId="7852" xr:uid="{B4B75AE0-02FF-47A5-993F-E9BB49EC27FD}"/>
    <cellStyle name="쉼표 7 3 2 2 4" xfId="11644" xr:uid="{4688DD4E-0238-4E52-BDBE-67D83FA24B4C}"/>
    <cellStyle name="쉼표 7 3 2 2 5" xfId="15435" xr:uid="{16C7F5C8-7D9E-455B-96FF-67E13D50BA53}"/>
    <cellStyle name="쉼표 7 3 2 2 6" xfId="19226" xr:uid="{39E4734E-7D32-44A6-AFAD-AD037F1AAA36}"/>
    <cellStyle name="쉼표 7 3 2 3" xfId="2205" xr:uid="{07B41833-FF21-46DF-8067-65D0DCF530A8}"/>
    <cellStyle name="쉼표 7 3 2 3 2" xfId="3998" xr:uid="{96E2229F-02BC-4182-BAA0-EF308E36CEA2}"/>
    <cellStyle name="쉼표 7 3 2 3 2 2" xfId="7855" xr:uid="{ECF551EA-BF55-42E4-9FC5-33915A47992F}"/>
    <cellStyle name="쉼표 7 3 2 3 2 3" xfId="11647" xr:uid="{425C5239-8F21-43BC-B396-F9F77CC67153}"/>
    <cellStyle name="쉼표 7 3 2 3 2 4" xfId="15438" xr:uid="{ADE666AF-E92E-4F84-B81C-AF9FEDD95CAC}"/>
    <cellStyle name="쉼표 7 3 2 3 2 5" xfId="19229" xr:uid="{82FBC868-C960-4549-8FED-C664AD13364C}"/>
    <cellStyle name="쉼표 7 3 2 3 3" xfId="7854" xr:uid="{756A2B1F-1539-4416-BE46-E38D10C41CC2}"/>
    <cellStyle name="쉼표 7 3 2 3 4" xfId="11646" xr:uid="{AEDF2768-ECA3-4218-BB2E-28F3A51F5AA0}"/>
    <cellStyle name="쉼표 7 3 2 3 5" xfId="15437" xr:uid="{17EA1038-2F48-4308-9078-1C22FF6FA8B8}"/>
    <cellStyle name="쉼표 7 3 2 3 6" xfId="19228" xr:uid="{B4E2A405-4BC9-4398-AB74-A99935F0C002}"/>
    <cellStyle name="쉼표 7 3 2 4" xfId="2810" xr:uid="{E8ACABE4-2498-4204-B6EE-31AED60D6300}"/>
    <cellStyle name="쉼표 7 3 2 4 2" xfId="7856" xr:uid="{71EDF2C6-322A-4242-8CDE-F1B876E3BED4}"/>
    <cellStyle name="쉼표 7 3 2 4 3" xfId="11648" xr:uid="{5DDDD2AC-8F71-4628-96D5-026FD682072F}"/>
    <cellStyle name="쉼표 7 3 2 4 4" xfId="15439" xr:uid="{08AF6082-3E25-4223-980F-5C266F2BCF1A}"/>
    <cellStyle name="쉼표 7 3 2 4 5" xfId="19230" xr:uid="{BD5150F4-FE56-4341-ADE7-EC30754A4CEE}"/>
    <cellStyle name="쉼표 7 3 2 5" xfId="7851" xr:uid="{10D3DA6E-96F5-46AD-B815-EA2CB08BC987}"/>
    <cellStyle name="쉼표 7 3 2 6" xfId="11643" xr:uid="{67ACE42A-9433-47D8-B523-FCBAD4E557C7}"/>
    <cellStyle name="쉼표 7 3 2 7" xfId="15434" xr:uid="{CD7665E0-00E9-442B-95E7-4F10C64D0219}"/>
    <cellStyle name="쉼표 7 3 2 8" xfId="19225" xr:uid="{DC27D880-350D-4B93-8EDC-B9F6BE9E1B3E}"/>
    <cellStyle name="쉼표 7 3 3" xfId="1244" xr:uid="{524F8768-FFF4-4AC9-A866-66C9534F67E9}"/>
    <cellStyle name="쉼표 7 3 3 2" xfId="1927" xr:uid="{BA79B66F-DC03-4F39-A960-8C44E6D06727}"/>
    <cellStyle name="쉼표 7 3 3 2 2" xfId="3720" xr:uid="{EB99BE14-39D3-406F-AB58-75C6D68D010F}"/>
    <cellStyle name="쉼표 7 3 3 2 2 2" xfId="7859" xr:uid="{6D2EA61F-7156-443B-BAF0-4EE26241F100}"/>
    <cellStyle name="쉼표 7 3 3 2 2 3" xfId="11651" xr:uid="{39C6C03C-4C92-437E-93ED-7726413FE6CC}"/>
    <cellStyle name="쉼표 7 3 3 2 2 4" xfId="15442" xr:uid="{025A51AA-B621-496A-A8F6-B7FA10C018E0}"/>
    <cellStyle name="쉼표 7 3 3 2 2 5" xfId="19233" xr:uid="{2C17E0CA-52A6-42A9-804C-CAE67AA2008C}"/>
    <cellStyle name="쉼표 7 3 3 2 3" xfId="7858" xr:uid="{5160D228-DE0A-4190-87CF-98A6E1EADFD2}"/>
    <cellStyle name="쉼표 7 3 3 2 4" xfId="11650" xr:uid="{8DCFBA6D-AE71-457A-95BD-BA008B952A41}"/>
    <cellStyle name="쉼표 7 3 3 2 5" xfId="15441" xr:uid="{96CB21EB-FBEA-46C7-92C1-37E8C1215DBF}"/>
    <cellStyle name="쉼표 7 3 3 2 6" xfId="19232" xr:uid="{96DC1308-4E95-4A71-9A2F-E5610388E149}"/>
    <cellStyle name="쉼표 7 3 3 3" xfId="3037" xr:uid="{F9223BFB-F1ED-4468-BFD3-D51A7DB7C68B}"/>
    <cellStyle name="쉼표 7 3 3 3 2" xfId="7860" xr:uid="{44CD17AB-9143-46AC-8558-689D7A008090}"/>
    <cellStyle name="쉼표 7 3 3 3 3" xfId="11652" xr:uid="{001BC392-5A43-4370-B413-A900CA9FA53A}"/>
    <cellStyle name="쉼표 7 3 3 3 4" xfId="15443" xr:uid="{514F7C53-54A6-475B-86E0-A019B9BFF5C7}"/>
    <cellStyle name="쉼표 7 3 3 3 5" xfId="19234" xr:uid="{225F9530-63C4-47D2-9AD6-3567B2EE2979}"/>
    <cellStyle name="쉼표 7 3 3 4" xfId="7857" xr:uid="{70F6136E-41BD-4944-B248-A48E65095AEF}"/>
    <cellStyle name="쉼표 7 3 3 5" xfId="11649" xr:uid="{78B6F4EA-AB31-4287-BA5B-2A70293E065E}"/>
    <cellStyle name="쉼표 7 3 3 6" xfId="15440" xr:uid="{FB12622E-6228-42B2-950B-D6464B27CA6D}"/>
    <cellStyle name="쉼표 7 3 3 7" xfId="19231" xr:uid="{AFE41BBF-2DC1-44BE-ADD3-F20AFFEA6767}"/>
    <cellStyle name="쉼표 7 3 4" xfId="1472" xr:uid="{CF0758A9-30C8-4749-A070-0AF93B484957}"/>
    <cellStyle name="쉼표 7 3 4 2" xfId="3265" xr:uid="{56CD06B6-70F0-4A68-AB81-0C60305774EF}"/>
    <cellStyle name="쉼표 7 3 4 2 2" xfId="7862" xr:uid="{5B3F27E3-E490-42E1-BE7F-E136009CEEFC}"/>
    <cellStyle name="쉼표 7 3 4 2 3" xfId="11654" xr:uid="{F6771009-CD1E-40A2-B90A-24E91B50D752}"/>
    <cellStyle name="쉼표 7 3 4 2 4" xfId="15445" xr:uid="{0ADA6EE8-4FD3-4501-B5F1-439AFE1977BF}"/>
    <cellStyle name="쉼표 7 3 4 2 5" xfId="19236" xr:uid="{912240A8-7E57-4A19-A119-14CF7401D874}"/>
    <cellStyle name="쉼표 7 3 4 3" xfId="7861" xr:uid="{4FC3D460-1F39-4109-B5FE-DE32566786A8}"/>
    <cellStyle name="쉼표 7 3 4 4" xfId="11653" xr:uid="{B3F5FD99-B234-4E6E-B495-A7DAACF6DC26}"/>
    <cellStyle name="쉼표 7 3 4 5" xfId="15444" xr:uid="{1B65AE67-3915-40B1-8659-41157AF83E4C}"/>
    <cellStyle name="쉼표 7 3 4 6" xfId="19235" xr:uid="{468A0D1B-9D0A-4E95-A717-8B544E25303B}"/>
    <cellStyle name="쉼표 7 3 5" xfId="2060" xr:uid="{24871C8B-0EBF-4D46-A699-F31634108269}"/>
    <cellStyle name="쉼표 7 3 5 2" xfId="3853" xr:uid="{EBF1B69D-6E80-424B-97FF-57998B166EFC}"/>
    <cellStyle name="쉼표 7 3 5 2 2" xfId="7864" xr:uid="{B5FB5C6A-9B76-4740-B253-20E895784511}"/>
    <cellStyle name="쉼표 7 3 5 2 3" xfId="11656" xr:uid="{1033155F-CAEB-46BF-B6FD-FD4CD4C95DBC}"/>
    <cellStyle name="쉼표 7 3 5 2 4" xfId="15447" xr:uid="{E56B73DE-B3CC-4075-AB12-394AD4FADD54}"/>
    <cellStyle name="쉼표 7 3 5 2 5" xfId="19238" xr:uid="{8ABAC485-28E0-412A-9372-E23E88941B86}"/>
    <cellStyle name="쉼표 7 3 5 3" xfId="7863" xr:uid="{D3694E24-BE63-47F6-8699-A4A69A3361C9}"/>
    <cellStyle name="쉼표 7 3 5 4" xfId="11655" xr:uid="{77542E6F-E960-4EC5-A03F-A16220F3DA4E}"/>
    <cellStyle name="쉼표 7 3 5 5" xfId="15446" xr:uid="{2FFB4F73-B29A-4F9E-AD34-506B4561C3AB}"/>
    <cellStyle name="쉼표 7 3 5 6" xfId="19237" xr:uid="{9097CEFD-4F85-45E9-88F5-24E046F1E7FB}"/>
    <cellStyle name="쉼표 7 3 6" xfId="2583" xr:uid="{C6312336-2A81-44B2-B187-7B014A981857}"/>
    <cellStyle name="쉼표 7 3 6 2" xfId="7865" xr:uid="{DC32C105-E9E2-4435-A8B3-2492FE36412D}"/>
    <cellStyle name="쉼표 7 3 6 3" xfId="11657" xr:uid="{76539830-180A-40A7-9839-DB4408567D90}"/>
    <cellStyle name="쉼표 7 3 6 4" xfId="15448" xr:uid="{D578950A-1CA3-49BF-996F-C4BF8C29392E}"/>
    <cellStyle name="쉼표 7 3 6 5" xfId="19239" xr:uid="{89E371DD-4D22-4068-BD2D-CEF864D46D44}"/>
    <cellStyle name="쉼표 7 3 7" xfId="7850" xr:uid="{958336F6-FC22-4EF1-AB46-6FD8129EBBA9}"/>
    <cellStyle name="쉼표 7 3 8" xfId="11642" xr:uid="{B06D82DA-7A19-46BB-935D-D502068A1E45}"/>
    <cellStyle name="쉼표 7 3 9" xfId="15433" xr:uid="{E724ED26-FB3D-4E26-9816-BD6C06CCD9A0}"/>
    <cellStyle name="쉼표 7 4" xfId="715" xr:uid="{444C888B-4B2E-40AE-BC48-A3A2BC664378}"/>
    <cellStyle name="쉼표 7 4 10" xfId="19240" xr:uid="{2438E919-7DC3-4143-9A13-A894B6F83CB0}"/>
    <cellStyle name="쉼표 7 4 2" xfId="942" xr:uid="{F897F8D2-A216-4508-86D9-E41E8E37C005}"/>
    <cellStyle name="쉼표 7 4 2 2" xfId="1625" xr:uid="{7639D6BD-64DF-4F9E-A0EA-9BF00EB398F2}"/>
    <cellStyle name="쉼표 7 4 2 2 2" xfId="3418" xr:uid="{2325AAF2-1462-4BFE-962F-F335C88AD206}"/>
    <cellStyle name="쉼표 7 4 2 2 2 2" xfId="7869" xr:uid="{4F7A33E0-C8F1-4758-A793-A5B26292BC2D}"/>
    <cellStyle name="쉼표 7 4 2 2 2 3" xfId="11661" xr:uid="{5AA7AA50-DF5C-4460-AD0B-3A164526DB16}"/>
    <cellStyle name="쉼표 7 4 2 2 2 4" xfId="15452" xr:uid="{AB81B0CC-18B7-4140-8C60-1C6E8428D652}"/>
    <cellStyle name="쉼표 7 4 2 2 2 5" xfId="19243" xr:uid="{5CFC2257-F4D4-4D9C-85E0-FFAF3AFADE3E}"/>
    <cellStyle name="쉼표 7 4 2 2 3" xfId="7868" xr:uid="{F6532345-3324-4ED8-82CF-811883CCCD3D}"/>
    <cellStyle name="쉼표 7 4 2 2 4" xfId="11660" xr:uid="{F460A0E6-D570-4266-B53B-E43D8737713F}"/>
    <cellStyle name="쉼표 7 4 2 2 5" xfId="15451" xr:uid="{B4AE4089-1F8C-4E85-86B2-FEE9CAB9E0E1}"/>
    <cellStyle name="쉼표 7 4 2 2 6" xfId="19242" xr:uid="{8A7A3FD6-8C3F-4D38-9E00-B4B19D130731}"/>
    <cellStyle name="쉼표 7 4 2 3" xfId="2735" xr:uid="{D29F340A-2B81-433C-9058-065048ED9EA7}"/>
    <cellStyle name="쉼표 7 4 2 3 2" xfId="7870" xr:uid="{73DCC80E-494D-401A-B120-A6300FF95498}"/>
    <cellStyle name="쉼표 7 4 2 3 3" xfId="11662" xr:uid="{B973854C-1BF2-44E5-BF9E-0323F6938612}"/>
    <cellStyle name="쉼표 7 4 2 3 4" xfId="15453" xr:uid="{6D3C4760-E57B-4152-B238-17482E51F99E}"/>
    <cellStyle name="쉼표 7 4 2 3 5" xfId="19244" xr:uid="{415267BF-E608-4914-B43D-35608B9CDC8D}"/>
    <cellStyle name="쉼표 7 4 2 4" xfId="7867" xr:uid="{8C0B5CA7-6EE1-4DB5-91CC-CA729FE7AA44}"/>
    <cellStyle name="쉼표 7 4 2 5" xfId="11659" xr:uid="{58374AF7-DB10-4F02-84D7-0CC97C6B3A05}"/>
    <cellStyle name="쉼표 7 4 2 6" xfId="15450" xr:uid="{125D7114-1A0B-450D-BEA9-418C859AACE8}"/>
    <cellStyle name="쉼표 7 4 2 7" xfId="19241" xr:uid="{AEACE33C-A3C4-4447-B216-C5AF7E999778}"/>
    <cellStyle name="쉼표 7 4 3" xfId="1169" xr:uid="{9D24FA1C-4B8E-49B4-B959-D05E3662A2C6}"/>
    <cellStyle name="쉼표 7 4 3 2" xfId="1852" xr:uid="{AF2DF101-290B-4BDF-8539-705E2492780D}"/>
    <cellStyle name="쉼표 7 4 3 2 2" xfId="3645" xr:uid="{DD43EDAC-5F70-4834-B7F5-9B952CE86AC3}"/>
    <cellStyle name="쉼표 7 4 3 2 2 2" xfId="7873" xr:uid="{C95941B0-2EF9-4703-8983-FB7ADC7BB457}"/>
    <cellStyle name="쉼표 7 4 3 2 2 3" xfId="11665" xr:uid="{46CC467B-2A19-4B00-9BAA-332BD3FE71DE}"/>
    <cellStyle name="쉼표 7 4 3 2 2 4" xfId="15456" xr:uid="{877DF68B-7151-4E31-8734-339395842F6E}"/>
    <cellStyle name="쉼표 7 4 3 2 2 5" xfId="19247" xr:uid="{8B237F27-57C9-4468-A75C-8872E4130631}"/>
    <cellStyle name="쉼표 7 4 3 2 3" xfId="7872" xr:uid="{2741361A-7702-438B-96E4-94885B6A008E}"/>
    <cellStyle name="쉼표 7 4 3 2 4" xfId="11664" xr:uid="{A75BB750-4F3B-4DF6-B87D-42039961614E}"/>
    <cellStyle name="쉼표 7 4 3 2 5" xfId="15455" xr:uid="{DAF96A9C-AA4E-4F95-8DAA-34FAB6807694}"/>
    <cellStyle name="쉼표 7 4 3 2 6" xfId="19246" xr:uid="{3BFE6EC1-4F64-40ED-B802-4DE4D4BE77D2}"/>
    <cellStyle name="쉼표 7 4 3 3" xfId="2962" xr:uid="{CBCDF6E0-E954-4294-9856-6C6A21525834}"/>
    <cellStyle name="쉼표 7 4 3 3 2" xfId="7874" xr:uid="{E5DA5F31-C585-469F-A565-95D80292C0BF}"/>
    <cellStyle name="쉼표 7 4 3 3 3" xfId="11666" xr:uid="{AE5A5BA7-BC93-4139-8929-3E1D842D09CF}"/>
    <cellStyle name="쉼표 7 4 3 3 4" xfId="15457" xr:uid="{5FFD97ED-54F0-4690-94F2-4D8CE37EC173}"/>
    <cellStyle name="쉼표 7 4 3 3 5" xfId="19248" xr:uid="{931E6FEA-7234-46DD-B160-DA6CD55FFA07}"/>
    <cellStyle name="쉼표 7 4 3 4" xfId="7871" xr:uid="{7497823A-7334-4988-93FD-CB203919878D}"/>
    <cellStyle name="쉼표 7 4 3 5" xfId="11663" xr:uid="{19F2AE1C-FBE2-4A2D-B68C-8FCADDC75BE7}"/>
    <cellStyle name="쉼표 7 4 3 6" xfId="15454" xr:uid="{CFF29480-B7BF-4847-9205-5C964F4E232C}"/>
    <cellStyle name="쉼표 7 4 3 7" xfId="19245" xr:uid="{19575FF7-38CD-4502-ADB1-B552CFAD2847}"/>
    <cellStyle name="쉼표 7 4 4" xfId="1397" xr:uid="{96E0F7B8-D3C5-46BE-9744-2FBCC5DAA174}"/>
    <cellStyle name="쉼표 7 4 4 2" xfId="3190" xr:uid="{54A986F1-B088-437B-8DF2-B9F3E2353F1C}"/>
    <cellStyle name="쉼표 7 4 4 2 2" xfId="7876" xr:uid="{7D72F58B-AFF6-478D-BE11-BAE91C501F68}"/>
    <cellStyle name="쉼표 7 4 4 2 3" xfId="11668" xr:uid="{640EE769-AC68-441F-AB16-DC28C20BC7A7}"/>
    <cellStyle name="쉼표 7 4 4 2 4" xfId="15459" xr:uid="{5260F7DD-4E4C-455C-BB78-C6526BFD61BD}"/>
    <cellStyle name="쉼표 7 4 4 2 5" xfId="19250" xr:uid="{A9493B2B-FB47-421E-ADFC-C94AC94E6514}"/>
    <cellStyle name="쉼표 7 4 4 3" xfId="7875" xr:uid="{A96DE100-7AFC-44C6-A98E-880666289810}"/>
    <cellStyle name="쉼표 7 4 4 4" xfId="11667" xr:uid="{8599F951-4101-4388-9B20-69C58E5F83AA}"/>
    <cellStyle name="쉼표 7 4 4 5" xfId="15458" xr:uid="{5AB354EC-9E1F-4EF1-B7D8-B46A017AAB7D}"/>
    <cellStyle name="쉼표 7 4 4 6" xfId="19249" xr:uid="{6D92F7A3-B56A-4BA7-8D59-F3CCD7E7F2B6}"/>
    <cellStyle name="쉼표 7 4 5" xfId="2001" xr:uid="{45FA56BC-6C61-45C0-ADF4-FFE0F3E41BF8}"/>
    <cellStyle name="쉼표 7 4 5 2" xfId="3794" xr:uid="{433858AE-A1AB-4E13-AEB0-ED1F1F43501F}"/>
    <cellStyle name="쉼표 7 4 5 2 2" xfId="7878" xr:uid="{6C55B56D-B80C-40FC-B113-BD7A45AC44C2}"/>
    <cellStyle name="쉼표 7 4 5 2 3" xfId="11670" xr:uid="{3CC2647B-0A3B-416A-99C4-81FBF7CF5940}"/>
    <cellStyle name="쉼표 7 4 5 2 4" xfId="15461" xr:uid="{0CAAFCFD-A7E1-46B5-B14A-219A9907193B}"/>
    <cellStyle name="쉼표 7 4 5 2 5" xfId="19252" xr:uid="{858A6564-C0A0-4902-84CE-286278B8B755}"/>
    <cellStyle name="쉼표 7 4 5 3" xfId="7877" xr:uid="{8DEF9A54-CB3F-4B83-9FBD-F32E0D4216F2}"/>
    <cellStyle name="쉼표 7 4 5 4" xfId="11669" xr:uid="{2DA8317C-E2E7-4A27-B9C1-DA37439C388B}"/>
    <cellStyle name="쉼표 7 4 5 5" xfId="15460" xr:uid="{41E616D6-C325-46AE-8F61-B1943EBE3502}"/>
    <cellStyle name="쉼표 7 4 5 6" xfId="19251" xr:uid="{FDB24286-76EA-47EF-AB73-5EFAB26E204E}"/>
    <cellStyle name="쉼표 7 4 6" xfId="2508" xr:uid="{30B2FC77-863A-4E6B-BDEB-EE90E5D24623}"/>
    <cellStyle name="쉼표 7 4 6 2" xfId="7879" xr:uid="{C3F522A4-049E-47CE-ACFF-713E70DD28DB}"/>
    <cellStyle name="쉼표 7 4 6 3" xfId="11671" xr:uid="{3B602A68-5620-4D36-9A62-EF97BCAF4217}"/>
    <cellStyle name="쉼표 7 4 6 4" xfId="15462" xr:uid="{D7B73A11-092D-40BE-8642-47D0A6EF89F3}"/>
    <cellStyle name="쉼표 7 4 6 5" xfId="19253" xr:uid="{B8BC2E0E-2984-42AA-B934-7F62545C8B6A}"/>
    <cellStyle name="쉼표 7 4 7" xfId="7866" xr:uid="{8D19CAE3-F4AC-48DD-88EF-F0D4AFC78A54}"/>
    <cellStyle name="쉼표 7 4 8" xfId="11658" xr:uid="{22E48710-944A-4661-9E9E-6B2977273AFF}"/>
    <cellStyle name="쉼표 7 4 9" xfId="15449" xr:uid="{77F035C8-D586-4995-AEAF-CEA9E8AA9211}"/>
    <cellStyle name="쉼표 7 5" xfId="866" xr:uid="{7CEA9670-8C80-4025-B998-4556B258A898}"/>
    <cellStyle name="쉼표 7 5 2" xfId="1549" xr:uid="{FA665E3A-2017-4883-A059-ED3BFF3BFFCE}"/>
    <cellStyle name="쉼표 7 5 2 2" xfId="3342" xr:uid="{D94B9EE3-E29D-49D5-B882-751CA1BA63F0}"/>
    <cellStyle name="쉼표 7 5 2 2 2" xfId="7882" xr:uid="{63CDB2AD-E119-4B82-A7C9-009071512C9E}"/>
    <cellStyle name="쉼표 7 5 2 2 3" xfId="11674" xr:uid="{872F89CB-8846-4DB4-9D01-C465004BCF28}"/>
    <cellStyle name="쉼표 7 5 2 2 4" xfId="15465" xr:uid="{1A66CD4A-96F0-4F26-8F2C-A0994AABF636}"/>
    <cellStyle name="쉼표 7 5 2 2 5" xfId="19256" xr:uid="{9219470D-FF6E-452A-BEAE-82A113C28C82}"/>
    <cellStyle name="쉼표 7 5 2 3" xfId="7881" xr:uid="{B9A69560-EE38-44EA-A059-5C1E92B2E027}"/>
    <cellStyle name="쉼표 7 5 2 4" xfId="11673" xr:uid="{95983C29-F93D-41BD-BB40-D070F706F7C0}"/>
    <cellStyle name="쉼표 7 5 2 5" xfId="15464" xr:uid="{7C8E5D18-022E-4477-A394-E2515BCD1FCD}"/>
    <cellStyle name="쉼표 7 5 2 6" xfId="19255" xr:uid="{C1C3F9A8-9A4C-4CE1-BD71-1E3F12736532}"/>
    <cellStyle name="쉼표 7 5 3" xfId="2130" xr:uid="{3229EB7F-071F-4FFE-B2C6-ED694E20DEA9}"/>
    <cellStyle name="쉼표 7 5 3 2" xfId="3923" xr:uid="{FA5C15C4-77D5-4A5D-9E2B-DE80C4433971}"/>
    <cellStyle name="쉼표 7 5 3 2 2" xfId="7884" xr:uid="{25CC9BA9-6587-4D5B-B5DD-C12FC4B69380}"/>
    <cellStyle name="쉼표 7 5 3 2 3" xfId="11676" xr:uid="{375C76D7-C0D4-4837-96FB-104FAAF2DC26}"/>
    <cellStyle name="쉼표 7 5 3 2 4" xfId="15467" xr:uid="{25E32D9B-B275-47E9-B716-2D5C7DB0F60A}"/>
    <cellStyle name="쉼표 7 5 3 2 5" xfId="19258" xr:uid="{2225C767-59B1-4E2D-8090-900E44332DA5}"/>
    <cellStyle name="쉼표 7 5 3 3" xfId="7883" xr:uid="{950BF5FB-CC00-4594-8E31-B2BBCF4DE131}"/>
    <cellStyle name="쉼표 7 5 3 4" xfId="11675" xr:uid="{FD33021A-6620-4E90-AF34-E2F6B8EAA245}"/>
    <cellStyle name="쉼표 7 5 3 5" xfId="15466" xr:uid="{A0D594F4-6431-4871-9818-A20881F42301}"/>
    <cellStyle name="쉼표 7 5 3 6" xfId="19257" xr:uid="{49CBD485-4F06-46B7-822D-8B8C3677F7F0}"/>
    <cellStyle name="쉼표 7 5 4" xfId="2659" xr:uid="{7BD39EC4-6BF0-4F1A-9120-0634B6679FA0}"/>
    <cellStyle name="쉼표 7 5 4 2" xfId="7885" xr:uid="{4E063B2C-E5D4-4565-8FBE-87F6999C179C}"/>
    <cellStyle name="쉼표 7 5 4 3" xfId="11677" xr:uid="{FB37E0B4-73FD-4C81-AD3D-4BE43BBAF540}"/>
    <cellStyle name="쉼표 7 5 4 4" xfId="15468" xr:uid="{5432CD4E-96FB-4824-8B55-B441A7FEC84B}"/>
    <cellStyle name="쉼표 7 5 4 5" xfId="19259" xr:uid="{568D675B-69F6-41DF-8607-F4B3A60E2DEA}"/>
    <cellStyle name="쉼표 7 5 5" xfId="7880" xr:uid="{C6BE8265-A94C-4C8B-A71A-D3A526DCC37D}"/>
    <cellStyle name="쉼표 7 5 6" xfId="11672" xr:uid="{12DB6E09-9F3E-4C48-89E0-02EDCD9A83FA}"/>
    <cellStyle name="쉼표 7 5 7" xfId="15463" xr:uid="{24609448-36E1-4A71-A714-C7732F411715}"/>
    <cellStyle name="쉼표 7 5 8" xfId="19254" xr:uid="{C8DB20F3-019B-4896-8A75-4C991572E88A}"/>
    <cellStyle name="쉼표 7 6" xfId="1093" xr:uid="{B8523DBB-6473-411E-8C4A-48BF25755E89}"/>
    <cellStyle name="쉼표 7 6 2" xfId="1776" xr:uid="{9C553C25-D3C7-416A-8DC6-55DA836E1DBA}"/>
    <cellStyle name="쉼표 7 6 2 2" xfId="3569" xr:uid="{7D5C90BC-43DB-426D-B1D0-35F0BE27CAB6}"/>
    <cellStyle name="쉼표 7 6 2 2 2" xfId="7888" xr:uid="{410D8680-03B5-44D9-A425-EA67FB9FDFF9}"/>
    <cellStyle name="쉼표 7 6 2 2 3" xfId="11680" xr:uid="{BA0F2902-EC0A-4E94-A259-313882143BA8}"/>
    <cellStyle name="쉼표 7 6 2 2 4" xfId="15471" xr:uid="{31F72FFA-3DDF-43C7-988D-9E02C770DA1D}"/>
    <cellStyle name="쉼표 7 6 2 2 5" xfId="19262" xr:uid="{9E447872-65D2-457C-A1C0-DE51415296AD}"/>
    <cellStyle name="쉼표 7 6 2 3" xfId="7887" xr:uid="{84586613-5411-435A-8D14-65340524A86E}"/>
    <cellStyle name="쉼표 7 6 2 4" xfId="11679" xr:uid="{3B4703A9-774A-4215-BBAB-9D106620EB32}"/>
    <cellStyle name="쉼표 7 6 2 5" xfId="15470" xr:uid="{0FDFEFAE-ACDC-4754-8CFB-1D987D897879}"/>
    <cellStyle name="쉼표 7 6 2 6" xfId="19261" xr:uid="{72A68C67-97DB-4557-A7E7-271287B46369}"/>
    <cellStyle name="쉼표 7 6 3" xfId="2886" xr:uid="{C318037C-6E39-411B-A943-8980E758E989}"/>
    <cellStyle name="쉼표 7 6 3 2" xfId="7889" xr:uid="{29BE59ED-303F-40A8-B947-B47CEF9527E4}"/>
    <cellStyle name="쉼표 7 6 3 3" xfId="11681" xr:uid="{B2C758F3-D83F-4B60-B676-B07FF1E3F2A3}"/>
    <cellStyle name="쉼표 7 6 3 4" xfId="15472" xr:uid="{32A0C0A8-22CA-42A8-90D6-C269D6F370F7}"/>
    <cellStyle name="쉼표 7 6 3 5" xfId="19263" xr:uid="{5E8183AA-5E3E-4553-A437-74D4AA538EA6}"/>
    <cellStyle name="쉼표 7 6 4" xfId="7886" xr:uid="{851BE93A-0B29-4EAD-80CF-DCE92FEE9AC1}"/>
    <cellStyle name="쉼표 7 6 5" xfId="11678" xr:uid="{D33F40E3-BF77-4EA4-8B81-0D4331B97736}"/>
    <cellStyle name="쉼표 7 6 6" xfId="15469" xr:uid="{4E7F6CF2-96E5-4019-A60C-ADE52028123C}"/>
    <cellStyle name="쉼표 7 6 7" xfId="19260" xr:uid="{2F463DDD-5A68-4296-A5F1-173C963F73C9}"/>
    <cellStyle name="쉼표 7 7" xfId="1321" xr:uid="{F7042FAF-9CE4-4147-BC3C-03DA67BF0A9F}"/>
    <cellStyle name="쉼표 7 7 2" xfId="3114" xr:uid="{2F8C0060-04DD-4320-95BC-4A281D517E42}"/>
    <cellStyle name="쉼표 7 7 2 2" xfId="7891" xr:uid="{31C2BDED-0CBE-46D7-B59E-F0BFB6ED739D}"/>
    <cellStyle name="쉼표 7 7 2 3" xfId="11683" xr:uid="{79080DD0-96E3-4DE7-8FD8-394F926B4CB7}"/>
    <cellStyle name="쉼표 7 7 2 4" xfId="15474" xr:uid="{5DEE82BD-C94C-4D63-99E6-95AFF2F9E33C}"/>
    <cellStyle name="쉼표 7 7 2 5" xfId="19265" xr:uid="{0C08FA75-52BC-43C8-889D-EE14705D7F61}"/>
    <cellStyle name="쉼표 7 7 3" xfId="7890" xr:uid="{7F78189E-8373-4DEF-B306-6D66B936CC2A}"/>
    <cellStyle name="쉼표 7 7 4" xfId="11682" xr:uid="{F9D5964A-BD6E-49E9-9F4B-8E547DB77A97}"/>
    <cellStyle name="쉼표 7 7 5" xfId="15473" xr:uid="{8D46BD2F-3241-4CF2-BA6A-85751A158DD2}"/>
    <cellStyle name="쉼표 7 7 6" xfId="19264" xr:uid="{C333AFD1-5ADE-4F8D-BF4F-4AA68F756B06}"/>
    <cellStyle name="쉼표 7 8" xfId="625" xr:uid="{4EC5EE30-B6B6-41EA-974B-871432F1BCE9}"/>
    <cellStyle name="쉼표 7 8 2" xfId="2426" xr:uid="{0C9BDA95-4D5F-4F92-B934-36079ABFC261}"/>
    <cellStyle name="쉼표 7 8 2 2" xfId="7893" xr:uid="{457D82B8-E841-432F-BA75-9C61F60B357A}"/>
    <cellStyle name="쉼표 7 8 2 3" xfId="11685" xr:uid="{5FAC85FE-D270-4CC2-8C8B-B81DA0F52D53}"/>
    <cellStyle name="쉼표 7 8 2 4" xfId="15476" xr:uid="{70C7929C-D4DC-4521-B5F9-E6006799CB40}"/>
    <cellStyle name="쉼표 7 8 2 5" xfId="19267" xr:uid="{6B222407-B3B3-4BFE-A0B0-64F34B0FA863}"/>
    <cellStyle name="쉼표 7 8 3" xfId="7892" xr:uid="{DA72736F-7063-4930-B8B5-43BC130099CC}"/>
    <cellStyle name="쉼표 7 8 4" xfId="11684" xr:uid="{BE740CAC-3143-4844-9B07-68221DE2B264}"/>
    <cellStyle name="쉼표 7 8 5" xfId="15475" xr:uid="{2515EAF7-05B9-4955-91F4-1307406C510D}"/>
    <cellStyle name="쉼표 7 8 6" xfId="19266" xr:uid="{8C9A7DC9-3315-4933-BC6E-DC30E286CB7F}"/>
    <cellStyle name="쉼표 7 9" xfId="2328" xr:uid="{454EAD16-312C-4632-865B-B53BC6EEC730}"/>
    <cellStyle name="쉼표 7 9 2" xfId="7894" xr:uid="{CC360497-4DE9-484C-B11D-288D60BE429C}"/>
    <cellStyle name="쉼표 7 9 3" xfId="11686" xr:uid="{3F479C6D-C442-48B9-B0AC-3159D33A376F}"/>
    <cellStyle name="쉼표 7 9 4" xfId="15477" xr:uid="{E681F3D0-4EF0-4447-A30E-4E65EED47ADB}"/>
    <cellStyle name="쉼표 7 9 5" xfId="19268" xr:uid="{9840573F-B17F-4C4D-8F2B-3A41D3BEAE1C}"/>
    <cellStyle name="쉼표 8" xfId="356" xr:uid="{C570DD81-B079-4CB4-9877-F4D62198A2CB}"/>
    <cellStyle name="쉼표 8 10" xfId="11687" xr:uid="{5BE5A2A1-F04F-4B9B-A9BA-6B755E8C980F}"/>
    <cellStyle name="쉼표 8 11" xfId="15478" xr:uid="{31C44973-567C-4425-B503-9C281399ABC9}"/>
    <cellStyle name="쉼표 8 12" xfId="19269" xr:uid="{05654BC0-2020-49BC-92D7-6346E4E1D1A2}"/>
    <cellStyle name="쉼표 8 2" xfId="741" xr:uid="{3244094F-8362-4CA2-8889-068E3B2F62FB}"/>
    <cellStyle name="쉼표 8 2 10" xfId="19270" xr:uid="{9A80E7AF-5359-48F1-B2B8-7AFBB85583E6}"/>
    <cellStyle name="쉼표 8 2 2" xfId="968" xr:uid="{E6ACB4D8-6584-46ED-B21C-B3B24EC32F0C}"/>
    <cellStyle name="쉼표 8 2 2 2" xfId="1651" xr:uid="{02451400-792A-45F2-B633-AA94473C6B69}"/>
    <cellStyle name="쉼표 8 2 2 2 2" xfId="3444" xr:uid="{C291057E-3845-4C02-94E7-69D9F0892AE4}"/>
    <cellStyle name="쉼표 8 2 2 2 2 2" xfId="7899" xr:uid="{900CFD3E-2F6A-4AC5-BACD-65231D403D70}"/>
    <cellStyle name="쉼표 8 2 2 2 2 3" xfId="11691" xr:uid="{C0C64E06-6097-4459-A484-4139EE543FE8}"/>
    <cellStyle name="쉼표 8 2 2 2 2 4" xfId="15482" xr:uid="{1F68E796-E5E5-40BF-9D90-5CCDBE3EFF0A}"/>
    <cellStyle name="쉼표 8 2 2 2 2 5" xfId="19273" xr:uid="{B35FEDA3-13BC-4E5B-97E0-DFFDEFF28777}"/>
    <cellStyle name="쉼표 8 2 2 2 3" xfId="7898" xr:uid="{CDAEAEBB-49D6-488D-B3DB-38C967F7C97C}"/>
    <cellStyle name="쉼표 8 2 2 2 4" xfId="11690" xr:uid="{A3B78102-4851-4E9E-90D9-3AB90A19EFC0}"/>
    <cellStyle name="쉼표 8 2 2 2 5" xfId="15481" xr:uid="{A7640419-C9C4-4505-BAEB-1CC8C82A5AD2}"/>
    <cellStyle name="쉼표 8 2 2 2 6" xfId="19272" xr:uid="{C85F53AA-DD07-4599-9E43-8DD4B39CCECF}"/>
    <cellStyle name="쉼표 8 2 2 3" xfId="2156" xr:uid="{56399B35-44A8-4DF1-B2E2-E5CE9F1706C1}"/>
    <cellStyle name="쉼표 8 2 2 3 2" xfId="3949" xr:uid="{B651AF99-B547-4565-BDA3-4078F1D3ABDC}"/>
    <cellStyle name="쉼표 8 2 2 3 2 2" xfId="7901" xr:uid="{55E1F884-8103-448C-A46D-886CB43C0B2A}"/>
    <cellStyle name="쉼표 8 2 2 3 2 3" xfId="11693" xr:uid="{CD7D88CB-908F-48F4-BBC5-D52E37524100}"/>
    <cellStyle name="쉼표 8 2 2 3 2 4" xfId="15484" xr:uid="{E8A1376B-556C-4049-81A4-AEC2AA18D53E}"/>
    <cellStyle name="쉼표 8 2 2 3 2 5" xfId="19275" xr:uid="{12F415BB-EE62-4EEE-8DBE-A4DECAE262BB}"/>
    <cellStyle name="쉼표 8 2 2 3 3" xfId="7900" xr:uid="{B68D031C-7A91-4DDE-ADF0-E8D77E2DF28A}"/>
    <cellStyle name="쉼표 8 2 2 3 4" xfId="11692" xr:uid="{3D015FFD-5B0E-48E8-97E6-E3C41422B1B5}"/>
    <cellStyle name="쉼표 8 2 2 3 5" xfId="15483" xr:uid="{C23BD409-83D8-472D-BA86-BFA6D7F0FC0D}"/>
    <cellStyle name="쉼표 8 2 2 3 6" xfId="19274" xr:uid="{DCAC24C3-0294-4284-9402-FCE7F32A33DC}"/>
    <cellStyle name="쉼표 8 2 2 4" xfId="2761" xr:uid="{B3F0160D-AE98-4FEC-A882-2650F647A9E0}"/>
    <cellStyle name="쉼표 8 2 2 4 2" xfId="7902" xr:uid="{5E79A062-11D3-45DE-9789-145B88E8BE76}"/>
    <cellStyle name="쉼표 8 2 2 4 3" xfId="11694" xr:uid="{E32AB888-5DF5-4A77-A428-9560724C7231}"/>
    <cellStyle name="쉼표 8 2 2 4 4" xfId="15485" xr:uid="{F2F834E0-C64E-443C-A34A-370C6260EA93}"/>
    <cellStyle name="쉼표 8 2 2 4 5" xfId="19276" xr:uid="{EFD02E39-3DD4-41A9-9803-20C91C0B067B}"/>
    <cellStyle name="쉼표 8 2 2 5" xfId="7897" xr:uid="{F8C7901C-84B3-42AC-A759-DDB8DD125604}"/>
    <cellStyle name="쉼표 8 2 2 6" xfId="11689" xr:uid="{283A84E7-74D2-4621-9E9B-442346DA0F9A}"/>
    <cellStyle name="쉼표 8 2 2 7" xfId="15480" xr:uid="{7FCB311B-F1FB-4552-A7DD-EB6551AF7899}"/>
    <cellStyle name="쉼표 8 2 2 8" xfId="19271" xr:uid="{07CF235B-B31B-482C-A77E-AF90DA61D224}"/>
    <cellStyle name="쉼표 8 2 3" xfId="1195" xr:uid="{8ADA8CBD-A484-4FCA-A308-6C9B37962189}"/>
    <cellStyle name="쉼표 8 2 3 2" xfId="1878" xr:uid="{8F5A61DA-35A5-4716-9492-9330AC4272D8}"/>
    <cellStyle name="쉼표 8 2 3 2 2" xfId="3671" xr:uid="{498E0943-4DF2-4330-B722-80FFBA091DF0}"/>
    <cellStyle name="쉼표 8 2 3 2 2 2" xfId="7905" xr:uid="{7A309DDC-AD4A-40EC-A4C3-7877377BB1BA}"/>
    <cellStyle name="쉼표 8 2 3 2 2 3" xfId="11697" xr:uid="{065A4ADD-EBFB-42C0-9D49-1FF87421A418}"/>
    <cellStyle name="쉼표 8 2 3 2 2 4" xfId="15488" xr:uid="{C6E0D739-B61F-4460-BC2F-6CEDBA5F5389}"/>
    <cellStyle name="쉼표 8 2 3 2 2 5" xfId="19279" xr:uid="{0F35EF58-46E7-408B-BD1E-E0D76C51FE31}"/>
    <cellStyle name="쉼표 8 2 3 2 3" xfId="7904" xr:uid="{CF12ECA3-091B-4831-B63C-F6DDC875367C}"/>
    <cellStyle name="쉼표 8 2 3 2 4" xfId="11696" xr:uid="{1D1731B1-B61A-4769-8576-36BD9E10A359}"/>
    <cellStyle name="쉼표 8 2 3 2 5" xfId="15487" xr:uid="{70245B24-4E6E-41AA-979F-B5958075D551}"/>
    <cellStyle name="쉼표 8 2 3 2 6" xfId="19278" xr:uid="{D3CB1519-C8A9-4544-A8CD-FEAA5C108253}"/>
    <cellStyle name="쉼표 8 2 3 3" xfId="2988" xr:uid="{93E57CE6-31D7-4BAE-81CF-05D34F7046B4}"/>
    <cellStyle name="쉼표 8 2 3 3 2" xfId="7906" xr:uid="{52A47207-01B3-4CB5-B039-F38A0BEBD48D}"/>
    <cellStyle name="쉼표 8 2 3 3 3" xfId="11698" xr:uid="{B7CC07EB-808B-4665-9814-0067B1240276}"/>
    <cellStyle name="쉼표 8 2 3 3 4" xfId="15489" xr:uid="{4486873E-9563-4526-A36A-A4C18AEA46DE}"/>
    <cellStyle name="쉼표 8 2 3 3 5" xfId="19280" xr:uid="{690403DE-60BA-451F-9446-D66515E36F19}"/>
    <cellStyle name="쉼표 8 2 3 4" xfId="7903" xr:uid="{0385E80C-8DA4-41E7-BAF6-082BA9DA63BA}"/>
    <cellStyle name="쉼표 8 2 3 5" xfId="11695" xr:uid="{005984B5-EBE9-49BD-BA4B-97E2A99AEDB7}"/>
    <cellStyle name="쉼표 8 2 3 6" xfId="15486" xr:uid="{0D6EDB35-5DFA-4EE3-99C8-84BC8D88772C}"/>
    <cellStyle name="쉼표 8 2 3 7" xfId="19277" xr:uid="{832B5402-B9D6-483D-B73F-C19E1380E891}"/>
    <cellStyle name="쉼표 8 2 4" xfId="1423" xr:uid="{E75F2371-446A-4432-BB61-F9B347F42637}"/>
    <cellStyle name="쉼표 8 2 4 2" xfId="3216" xr:uid="{738F218A-5CC0-4D68-AB78-54B8B129C983}"/>
    <cellStyle name="쉼표 8 2 4 2 2" xfId="7908" xr:uid="{E8D2351A-E64B-46DC-9FC0-2CCE06E64DF5}"/>
    <cellStyle name="쉼표 8 2 4 2 3" xfId="11700" xr:uid="{C7172ED2-105D-41CD-B0D2-6F4B9C914501}"/>
    <cellStyle name="쉼표 8 2 4 2 4" xfId="15491" xr:uid="{C27AA619-6144-4149-A716-468F5F84E5A5}"/>
    <cellStyle name="쉼표 8 2 4 2 5" xfId="19282" xr:uid="{68825036-7BFC-43B0-ADA7-217FEBA5FC35}"/>
    <cellStyle name="쉼표 8 2 4 3" xfId="7907" xr:uid="{259B684B-091B-4EC8-982A-6504F8A67371}"/>
    <cellStyle name="쉼표 8 2 4 4" xfId="11699" xr:uid="{A9527504-4EA5-4A9D-8321-C38A283D50F7}"/>
    <cellStyle name="쉼표 8 2 4 5" xfId="15490" xr:uid="{596562FA-8F74-4F9C-A94C-0DE553304B85}"/>
    <cellStyle name="쉼표 8 2 4 6" xfId="19281" xr:uid="{E35C5E0F-98AF-4285-A755-47DE9C138065}"/>
    <cellStyle name="쉼표 8 2 5" xfId="2023" xr:uid="{B0E3A4B6-A687-47C5-BF1A-66DF94E9ADBD}"/>
    <cellStyle name="쉼표 8 2 5 2" xfId="3816" xr:uid="{5FF62F32-A6A9-4A43-8855-A5C5E4EF7C10}"/>
    <cellStyle name="쉼표 8 2 5 2 2" xfId="7910" xr:uid="{09DEEF58-EB57-426B-87FB-F8091B5EAC0C}"/>
    <cellStyle name="쉼표 8 2 5 2 3" xfId="11702" xr:uid="{7FB2D76C-BECD-459A-8CDC-40B45E20B43E}"/>
    <cellStyle name="쉼표 8 2 5 2 4" xfId="15493" xr:uid="{7942A068-D146-423B-990B-F42A5E7C9F52}"/>
    <cellStyle name="쉼표 8 2 5 2 5" xfId="19284" xr:uid="{7682FAF9-190D-4EE0-B30B-BCFAB509BA93}"/>
    <cellStyle name="쉼표 8 2 5 3" xfId="7909" xr:uid="{C7419ACF-0AB1-4E20-B314-BCE5109EEF2B}"/>
    <cellStyle name="쉼표 8 2 5 4" xfId="11701" xr:uid="{C6D7B7F3-521B-4E05-8BF6-CBEA7429263A}"/>
    <cellStyle name="쉼표 8 2 5 5" xfId="15492" xr:uid="{342BEBFA-80C0-4E08-B49B-0C6D256C38FB}"/>
    <cellStyle name="쉼표 8 2 5 6" xfId="19283" xr:uid="{0D381F57-5707-4FE1-BAE9-AAA44417F40F}"/>
    <cellStyle name="쉼표 8 2 6" xfId="2534" xr:uid="{EBFC9238-64D9-4040-A80C-C152603AD358}"/>
    <cellStyle name="쉼표 8 2 6 2" xfId="7911" xr:uid="{DBD3E2BC-263E-4EF5-A096-EB4DFD6E46CF}"/>
    <cellStyle name="쉼표 8 2 6 3" xfId="11703" xr:uid="{1809BECC-42ED-4A94-A999-743A4E4C0AED}"/>
    <cellStyle name="쉼표 8 2 6 4" xfId="15494" xr:uid="{CDB0FC78-4E20-4B5E-BA28-F87B909BA5AF}"/>
    <cellStyle name="쉼표 8 2 6 5" xfId="19285" xr:uid="{191A06B5-657E-45FD-80CD-07E538614B77}"/>
    <cellStyle name="쉼표 8 2 7" xfId="7896" xr:uid="{AFDE4C42-F3F9-4CF7-85EC-BDC5F19FD423}"/>
    <cellStyle name="쉼표 8 2 8" xfId="11688" xr:uid="{BAEBA054-7A74-4A28-ABC4-0F053B1B8990}"/>
    <cellStyle name="쉼표 8 2 9" xfId="15479" xr:uid="{612D6572-C292-4620-A5B1-AEF5B39576B6}"/>
    <cellStyle name="쉼표 8 3" xfId="666" xr:uid="{33DFD8AF-7EEE-40DD-AF5F-ED84DC2BFD70}"/>
    <cellStyle name="쉼표 8 3 10" xfId="19286" xr:uid="{8E309177-9726-4356-9111-00A0E86AAFC1}"/>
    <cellStyle name="쉼표 8 3 2" xfId="893" xr:uid="{4DB7883C-A3A0-4684-B892-A052C9415DDC}"/>
    <cellStyle name="쉼표 8 3 2 2" xfId="1576" xr:uid="{50994E60-3093-4D35-AFF4-C1153A15A968}"/>
    <cellStyle name="쉼표 8 3 2 2 2" xfId="3369" xr:uid="{BAD802A4-3120-4730-95E3-48511A0650A5}"/>
    <cellStyle name="쉼표 8 3 2 2 2 2" xfId="7915" xr:uid="{6009E7E8-488D-4C83-BA9E-08F82D9D737D}"/>
    <cellStyle name="쉼표 8 3 2 2 2 3" xfId="11707" xr:uid="{08942596-C25E-491C-B983-08CA5F9F5C35}"/>
    <cellStyle name="쉼표 8 3 2 2 2 4" xfId="15498" xr:uid="{B6DB273F-34F4-4FA4-901F-0D2EDB9C2B13}"/>
    <cellStyle name="쉼표 8 3 2 2 2 5" xfId="19289" xr:uid="{5CBB9627-617C-410D-BC41-C7056F426E25}"/>
    <cellStyle name="쉼표 8 3 2 2 3" xfId="7914" xr:uid="{AF67EA96-1FA1-4C49-90DF-0568A93C16CE}"/>
    <cellStyle name="쉼표 8 3 2 2 4" xfId="11706" xr:uid="{42E3C85C-6FD3-41A6-A444-6D1B65DA7E78}"/>
    <cellStyle name="쉼표 8 3 2 2 5" xfId="15497" xr:uid="{A1D1DC49-610F-4B78-841C-61377FCDA58D}"/>
    <cellStyle name="쉼표 8 3 2 2 6" xfId="19288" xr:uid="{BC2A236B-7E93-4660-B984-0660FD580151}"/>
    <cellStyle name="쉼표 8 3 2 3" xfId="2686" xr:uid="{22985CA5-9063-43FA-AB5B-4A0D3A4C464C}"/>
    <cellStyle name="쉼표 8 3 2 3 2" xfId="7916" xr:uid="{FCDA6355-155C-404E-A6AC-3BE0C259A4EE}"/>
    <cellStyle name="쉼표 8 3 2 3 3" xfId="11708" xr:uid="{330F6291-288E-40F2-869F-E1A249365415}"/>
    <cellStyle name="쉼표 8 3 2 3 4" xfId="15499" xr:uid="{8B0ED43D-08B6-4ED2-8C32-2158645FC582}"/>
    <cellStyle name="쉼표 8 3 2 3 5" xfId="19290" xr:uid="{F2F77BD3-9E04-4995-AF6C-4FDE97563250}"/>
    <cellStyle name="쉼표 8 3 2 4" xfId="7913" xr:uid="{07A0601B-2719-4E9F-944F-96DEAB8C1473}"/>
    <cellStyle name="쉼표 8 3 2 5" xfId="11705" xr:uid="{BF8BA02C-A215-44C5-B8E1-4F5576A7B9A0}"/>
    <cellStyle name="쉼표 8 3 2 6" xfId="15496" xr:uid="{46F93BC1-2B2F-4DE2-8FF4-E15064DC8E89}"/>
    <cellStyle name="쉼표 8 3 2 7" xfId="19287" xr:uid="{0E2F8DB6-1C68-43A9-8043-B41BFBDE3D3B}"/>
    <cellStyle name="쉼표 8 3 3" xfId="1120" xr:uid="{5C608FA4-DCA3-417A-8875-8ECD3BBEA54C}"/>
    <cellStyle name="쉼표 8 3 3 2" xfId="1803" xr:uid="{DFC93A60-DD47-4556-80B8-E5E8DF48BC9C}"/>
    <cellStyle name="쉼표 8 3 3 2 2" xfId="3596" xr:uid="{CF839069-60C5-4CD3-B869-6B74B5891DB3}"/>
    <cellStyle name="쉼표 8 3 3 2 2 2" xfId="7919" xr:uid="{C4E9F860-BDEF-4340-8F77-A056E078A248}"/>
    <cellStyle name="쉼표 8 3 3 2 2 3" xfId="11711" xr:uid="{308EFF39-7D80-49F3-B9F7-62272C293827}"/>
    <cellStyle name="쉼표 8 3 3 2 2 4" xfId="15502" xr:uid="{94AF896C-7893-4FC8-9CC0-61131A3580C3}"/>
    <cellStyle name="쉼표 8 3 3 2 2 5" xfId="19293" xr:uid="{B50FE599-5697-4431-A7EF-DF71EF2C12C2}"/>
    <cellStyle name="쉼표 8 3 3 2 3" xfId="7918" xr:uid="{508CA833-4838-4E95-851F-EAA3B453AA7D}"/>
    <cellStyle name="쉼표 8 3 3 2 4" xfId="11710" xr:uid="{3A08365D-DD8A-4F53-BDB8-53EAE4F9E37E}"/>
    <cellStyle name="쉼표 8 3 3 2 5" xfId="15501" xr:uid="{92588C33-DB50-49C3-8127-158152AADB48}"/>
    <cellStyle name="쉼표 8 3 3 2 6" xfId="19292" xr:uid="{1677FC42-6059-4BDA-B044-09159833B59E}"/>
    <cellStyle name="쉼표 8 3 3 3" xfId="2913" xr:uid="{04579FF9-1675-424D-B2E8-1D881B882AE4}"/>
    <cellStyle name="쉼표 8 3 3 3 2" xfId="7920" xr:uid="{DE35BC5E-CEE9-4C29-BC31-5517418FFD05}"/>
    <cellStyle name="쉼표 8 3 3 3 3" xfId="11712" xr:uid="{AEF77157-7035-4CA7-8B79-C659B2220C80}"/>
    <cellStyle name="쉼표 8 3 3 3 4" xfId="15503" xr:uid="{D2952993-93D2-40A5-A9E2-CFEA13D6E459}"/>
    <cellStyle name="쉼표 8 3 3 3 5" xfId="19294" xr:uid="{B59F0B9D-F858-458F-BA1A-175A491583B5}"/>
    <cellStyle name="쉼표 8 3 3 4" xfId="7917" xr:uid="{F72B9C1E-8897-4CE2-9768-BB053E1325CE}"/>
    <cellStyle name="쉼표 8 3 3 5" xfId="11709" xr:uid="{840640FE-D092-42DF-BFEE-576DEBD49371}"/>
    <cellStyle name="쉼표 8 3 3 6" xfId="15500" xr:uid="{11A315B4-E143-4E71-83F0-9E8B1701C228}"/>
    <cellStyle name="쉼표 8 3 3 7" xfId="19291" xr:uid="{44CBDDA2-46B0-4F1B-ACA8-A094D8786B58}"/>
    <cellStyle name="쉼표 8 3 4" xfId="1348" xr:uid="{4B1A038C-B0A0-429E-BFEA-2923442BE10D}"/>
    <cellStyle name="쉼표 8 3 4 2" xfId="3141" xr:uid="{F53AFE87-1A08-47D0-80F7-2709EB78100F}"/>
    <cellStyle name="쉼표 8 3 4 2 2" xfId="7922" xr:uid="{98573051-EC42-4AA0-A822-6689985C0722}"/>
    <cellStyle name="쉼표 8 3 4 2 3" xfId="11714" xr:uid="{A3314C69-506F-4299-BB0F-3A717B9361EF}"/>
    <cellStyle name="쉼표 8 3 4 2 4" xfId="15505" xr:uid="{BCC4939F-60F9-42C5-B7B7-DE73113289FC}"/>
    <cellStyle name="쉼표 8 3 4 2 5" xfId="19296" xr:uid="{4D940BAC-BBB0-4D56-9269-F6189E4669CD}"/>
    <cellStyle name="쉼표 8 3 4 3" xfId="7921" xr:uid="{EE109F73-7A2D-43D8-B40C-7A23989BEA81}"/>
    <cellStyle name="쉼표 8 3 4 4" xfId="11713" xr:uid="{B24B4BD6-0A68-40E7-B963-66C4C73B704D}"/>
    <cellStyle name="쉼표 8 3 4 5" xfId="15504" xr:uid="{E38F57F5-0CFC-45C1-9A2A-F3E270FFC8E9}"/>
    <cellStyle name="쉼표 8 3 4 6" xfId="19295" xr:uid="{C5EF3E2A-AEA4-470D-8D10-3E89CBB7582D}"/>
    <cellStyle name="쉼표 8 3 5" xfId="1954" xr:uid="{8E6BC4ED-FC06-4A1C-84D8-E4FD6206A589}"/>
    <cellStyle name="쉼표 8 3 5 2" xfId="3747" xr:uid="{670DC3D2-88AF-4190-9D1B-DEE363C230F2}"/>
    <cellStyle name="쉼표 8 3 5 2 2" xfId="7924" xr:uid="{14150784-0843-4958-96C7-9BB770851755}"/>
    <cellStyle name="쉼표 8 3 5 2 3" xfId="11716" xr:uid="{9B3508E6-EDED-4432-967B-BFAB8ED4655D}"/>
    <cellStyle name="쉼표 8 3 5 2 4" xfId="15507" xr:uid="{0AA0A89F-C008-42F8-9A30-D06DD3C711FA}"/>
    <cellStyle name="쉼표 8 3 5 2 5" xfId="19298" xr:uid="{713588B4-B964-4B28-8534-9055954FE40D}"/>
    <cellStyle name="쉼표 8 3 5 3" xfId="7923" xr:uid="{0EB81F94-1C41-48FB-B07E-72EB39168F51}"/>
    <cellStyle name="쉼표 8 3 5 4" xfId="11715" xr:uid="{AE551038-E2E7-423F-98FE-D23417B324B2}"/>
    <cellStyle name="쉼표 8 3 5 5" xfId="15506" xr:uid="{5490DBDE-9454-413E-B35F-AA5164036676}"/>
    <cellStyle name="쉼표 8 3 5 6" xfId="19297" xr:uid="{219AD1AD-2014-40A2-B105-FE5AD27DB224}"/>
    <cellStyle name="쉼표 8 3 6" xfId="2459" xr:uid="{553FA936-22A8-4E1C-9ED8-C55B4E28664C}"/>
    <cellStyle name="쉼표 8 3 6 2" xfId="7925" xr:uid="{51E8AF0F-59C5-4FDD-BC30-C23B520098EE}"/>
    <cellStyle name="쉼표 8 3 6 3" xfId="11717" xr:uid="{1B19D56F-A9EE-4387-9FE3-B2C594C0E01F}"/>
    <cellStyle name="쉼표 8 3 6 4" xfId="15508" xr:uid="{F6CE057C-7DFC-441C-86C0-6F5D2E48E01C}"/>
    <cellStyle name="쉼표 8 3 6 5" xfId="19299" xr:uid="{01E42E1B-6DBE-4C3F-BF07-B4F12BF6D7AB}"/>
    <cellStyle name="쉼표 8 3 7" xfId="7912" xr:uid="{14FEDC12-5F6E-43E8-AF2F-3A896267B670}"/>
    <cellStyle name="쉼표 8 3 8" xfId="11704" xr:uid="{B2573D2A-A1D5-4344-9CDD-D759BA706CF6}"/>
    <cellStyle name="쉼표 8 3 9" xfId="15495" xr:uid="{B1D09E4E-3903-4EE4-B4C5-462F848B6E77}"/>
    <cellStyle name="쉼표 8 4" xfId="817" xr:uid="{3EFD6A91-01A4-4D8E-B2B8-B7CD961CD4B5}"/>
    <cellStyle name="쉼표 8 4 2" xfId="1500" xr:uid="{1367D6AC-9B1A-4255-84CC-DDB6B5111AC4}"/>
    <cellStyle name="쉼표 8 4 2 2" xfId="3293" xr:uid="{DD8B2FE8-C209-4C23-8802-EAE09F2EF973}"/>
    <cellStyle name="쉼표 8 4 2 2 2" xfId="7928" xr:uid="{97462523-BA3D-4B18-8CB0-7E473F4B0F6C}"/>
    <cellStyle name="쉼표 8 4 2 2 3" xfId="11720" xr:uid="{8A753B1D-1943-463D-BCFB-00C1242E04D4}"/>
    <cellStyle name="쉼표 8 4 2 2 4" xfId="15511" xr:uid="{2BDA7E7E-539D-4912-ABED-7DB80129FD71}"/>
    <cellStyle name="쉼표 8 4 2 2 5" xfId="19302" xr:uid="{522CCEC4-DA4E-457B-8F5F-D8D1E299F40D}"/>
    <cellStyle name="쉼표 8 4 2 3" xfId="7927" xr:uid="{010D5EF8-4FF8-40A9-AA74-21D914FA4247}"/>
    <cellStyle name="쉼표 8 4 2 4" xfId="11719" xr:uid="{1F353A74-F112-48B4-A717-7B0A1B09DDFB}"/>
    <cellStyle name="쉼표 8 4 2 5" xfId="15510" xr:uid="{91616EEB-E9DA-4986-A3CE-1E666E867BDC}"/>
    <cellStyle name="쉼표 8 4 2 6" xfId="19301" xr:uid="{F5F696D2-CFA8-47FA-BC33-A0C0985363A1}"/>
    <cellStyle name="쉼표 8 4 3" xfId="2083" xr:uid="{939A3A56-8A7F-4E62-881A-138E5ACF26A3}"/>
    <cellStyle name="쉼표 8 4 3 2" xfId="3876" xr:uid="{7F1B17FE-39DC-497E-9578-4C00C8298EAC}"/>
    <cellStyle name="쉼표 8 4 3 2 2" xfId="7930" xr:uid="{753D5803-A79A-4327-BF71-984833BDE554}"/>
    <cellStyle name="쉼표 8 4 3 2 3" xfId="11722" xr:uid="{EF7528C4-ADAA-4004-9802-B247C12C5C22}"/>
    <cellStyle name="쉼표 8 4 3 2 4" xfId="15513" xr:uid="{8B56034B-1DD7-40B2-B41B-697FE16B9A14}"/>
    <cellStyle name="쉼표 8 4 3 2 5" xfId="19304" xr:uid="{2AB6615D-AD69-45E1-B9D6-60835B6F9461}"/>
    <cellStyle name="쉼표 8 4 3 3" xfId="7929" xr:uid="{F3A65E53-A5B2-4B31-AFD8-51614E5737F4}"/>
    <cellStyle name="쉼표 8 4 3 4" xfId="11721" xr:uid="{EECCE526-0212-46F8-9511-0F9F5442F65C}"/>
    <cellStyle name="쉼표 8 4 3 5" xfId="15512" xr:uid="{17C44F21-354D-4BC1-AB1D-F232E1885F2C}"/>
    <cellStyle name="쉼표 8 4 3 6" xfId="19303" xr:uid="{4D08C198-1531-4EAC-9F59-A64E6BD5C87C}"/>
    <cellStyle name="쉼표 8 4 4" xfId="2610" xr:uid="{07E910DA-D3E2-4ED8-9501-94A4A99FFA26}"/>
    <cellStyle name="쉼표 8 4 4 2" xfId="7931" xr:uid="{1B90E8B1-E182-46B2-A923-664D258E87E2}"/>
    <cellStyle name="쉼표 8 4 4 3" xfId="11723" xr:uid="{9B7B80C2-1D46-443F-BE2F-9B86F68BDD1D}"/>
    <cellStyle name="쉼표 8 4 4 4" xfId="15514" xr:uid="{A7FE4B87-2B56-4F5C-AC60-5185A4B89447}"/>
    <cellStyle name="쉼표 8 4 4 5" xfId="19305" xr:uid="{98D53E65-721C-4F9A-AD4C-8F0F91EED250}"/>
    <cellStyle name="쉼표 8 4 5" xfId="7926" xr:uid="{380B329D-6910-42AD-A26F-6D4B75D28926}"/>
    <cellStyle name="쉼표 8 4 6" xfId="11718" xr:uid="{778D5D8F-4F63-472F-A641-A413DFC9B51E}"/>
    <cellStyle name="쉼표 8 4 7" xfId="15509" xr:uid="{70922C96-2591-4671-9A09-BDBC6B6F5450}"/>
    <cellStyle name="쉼표 8 4 8" xfId="19300" xr:uid="{486CC29B-852C-4979-A2F6-052C30D148B5}"/>
    <cellStyle name="쉼표 8 5" xfId="1044" xr:uid="{9DEFA6BE-4300-4C38-9040-4EBE94E83FA9}"/>
    <cellStyle name="쉼표 8 5 2" xfId="1727" xr:uid="{953C0973-C9E9-40E6-ACA8-1F3899257EE0}"/>
    <cellStyle name="쉼표 8 5 2 2" xfId="3520" xr:uid="{154004FB-930E-4CAC-B417-42A5BA140AF2}"/>
    <cellStyle name="쉼표 8 5 2 2 2" xfId="7934" xr:uid="{9BD4206A-D0DB-461C-A1CA-D43E715C22D1}"/>
    <cellStyle name="쉼표 8 5 2 2 3" xfId="11726" xr:uid="{F039F3E2-8042-455F-9140-3515589F2514}"/>
    <cellStyle name="쉼표 8 5 2 2 4" xfId="15517" xr:uid="{B2D3C817-B110-4ADE-AC63-C09D6B46B8FA}"/>
    <cellStyle name="쉼표 8 5 2 2 5" xfId="19308" xr:uid="{95782C56-561A-4199-BA73-1640DCFFE627}"/>
    <cellStyle name="쉼표 8 5 2 3" xfId="7933" xr:uid="{EE1C2AB3-D5CC-4BA1-8C84-6661EEF12011}"/>
    <cellStyle name="쉼표 8 5 2 4" xfId="11725" xr:uid="{B418CC0E-136C-4169-87A5-DA09DC98FE47}"/>
    <cellStyle name="쉼표 8 5 2 5" xfId="15516" xr:uid="{B2D64BD2-3275-41D5-AEB1-0B7329793197}"/>
    <cellStyle name="쉼표 8 5 2 6" xfId="19307" xr:uid="{E7A99C76-DB7A-4A6B-842B-91E80AA5FE95}"/>
    <cellStyle name="쉼표 8 5 3" xfId="2837" xr:uid="{2C4B123D-B403-4A27-87D2-325796B291B6}"/>
    <cellStyle name="쉼표 8 5 3 2" xfId="7935" xr:uid="{2843BBA7-C763-4FAF-871C-AA0EF1490074}"/>
    <cellStyle name="쉼표 8 5 3 3" xfId="11727" xr:uid="{F9C1BFAE-2128-4C25-835B-F6B7A6E11ABC}"/>
    <cellStyle name="쉼표 8 5 3 4" xfId="15518" xr:uid="{DD85B86B-75F6-4D1A-8DB9-9FFC51F292AE}"/>
    <cellStyle name="쉼표 8 5 3 5" xfId="19309" xr:uid="{F1D6D278-CB01-4C50-9C85-361E597A91CE}"/>
    <cellStyle name="쉼표 8 5 4" xfId="7932" xr:uid="{5163FBC1-B891-44B9-B289-A693B95C98B3}"/>
    <cellStyle name="쉼표 8 5 5" xfId="11724" xr:uid="{2A400C06-F13D-4018-9D22-FDFE62E56001}"/>
    <cellStyle name="쉼표 8 5 6" xfId="15515" xr:uid="{63767F60-D6CF-41F9-AB0F-85B2DB0477D6}"/>
    <cellStyle name="쉼표 8 5 7" xfId="19306" xr:uid="{D0B317D0-6C16-429C-B30F-D0A47316037C}"/>
    <cellStyle name="쉼표 8 6" xfId="1270" xr:uid="{B24956E1-D485-40DE-AED3-B6FF631C193A}"/>
    <cellStyle name="쉼표 8 6 2" xfId="3063" xr:uid="{53BAEAF3-A3A2-4A0D-B64E-5E558025C601}"/>
    <cellStyle name="쉼표 8 6 2 2" xfId="7937" xr:uid="{54DD571B-E4FB-495B-ACB2-ED69488711CF}"/>
    <cellStyle name="쉼표 8 6 2 3" xfId="11729" xr:uid="{288DE8CD-305D-435E-91B0-A9AD58FE37AD}"/>
    <cellStyle name="쉼표 8 6 2 4" xfId="15520" xr:uid="{0EABF612-1CE3-4775-B735-E106DAA1BEA9}"/>
    <cellStyle name="쉼표 8 6 2 5" xfId="19311" xr:uid="{A7505D27-5AF6-42D9-8D35-F76480053D1C}"/>
    <cellStyle name="쉼표 8 6 3" xfId="7936" xr:uid="{0DC96B1F-AB2B-4731-BF22-FA344F85EB9F}"/>
    <cellStyle name="쉼표 8 6 4" xfId="11728" xr:uid="{DCCBCB3C-37BB-414F-8881-A0E51B38CCAD}"/>
    <cellStyle name="쉼표 8 6 5" xfId="15519" xr:uid="{8863356F-9BC9-4680-AE62-2F74DBE804C6}"/>
    <cellStyle name="쉼표 8 6 6" xfId="19310" xr:uid="{AE2A1DEC-6B82-4250-8E28-0CB781A536A1}"/>
    <cellStyle name="쉼표 8 7" xfId="576" xr:uid="{F1761B67-AB05-4715-BBB7-A02169EC3E78}"/>
    <cellStyle name="쉼표 8 7 2" xfId="2377" xr:uid="{9767BD14-91CE-4528-A3DA-F554702EBADA}"/>
    <cellStyle name="쉼표 8 7 2 2" xfId="7939" xr:uid="{5EE9CE80-839F-4FA9-9318-E5B4CFE1856D}"/>
    <cellStyle name="쉼표 8 7 2 3" xfId="11731" xr:uid="{A8268138-29A1-45BB-B837-F5F1AEDE3A42}"/>
    <cellStyle name="쉼표 8 7 2 4" xfId="15522" xr:uid="{38E0B321-2BF8-470F-8D05-D89DE1C3FC62}"/>
    <cellStyle name="쉼표 8 7 2 5" xfId="19313" xr:uid="{9B8EAF8B-B27C-4984-B818-C609B4B996A3}"/>
    <cellStyle name="쉼표 8 7 3" xfId="7938" xr:uid="{3BADF882-482D-461A-B065-56F395318B33}"/>
    <cellStyle name="쉼표 8 7 4" xfId="11730" xr:uid="{A7BC1E17-D1B5-4183-8438-646D8C55812D}"/>
    <cellStyle name="쉼표 8 7 5" xfId="15521" xr:uid="{E56741EE-670C-4E78-8960-4B17E7F4B569}"/>
    <cellStyle name="쉼표 8 7 6" xfId="19312" xr:uid="{C07BE5A8-4C6D-4D45-B1E6-28B689B95B37}"/>
    <cellStyle name="쉼표 8 8" xfId="2279" xr:uid="{8BB45BA7-C662-46E3-8DE4-5331BC890ADA}"/>
    <cellStyle name="쉼표 8 8 2" xfId="7940" xr:uid="{4E0839C0-BDE6-45D5-9D84-4C8DD9A1F3AB}"/>
    <cellStyle name="쉼표 8 8 3" xfId="11732" xr:uid="{DB8E68F5-CB29-4DEE-9907-243B6CCD09B0}"/>
    <cellStyle name="쉼표 8 8 4" xfId="15523" xr:uid="{B0EEB7BA-C6A6-41C1-BB21-913A17B242C7}"/>
    <cellStyle name="쉼표 8 8 5" xfId="19314" xr:uid="{B04A8318-F081-496A-A0C5-E8228CD792DD}"/>
    <cellStyle name="쉼표 8 9" xfId="7895" xr:uid="{23268A27-937F-4F21-BEA4-EB9AF96B7266}"/>
    <cellStyle name="쉼표 9" xfId="399" xr:uid="{417B8016-E05F-4E44-B802-8644264936EB}"/>
    <cellStyle name="쉼표 9 10" xfId="11733" xr:uid="{94AD6CFF-72DE-4A07-8D24-57B09275CCFE}"/>
    <cellStyle name="쉼표 9 11" xfId="15524" xr:uid="{7598F055-E9FA-4094-A21E-D4BE3CCE45C2}"/>
    <cellStyle name="쉼표 9 12" xfId="19315" xr:uid="{CC8BBCA8-B643-4CEB-84ED-8B54CCCDDD27}"/>
    <cellStyle name="쉼표 9 2" xfId="744" xr:uid="{C4312EF6-47AF-469A-A220-8F2B233116F0}"/>
    <cellStyle name="쉼표 9 2 10" xfId="19316" xr:uid="{050D5B0B-4668-41ED-854A-7506F880836F}"/>
    <cellStyle name="쉼표 9 2 2" xfId="971" xr:uid="{F61D8FB8-77D6-4B11-8C61-D5EBBEC23DB4}"/>
    <cellStyle name="쉼표 9 2 2 2" xfId="1654" xr:uid="{E75E34DE-94FC-4BAF-A30C-630ABFDB648E}"/>
    <cellStyle name="쉼표 9 2 2 2 2" xfId="3447" xr:uid="{00579DDD-7DB4-4369-AAE8-33E94F7ADC0F}"/>
    <cellStyle name="쉼표 9 2 2 2 2 2" xfId="7945" xr:uid="{93A9FBCA-F728-4F40-A4A4-67577EEE06A2}"/>
    <cellStyle name="쉼표 9 2 2 2 2 3" xfId="11737" xr:uid="{A268B6C9-780D-4E04-BEA0-534697818FC6}"/>
    <cellStyle name="쉼표 9 2 2 2 2 4" xfId="15528" xr:uid="{CDC9E913-45EE-4D0A-878E-5CF76FA8CB0C}"/>
    <cellStyle name="쉼표 9 2 2 2 2 5" xfId="19319" xr:uid="{3761AC16-AF3C-4A91-BD5C-3003FA1695E1}"/>
    <cellStyle name="쉼표 9 2 2 2 3" xfId="7944" xr:uid="{CDB1481A-253D-4FA3-A47D-22A8C9980E23}"/>
    <cellStyle name="쉼표 9 2 2 2 4" xfId="11736" xr:uid="{9A60E238-7338-4308-BAFE-CE4A49702FC5}"/>
    <cellStyle name="쉼표 9 2 2 2 5" xfId="15527" xr:uid="{A6D89DCC-9F2A-4366-9DF4-CF099D8E9566}"/>
    <cellStyle name="쉼표 9 2 2 2 6" xfId="19318" xr:uid="{EE20C3DA-AEEC-414F-934F-516A0EBFDB43}"/>
    <cellStyle name="쉼표 9 2 2 3" xfId="2159" xr:uid="{84CD468C-D19A-441E-A48F-AC899E8D5B45}"/>
    <cellStyle name="쉼표 9 2 2 3 2" xfId="3952" xr:uid="{420638FE-BB7C-42DC-B26E-84A97138B4F8}"/>
    <cellStyle name="쉼표 9 2 2 3 2 2" xfId="7947" xr:uid="{F918D926-94AE-4FE8-86E9-61D2A0176888}"/>
    <cellStyle name="쉼표 9 2 2 3 2 3" xfId="11739" xr:uid="{9B4A5234-45F6-48C6-A2DD-1DD7983682F9}"/>
    <cellStyle name="쉼표 9 2 2 3 2 4" xfId="15530" xr:uid="{5CFD7318-19B6-4FEB-9173-99FB58DC740C}"/>
    <cellStyle name="쉼표 9 2 2 3 2 5" xfId="19321" xr:uid="{849C5C29-4731-4102-83B4-B3AE83B490CE}"/>
    <cellStyle name="쉼표 9 2 2 3 3" xfId="7946" xr:uid="{F7D1BD69-E4FF-4071-BEE8-549802A63036}"/>
    <cellStyle name="쉼표 9 2 2 3 4" xfId="11738" xr:uid="{1EB8357B-432C-4C95-9716-4085FC7179D6}"/>
    <cellStyle name="쉼표 9 2 2 3 5" xfId="15529" xr:uid="{3B88AA58-0F8A-4613-A506-2DA52D107410}"/>
    <cellStyle name="쉼표 9 2 2 3 6" xfId="19320" xr:uid="{D2786543-C025-433D-9B40-2249FC2759D1}"/>
    <cellStyle name="쉼표 9 2 2 4" xfId="2764" xr:uid="{B64DE846-5987-424C-8E19-0F3A4D16BAD3}"/>
    <cellStyle name="쉼표 9 2 2 4 2" xfId="7948" xr:uid="{B3B567A3-29ED-4580-B923-551202F5AA86}"/>
    <cellStyle name="쉼표 9 2 2 4 3" xfId="11740" xr:uid="{744FE382-8419-436A-A68D-6E71797A0166}"/>
    <cellStyle name="쉼표 9 2 2 4 4" xfId="15531" xr:uid="{322EFDC9-2FB2-4D20-8F19-E05177B1F4D6}"/>
    <cellStyle name="쉼표 9 2 2 4 5" xfId="19322" xr:uid="{C3230513-B9E7-4307-A66D-4BD3ED5C8886}"/>
    <cellStyle name="쉼표 9 2 2 5" xfId="7943" xr:uid="{74514D3E-DE2B-4E47-8466-1BD679D1DFAB}"/>
    <cellStyle name="쉼표 9 2 2 6" xfId="11735" xr:uid="{77AB4A0B-781C-4DF2-84F4-614CBAC4E8CD}"/>
    <cellStyle name="쉼표 9 2 2 7" xfId="15526" xr:uid="{DE60973A-4625-496E-B1BB-33EB617D6B7E}"/>
    <cellStyle name="쉼표 9 2 2 8" xfId="19317" xr:uid="{2EBEECA1-B81D-4B47-AB9A-D183A53FE70B}"/>
    <cellStyle name="쉼표 9 2 3" xfId="1198" xr:uid="{ECE14C5B-A580-4639-83D5-8059D6FEC0C8}"/>
    <cellStyle name="쉼표 9 2 3 2" xfId="1881" xr:uid="{CA8E9A2E-F99D-44BC-B717-FAFA01CD1121}"/>
    <cellStyle name="쉼표 9 2 3 2 2" xfId="3674" xr:uid="{84ECE7A2-3945-4D0C-8191-46019F9B4581}"/>
    <cellStyle name="쉼표 9 2 3 2 2 2" xfId="7951" xr:uid="{49CBC0DD-282C-4E03-9940-0D9EBC2731D9}"/>
    <cellStyle name="쉼표 9 2 3 2 2 3" xfId="11743" xr:uid="{5E43C636-141D-4957-B34D-5D52949EC462}"/>
    <cellStyle name="쉼표 9 2 3 2 2 4" xfId="15534" xr:uid="{3EF83116-DF72-4A81-B58D-1950C60A0FE5}"/>
    <cellStyle name="쉼표 9 2 3 2 2 5" xfId="19325" xr:uid="{60CEFC5A-8ACA-457F-8042-3538C7B3E619}"/>
    <cellStyle name="쉼표 9 2 3 2 3" xfId="7950" xr:uid="{B0490DA6-52C4-4A17-89A2-24944C1A3818}"/>
    <cellStyle name="쉼표 9 2 3 2 4" xfId="11742" xr:uid="{BF10B360-5CE3-4922-9072-626728F4BF57}"/>
    <cellStyle name="쉼표 9 2 3 2 5" xfId="15533" xr:uid="{428BD532-A7C1-45EB-AE3A-862EC90C441B}"/>
    <cellStyle name="쉼표 9 2 3 2 6" xfId="19324" xr:uid="{27C5DD7B-85F7-4D86-A0B8-018949AA7AD7}"/>
    <cellStyle name="쉼표 9 2 3 3" xfId="2991" xr:uid="{D67F8C6A-4607-4F29-B515-19ACFE180583}"/>
    <cellStyle name="쉼표 9 2 3 3 2" xfId="7952" xr:uid="{A6DE061C-0676-49B6-A016-241340BC48EF}"/>
    <cellStyle name="쉼표 9 2 3 3 3" xfId="11744" xr:uid="{D089E414-27A6-4C1C-9C37-76A401D95188}"/>
    <cellStyle name="쉼표 9 2 3 3 4" xfId="15535" xr:uid="{C1F2DB49-9C09-42CA-AE6D-94BD70C87CE8}"/>
    <cellStyle name="쉼표 9 2 3 3 5" xfId="19326" xr:uid="{4F57CFC4-9FB3-41F0-9C5E-905475779512}"/>
    <cellStyle name="쉼표 9 2 3 4" xfId="7949" xr:uid="{2D9A1BB2-9D98-4FA7-9898-CAA961F8EAB7}"/>
    <cellStyle name="쉼표 9 2 3 5" xfId="11741" xr:uid="{57D5A326-1C88-431D-99A5-98ED9B25673E}"/>
    <cellStyle name="쉼표 9 2 3 6" xfId="15532" xr:uid="{38A29E1A-7748-4B42-A2EB-4E05A4041861}"/>
    <cellStyle name="쉼표 9 2 3 7" xfId="19323" xr:uid="{9A84DB67-42F0-41F1-B07A-7617B69D9EA6}"/>
    <cellStyle name="쉼표 9 2 4" xfId="1426" xr:uid="{EBD5294F-F267-4F1C-BE8C-B410AA8AD451}"/>
    <cellStyle name="쉼표 9 2 4 2" xfId="3219" xr:uid="{70A10C62-1057-4201-924A-8890877CCCD9}"/>
    <cellStyle name="쉼표 9 2 4 2 2" xfId="7954" xr:uid="{EDB7573A-7CE7-4E0D-B837-056B0F40C8CD}"/>
    <cellStyle name="쉼표 9 2 4 2 3" xfId="11746" xr:uid="{9D838962-9832-4ACC-A2B9-C2373A183C01}"/>
    <cellStyle name="쉼표 9 2 4 2 4" xfId="15537" xr:uid="{8F63E82A-9736-4EF8-91B1-09A735B7DB7A}"/>
    <cellStyle name="쉼표 9 2 4 2 5" xfId="19328" xr:uid="{3AF8EF1D-FACD-4BE3-9EE2-FE501BA24CC9}"/>
    <cellStyle name="쉼표 9 2 4 3" xfId="7953" xr:uid="{B7837D9B-5BBB-4738-8B09-4F157E884E41}"/>
    <cellStyle name="쉼표 9 2 4 4" xfId="11745" xr:uid="{DCEEFC63-055D-42DB-B507-7CB736367A44}"/>
    <cellStyle name="쉼표 9 2 4 5" xfId="15536" xr:uid="{9EF43C43-3B84-4B60-AB9C-C740FEC419B0}"/>
    <cellStyle name="쉼표 9 2 4 6" xfId="19327" xr:uid="{7660270B-0477-4604-8775-134D58CCFC8A}"/>
    <cellStyle name="쉼표 9 2 5" xfId="2025" xr:uid="{F484F1A2-11AA-4203-AADD-3D0DFE89A3D3}"/>
    <cellStyle name="쉼표 9 2 5 2" xfId="3818" xr:uid="{19B9CF73-825A-4B43-A297-8DB8F61F9283}"/>
    <cellStyle name="쉼표 9 2 5 2 2" xfId="7956" xr:uid="{4BF0552C-9F42-4375-BECB-C5E058A5CE7E}"/>
    <cellStyle name="쉼표 9 2 5 2 3" xfId="11748" xr:uid="{830C1DBD-6853-48ED-AF08-19F3533ABF95}"/>
    <cellStyle name="쉼표 9 2 5 2 4" xfId="15539" xr:uid="{50CE8742-8004-476F-BF9E-66A568E8DC6E}"/>
    <cellStyle name="쉼표 9 2 5 2 5" xfId="19330" xr:uid="{2DC4CE53-9EFD-462B-BB51-EBA562772CAA}"/>
    <cellStyle name="쉼표 9 2 5 3" xfId="7955" xr:uid="{04987798-3643-4FC0-83C9-7EF01170138B}"/>
    <cellStyle name="쉼표 9 2 5 4" xfId="11747" xr:uid="{2A6E9BDE-E32C-4EEF-A595-53EBAC6959D7}"/>
    <cellStyle name="쉼표 9 2 5 5" xfId="15538" xr:uid="{3174EC9C-FBB1-418F-8AD5-92DE9BAC9AA8}"/>
    <cellStyle name="쉼표 9 2 5 6" xfId="19329" xr:uid="{4DAEFDB0-A4B4-4BBA-A3DD-AE2D39DFB1B1}"/>
    <cellStyle name="쉼표 9 2 6" xfId="2537" xr:uid="{13B03C65-2991-4B00-BD21-F8099F5DC538}"/>
    <cellStyle name="쉼표 9 2 6 2" xfId="7957" xr:uid="{1F5CD36E-0708-4960-A6C4-0FE8EEDC70E0}"/>
    <cellStyle name="쉼표 9 2 6 3" xfId="11749" xr:uid="{EC77299F-A523-4B28-8A38-2071D5524614}"/>
    <cellStyle name="쉼표 9 2 6 4" xfId="15540" xr:uid="{9A0571C6-B216-45C0-99D9-23302D98934C}"/>
    <cellStyle name="쉼표 9 2 6 5" xfId="19331" xr:uid="{CD19DF58-8459-4E20-8220-AB0B26644628}"/>
    <cellStyle name="쉼표 9 2 7" xfId="7942" xr:uid="{9F4B344C-D2CF-4B72-AE2E-12873E11DA65}"/>
    <cellStyle name="쉼표 9 2 8" xfId="11734" xr:uid="{017C6EBA-DCFB-4C07-A3D8-1070A3474BC9}"/>
    <cellStyle name="쉼표 9 2 9" xfId="15525" xr:uid="{41C8E2F6-89B8-4E94-8420-103E40167798}"/>
    <cellStyle name="쉼표 9 3" xfId="669" xr:uid="{877E542D-8588-4213-9781-C15BD53AA26D}"/>
    <cellStyle name="쉼표 9 3 10" xfId="19332" xr:uid="{C65725E6-CF87-45FA-9F3B-52B12E52888E}"/>
    <cellStyle name="쉼표 9 3 2" xfId="896" xr:uid="{E1CB6C5F-29FA-4948-A988-F9E9B19C9E58}"/>
    <cellStyle name="쉼표 9 3 2 2" xfId="1579" xr:uid="{4876EBE1-0549-4F66-A43A-E750242A0057}"/>
    <cellStyle name="쉼표 9 3 2 2 2" xfId="3372" xr:uid="{E6313AB2-A574-4740-ABCB-664B02D8A364}"/>
    <cellStyle name="쉼표 9 3 2 2 2 2" xfId="7961" xr:uid="{BEC59C04-82ED-4CEE-8602-CC7D16B6127E}"/>
    <cellStyle name="쉼표 9 3 2 2 2 3" xfId="11753" xr:uid="{5596E469-846C-4387-A1D6-79711D2E1874}"/>
    <cellStyle name="쉼표 9 3 2 2 2 4" xfId="15544" xr:uid="{842FE688-7454-4C2A-81BC-1C4BC9BF49E4}"/>
    <cellStyle name="쉼표 9 3 2 2 2 5" xfId="19335" xr:uid="{A43A75AA-786B-4758-83B7-98CA27CCD448}"/>
    <cellStyle name="쉼표 9 3 2 2 3" xfId="7960" xr:uid="{02A9D7C2-5659-4043-8E94-6E59D41766E3}"/>
    <cellStyle name="쉼표 9 3 2 2 4" xfId="11752" xr:uid="{9D200F43-7157-47BC-B62D-02885872E066}"/>
    <cellStyle name="쉼표 9 3 2 2 5" xfId="15543" xr:uid="{26A47B5A-AEE4-414B-8F18-F9C0C7D2B86C}"/>
    <cellStyle name="쉼표 9 3 2 2 6" xfId="19334" xr:uid="{4B7D9ACB-0A52-4E11-801E-D6B53065B965}"/>
    <cellStyle name="쉼표 9 3 2 3" xfId="2689" xr:uid="{8845BE10-823E-4480-8379-89AA0F5CACCF}"/>
    <cellStyle name="쉼표 9 3 2 3 2" xfId="7962" xr:uid="{1C0D26EF-3B7B-4470-9F9A-57EDC38E15D5}"/>
    <cellStyle name="쉼표 9 3 2 3 3" xfId="11754" xr:uid="{4DB7C134-1B50-49C0-BEFC-A75D9941EC8D}"/>
    <cellStyle name="쉼표 9 3 2 3 4" xfId="15545" xr:uid="{CA4DBB13-05E6-4D1F-815F-D9D0D93B2446}"/>
    <cellStyle name="쉼표 9 3 2 3 5" xfId="19336" xr:uid="{DB48E669-4390-45AB-A745-976F159AEFC9}"/>
    <cellStyle name="쉼표 9 3 2 4" xfId="7959" xr:uid="{AD1C366A-1AC2-494F-A6C5-7049C01022A5}"/>
    <cellStyle name="쉼표 9 3 2 5" xfId="11751" xr:uid="{15A090F7-C991-4F30-B8C3-FF3BD0B78230}"/>
    <cellStyle name="쉼표 9 3 2 6" xfId="15542" xr:uid="{B77248B1-FFFD-4B34-96EB-9F139DE7F458}"/>
    <cellStyle name="쉼표 9 3 2 7" xfId="19333" xr:uid="{4DE3921B-5724-421F-9B80-261388761EAE}"/>
    <cellStyle name="쉼표 9 3 3" xfId="1123" xr:uid="{CA56E041-E094-4FF1-AE2B-5072FD8A6A06}"/>
    <cellStyle name="쉼표 9 3 3 2" xfId="1806" xr:uid="{E41B57A7-E0FF-45F1-B906-9C0AC2D6EE70}"/>
    <cellStyle name="쉼표 9 3 3 2 2" xfId="3599" xr:uid="{2D108473-CF98-4E23-AAB0-705FE07E3CEA}"/>
    <cellStyle name="쉼표 9 3 3 2 2 2" xfId="7965" xr:uid="{05B4F42C-63EB-489D-A7FA-04387E53C926}"/>
    <cellStyle name="쉼표 9 3 3 2 2 3" xfId="11757" xr:uid="{B7B1A16F-EEB2-4A22-B6DD-97282D0B824A}"/>
    <cellStyle name="쉼표 9 3 3 2 2 4" xfId="15548" xr:uid="{FA9D0CC8-5E77-4F83-BF05-DED4483EB58F}"/>
    <cellStyle name="쉼표 9 3 3 2 2 5" xfId="19339" xr:uid="{E3E80B04-0C39-482D-BA9C-AB2F8B6E7192}"/>
    <cellStyle name="쉼표 9 3 3 2 3" xfId="7964" xr:uid="{2A359AD3-C146-42B3-83E2-73F4DA8AE5E5}"/>
    <cellStyle name="쉼표 9 3 3 2 4" xfId="11756" xr:uid="{B721281B-B75F-420A-BE5B-E79D76C38C96}"/>
    <cellStyle name="쉼표 9 3 3 2 5" xfId="15547" xr:uid="{D92F9181-A8B2-4711-A9A4-C90DB0EECD26}"/>
    <cellStyle name="쉼표 9 3 3 2 6" xfId="19338" xr:uid="{06E1E0C5-7623-45D1-96A0-F80B1B343EF5}"/>
    <cellStyle name="쉼표 9 3 3 3" xfId="2916" xr:uid="{70B65A2E-B30E-4EAB-A236-3447CB178649}"/>
    <cellStyle name="쉼표 9 3 3 3 2" xfId="7966" xr:uid="{6D31AFCC-082E-4250-92BC-3DA5E2C59514}"/>
    <cellStyle name="쉼표 9 3 3 3 3" xfId="11758" xr:uid="{06EDFB60-400C-4BCC-9643-2D3F774002EA}"/>
    <cellStyle name="쉼표 9 3 3 3 4" xfId="15549" xr:uid="{E2D52C1E-A648-4E54-A786-7B05EC1D9D87}"/>
    <cellStyle name="쉼표 9 3 3 3 5" xfId="19340" xr:uid="{D45BA800-24F1-42D4-ADF5-2D50F008BC5D}"/>
    <cellStyle name="쉼표 9 3 3 4" xfId="7963" xr:uid="{9000F619-62FF-4D3D-99CD-799D5B6477E5}"/>
    <cellStyle name="쉼표 9 3 3 5" xfId="11755" xr:uid="{44C69A55-A600-484E-8E85-18098683C83F}"/>
    <cellStyle name="쉼표 9 3 3 6" xfId="15546" xr:uid="{C00B0815-1D24-40E7-A308-C45EA53538F6}"/>
    <cellStyle name="쉼표 9 3 3 7" xfId="19337" xr:uid="{3CE49656-9028-462F-968B-DE2BBBE7D14E}"/>
    <cellStyle name="쉼표 9 3 4" xfId="1351" xr:uid="{1D0E1B65-FE28-45BB-99E3-14F364B9E29A}"/>
    <cellStyle name="쉼표 9 3 4 2" xfId="3144" xr:uid="{14413DAB-1DBA-4C19-BCA3-81F9C6152242}"/>
    <cellStyle name="쉼표 9 3 4 2 2" xfId="7968" xr:uid="{4F87AAD3-55B9-4F34-8C29-6AED077F5174}"/>
    <cellStyle name="쉼표 9 3 4 2 3" xfId="11760" xr:uid="{74800459-F61B-42A1-9DF3-0B2B43AB7B6D}"/>
    <cellStyle name="쉼표 9 3 4 2 4" xfId="15551" xr:uid="{E26256A5-0489-49FB-84C1-AE4A04536742}"/>
    <cellStyle name="쉼표 9 3 4 2 5" xfId="19342" xr:uid="{39103ED9-3688-4EB9-A58B-F50C7108A1CC}"/>
    <cellStyle name="쉼표 9 3 4 3" xfId="7967" xr:uid="{B67F7373-441D-4FAA-B7C2-74A2BAEB5218}"/>
    <cellStyle name="쉼표 9 3 4 4" xfId="11759" xr:uid="{458C5B19-7BFD-4C41-9D8B-103FBAF49D70}"/>
    <cellStyle name="쉼표 9 3 4 5" xfId="15550" xr:uid="{E336157C-7358-454C-BFF1-42EC86EAF41F}"/>
    <cellStyle name="쉼표 9 3 4 6" xfId="19341" xr:uid="{02205301-144E-4979-9737-1756DA525D44}"/>
    <cellStyle name="쉼표 9 3 5" xfId="1957" xr:uid="{3814CFCC-618F-4280-A3E8-46B3F9F2AA93}"/>
    <cellStyle name="쉼표 9 3 5 2" xfId="3750" xr:uid="{1719EA34-81C6-4BE8-BA22-489D67AD6356}"/>
    <cellStyle name="쉼표 9 3 5 2 2" xfId="7970" xr:uid="{C21F919D-87DE-40CA-8A2D-DC5F03F34AFF}"/>
    <cellStyle name="쉼표 9 3 5 2 3" xfId="11762" xr:uid="{B09DFA5F-5C04-4133-AC0C-AB82FC2F44F9}"/>
    <cellStyle name="쉼표 9 3 5 2 4" xfId="15553" xr:uid="{E6D99026-DFC7-411B-B130-425FD35A24B3}"/>
    <cellStyle name="쉼표 9 3 5 2 5" xfId="19344" xr:uid="{7E9483AC-E5E2-4852-81FF-8036A1DDEA8E}"/>
    <cellStyle name="쉼표 9 3 5 3" xfId="7969" xr:uid="{6154C531-DF41-45B8-A90D-89B631DDD035}"/>
    <cellStyle name="쉼표 9 3 5 4" xfId="11761" xr:uid="{F4034023-F163-45FF-9B05-5C68F39A17B4}"/>
    <cellStyle name="쉼표 9 3 5 5" xfId="15552" xr:uid="{496599EB-6689-44C8-AF6A-B735B0B6ADA6}"/>
    <cellStyle name="쉼표 9 3 5 6" xfId="19343" xr:uid="{54DB875A-C4F9-4D38-8DC8-F7B1E67E0BFB}"/>
    <cellStyle name="쉼표 9 3 6" xfId="2462" xr:uid="{CD989BBD-FE82-4A34-942F-BF0A459F7B17}"/>
    <cellStyle name="쉼표 9 3 6 2" xfId="7971" xr:uid="{89A06E6D-572D-43CB-B3F3-F8F44CF8B321}"/>
    <cellStyle name="쉼표 9 3 6 3" xfId="11763" xr:uid="{F9B4B7E2-B5AE-423C-BEAB-5A48EF3DBE50}"/>
    <cellStyle name="쉼표 9 3 6 4" xfId="15554" xr:uid="{AC70E44A-2327-4A8E-B23F-AAA10ED425B2}"/>
    <cellStyle name="쉼표 9 3 6 5" xfId="19345" xr:uid="{C70586FD-A463-4007-8A1D-D73FA38C94ED}"/>
    <cellStyle name="쉼표 9 3 7" xfId="7958" xr:uid="{B35EB7BF-65ED-4248-AA50-E94294D6CCF2}"/>
    <cellStyle name="쉼표 9 3 8" xfId="11750" xr:uid="{63ABC2F6-A39E-4900-8DC7-9DB119A0D1C6}"/>
    <cellStyle name="쉼표 9 3 9" xfId="15541" xr:uid="{80A356CF-C827-4F47-ABB9-9D885F9B3316}"/>
    <cellStyle name="쉼표 9 4" xfId="820" xr:uid="{39E456A1-9781-4048-839B-A2DC143ADDD7}"/>
    <cellStyle name="쉼표 9 4 2" xfId="1503" xr:uid="{111215DE-937F-488E-8834-13AEE4BF773B}"/>
    <cellStyle name="쉼표 9 4 2 2" xfId="3296" xr:uid="{FAFF486D-D669-4B78-86CF-3E78BE157C0A}"/>
    <cellStyle name="쉼표 9 4 2 2 2" xfId="7974" xr:uid="{8AB5E3F2-2734-40E0-B500-7772E5D28933}"/>
    <cellStyle name="쉼표 9 4 2 2 3" xfId="11766" xr:uid="{B45EAB16-47BB-44ED-98F9-3512790680C4}"/>
    <cellStyle name="쉼표 9 4 2 2 4" xfId="15557" xr:uid="{2BC78F09-4318-4CC2-BC3E-B2AD77F64C8C}"/>
    <cellStyle name="쉼표 9 4 2 2 5" xfId="19348" xr:uid="{CFB8DD84-3380-4001-9231-99BE93031514}"/>
    <cellStyle name="쉼표 9 4 2 3" xfId="7973" xr:uid="{174E4232-EB65-4C34-89E8-D453F5E4DA14}"/>
    <cellStyle name="쉼표 9 4 2 4" xfId="11765" xr:uid="{1B88BF07-6FAB-4C57-BB89-EF360F0EAD30}"/>
    <cellStyle name="쉼표 9 4 2 5" xfId="15556" xr:uid="{C5647083-51A1-401A-BB94-EE4D5BAB69F2}"/>
    <cellStyle name="쉼표 9 4 2 6" xfId="19347" xr:uid="{C08D9299-1334-4606-9014-DC37655608E4}"/>
    <cellStyle name="쉼표 9 4 3" xfId="2086" xr:uid="{D40D18B4-4A60-4D93-AB59-3EB67926B93A}"/>
    <cellStyle name="쉼표 9 4 3 2" xfId="3879" xr:uid="{04F677F4-A22A-4C1A-BB9B-484DFC2E3264}"/>
    <cellStyle name="쉼표 9 4 3 2 2" xfId="7976" xr:uid="{CC8FB7D0-9B92-4981-B5C2-746AC013C8DE}"/>
    <cellStyle name="쉼표 9 4 3 2 3" xfId="11768" xr:uid="{3C21FAAC-4D83-4218-893D-2C36CED2F387}"/>
    <cellStyle name="쉼표 9 4 3 2 4" xfId="15559" xr:uid="{2207C1DE-1B1A-49E7-8226-8CDC1132ECEF}"/>
    <cellStyle name="쉼표 9 4 3 2 5" xfId="19350" xr:uid="{DCAECAEC-844D-42B1-85DA-053A94140E54}"/>
    <cellStyle name="쉼표 9 4 3 3" xfId="7975" xr:uid="{6EE1E2C3-8840-4394-99E3-5B92CF8E4623}"/>
    <cellStyle name="쉼표 9 4 3 4" xfId="11767" xr:uid="{553E9A50-1768-42B0-BE4E-846CC40EF30C}"/>
    <cellStyle name="쉼표 9 4 3 5" xfId="15558" xr:uid="{1F72116E-D2C7-4864-A6CE-657A947C1CD8}"/>
    <cellStyle name="쉼표 9 4 3 6" xfId="19349" xr:uid="{2756DCE6-D943-4F7B-9660-CB897CB4E2EE}"/>
    <cellStyle name="쉼표 9 4 4" xfId="2613" xr:uid="{95630914-8296-4EBB-BD8E-B1B64228DE67}"/>
    <cellStyle name="쉼표 9 4 4 2" xfId="7977" xr:uid="{D0228A32-29B2-4EE8-A97C-9ED51CEF5A6F}"/>
    <cellStyle name="쉼표 9 4 4 3" xfId="11769" xr:uid="{7F6C82C6-3708-4D52-9E4B-6DAE5C558356}"/>
    <cellStyle name="쉼표 9 4 4 4" xfId="15560" xr:uid="{A9CC324F-B71D-41A5-8BA8-C2D32F6E5D0B}"/>
    <cellStyle name="쉼표 9 4 4 5" xfId="19351" xr:uid="{61DB9B7C-EADB-452C-998B-0DC921D78927}"/>
    <cellStyle name="쉼표 9 4 5" xfId="7972" xr:uid="{B14EAE18-DA42-4677-A760-426E57D40B27}"/>
    <cellStyle name="쉼표 9 4 6" xfId="11764" xr:uid="{5479FAE1-F6F7-4D2C-8FE6-5E832C1764E3}"/>
    <cellStyle name="쉼표 9 4 7" xfId="15555" xr:uid="{7C2BDE83-5CD1-4319-B900-FDA3F500AC40}"/>
    <cellStyle name="쉼표 9 4 8" xfId="19346" xr:uid="{CA9601D2-1467-4885-B309-134537A3CA40}"/>
    <cellStyle name="쉼표 9 5" xfId="1047" xr:uid="{88825782-C641-4201-B619-82B10A371520}"/>
    <cellStyle name="쉼표 9 5 2" xfId="1730" xr:uid="{73B06981-0879-41AC-B6D7-852FF190DAC9}"/>
    <cellStyle name="쉼표 9 5 2 2" xfId="3523" xr:uid="{6350EEDA-1342-4A4B-B3DC-2221249255B4}"/>
    <cellStyle name="쉼표 9 5 2 2 2" xfId="7980" xr:uid="{42AE7FA4-F3B6-408D-87B7-1FCEF59DC715}"/>
    <cellStyle name="쉼표 9 5 2 2 3" xfId="11772" xr:uid="{766EF080-4EC4-414B-99A7-F4C96B8747CA}"/>
    <cellStyle name="쉼표 9 5 2 2 4" xfId="15563" xr:uid="{28744EDB-98DF-41F2-86F4-DC4EDEA1DA87}"/>
    <cellStyle name="쉼표 9 5 2 2 5" xfId="19354" xr:uid="{DBB47167-DC3C-45CD-9A3F-D1C2DD399915}"/>
    <cellStyle name="쉼표 9 5 2 3" xfId="7979" xr:uid="{1B417695-469D-45E6-A249-FA228DC17409}"/>
    <cellStyle name="쉼표 9 5 2 4" xfId="11771" xr:uid="{CF6B2462-4AEC-42A3-B9A8-9ADFEAB7A523}"/>
    <cellStyle name="쉼표 9 5 2 5" xfId="15562" xr:uid="{6EE26C03-E5FF-4456-8CCE-C5604A77D8F8}"/>
    <cellStyle name="쉼표 9 5 2 6" xfId="19353" xr:uid="{CEEA5F28-7DA6-448D-AAB8-5D30561B49C0}"/>
    <cellStyle name="쉼표 9 5 3" xfId="2840" xr:uid="{8B038523-60E3-4C22-B7FB-FC803704AC3B}"/>
    <cellStyle name="쉼표 9 5 3 2" xfId="7981" xr:uid="{1AC8941F-2667-4FD1-9EDB-4158DC99C017}"/>
    <cellStyle name="쉼표 9 5 3 3" xfId="11773" xr:uid="{C38FFBB3-E2EC-4879-9E3C-38CB4AB749B6}"/>
    <cellStyle name="쉼표 9 5 3 4" xfId="15564" xr:uid="{EB073205-EA50-4168-BA2F-3F5EE0F315FA}"/>
    <cellStyle name="쉼표 9 5 3 5" xfId="19355" xr:uid="{5E4B8538-3894-4559-B946-BB6CE79FC788}"/>
    <cellStyle name="쉼표 9 5 4" xfId="7978" xr:uid="{0FD6AA00-0599-42C7-B9A9-00A55867E663}"/>
    <cellStyle name="쉼표 9 5 5" xfId="11770" xr:uid="{62E056F0-BCE6-401B-B879-B62E2589DE32}"/>
    <cellStyle name="쉼표 9 5 6" xfId="15561" xr:uid="{910C0F22-D706-4B93-9D8C-267E694F0DFE}"/>
    <cellStyle name="쉼표 9 5 7" xfId="19352" xr:uid="{249D4C26-2148-4CFB-9712-29A4EFAF9544}"/>
    <cellStyle name="쉼표 9 6" xfId="1273" xr:uid="{6DC0628C-3659-45A2-85E7-5930BFD07D4D}"/>
    <cellStyle name="쉼표 9 6 2" xfId="3066" xr:uid="{313E16EF-F69A-41BE-BA31-5B0B481AA463}"/>
    <cellStyle name="쉼표 9 6 2 2" xfId="7983" xr:uid="{4F1F1952-CF8B-4259-A0E1-54C46FD5ABDE}"/>
    <cellStyle name="쉼표 9 6 2 3" xfId="11775" xr:uid="{52FBD2B1-D95B-41E9-905E-1946990D3A96}"/>
    <cellStyle name="쉼표 9 6 2 4" xfId="15566" xr:uid="{1BEE5B64-E727-4A66-85F0-155A1A97768F}"/>
    <cellStyle name="쉼표 9 6 2 5" xfId="19357" xr:uid="{1C0735DA-485F-411F-9754-D50BE3C86B79}"/>
    <cellStyle name="쉼표 9 6 3" xfId="7982" xr:uid="{301F37C0-1B57-4427-8F6E-B68832EAC1F9}"/>
    <cellStyle name="쉼표 9 6 4" xfId="11774" xr:uid="{3E84905B-652C-4BFE-A166-82B5966213FE}"/>
    <cellStyle name="쉼표 9 6 5" xfId="15565" xr:uid="{4268C35B-15B0-41BE-A613-BD361C705215}"/>
    <cellStyle name="쉼표 9 6 6" xfId="19356" xr:uid="{1D0F7F8B-E317-4EB2-B471-234F34E5156A}"/>
    <cellStyle name="쉼표 9 7" xfId="579" xr:uid="{A4B744B5-B9F3-46BC-8A1F-B8273D9B09EB}"/>
    <cellStyle name="쉼표 9 7 2" xfId="2380" xr:uid="{C13C7F74-5CD1-401E-AFF0-44ECD939CE2A}"/>
    <cellStyle name="쉼표 9 7 2 2" xfId="7985" xr:uid="{A1FE8FCD-2808-4CD9-845D-D02628435BE3}"/>
    <cellStyle name="쉼표 9 7 2 3" xfId="11777" xr:uid="{2B7C46B0-DE23-4623-B9A6-02AD78A70BF1}"/>
    <cellStyle name="쉼표 9 7 2 4" xfId="15568" xr:uid="{D5BBD423-6336-4AB0-996A-4C61950468DF}"/>
    <cellStyle name="쉼표 9 7 2 5" xfId="19359" xr:uid="{05030E79-6233-4160-8F15-46AE65F3C443}"/>
    <cellStyle name="쉼표 9 7 3" xfId="7984" xr:uid="{D653BB6F-572F-4C2C-8C22-CFAF42DB20B7}"/>
    <cellStyle name="쉼표 9 7 4" xfId="11776" xr:uid="{3AD487D1-C304-492C-8742-8D930373D467}"/>
    <cellStyle name="쉼표 9 7 5" xfId="15567" xr:uid="{8690CA64-CFC2-43D0-9DB2-F1C2605D947F}"/>
    <cellStyle name="쉼표 9 7 6" xfId="19358" xr:uid="{183B6859-CE96-49AC-A2BB-E7624D2F92BE}"/>
    <cellStyle name="쉼표 9 8" xfId="2282" xr:uid="{A51D51C4-4888-4266-83E9-1175ABB07AE4}"/>
    <cellStyle name="쉼표 9 8 2" xfId="7986" xr:uid="{19811CCE-65C0-4A71-802E-F629EF9323FE}"/>
    <cellStyle name="쉼표 9 8 3" xfId="11778" xr:uid="{AFE485D4-2CD4-4263-A484-E1741AD907BE}"/>
    <cellStyle name="쉼표 9 8 4" xfId="15569" xr:uid="{1B8C6A04-1176-49A4-9203-6C8AD9F57AA8}"/>
    <cellStyle name="쉼표 9 8 5" xfId="19360" xr:uid="{AEE6D0A9-3016-4D7C-887D-3210DBD32266}"/>
    <cellStyle name="쉼표 9 9" xfId="7941" xr:uid="{0B71CCFD-9A9B-47E6-BF5C-7AA74AF2D6CC}"/>
    <cellStyle name="스타일 1" xfId="339" xr:uid="{C8131F1B-0C8C-461C-BBB5-1995189DFDDA}"/>
    <cellStyle name="연결된 셀" xfId="23" builtinId="24" customBuiltin="1"/>
    <cellStyle name="요약" xfId="27" builtinId="25" customBuiltin="1"/>
    <cellStyle name="입력" xfId="20" builtinId="20" customBuiltin="1"/>
    <cellStyle name="제목 1" xfId="14" builtinId="16" customBuiltin="1"/>
    <cellStyle name="제목 2" xfId="15" builtinId="17" customBuiltin="1"/>
    <cellStyle name="제목 3" xfId="16" builtinId="18" customBuiltin="1"/>
    <cellStyle name="제목 4" xfId="17" builtinId="19" customBuiltin="1"/>
    <cellStyle name="제목 5" xfId="658" xr:uid="{F4ECE0B0-FBD7-4A28-8D24-C70E69A3252C}"/>
    <cellStyle name="좋음" xfId="18" builtinId="26" customBuiltin="1"/>
    <cellStyle name="출력" xfId="21" builtinId="21" customBuiltin="1"/>
    <cellStyle name="통화 2" xfId="10" xr:uid="{47E6AACA-2BEE-4C85-9AB1-D2E760FA3676}"/>
    <cellStyle name="통화 2 2" xfId="7987" xr:uid="{4E500CB5-3979-4136-B127-BED59058B0EA}"/>
    <cellStyle name="통화 2 3" xfId="11779" xr:uid="{9A762C32-FB6C-43FE-B639-9E8DD7FA930A}"/>
    <cellStyle name="통화 2 4" xfId="15570" xr:uid="{6258B932-AC3C-4FDC-BFBD-4C42F88B2CDF}"/>
    <cellStyle name="통화 2 5" xfId="19361" xr:uid="{5DA4FC1F-527C-4C9A-86C4-F77957FA8239}"/>
    <cellStyle name="표준" xfId="0" builtinId="0"/>
    <cellStyle name="표준 10" xfId="58" xr:uid="{728EECD4-4E04-475E-B356-724EF5ECAFFD}"/>
    <cellStyle name="표준 10 2" xfId="82" xr:uid="{26BACE0C-2725-46B2-895B-E86C338ED03B}"/>
    <cellStyle name="표준 10 3" xfId="105" xr:uid="{28CE6A19-1A93-4197-9193-23893AD2BB67}"/>
    <cellStyle name="표준 11" xfId="59" xr:uid="{F06E31D8-99C2-45C6-AC75-ACE21A62EFC1}"/>
    <cellStyle name="표준 11 2" xfId="83" xr:uid="{06CB0CAB-FE3D-4C99-903D-0AFFEC6F2BBB}"/>
    <cellStyle name="표준 11 3" xfId="99" xr:uid="{7E236647-2079-44E0-AA41-A2B6D7B77222}"/>
    <cellStyle name="표준 12" xfId="60" xr:uid="{3A9B1B9F-F36D-4D77-9466-D6183BE3B213}"/>
    <cellStyle name="표준 12 2" xfId="84" xr:uid="{74FAA450-A6A4-487B-BCD2-626E248844F3}"/>
    <cellStyle name="표준 13" xfId="61" xr:uid="{B9F61668-8649-425B-83C6-645CBE02164B}"/>
    <cellStyle name="표준 13 2" xfId="85" xr:uid="{984FD1FB-ED50-4B56-9113-D021527AC1CE}"/>
    <cellStyle name="표준 14" xfId="62" xr:uid="{1E0FD03D-EB71-4E18-8445-79266CADD694}"/>
    <cellStyle name="표준 14 2" xfId="86" xr:uid="{B3DEB422-6E8F-4781-8D6F-E895FD6C7BD7}"/>
    <cellStyle name="표준 15" xfId="71" xr:uid="{169B53BC-C69C-4080-9806-31759230CC5B}"/>
    <cellStyle name="표준 15 2" xfId="95" xr:uid="{F40C2321-EB1A-4735-9AA5-AC428A348D5C}"/>
    <cellStyle name="표준 16" xfId="97" xr:uid="{946E9953-9412-41C3-A442-7C6036F82ECD}"/>
    <cellStyle name="표준 2" xfId="1" xr:uid="{8E13F65A-0F87-428B-A20C-BB25C6B4D18C}"/>
    <cellStyle name="표준 2 10" xfId="4073" xr:uid="{743B138E-9A14-4435-8046-1BAE1CA040A5}"/>
    <cellStyle name="표준 2 10 2" xfId="7988" xr:uid="{4B6ABCC8-2A34-471C-B853-177BD709B982}"/>
    <cellStyle name="표준 2 10 3" xfId="11780" xr:uid="{0F7C0C9E-4F05-4DB0-9AA8-44404032F2A7}"/>
    <cellStyle name="표준 2 10 4" xfId="15571" xr:uid="{C89FB145-CCB2-4B78-A265-4FC81C68B32C}"/>
    <cellStyle name="표준 2 10 5" xfId="19362" xr:uid="{6BDEED97-0C2B-4982-B10D-3DB2645B3F2E}"/>
    <cellStyle name="표준 2 11" xfId="4075" xr:uid="{0A1B38E9-1D5F-4C98-9589-AFB6AFE9E078}"/>
    <cellStyle name="표준 2 11 2" xfId="7989" xr:uid="{CD854D34-97E0-471A-B0BF-DC8812EAB616}"/>
    <cellStyle name="표준 2 11 3" xfId="11781" xr:uid="{54B8C88A-7D45-4E30-AF67-E52E531F3789}"/>
    <cellStyle name="표준 2 11 4" xfId="15572" xr:uid="{05B92287-71DA-4EEB-9116-B59FDE0AE580}"/>
    <cellStyle name="표준 2 11 5" xfId="19363" xr:uid="{E2A56D07-1AE4-4960-BB90-F5A3B869F003}"/>
    <cellStyle name="표준 2 12" xfId="4087" xr:uid="{6EB8B2CA-4AD9-4BDC-8918-0BC1B847C3EC}"/>
    <cellStyle name="표준 2 12 2" xfId="7990" xr:uid="{94C8A067-EAB4-4676-B68E-E975ADB6FB83}"/>
    <cellStyle name="표준 2 12 3" xfId="11782" xr:uid="{40B94D5B-F726-4DCC-A5EE-3832A91C7164}"/>
    <cellStyle name="표준 2 12 4" xfId="15573" xr:uid="{21BC2728-0C75-427C-9C5A-5078AB5DF618}"/>
    <cellStyle name="표준 2 12 5" xfId="19364" xr:uid="{BE7D7FDF-F913-4769-A741-C2232E176982}"/>
    <cellStyle name="표준 2 13" xfId="4098" xr:uid="{762D7606-EE09-4898-BC8C-A32B40C3D9DD}"/>
    <cellStyle name="표준 2 13 2" xfId="7991" xr:uid="{EC2629B6-AD47-40DD-8EFB-1D45C802B0DD}"/>
    <cellStyle name="표준 2 13 3" xfId="11783" xr:uid="{BD5A7D41-4EE5-49A8-87A5-452D1B29E5EF}"/>
    <cellStyle name="표준 2 13 4" xfId="15574" xr:uid="{1C94E6B0-7E2E-4DB7-BB7E-EAB81A1C5929}"/>
    <cellStyle name="표준 2 13 5" xfId="19365" xr:uid="{8FDD10EB-4999-4385-AF4E-C9157AFCD521}"/>
    <cellStyle name="표준 2 14" xfId="4106" xr:uid="{502B46E4-C201-4710-806B-CA226936E075}"/>
    <cellStyle name="표준 2 14 2" xfId="7992" xr:uid="{3EDCD960-C857-436D-A9ED-E22A025917C7}"/>
    <cellStyle name="표준 2 14 3" xfId="11784" xr:uid="{1BFAB5C0-3FDC-4ACF-AEBC-E95CCDF2DE4F}"/>
    <cellStyle name="표준 2 14 4" xfId="15575" xr:uid="{404E3A52-01E6-4937-8B5D-09AADA5D4AE3}"/>
    <cellStyle name="표준 2 14 5" xfId="19366" xr:uid="{99424295-DD46-4B39-A36D-00DF58E256AC}"/>
    <cellStyle name="표준 2 15" xfId="4114" xr:uid="{566AB4C1-1EF7-4A1B-B890-A1E8E5966E20}"/>
    <cellStyle name="표준 2 15 2" xfId="7993" xr:uid="{3A511084-FC0D-4CBF-9F34-F9D0A2600977}"/>
    <cellStyle name="표준 2 15 3" xfId="11785" xr:uid="{279F3BD0-CE45-4A81-BAE2-99AA141BBA05}"/>
    <cellStyle name="표준 2 15 4" xfId="15576" xr:uid="{62BABEEF-7EBB-4E76-9ADA-B62F9853907C}"/>
    <cellStyle name="표준 2 15 5" xfId="19367" xr:uid="{6EACFF52-77B2-4B0F-806D-CD0F0676BED4}"/>
    <cellStyle name="표준 2 16" xfId="4122" xr:uid="{9FF2218D-241A-4C46-975F-67C409378C34}"/>
    <cellStyle name="표준 2 16 2" xfId="7994" xr:uid="{99698B18-2CA8-49AB-9717-0B9D1C507929}"/>
    <cellStyle name="표준 2 16 3" xfId="11786" xr:uid="{2A24DEC2-25D5-4D73-9041-79383956DE81}"/>
    <cellStyle name="표준 2 16 4" xfId="15577" xr:uid="{1BAF9D09-3D1C-45D3-9309-B2E99C528C43}"/>
    <cellStyle name="표준 2 16 5" xfId="19368" xr:uid="{E5B7627B-D35A-489F-8D4D-F5A8846992B5}"/>
    <cellStyle name="표준 2 17" xfId="4130" xr:uid="{B2BE59FD-9701-4083-B629-B3228E61E4C0}"/>
    <cellStyle name="표준 2 17 2" xfId="7995" xr:uid="{2F6FD2DD-149D-47B8-88F6-B1513407E71F}"/>
    <cellStyle name="표준 2 17 3" xfId="11787" xr:uid="{3EAEB4F8-212B-4010-9883-4C0470E06188}"/>
    <cellStyle name="표준 2 17 4" xfId="15578" xr:uid="{F853E602-8FA5-4C89-9674-4E40678F9F12}"/>
    <cellStyle name="표준 2 17 5" xfId="19369" xr:uid="{65865786-803F-4E71-8CF3-19141289DA91}"/>
    <cellStyle name="표준 2 18" xfId="4138" xr:uid="{28D4FFD0-1F19-4194-878A-02587A51BE9E}"/>
    <cellStyle name="표준 2 18 2" xfId="7996" xr:uid="{8ED87A39-1010-4683-968F-B1FB9A1A3CB0}"/>
    <cellStyle name="표준 2 18 3" xfId="11788" xr:uid="{A0E19436-A2F4-48B6-AD38-FAB995FE6390}"/>
    <cellStyle name="표준 2 18 4" xfId="15579" xr:uid="{18AB74D9-E0BE-4FBE-832D-807A4AB143ED}"/>
    <cellStyle name="표준 2 18 5" xfId="19370" xr:uid="{86B14A8B-E69D-490E-9A58-F920BBEF1BAC}"/>
    <cellStyle name="표준 2 19" xfId="4146" xr:uid="{5E788FB3-AE79-4525-AED7-4289E2CADD5C}"/>
    <cellStyle name="표준 2 19 2" xfId="7997" xr:uid="{49AE4B8D-2386-4248-8018-D5E4A4CF0CF1}"/>
    <cellStyle name="표준 2 19 3" xfId="11789" xr:uid="{D76616FC-B986-4CEF-84EA-1803D5648EB1}"/>
    <cellStyle name="표준 2 19 4" xfId="15580" xr:uid="{BBCEF42F-D6DE-4403-BABE-53E0C64B2EC4}"/>
    <cellStyle name="표준 2 19 5" xfId="19371" xr:uid="{5A09FDB7-F6D4-4104-A448-855CDFECD66B}"/>
    <cellStyle name="표준 2 2" xfId="87" xr:uid="{1D13D3F7-9726-408D-B19C-4FC40E52111D}"/>
    <cellStyle name="표준 2 2 10" xfId="4102" xr:uid="{B814B006-C9B7-4850-B244-09B6DFA186FA}"/>
    <cellStyle name="표준 2 2 10 2" xfId="7998" xr:uid="{C8314B5F-BEFC-4C44-9AD1-CE6CF94202C5}"/>
    <cellStyle name="표준 2 2 10 3" xfId="11790" xr:uid="{DFA9A684-62D9-4DF9-BE00-47C28D1E0C96}"/>
    <cellStyle name="표준 2 2 10 4" xfId="15581" xr:uid="{4A0B543A-A53C-4810-966E-FB2EED3F0753}"/>
    <cellStyle name="표준 2 2 10 5" xfId="19372" xr:uid="{98DC60B1-A41B-4F4C-9E96-9A768E2223DA}"/>
    <cellStyle name="표준 2 2 11" xfId="4110" xr:uid="{012C9381-99DB-4610-AD53-086F561A5D04}"/>
    <cellStyle name="표준 2 2 11 2" xfId="7999" xr:uid="{AB790DD8-43E3-44AC-BC1C-938823FC3BD8}"/>
    <cellStyle name="표준 2 2 11 3" xfId="11791" xr:uid="{AB1667C0-8398-4E54-A690-FED230ADFE1C}"/>
    <cellStyle name="표준 2 2 11 4" xfId="15582" xr:uid="{74A716D2-7929-4A34-B1C1-FC5FCE0912BF}"/>
    <cellStyle name="표준 2 2 11 5" xfId="19373" xr:uid="{4789A92D-88D9-49AF-B9CA-1CE73CD04839}"/>
    <cellStyle name="표준 2 2 12" xfId="4118" xr:uid="{CBD9E931-8CC6-429D-A64A-55A6BECF3FB4}"/>
    <cellStyle name="표준 2 2 12 2" xfId="8000" xr:uid="{68402C6A-5CCB-488F-B37D-77A729F7C13A}"/>
    <cellStyle name="표준 2 2 12 3" xfId="11792" xr:uid="{22D84C84-257F-4036-959D-7A6826C39C27}"/>
    <cellStyle name="표준 2 2 12 4" xfId="15583" xr:uid="{83664C6C-0986-4D2B-A877-C7F223017BE8}"/>
    <cellStyle name="표준 2 2 12 5" xfId="19374" xr:uid="{CC327EB1-F30F-4540-A792-24A3D81DD661}"/>
    <cellStyle name="표준 2 2 13" xfId="4126" xr:uid="{E1C1AFFA-13AA-4649-9E67-AA2936921335}"/>
    <cellStyle name="표준 2 2 13 2" xfId="8001" xr:uid="{0A3C31A1-988B-41F2-AEE2-36E150C8D4FE}"/>
    <cellStyle name="표준 2 2 13 3" xfId="11793" xr:uid="{C1021C85-8978-49E6-B26A-7F7A44DF9886}"/>
    <cellStyle name="표준 2 2 13 4" xfId="15584" xr:uid="{1331BA2C-695F-4BC4-94F1-AD18DB3182C0}"/>
    <cellStyle name="표준 2 2 13 5" xfId="19375" xr:uid="{38F8E7AE-470E-4C15-B239-D8E0169FB858}"/>
    <cellStyle name="표준 2 2 14" xfId="4134" xr:uid="{E1ED7C11-0231-4717-97FE-05E1716FE1CE}"/>
    <cellStyle name="표준 2 2 14 2" xfId="8002" xr:uid="{66B1CBDB-A385-4B94-82F4-7E314374E588}"/>
    <cellStyle name="표준 2 2 14 3" xfId="11794" xr:uid="{09DB7C31-C78B-41D2-B5DF-F67B7004CB37}"/>
    <cellStyle name="표준 2 2 14 4" xfId="15585" xr:uid="{277AB30D-1122-461C-9BDD-73D6F69DB1A3}"/>
    <cellStyle name="표준 2 2 14 5" xfId="19376" xr:uid="{D5B65983-1127-4BFC-A95F-4D2E689E3232}"/>
    <cellStyle name="표준 2 2 15" xfId="4142" xr:uid="{8B281753-3F0B-46FD-A7AF-74FD3B14539F}"/>
    <cellStyle name="표준 2 2 15 2" xfId="8003" xr:uid="{9CC511D8-1B5F-4B7A-A837-29097D2FA7FF}"/>
    <cellStyle name="표준 2 2 15 3" xfId="11795" xr:uid="{31909E2D-AC46-42F6-BC65-0014091B44FF}"/>
    <cellStyle name="표준 2 2 15 4" xfId="15586" xr:uid="{135882C8-CAEF-4EA3-8E22-78A7B2BA239D}"/>
    <cellStyle name="표준 2 2 15 5" xfId="19377" xr:uid="{F5A4D271-E30C-414B-980E-D5C3B9A31DA9}"/>
    <cellStyle name="표준 2 2 16" xfId="4150" xr:uid="{37C4002B-64BF-411D-8F76-F4CD4643AC2B}"/>
    <cellStyle name="표준 2 2 16 2" xfId="8004" xr:uid="{AD944E73-C183-4160-BB6E-3CD48C4AC5C0}"/>
    <cellStyle name="표준 2 2 16 3" xfId="11796" xr:uid="{B0A82520-A987-4C00-836E-1FEC83F1F207}"/>
    <cellStyle name="표준 2 2 16 4" xfId="15587" xr:uid="{8F62E214-961E-47E7-B95C-1BB9DB49B0EB}"/>
    <cellStyle name="표준 2 2 16 5" xfId="19378" xr:uid="{D4A53D29-537C-4197-8B23-B3D3C208204A}"/>
    <cellStyle name="표준 2 2 17" xfId="4158" xr:uid="{30F2613A-7936-421F-9CAC-A6DC0D852C3C}"/>
    <cellStyle name="표준 2 2 17 2" xfId="8005" xr:uid="{2B31DB1C-47EB-4ACF-9017-BC0756CFE7E2}"/>
    <cellStyle name="표준 2 2 17 3" xfId="11797" xr:uid="{67B6EFEB-2CCD-418B-B143-9BDC84314BC6}"/>
    <cellStyle name="표준 2 2 17 4" xfId="15588" xr:uid="{6622C321-CA52-407F-9C13-89110370017F}"/>
    <cellStyle name="표준 2 2 17 5" xfId="19379" xr:uid="{03AB7F97-A1FA-4111-BDE7-9B4D9D2A5269}"/>
    <cellStyle name="표준 2 2 18" xfId="4166" xr:uid="{E47D6B2C-DAE2-4F11-9387-9620B48AA2A7}"/>
    <cellStyle name="표준 2 2 18 2" xfId="8006" xr:uid="{D79A354C-FD75-4B3F-B9D8-385C2480B662}"/>
    <cellStyle name="표준 2 2 18 3" xfId="11798" xr:uid="{2D970405-8638-4F46-A453-30323C0CBAC3}"/>
    <cellStyle name="표준 2 2 18 4" xfId="15589" xr:uid="{7C5E4736-8823-4AE9-A16B-6117BA80A5D9}"/>
    <cellStyle name="표준 2 2 18 5" xfId="19380" xr:uid="{7A45D9DA-5234-4368-9E75-80335CCFA58A}"/>
    <cellStyle name="표준 2 2 19" xfId="4176" xr:uid="{54FCAE34-29B3-42EC-AA37-B30DE8980B31}"/>
    <cellStyle name="표준 2 2 19 2" xfId="8007" xr:uid="{E774BF37-D2A0-4BE4-81A1-8EA15C6CBC4E}"/>
    <cellStyle name="표준 2 2 19 3" xfId="11799" xr:uid="{2FC53B85-5110-4E7D-863C-D39FFB64D9E4}"/>
    <cellStyle name="표준 2 2 19 4" xfId="15590" xr:uid="{A86F9C2C-D35B-4B2A-8CF3-29566399596F}"/>
    <cellStyle name="표준 2 2 19 5" xfId="19381" xr:uid="{150BC785-10E8-4A10-A0F0-82A68EC2DAC4}"/>
    <cellStyle name="표준 2 2 2" xfId="4025" xr:uid="{23E6D6EB-4670-4119-8E09-333198F3E5E9}"/>
    <cellStyle name="표준 2 2 2 2" xfId="8008" xr:uid="{D7E2F713-330B-4512-98F2-E5FB170C87C2}"/>
    <cellStyle name="표준 2 2 2 3" xfId="11800" xr:uid="{F73967B2-4242-42B9-9B3D-AF8087D2DCDB}"/>
    <cellStyle name="표준 2 2 2 4" xfId="15591" xr:uid="{6AA8E863-F9B5-4C4B-BBE3-5AD7BA29D471}"/>
    <cellStyle name="표준 2 2 2 5" xfId="19382" xr:uid="{9577E3F5-358E-453A-BC85-F01163EF431A}"/>
    <cellStyle name="표준 2 2 20" xfId="4183" xr:uid="{994EA6EC-A9A5-485A-9B21-C2481DC6B060}"/>
    <cellStyle name="표준 2 2 20 2" xfId="8009" xr:uid="{4C8EA7D1-A3F8-43EA-A717-3B8333A5EA23}"/>
    <cellStyle name="표준 2 2 20 3" xfId="11801" xr:uid="{F30DA0D3-3E6B-483F-9C86-898E324C964E}"/>
    <cellStyle name="표준 2 2 20 4" xfId="15592" xr:uid="{E5ACE588-34EE-46C4-8BA5-826122907B7D}"/>
    <cellStyle name="표준 2 2 20 5" xfId="19383" xr:uid="{508365DD-14DF-43B5-B246-35BB849F0DE5}"/>
    <cellStyle name="표준 2 2 21" xfId="4191" xr:uid="{97897111-6430-40A4-A465-643E48B7BEC4}"/>
    <cellStyle name="표준 2 2 21 2" xfId="8010" xr:uid="{9F818E35-E23A-4E75-80C8-BCE8AD52D90D}"/>
    <cellStyle name="표준 2 2 21 3" xfId="11802" xr:uid="{D49F05FE-28FD-41ED-9A80-A64CB2F3458A}"/>
    <cellStyle name="표준 2 2 21 4" xfId="15593" xr:uid="{B5E89FDC-25D5-43BB-A9F4-9747FBF4390C}"/>
    <cellStyle name="표준 2 2 21 5" xfId="19384" xr:uid="{6CEB39BC-86A0-494A-9F6D-69077D3DE151}"/>
    <cellStyle name="표준 2 2 22" xfId="4199" xr:uid="{44DC1D85-446B-4363-AB61-21EEF75A916B}"/>
    <cellStyle name="표준 2 2 22 2" xfId="8011" xr:uid="{11C614A8-D8C9-4EE6-9CA2-A090FAB40CA6}"/>
    <cellStyle name="표준 2 2 22 3" xfId="11803" xr:uid="{EA20C942-0D94-43A8-B981-8F8E60317F7E}"/>
    <cellStyle name="표준 2 2 22 4" xfId="15594" xr:uid="{1AF583BA-0006-43DB-AC57-F2A52211F309}"/>
    <cellStyle name="표준 2 2 22 5" xfId="19385" xr:uid="{2CB6BB5B-0485-49D1-AED6-DABCDCA73F7B}"/>
    <cellStyle name="표준 2 2 23" xfId="4208" xr:uid="{3138D8E6-C192-4688-BA3A-0222BA3E122E}"/>
    <cellStyle name="표준 2 2 23 2" xfId="8012" xr:uid="{1A380164-548D-448D-BC67-18F9EA8F9FC6}"/>
    <cellStyle name="표준 2 2 23 3" xfId="11804" xr:uid="{BED880C2-4290-4F64-8D00-1B867177A4FC}"/>
    <cellStyle name="표준 2 2 23 4" xfId="15595" xr:uid="{77421BF7-2CC4-4EB4-B8DF-5C135A557C36}"/>
    <cellStyle name="표준 2 2 23 5" xfId="19386" xr:uid="{906BE5A5-A6EE-44BE-AAF4-10A82FD808C9}"/>
    <cellStyle name="표준 2 2 24" xfId="4215" xr:uid="{1D011E5B-BA48-4573-8FA4-749CF0776AEE}"/>
    <cellStyle name="표준 2 2 24 2" xfId="8013" xr:uid="{AA0E4501-9546-4015-BDFC-CC540E1C5CF9}"/>
    <cellStyle name="표준 2 2 24 3" xfId="11805" xr:uid="{3C9B5A02-E297-4D84-B6D0-64CE938DE8B8}"/>
    <cellStyle name="표준 2 2 24 4" xfId="15596" xr:uid="{AD4900C5-935D-48F6-A3F8-5D1DED38CCED}"/>
    <cellStyle name="표준 2 2 24 5" xfId="19387" xr:uid="{01A56D4F-1185-427E-A8EB-AD979535692F}"/>
    <cellStyle name="표준 2 2 25" xfId="4223" xr:uid="{215F0028-1371-465E-9741-00BE3F903135}"/>
    <cellStyle name="표준 2 2 25 2" xfId="8014" xr:uid="{06F0A5DA-E9A8-4816-A97F-6B372FC3951D}"/>
    <cellStyle name="표준 2 2 25 3" xfId="11806" xr:uid="{B7A4118E-5C50-4922-8B31-1D1265F79D52}"/>
    <cellStyle name="표준 2 2 25 4" xfId="15597" xr:uid="{CFCD45FF-7B2E-40DB-9205-74E23C9D0F63}"/>
    <cellStyle name="표준 2 2 25 5" xfId="19388" xr:uid="{A6A4DD0D-5468-43B7-924B-3670A8E372A1}"/>
    <cellStyle name="표준 2 2 26" xfId="4231" xr:uid="{F12261F9-749C-4554-853E-132675C969F7}"/>
    <cellStyle name="표준 2 2 26 2" xfId="8015" xr:uid="{6CDA3940-2988-476D-BE6F-323AF80CA860}"/>
    <cellStyle name="표준 2 2 26 3" xfId="11807" xr:uid="{161EB3B1-9E85-4C8A-8D4C-4B33A77565CD}"/>
    <cellStyle name="표준 2 2 26 4" xfId="15598" xr:uid="{26650F5F-FB42-4EDE-ADFD-2C4657695613}"/>
    <cellStyle name="표준 2 2 26 5" xfId="19389" xr:uid="{B1144AD8-F813-4419-B9D5-487DFDC877A7}"/>
    <cellStyle name="표준 2 2 27" xfId="4240" xr:uid="{0D15DB81-E9D2-4767-9579-D015DC1B5E39}"/>
    <cellStyle name="표준 2 2 27 2" xfId="8016" xr:uid="{D840E25C-A890-437E-8FB4-28BACC161E3C}"/>
    <cellStyle name="표준 2 2 27 3" xfId="11808" xr:uid="{52E000A1-973E-4E39-AA92-EE0889910C33}"/>
    <cellStyle name="표준 2 2 27 4" xfId="15599" xr:uid="{F4F453B6-A631-4DBD-BC1D-879ABA3C8CCF}"/>
    <cellStyle name="표준 2 2 27 5" xfId="19390" xr:uid="{46A71FA7-3AF9-4626-A4BD-1AFE5884877A}"/>
    <cellStyle name="표준 2 2 28" xfId="4247" xr:uid="{910BA6FC-226E-4896-AAAF-7E3E67FF1241}"/>
    <cellStyle name="표준 2 2 28 2" xfId="8017" xr:uid="{5985B351-CE29-445B-A571-19B0CEE5C446}"/>
    <cellStyle name="표준 2 2 28 3" xfId="11809" xr:uid="{E967CA71-8CA8-47FF-A692-11D62B9A662D}"/>
    <cellStyle name="표준 2 2 28 4" xfId="15600" xr:uid="{BBC1E798-63AE-41A2-9AC8-113BC542E91A}"/>
    <cellStyle name="표준 2 2 28 5" xfId="19391" xr:uid="{96036C4C-02BE-40B4-870D-D43F1CF0C4AF}"/>
    <cellStyle name="표준 2 2 29" xfId="8018" xr:uid="{7758CB70-B458-4F66-9BD6-69291EC05145}"/>
    <cellStyle name="표준 2 2 3" xfId="4037" xr:uid="{922BCCFF-C83D-421E-8952-F8FE1B724E9F}"/>
    <cellStyle name="표준 2 2 3 2" xfId="8019" xr:uid="{8AAADDF1-3BE3-45AE-93DC-6EF113374330}"/>
    <cellStyle name="표준 2 2 3 3" xfId="11810" xr:uid="{6033A322-1AE9-48AB-8405-6AEBEF7D4B72}"/>
    <cellStyle name="표준 2 2 3 4" xfId="15601" xr:uid="{F5735356-E6D0-4395-9444-BA036A8182E4}"/>
    <cellStyle name="표준 2 2 3 5" xfId="19392" xr:uid="{57BD82BE-0DA3-4634-8DE8-4E3988925F31}"/>
    <cellStyle name="표준 2 2 30" xfId="4255" xr:uid="{A014F1AC-E3A6-4195-89BF-3B0796DC8F5F}"/>
    <cellStyle name="표준 2 2 31" xfId="8049" xr:uid="{FA894188-2943-4B55-8196-00F971529643}"/>
    <cellStyle name="표준 2 2 32" xfId="11839" xr:uid="{45CB0F31-CD7A-4EEA-8FC8-ADA11EB812DA}"/>
    <cellStyle name="표준 2 2 33" xfId="15630" xr:uid="{15990F68-B108-4A0A-93A6-8C247C903677}"/>
    <cellStyle name="표준 2 2 4" xfId="4049" xr:uid="{DABDB914-122F-46CA-8047-3BCAF6423584}"/>
    <cellStyle name="표준 2 2 4 2" xfId="8020" xr:uid="{BC156297-5B0B-4759-8BE5-922496FEFBE9}"/>
    <cellStyle name="표준 2 2 4 3" xfId="11811" xr:uid="{B373A5CB-268C-4EA7-814E-E5DD00587377}"/>
    <cellStyle name="표준 2 2 4 4" xfId="15602" xr:uid="{4DA5F99F-566C-4514-8A87-22DE0BA6032E}"/>
    <cellStyle name="표준 2 2 4 5" xfId="19393" xr:uid="{2FC632A6-3418-4CBF-AD9A-030A5E6056DC}"/>
    <cellStyle name="표준 2 2 5" xfId="4058" xr:uid="{405F82F8-4874-49A3-8F6C-A0D8DEAD2507}"/>
    <cellStyle name="표준 2 2 5 2" xfId="8021" xr:uid="{FCEC1CA1-F1A6-4317-8977-7D4947351041}"/>
    <cellStyle name="표준 2 2 5 3" xfId="11812" xr:uid="{06FEE96A-0592-4497-9A56-B2718CB139C9}"/>
    <cellStyle name="표준 2 2 5 4" xfId="15603" xr:uid="{234D13E3-E189-45B8-BF91-70DDAC61930F}"/>
    <cellStyle name="표준 2 2 5 5" xfId="19394" xr:uid="{3A97767B-557B-4C5C-8F45-D86C44EAFD1D}"/>
    <cellStyle name="표준 2 2 6" xfId="4064" xr:uid="{25F50A95-F5F5-43EA-A3DA-1D5CB5CC06DA}"/>
    <cellStyle name="표준 2 2 6 2" xfId="8022" xr:uid="{08B49848-851F-4A85-9795-FE53DA950A4C}"/>
    <cellStyle name="표준 2 2 6 3" xfId="11813" xr:uid="{21934201-2F8C-42A9-8AA9-E59570CE817D}"/>
    <cellStyle name="표준 2 2 6 4" xfId="15604" xr:uid="{FBBFF134-684A-4E01-8C95-334AE1E966B8}"/>
    <cellStyle name="표준 2 2 6 5" xfId="19395" xr:uid="{2B7776E6-5C77-4BAD-958D-64C32D53007A}"/>
    <cellStyle name="표준 2 2 7" xfId="4074" xr:uid="{9CAF8F6B-84B1-4220-ADBD-F0EE6511C644}"/>
    <cellStyle name="표준 2 2 7 2" xfId="8023" xr:uid="{56B0796B-221D-427B-9EE0-926DD83B6710}"/>
    <cellStyle name="표준 2 2 7 3" xfId="11814" xr:uid="{04F64BD3-FE97-413F-B28B-8BC8A057DEE0}"/>
    <cellStyle name="표준 2 2 7 4" xfId="15605" xr:uid="{0C436CCE-C878-4480-BFF6-60BEC01EFF0F}"/>
    <cellStyle name="표준 2 2 7 5" xfId="19396" xr:uid="{A85C2B97-24FE-4C22-B140-15079AA84E9F}"/>
    <cellStyle name="표준 2 2 8" xfId="4078" xr:uid="{4DFD6322-221D-4E02-8ED5-537988C0714E}"/>
    <cellStyle name="표준 2 2 8 2" xfId="8024" xr:uid="{131AF849-A777-4B0E-AC20-1595ECC3EBC2}"/>
    <cellStyle name="표준 2 2 8 3" xfId="11815" xr:uid="{A6197D7F-4D90-4BC2-987D-03D7ECE6AB12}"/>
    <cellStyle name="표준 2 2 8 4" xfId="15606" xr:uid="{A5E8685F-72D8-4528-8A39-8730B25B3284}"/>
    <cellStyle name="표준 2 2 8 5" xfId="19397" xr:uid="{6701DFC1-7126-4655-9E5B-65A22F598A47}"/>
    <cellStyle name="표준 2 2 9" xfId="4088" xr:uid="{79FF358B-D0D3-49DC-8995-DC0BE962F8AA}"/>
    <cellStyle name="표준 2 2 9 2" xfId="8025" xr:uid="{015CA07C-0683-4CF4-A85A-0877A460BD42}"/>
    <cellStyle name="표준 2 2 9 3" xfId="11816" xr:uid="{699F67E4-9282-40CE-A5BB-2981E6EBD882}"/>
    <cellStyle name="표준 2 2 9 4" xfId="15607" xr:uid="{1F544884-27C7-4C04-AD8C-77E7C11BB494}"/>
    <cellStyle name="표준 2 2 9 5" xfId="19398" xr:uid="{BCFD8EDD-76B6-416D-B9C9-6F8EB9B68FCD}"/>
    <cellStyle name="표준 2 20" xfId="4154" xr:uid="{2AF3008A-0C9E-4B74-9C26-327F621139C4}"/>
    <cellStyle name="표준 2 20 2" xfId="8026" xr:uid="{D9C18950-E655-4B11-84E2-885366F31243}"/>
    <cellStyle name="표준 2 20 3" xfId="11817" xr:uid="{E232742E-2B90-4C58-8661-5430E17B1F52}"/>
    <cellStyle name="표준 2 20 4" xfId="15608" xr:uid="{FA843621-2DAF-48F6-A97E-E5CCC12E4EE2}"/>
    <cellStyle name="표준 2 20 5" xfId="19399" xr:uid="{DDC3D40C-0DB2-46BD-9BF5-DA11078774BF}"/>
    <cellStyle name="표준 2 21" xfId="4162" xr:uid="{B425655B-1151-4882-B0B2-9766A00F6AB7}"/>
    <cellStyle name="표준 2 21 2" xfId="8027" xr:uid="{36CC7628-FC8B-423E-8063-B7158206B0BF}"/>
    <cellStyle name="표준 2 21 3" xfId="11818" xr:uid="{FB52677A-2F72-49F4-A01D-E000AD4AB9F0}"/>
    <cellStyle name="표준 2 21 4" xfId="15609" xr:uid="{5315930B-7601-481C-8A6E-FCC17B70EE40}"/>
    <cellStyle name="표준 2 21 5" xfId="19400" xr:uid="{03947C05-9558-4B4C-AD4E-B9DA2F67EB34}"/>
    <cellStyle name="표준 2 22" xfId="4177" xr:uid="{9BCBAE51-0ACD-4118-8944-A3779DF273AB}"/>
    <cellStyle name="표준 2 22 2" xfId="8028" xr:uid="{442C1368-70D5-4E9B-913A-442B3DD6B041}"/>
    <cellStyle name="표준 2 22 3" xfId="11819" xr:uid="{A0E479D1-D398-47B6-92D4-9957B127774F}"/>
    <cellStyle name="표준 2 22 4" xfId="15610" xr:uid="{51265E30-3DA3-418C-94B3-EA4488AD151D}"/>
    <cellStyle name="표준 2 22 5" xfId="19401" xr:uid="{D30E20CF-F729-4A7E-9449-23C53273C9A0}"/>
    <cellStyle name="표준 2 23" xfId="4179" xr:uid="{EC0686CB-22B7-4627-8310-0549BBCDE2F5}"/>
    <cellStyle name="표준 2 23 2" xfId="8029" xr:uid="{AA72907E-0E09-40AB-B91A-E74B5CD35EF9}"/>
    <cellStyle name="표준 2 23 3" xfId="11820" xr:uid="{D5C8193F-7F9B-4DF9-BCD2-0A19D02A6856}"/>
    <cellStyle name="표준 2 23 4" xfId="15611" xr:uid="{D4726563-FE4C-47E7-9EE5-FE932A77EA4B}"/>
    <cellStyle name="표준 2 23 5" xfId="19402" xr:uid="{18A1A5AC-8149-42F5-97D0-6BA0D2A678B5}"/>
    <cellStyle name="표준 2 24" xfId="4187" xr:uid="{519ED137-E5E5-4FC3-8BDD-1C87F647787B}"/>
    <cellStyle name="표준 2 24 2" xfId="8030" xr:uid="{B83D2F44-9A22-4AE2-8ED1-C0B8D6DA8E5C}"/>
    <cellStyle name="표준 2 24 3" xfId="11821" xr:uid="{4CC34891-F773-402F-A4BF-A6C2C7E7E4B2}"/>
    <cellStyle name="표준 2 24 4" xfId="15612" xr:uid="{296E78A3-323E-487C-8615-A4D5B6899CB6}"/>
    <cellStyle name="표준 2 24 5" xfId="19403" xr:uid="{BF94D8DE-D19B-4138-9BC7-DFBA81B74D2B}"/>
    <cellStyle name="표준 2 25" xfId="4195" xr:uid="{4843DA1B-3AE9-4E99-8ED0-7D795BAEB7EF}"/>
    <cellStyle name="표준 2 25 2" xfId="8031" xr:uid="{53114D0B-DA39-4F44-B50D-4E2A7F6F0BA6}"/>
    <cellStyle name="표준 2 25 3" xfId="11822" xr:uid="{1C08090B-6C9C-4B10-B403-9A0B06F0E5B7}"/>
    <cellStyle name="표준 2 25 4" xfId="15613" xr:uid="{67D8307E-9B76-4E1E-ABDD-9C0F8DF39FE5}"/>
    <cellStyle name="표준 2 25 5" xfId="19404" xr:uid="{A556968B-CA4F-428A-9DD2-B4DC3CE17A69}"/>
    <cellStyle name="표준 2 26" xfId="4209" xr:uid="{C3D317A7-A92D-446E-ABA0-727A8E3B5527}"/>
    <cellStyle name="표준 2 26 2" xfId="8032" xr:uid="{C236B98F-DABC-4007-AB65-870606D2DEF7}"/>
    <cellStyle name="표준 2 26 3" xfId="11823" xr:uid="{73AF2897-4E4F-4AFD-830D-01372D6176F6}"/>
    <cellStyle name="표준 2 26 4" xfId="15614" xr:uid="{F4DF5ED2-66D9-4768-BA21-2201F741970D}"/>
    <cellStyle name="표준 2 26 5" xfId="19405" xr:uid="{D415D0EB-712D-4EA7-ABB9-2394CD8E4DB4}"/>
    <cellStyle name="표준 2 27" xfId="4211" xr:uid="{DEC95B96-B4B8-4866-9A14-275257AA4CCC}"/>
    <cellStyle name="표준 2 27 2" xfId="8033" xr:uid="{3E69F840-C4C3-4384-90DB-5091ED9242BF}"/>
    <cellStyle name="표준 2 27 3" xfId="11824" xr:uid="{082468AD-1221-4AE7-B3BE-9D68E3476BB9}"/>
    <cellStyle name="표준 2 27 4" xfId="15615" xr:uid="{19F4D625-4D80-461A-A00B-EA3BED3D5968}"/>
    <cellStyle name="표준 2 27 5" xfId="19406" xr:uid="{F79F8973-B147-4CA4-A3F5-8A3D1AA92D6A}"/>
    <cellStyle name="표준 2 28" xfId="4219" xr:uid="{645F7F81-C2FE-4E92-AC24-E2E8FC38EAB3}"/>
    <cellStyle name="표준 2 28 2" xfId="8034" xr:uid="{03FB3EBF-5BEA-4DC1-BEEA-70F2324EA0E4}"/>
    <cellStyle name="표준 2 28 3" xfId="11825" xr:uid="{E0CEC63D-B2F8-46AE-94F3-B29F94CF121E}"/>
    <cellStyle name="표준 2 28 4" xfId="15616" xr:uid="{961B34F4-FB39-47E8-9921-334F7F4A745C}"/>
    <cellStyle name="표준 2 28 5" xfId="19407" xr:uid="{6CBD16D1-7DB4-4EF6-B307-58835A6CB91B}"/>
    <cellStyle name="표준 2 29" xfId="4227" xr:uid="{811D6382-9B91-4961-9ADD-4C162415A1EA}"/>
    <cellStyle name="표준 2 29 2" xfId="8035" xr:uid="{FEA26438-1AC3-4B6E-B6AF-71A53B3542B7}"/>
    <cellStyle name="표준 2 29 3" xfId="11826" xr:uid="{F2DBC54D-B5BA-424E-BB09-49FE6536344A}"/>
    <cellStyle name="표준 2 29 4" xfId="15617" xr:uid="{807F39DC-3241-4894-B74E-3BFBFD0E23A1}"/>
    <cellStyle name="표준 2 29 5" xfId="19408" xr:uid="{E13C0870-E934-4C17-A909-82C94657479D}"/>
    <cellStyle name="표준 2 3" xfId="170" xr:uid="{F54CEB85-8A8F-4791-9873-0E1B890D1325}"/>
    <cellStyle name="표준 2 30" xfId="4241" xr:uid="{5CE2492E-B730-4F9C-8EDE-EB3DCC071D64}"/>
    <cellStyle name="표준 2 30 2" xfId="8036" xr:uid="{7F254C06-1921-444E-A1DB-813DDF96C466}"/>
    <cellStyle name="표준 2 30 3" xfId="11827" xr:uid="{6C1A868C-5757-4C3A-9864-0D1983C4A3A8}"/>
    <cellStyle name="표준 2 30 4" xfId="15618" xr:uid="{4C461660-EF74-46A7-9BDB-C0D530E4935B}"/>
    <cellStyle name="표준 2 30 5" xfId="19409" xr:uid="{75C11F0C-17BD-4787-A7C6-AD0A84BF051A}"/>
    <cellStyle name="표준 2 31" xfId="4243" xr:uid="{F74008CB-7DAD-40E0-8185-3E10836C2638}"/>
    <cellStyle name="표준 2 31 2" xfId="8037" xr:uid="{6305F3F3-2271-4929-9744-8879999A5348}"/>
    <cellStyle name="표준 2 31 3" xfId="11828" xr:uid="{4DEEDA1A-CD27-4CBB-8731-DA8DFBD42C24}"/>
    <cellStyle name="표준 2 31 4" xfId="15619" xr:uid="{8ADB04E2-2A5C-4942-8FDA-63524AFEA1F2}"/>
    <cellStyle name="표준 2 31 5" xfId="19410" xr:uid="{3699AAC9-3D93-4A28-AC77-C9CB51E2D739}"/>
    <cellStyle name="표준 2 32" xfId="8038" xr:uid="{5BF90307-259A-4635-A1E4-FA9B5C99BB94}"/>
    <cellStyle name="표준 2 33" xfId="4251" xr:uid="{5DDD14EA-F632-4674-A45A-825BB7735BAE}"/>
    <cellStyle name="표준 2 34" xfId="8045" xr:uid="{0C03C445-094E-4A82-88F1-4F91EBFDCA07}"/>
    <cellStyle name="표준 2 35" xfId="11835" xr:uid="{6367C6FF-37ED-45F6-845A-9E30271E0ECB}"/>
    <cellStyle name="표준 2 36" xfId="15626" xr:uid="{D80DB7B3-E6E1-4D21-ACC2-F73729E4FE73}"/>
    <cellStyle name="표준 2 4" xfId="63" xr:uid="{9F2B0445-9DCB-4CC4-9B1C-D2E998B7730A}"/>
    <cellStyle name="표준 2 5" xfId="4022" xr:uid="{34EDFC3F-7A4C-4C35-B9F2-03FE414CA86C}"/>
    <cellStyle name="표준 2 5 2" xfId="8039" xr:uid="{08FBE0C6-BA25-49C4-85ED-FC41CCF1857B}"/>
    <cellStyle name="표준 2 5 3" xfId="11829" xr:uid="{0DDA8195-C9CD-4343-860E-1C3D02B632CB}"/>
    <cellStyle name="표준 2 5 4" xfId="15620" xr:uid="{B920EBD6-B7BA-4DEE-AEBF-53A777E25E81}"/>
    <cellStyle name="표준 2 5 5" xfId="19411" xr:uid="{434169EA-F6B2-46CF-B2AA-44B56DEB6A19}"/>
    <cellStyle name="표준 2 6" xfId="4034" xr:uid="{A3C242FF-25BD-442D-ABFF-1118D245B4E5}"/>
    <cellStyle name="표준 2 6 2" xfId="8040" xr:uid="{C8D3DDD5-9B08-42C1-8076-590FC8CBCE1E}"/>
    <cellStyle name="표준 2 6 3" xfId="11830" xr:uid="{04952D02-38D3-4562-B502-40C88570F4EA}"/>
    <cellStyle name="표준 2 6 4" xfId="15621" xr:uid="{53A78EA4-9882-44F4-B579-73C9023AE931}"/>
    <cellStyle name="표준 2 6 5" xfId="19412" xr:uid="{D2C46C75-01DD-4677-AD7B-449C5A0B254D}"/>
    <cellStyle name="표준 2 7" xfId="4046" xr:uid="{2E99CD7A-FDB9-4E7E-B08C-86FC7BA961AF}"/>
    <cellStyle name="표준 2 7 2" xfId="8041" xr:uid="{A6EC4254-DC6D-40FF-9800-3766156502E4}"/>
    <cellStyle name="표준 2 7 3" xfId="11831" xr:uid="{CCE192B0-A049-4512-AFC4-910DD0A1BAD6}"/>
    <cellStyle name="표준 2 7 4" xfId="15622" xr:uid="{001A9755-B43A-43E5-8202-80A27F56A6E9}"/>
    <cellStyle name="표준 2 7 5" xfId="19413" xr:uid="{BDAA6854-7790-488F-8860-AE170F0112C3}"/>
    <cellStyle name="표준 2 8" xfId="4055" xr:uid="{008418D3-50BA-418C-A87B-908BFC45EA51}"/>
    <cellStyle name="표준 2 8 2" xfId="8042" xr:uid="{4D9AEC0E-3738-41F0-99EE-FEFFF78EB68C}"/>
    <cellStyle name="표준 2 8 3" xfId="11832" xr:uid="{67781771-BEAD-4F39-A4F7-5A2D9E49BAA6}"/>
    <cellStyle name="표준 2 8 4" xfId="15623" xr:uid="{50A70276-10CC-45D1-A70A-2E3A3DA1A7E7}"/>
    <cellStyle name="표준 2 8 5" xfId="19414" xr:uid="{34FC34C6-FB76-4C9F-994D-EC5EFB999A2E}"/>
    <cellStyle name="표준 2 9" xfId="4061" xr:uid="{714E7801-37D8-4E39-8A74-C324F611CE6E}"/>
    <cellStyle name="표준 2 9 2" xfId="8043" xr:uid="{07A1403F-36D7-4025-9BB2-593655C4C55D}"/>
    <cellStyle name="표준 2 9 3" xfId="11833" xr:uid="{05D0173A-84ED-4EF0-B8C3-C7A9C4EC4DA3}"/>
    <cellStyle name="표준 2 9 4" xfId="15624" xr:uid="{F71E78EE-DAAF-4CFF-95E4-5E03825729FF}"/>
    <cellStyle name="표준 2 9 5" xfId="19415" xr:uid="{0363B7C8-5E3F-4489-9175-D7B3B00F9D50}"/>
    <cellStyle name="표준 3" xfId="7" xr:uid="{74C72CA5-F887-4466-AA2B-8F6B1BD1CE46}"/>
    <cellStyle name="표준 3 2" xfId="88" xr:uid="{CB9EE6B3-4D4A-457F-8C4B-AF480755EBFA}"/>
    <cellStyle name="표준 3 3" xfId="171" xr:uid="{54D83230-659F-46DA-8835-0C04E09C0097}"/>
    <cellStyle name="표준 3 4" xfId="64" xr:uid="{BBCA7FCC-6941-4AF5-B119-08DDBFADA0B7}"/>
    <cellStyle name="표준 4" xfId="9" xr:uid="{CF7349F0-E974-4FDD-BE85-2A46CC4AB3A1}"/>
    <cellStyle name="표준 4 2" xfId="89" xr:uid="{71AA74A4-2522-4D51-AB28-8CB8E1A610F7}"/>
    <cellStyle name="표준 4 3" xfId="172" xr:uid="{6075EE69-E789-40A3-B98A-257D468E6B4B}"/>
    <cellStyle name="표준 4 4" xfId="65" xr:uid="{E06FE4F6-DDEE-4D30-BA8E-529D8B1967C4}"/>
    <cellStyle name="표준 5" xfId="66" xr:uid="{1B6EAE18-4E45-4F36-A939-35E018A90DDC}"/>
    <cellStyle name="표준 5 2" xfId="90" xr:uid="{A95E967D-3ABF-4EA8-A8EF-DEBF6CE7B2E7}"/>
    <cellStyle name="표준 5 2 2" xfId="510" xr:uid="{C6209A7D-359F-4307-AC30-0B1010560DAA}"/>
    <cellStyle name="표준 5 3" xfId="498" xr:uid="{05A28288-652C-45D6-A98F-0927FC9C874B}"/>
    <cellStyle name="표준 5 4" xfId="2267" xr:uid="{A5670660-E904-4BB6-B21D-A2505A6204E4}"/>
    <cellStyle name="표준 5 5" xfId="195" xr:uid="{70F2A59F-77A7-4951-B5EF-4DDF7F86C02D}"/>
    <cellStyle name="표준 6" xfId="67" xr:uid="{FD3BC762-F0D7-48F2-801A-7FF788D62EFE}"/>
    <cellStyle name="표준 6 2" xfId="91" xr:uid="{FE31116E-3F39-4A39-A823-1F3EDEF13305}"/>
    <cellStyle name="표준 6 2 2" xfId="355" xr:uid="{89B5BFBF-529D-4886-B425-C171FD2E2C10}"/>
    <cellStyle name="표준 6 3" xfId="2269" xr:uid="{FC108117-480D-4F37-AC51-0F561DEF7731}"/>
    <cellStyle name="표준 6 4" xfId="197" xr:uid="{BFD05FF3-C533-485C-9EE4-155A49C90B61}"/>
    <cellStyle name="표준 7" xfId="68" xr:uid="{0D4F6FFB-12CE-4208-A162-F1DD0F120D01}"/>
    <cellStyle name="표준 7 2" xfId="92" xr:uid="{5C0151B8-BFCD-45E3-AF84-CC958CCA004D}"/>
    <cellStyle name="표준 7 2 2" xfId="2271" xr:uid="{F7126C4A-E271-494D-971A-77D694ED358E}"/>
    <cellStyle name="표준 7 3" xfId="199" xr:uid="{CEE47138-F627-48AB-A6AE-8BE051CDCEE3}"/>
    <cellStyle name="표준 8" xfId="69" xr:uid="{81281161-5E7E-49F1-8622-0068484A0BEE}"/>
    <cellStyle name="표준 8 2" xfId="93" xr:uid="{709E708C-5398-4E10-A4A8-80DF88E2AA42}"/>
    <cellStyle name="표준 8 2 2" xfId="2273" xr:uid="{10F98F1B-EC08-4FFF-BB60-01A5FE0C119F}"/>
    <cellStyle name="표준 8 3" xfId="201" xr:uid="{F8462129-940B-4203-BD92-B6A3FA11C90A}"/>
    <cellStyle name="표준 9" xfId="70" xr:uid="{AA60F779-ED53-4DC5-AD80-631D1DD6AAB7}"/>
    <cellStyle name="표준 9 2" xfId="94" xr:uid="{857411BF-2917-41D4-8507-0B406933D11A}"/>
    <cellStyle name="표준 9 2 2" xfId="2356" xr:uid="{9456C252-5D71-48DE-B719-910C6EBA9B2E}"/>
    <cellStyle name="표준 9 3" xfId="555" xr:uid="{8D64D6FD-E2CA-49AC-B1C9-B5BB4AFB74E9}"/>
    <cellStyle name="標準_JapanQ3Capex" xfId="50" xr:uid="{D1F0B079-0EBB-45AE-A145-5DCB63ED0262}"/>
    <cellStyle name="하이퍼링크 2" xfId="8" xr:uid="{B6A037A4-8A90-44AE-8196-8169370C34D3}"/>
  </cellStyles>
  <dxfs count="41">
    <dxf>
      <fill>
        <patternFill patternType="solid">
          <bgColor rgb="FFFF0000"/>
        </patternFill>
      </fill>
    </dxf>
    <dxf>
      <fill>
        <patternFill>
          <bgColor rgb="FFFFC7CE"/>
        </patternFill>
      </fill>
    </dxf>
    <dxf>
      <fill>
        <patternFill>
          <bgColor rgb="FFFFC7CE"/>
        </patternFill>
      </fill>
    </dxf>
    <dxf>
      <font>
        <color rgb="FF9C0006"/>
      </font>
      <fill>
        <patternFill>
          <bgColor rgb="FFFFC7CE"/>
        </patternFill>
      </fill>
    </dxf>
    <dxf>
      <font>
        <color rgb="FF9C5700"/>
      </font>
      <fill>
        <patternFill>
          <bgColor rgb="FFFFEB9C"/>
        </patternFill>
      </fill>
    </dxf>
    <dxf>
      <fill>
        <patternFill>
          <bgColor rgb="FFFFFF00"/>
        </patternFill>
      </fill>
    </dxf>
    <dxf>
      <fill>
        <patternFill>
          <bgColor rgb="FFFFC000"/>
        </patternFill>
      </fill>
    </dxf>
    <dxf>
      <fill>
        <patternFill>
          <bgColor theme="0"/>
        </patternFill>
      </fill>
    </dxf>
    <dxf>
      <font>
        <color rgb="FF9C5700"/>
      </font>
      <fill>
        <patternFill>
          <bgColor rgb="FFFFEB9C"/>
        </patternFill>
      </fill>
    </dxf>
    <dxf>
      <fill>
        <patternFill>
          <bgColor rgb="FFFFC7CE"/>
        </patternFill>
      </fill>
    </dxf>
    <dxf>
      <fill>
        <patternFill>
          <bgColor rgb="FFFFC7CE"/>
        </patternFill>
      </fill>
    </dxf>
    <dxf>
      <fill>
        <patternFill patternType="solid">
          <bgColor rgb="FFFF0000"/>
        </patternFill>
      </fill>
    </dxf>
    <dxf>
      <border outline="0">
        <top style="thin">
          <color rgb="FF000000"/>
        </top>
      </border>
    </dxf>
    <dxf>
      <border outline="0">
        <bottom style="thin">
          <color rgb="FF000000"/>
        </bottom>
      </border>
    </dxf>
    <dxf>
      <font>
        <b/>
        <i val="0"/>
        <strike val="0"/>
        <condense val="0"/>
        <extend val="0"/>
        <outline val="0"/>
        <shadow val="0"/>
        <u val="none"/>
        <vertAlign val="baseline"/>
        <sz val="11"/>
        <color auto="1"/>
        <name val="Calibri"/>
        <family val="2"/>
        <scheme val="none"/>
      </font>
      <fill>
        <patternFill patternType="solid">
          <fgColor indexed="64"/>
          <bgColor rgb="FFD9EAF7"/>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numFmt numFmtId="182" formatCode="mm&quot;월&quot;\ dd&quot;일&quo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1" indent="0" justifyLastLine="0" shrinkToFit="0" readingOrder="0"/>
      <border diagonalUp="0" diagonalDown="0">
        <left style="thin">
          <color auto="1"/>
        </left>
        <right style="thin">
          <color auto="1"/>
        </right>
        <top style="thin">
          <color auto="1"/>
        </top>
        <bottom/>
      </border>
    </dxf>
    <dxf>
      <alignment horizontal="general" vertical="center" textRotation="0" wrapText="1" indent="0" justifyLastLine="0" shrinkToFit="0" readingOrder="0"/>
      <border diagonalUp="0" diagonalDown="0">
        <left style="thin">
          <color auto="1"/>
        </left>
        <right style="thin">
          <color auto="1"/>
        </right>
        <top style="thin">
          <color auto="1"/>
        </top>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82" formatCode="mm&quot;월&quot;\ dd&quot;일&quo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i val="0"/>
        <strike val="0"/>
        <condense val="0"/>
        <extend val="0"/>
        <outline val="0"/>
        <shadow val="0"/>
        <u val="none"/>
        <vertAlign val="baseline"/>
        <sz val="11"/>
        <color theme="1"/>
        <name val="맑은 고딕"/>
        <family val="2"/>
        <scheme val="minor"/>
      </font>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i val="0"/>
        <strike val="0"/>
        <condense val="0"/>
        <extend val="0"/>
        <outline val="0"/>
        <shadow val="0"/>
        <u val="none"/>
        <vertAlign val="baseline"/>
        <sz val="11"/>
        <color theme="1"/>
        <name val="맑은 고딕"/>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맑은 고딕"/>
        <family val="2"/>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theme="1"/>
        <name val="맑은 고딕"/>
        <family val="2"/>
        <scheme val="minor"/>
      </font>
      <alignment horizontal="left" vertical="center" textRotation="0" wrapText="0" indent="1"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medium">
          <color rgb="FF000000"/>
        </left>
        <right style="medium">
          <color rgb="FF000000"/>
        </right>
        <top style="medium">
          <color rgb="FF000000"/>
        </top>
        <bottom style="medium">
          <color rgb="FF000000"/>
        </bottom>
      </border>
    </dxf>
    <dxf>
      <border outline="0">
        <bottom style="thin">
          <color rgb="FF000000"/>
        </bottom>
      </border>
    </dxf>
    <dxf>
      <font>
        <b val="0"/>
        <i val="0"/>
        <strike val="0"/>
        <condense val="0"/>
        <extend val="0"/>
        <outline val="0"/>
        <shadow val="0"/>
        <u val="none"/>
        <vertAlign val="baseline"/>
        <sz val="11"/>
        <color theme="1"/>
        <name val="Aptos Narrow"/>
        <family val="2"/>
        <scheme val="none"/>
      </font>
      <fill>
        <patternFill patternType="none"/>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auto="1"/>
        </top>
        <bottom style="thin">
          <color rgb="FF000000"/>
        </bottom>
      </border>
    </dxf>
    <dxf>
      <font>
        <b val="0"/>
        <i val="0"/>
        <strike val="0"/>
        <condense val="0"/>
        <extend val="0"/>
        <outline val="0"/>
        <shadow val="0"/>
        <u val="none"/>
        <vertAlign val="baseline"/>
        <sz val="11"/>
        <color theme="1"/>
        <name val="Aptos Narrow"/>
        <family val="2"/>
        <scheme val="none"/>
      </font>
      <fill>
        <patternFill patternType="none"/>
      </fill>
      <alignment horizontal="center" vertical="center" textRotation="0" wrapText="0" indent="0" justifyLastLine="0" shrinkToFit="0" readingOrder="0"/>
    </dxf>
    <dxf>
      <font>
        <b/>
        <i val="0"/>
        <strike val="0"/>
        <condense val="0"/>
        <extend val="0"/>
        <outline val="0"/>
        <shadow val="0"/>
        <u val="none"/>
        <vertAlign val="baseline"/>
        <sz val="11"/>
        <color rgb="FF000000"/>
        <name val="Aptos Narrow"/>
        <family val="2"/>
        <scheme val="none"/>
      </font>
      <fill>
        <patternFill patternType="solid">
          <fgColor indexed="64"/>
          <bgColor rgb="FFFFFF99"/>
        </patternFill>
      </fill>
      <alignment horizontal="center" vertical="center" textRotation="0" wrapText="1" indent="0" justifyLastLine="0" shrinkToFit="0" readingOrder="0"/>
    </dxf>
  </dxfs>
  <tableStyles count="0" defaultTableStyle="TableStyleMedium2" defaultPivotStyle="PivotStyleLight16"/>
  <colors>
    <mruColors>
      <color rgb="FF00FF00"/>
      <color rgb="FF0000FF"/>
      <color rgb="FFF7FFFD"/>
      <color rgb="FF0B1D2F"/>
      <color rgb="FF00BDA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3.xml"/><Relationship Id="rId10" Type="http://schemas.microsoft.com/office/2007/relationships/slicerCache" Target="slicerCaches/slicerCache1.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sharedStrings" Target="sharedStrings.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altLang="ko-KR"/>
              <a:t>Safety Stock Fulfillment Rate (ASRS)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Parts!$AB$7</c:f>
              <c:strCache>
                <c:ptCount val="1"/>
                <c:pt idx="0">
                  <c:v>ASRS</c:v>
                </c:pt>
              </c:strCache>
            </c:strRef>
          </c:tx>
          <c:spPr>
            <a:solidFill>
              <a:srgbClr val="637CE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Parts!$AC$5:$AJ$6</c:f>
              <c:multiLvlStrCache>
                <c:ptCount val="8"/>
                <c:lvl>
                  <c:pt idx="0">
                    <c:v>Oct</c:v>
                  </c:pt>
                  <c:pt idx="1">
                    <c:v>Nov</c:v>
                  </c:pt>
                  <c:pt idx="2">
                    <c:v>Dec</c:v>
                  </c:pt>
                  <c:pt idx="3">
                    <c:v>Jan</c:v>
                  </c:pt>
                  <c:pt idx="4">
                    <c:v>Feb</c:v>
                  </c:pt>
                  <c:pt idx="5">
                    <c:v>Mar</c:v>
                  </c:pt>
                  <c:pt idx="6">
                    <c:v>Apr</c:v>
                  </c:pt>
                  <c:pt idx="7">
                    <c:v>May</c:v>
                  </c:pt>
                </c:lvl>
                <c:lvl>
                  <c:pt idx="0">
                    <c:v>FY26</c:v>
                  </c:pt>
                </c:lvl>
              </c:multiLvlStrCache>
            </c:multiLvlStrRef>
          </c:cat>
          <c:val>
            <c:numRef>
              <c:f>Parts!$AC$7:$AJ$7</c:f>
              <c:numCache>
                <c:formatCode>0%</c:formatCode>
                <c:ptCount val="8"/>
                <c:pt idx="0">
                  <c:v>0.88554216867469882</c:v>
                </c:pt>
                <c:pt idx="1">
                  <c:v>0.88554216867469882</c:v>
                </c:pt>
                <c:pt idx="2">
                  <c:v>0.91</c:v>
                </c:pt>
                <c:pt idx="3">
                  <c:v>0.9</c:v>
                </c:pt>
                <c:pt idx="4">
                  <c:v>0.97</c:v>
                </c:pt>
              </c:numCache>
            </c:numRef>
          </c:val>
          <c:extLst>
            <c:ext xmlns:c16="http://schemas.microsoft.com/office/drawing/2014/chart" uri="{C3380CC4-5D6E-409C-BE32-E72D297353CC}">
              <c16:uniqueId val="{00000000-8D50-4BCB-A74F-EFAB0351F419}"/>
            </c:ext>
          </c:extLst>
        </c:ser>
        <c:dLbls>
          <c:dLblPos val="outEnd"/>
          <c:showLegendKey val="0"/>
          <c:showVal val="1"/>
          <c:showCatName val="0"/>
          <c:showSerName val="0"/>
          <c:showPercent val="0"/>
          <c:showBubbleSize val="0"/>
        </c:dLbls>
        <c:gapWidth val="219"/>
        <c:overlap val="-27"/>
        <c:axId val="34980872"/>
        <c:axId val="36046856"/>
      </c:barChart>
      <c:catAx>
        <c:axId val="34980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6046856"/>
        <c:crosses val="autoZero"/>
        <c:auto val="1"/>
        <c:lblAlgn val="ctr"/>
        <c:lblOffset val="100"/>
        <c:noMultiLvlLbl val="0"/>
      </c:catAx>
      <c:valAx>
        <c:axId val="36046856"/>
        <c:scaling>
          <c:orientation val="minMax"/>
          <c:max val="1"/>
          <c:min val="0.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4980872"/>
        <c:crosses val="autoZero"/>
        <c:crossBetween val="between"/>
        <c:majorUnit val="0.1"/>
      </c:valAx>
      <c:spPr>
        <a:noFill/>
        <a:ln>
          <a:noFill/>
        </a:ln>
        <a:effectLst/>
      </c:spPr>
    </c:plotArea>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altLang="ko-KR"/>
              <a:t>Safety Stock Fulfillment Rate (Conveyor)</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Parts!$AB$8</c:f>
              <c:strCache>
                <c:ptCount val="1"/>
                <c:pt idx="0">
                  <c:v>CONVEYOR</c:v>
                </c:pt>
              </c:strCache>
            </c:strRef>
          </c:tx>
          <c:spPr>
            <a:solidFill>
              <a:srgbClr val="637CE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Parts!$AC$5:$AJ$6</c:f>
              <c:multiLvlStrCache>
                <c:ptCount val="8"/>
                <c:lvl>
                  <c:pt idx="0">
                    <c:v>Oct</c:v>
                  </c:pt>
                  <c:pt idx="1">
                    <c:v>Nov</c:v>
                  </c:pt>
                  <c:pt idx="2">
                    <c:v>Dec</c:v>
                  </c:pt>
                  <c:pt idx="3">
                    <c:v>Jan</c:v>
                  </c:pt>
                  <c:pt idx="4">
                    <c:v>Feb</c:v>
                  </c:pt>
                  <c:pt idx="5">
                    <c:v>Mar</c:v>
                  </c:pt>
                  <c:pt idx="6">
                    <c:v>Apr</c:v>
                  </c:pt>
                  <c:pt idx="7">
                    <c:v>May</c:v>
                  </c:pt>
                </c:lvl>
                <c:lvl>
                  <c:pt idx="0">
                    <c:v>FY26</c:v>
                  </c:pt>
                </c:lvl>
              </c:multiLvlStrCache>
            </c:multiLvlStrRef>
          </c:cat>
          <c:val>
            <c:numRef>
              <c:f>Parts!$AC$8:$AJ$8</c:f>
              <c:numCache>
                <c:formatCode>0%</c:formatCode>
                <c:ptCount val="8"/>
                <c:pt idx="0">
                  <c:v>0.73940345368916793</c:v>
                </c:pt>
                <c:pt idx="1">
                  <c:v>0.83832335329341312</c:v>
                </c:pt>
                <c:pt idx="2">
                  <c:v>0.91</c:v>
                </c:pt>
                <c:pt idx="3">
                  <c:v>0.95</c:v>
                </c:pt>
                <c:pt idx="4">
                  <c:v>0.95</c:v>
                </c:pt>
              </c:numCache>
            </c:numRef>
          </c:val>
          <c:extLst>
            <c:ext xmlns:c16="http://schemas.microsoft.com/office/drawing/2014/chart" uri="{C3380CC4-5D6E-409C-BE32-E72D297353CC}">
              <c16:uniqueId val="{00000000-2995-491D-B8A6-039F14E9CB1E}"/>
            </c:ext>
          </c:extLst>
        </c:ser>
        <c:dLbls>
          <c:dLblPos val="outEnd"/>
          <c:showLegendKey val="0"/>
          <c:showVal val="1"/>
          <c:showCatName val="0"/>
          <c:showSerName val="0"/>
          <c:showPercent val="0"/>
          <c:showBubbleSize val="0"/>
        </c:dLbls>
        <c:gapWidth val="219"/>
        <c:overlap val="-27"/>
        <c:axId val="34980872"/>
        <c:axId val="36046856"/>
      </c:barChart>
      <c:catAx>
        <c:axId val="34980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6046856"/>
        <c:crosses val="autoZero"/>
        <c:auto val="1"/>
        <c:lblAlgn val="ctr"/>
        <c:lblOffset val="100"/>
        <c:noMultiLvlLbl val="0"/>
      </c:catAx>
      <c:valAx>
        <c:axId val="36046856"/>
        <c:scaling>
          <c:orientation val="minMax"/>
          <c:max val="1"/>
          <c:min val="0.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4980872"/>
        <c:crosses val="autoZero"/>
        <c:crossBetween val="between"/>
        <c:majorUnit val="0.1"/>
      </c:valAx>
      <c:spPr>
        <a:noFill/>
        <a:ln>
          <a:noFill/>
        </a:ln>
        <a:effectLst/>
      </c:spPr>
    </c:plotArea>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altLang="ko-KR"/>
              <a:t>Safety Stock Fulfillment Rate (Utility)</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Parts!$AB$9</c:f>
              <c:strCache>
                <c:ptCount val="1"/>
                <c:pt idx="0">
                  <c:v>UTILITY</c:v>
                </c:pt>
              </c:strCache>
            </c:strRef>
          </c:tx>
          <c:spPr>
            <a:solidFill>
              <a:srgbClr val="637CE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Parts!$AC$5:$AJ$6</c:f>
              <c:multiLvlStrCache>
                <c:ptCount val="8"/>
                <c:lvl>
                  <c:pt idx="0">
                    <c:v>Oct</c:v>
                  </c:pt>
                  <c:pt idx="1">
                    <c:v>Nov</c:v>
                  </c:pt>
                  <c:pt idx="2">
                    <c:v>Dec</c:v>
                  </c:pt>
                  <c:pt idx="3">
                    <c:v>Jan</c:v>
                  </c:pt>
                  <c:pt idx="4">
                    <c:v>Feb</c:v>
                  </c:pt>
                  <c:pt idx="5">
                    <c:v>Mar</c:v>
                  </c:pt>
                  <c:pt idx="6">
                    <c:v>Apr</c:v>
                  </c:pt>
                  <c:pt idx="7">
                    <c:v>May</c:v>
                  </c:pt>
                </c:lvl>
                <c:lvl>
                  <c:pt idx="0">
                    <c:v>FY26</c:v>
                  </c:pt>
                </c:lvl>
              </c:multiLvlStrCache>
            </c:multiLvlStrRef>
          </c:cat>
          <c:val>
            <c:numRef>
              <c:f>Parts!$AC$9:$AJ$9</c:f>
              <c:numCache>
                <c:formatCode>0%</c:formatCode>
                <c:ptCount val="8"/>
                <c:pt idx="0">
                  <c:v>1</c:v>
                </c:pt>
                <c:pt idx="1">
                  <c:v>1</c:v>
                </c:pt>
                <c:pt idx="2">
                  <c:v>0.98</c:v>
                </c:pt>
                <c:pt idx="3">
                  <c:v>0.98</c:v>
                </c:pt>
                <c:pt idx="4">
                  <c:v>0.98</c:v>
                </c:pt>
              </c:numCache>
            </c:numRef>
          </c:val>
          <c:extLst>
            <c:ext xmlns:c16="http://schemas.microsoft.com/office/drawing/2014/chart" uri="{C3380CC4-5D6E-409C-BE32-E72D297353CC}">
              <c16:uniqueId val="{00000000-53FC-4E33-8731-92B038AA9D91}"/>
            </c:ext>
          </c:extLst>
        </c:ser>
        <c:dLbls>
          <c:dLblPos val="outEnd"/>
          <c:showLegendKey val="0"/>
          <c:showVal val="1"/>
          <c:showCatName val="0"/>
          <c:showSerName val="0"/>
          <c:showPercent val="0"/>
          <c:showBubbleSize val="0"/>
        </c:dLbls>
        <c:gapWidth val="219"/>
        <c:overlap val="-27"/>
        <c:axId val="34980872"/>
        <c:axId val="36046856"/>
      </c:barChart>
      <c:catAx>
        <c:axId val="34980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6046856"/>
        <c:crosses val="autoZero"/>
        <c:auto val="1"/>
        <c:lblAlgn val="ctr"/>
        <c:lblOffset val="100"/>
        <c:noMultiLvlLbl val="0"/>
      </c:catAx>
      <c:valAx>
        <c:axId val="36046856"/>
        <c:scaling>
          <c:orientation val="minMax"/>
          <c:max val="1"/>
          <c:min val="0.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4980872"/>
        <c:crosses val="autoZero"/>
        <c:crossBetween val="between"/>
        <c:majorUnit val="0.1"/>
      </c:valAx>
      <c:spPr>
        <a:noFill/>
        <a:ln>
          <a:noFill/>
        </a:ln>
        <a:effectLst/>
      </c:spPr>
    </c:plotArea>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altLang="ko-KR"/>
              <a:t>Safety Stock Fulfillment Rate (Electrical)</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Parts!$AB$10</c:f>
              <c:strCache>
                <c:ptCount val="1"/>
                <c:pt idx="0">
                  <c:v>ELECTRICAL</c:v>
                </c:pt>
              </c:strCache>
            </c:strRef>
          </c:tx>
          <c:spPr>
            <a:solidFill>
              <a:srgbClr val="637CE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Parts!$AC$5:$AJ$6</c:f>
              <c:multiLvlStrCache>
                <c:ptCount val="8"/>
                <c:lvl>
                  <c:pt idx="0">
                    <c:v>Oct</c:v>
                  </c:pt>
                  <c:pt idx="1">
                    <c:v>Nov</c:v>
                  </c:pt>
                  <c:pt idx="2">
                    <c:v>Dec</c:v>
                  </c:pt>
                  <c:pt idx="3">
                    <c:v>Jan</c:v>
                  </c:pt>
                  <c:pt idx="4">
                    <c:v>Feb</c:v>
                  </c:pt>
                  <c:pt idx="5">
                    <c:v>Mar</c:v>
                  </c:pt>
                  <c:pt idx="6">
                    <c:v>Apr</c:v>
                  </c:pt>
                  <c:pt idx="7">
                    <c:v>May</c:v>
                  </c:pt>
                </c:lvl>
                <c:lvl>
                  <c:pt idx="0">
                    <c:v>FY26</c:v>
                  </c:pt>
                </c:lvl>
              </c:multiLvlStrCache>
            </c:multiLvlStrRef>
          </c:cat>
          <c:val>
            <c:numRef>
              <c:f>Parts!$AC$10:$AJ$10</c:f>
              <c:numCache>
                <c:formatCode>0%</c:formatCode>
                <c:ptCount val="8"/>
                <c:pt idx="0">
                  <c:v>1</c:v>
                </c:pt>
                <c:pt idx="1">
                  <c:v>1</c:v>
                </c:pt>
                <c:pt idx="2">
                  <c:v>1</c:v>
                </c:pt>
                <c:pt idx="3">
                  <c:v>1</c:v>
                </c:pt>
                <c:pt idx="4">
                  <c:v>1</c:v>
                </c:pt>
              </c:numCache>
            </c:numRef>
          </c:val>
          <c:extLst>
            <c:ext xmlns:c16="http://schemas.microsoft.com/office/drawing/2014/chart" uri="{C3380CC4-5D6E-409C-BE32-E72D297353CC}">
              <c16:uniqueId val="{00000000-2B5B-4C9E-B8FD-792C3FBD2C0F}"/>
            </c:ext>
          </c:extLst>
        </c:ser>
        <c:dLbls>
          <c:dLblPos val="outEnd"/>
          <c:showLegendKey val="0"/>
          <c:showVal val="1"/>
          <c:showCatName val="0"/>
          <c:showSerName val="0"/>
          <c:showPercent val="0"/>
          <c:showBubbleSize val="0"/>
        </c:dLbls>
        <c:gapWidth val="219"/>
        <c:overlap val="-27"/>
        <c:axId val="34980872"/>
        <c:axId val="36046856"/>
      </c:barChart>
      <c:catAx>
        <c:axId val="34980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6046856"/>
        <c:crosses val="autoZero"/>
        <c:auto val="1"/>
        <c:lblAlgn val="ctr"/>
        <c:lblOffset val="100"/>
        <c:noMultiLvlLbl val="0"/>
      </c:catAx>
      <c:valAx>
        <c:axId val="36046856"/>
        <c:scaling>
          <c:orientation val="minMax"/>
          <c:max val="1"/>
          <c:min val="0.5"/>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4980872"/>
        <c:crosses val="autoZero"/>
        <c:crossBetween val="between"/>
        <c:majorUnit val="0.1"/>
      </c:valAx>
      <c:spPr>
        <a:noFill/>
        <a:ln>
          <a:noFill/>
        </a:ln>
        <a:effectLst/>
      </c:spPr>
    </c:plotArea>
    <c:plotVisOnly val="1"/>
    <c:dispBlanksAs val="gap"/>
    <c:showDLblsOverMax val="0"/>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sz="1800" b="0" i="0" baseline="0">
                <a:effectLst/>
              </a:rPr>
              <a:t># of Current collector replacment</a:t>
            </a:r>
          </a:p>
          <a:p>
            <a:pPr>
              <a:defRPr/>
            </a:pPr>
            <a:r>
              <a:rPr lang="en-US" altLang="ko-KR" sz="1800" b="0" i="0" baseline="0">
                <a:effectLst/>
              </a:rPr>
              <a:t>(Shuttle #1 ~ # 30)</a:t>
            </a:r>
            <a:endParaRPr lang="ko-KR" altLang="ko-KR">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barChart>
        <c:barDir val="col"/>
        <c:grouping val="clustered"/>
        <c:varyColors val="0"/>
        <c:ser>
          <c:idx val="0"/>
          <c:order val="0"/>
          <c:tx>
            <c:strRef>
              <c:f>'ASRS parts replacement'!$M$3</c:f>
              <c:strCache>
                <c:ptCount val="1"/>
                <c:pt idx="0">
                  <c:v>Current collector(랙통로)</c:v>
                </c:pt>
              </c:strCache>
            </c:strRef>
          </c:tx>
          <c:spPr>
            <a:solidFill>
              <a:schemeClr val="accent1"/>
            </a:solidFill>
            <a:ln>
              <a:noFill/>
            </a:ln>
            <a:effectLst/>
          </c:spPr>
          <c:invertIfNegative val="0"/>
          <c:cat>
            <c:numRef>
              <c:f>'ASRS parts replacement'!$N$2:$AQ$2</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'ASRS parts replacement'!$N$3:$AQ$3</c:f>
              <c:numCache>
                <c:formatCode>General</c:formatCode>
                <c:ptCount val="30"/>
                <c:pt idx="0">
                  <c:v>7</c:v>
                </c:pt>
                <c:pt idx="1">
                  <c:v>6</c:v>
                </c:pt>
                <c:pt idx="2">
                  <c:v>7</c:v>
                </c:pt>
                <c:pt idx="3">
                  <c:v>5</c:v>
                </c:pt>
                <c:pt idx="4">
                  <c:v>2</c:v>
                </c:pt>
                <c:pt idx="5">
                  <c:v>2</c:v>
                </c:pt>
                <c:pt idx="6">
                  <c:v>6</c:v>
                </c:pt>
                <c:pt idx="7">
                  <c:v>3</c:v>
                </c:pt>
                <c:pt idx="8">
                  <c:v>3</c:v>
                </c:pt>
                <c:pt idx="9">
                  <c:v>1</c:v>
                </c:pt>
                <c:pt idx="10">
                  <c:v>1</c:v>
                </c:pt>
                <c:pt idx="11">
                  <c:v>5</c:v>
                </c:pt>
                <c:pt idx="12">
                  <c:v>2</c:v>
                </c:pt>
                <c:pt idx="13">
                  <c:v>5</c:v>
                </c:pt>
                <c:pt idx="14">
                  <c:v>4</c:v>
                </c:pt>
                <c:pt idx="15">
                  <c:v>2</c:v>
                </c:pt>
                <c:pt idx="16">
                  <c:v>2</c:v>
                </c:pt>
                <c:pt idx="17">
                  <c:v>3</c:v>
                </c:pt>
                <c:pt idx="18">
                  <c:v>2</c:v>
                </c:pt>
                <c:pt idx="19">
                  <c:v>3</c:v>
                </c:pt>
                <c:pt idx="20">
                  <c:v>4</c:v>
                </c:pt>
                <c:pt idx="21">
                  <c:v>3</c:v>
                </c:pt>
                <c:pt idx="22">
                  <c:v>5</c:v>
                </c:pt>
                <c:pt idx="23">
                  <c:v>4</c:v>
                </c:pt>
                <c:pt idx="24">
                  <c:v>4</c:v>
                </c:pt>
                <c:pt idx="25">
                  <c:v>4</c:v>
                </c:pt>
                <c:pt idx="26">
                  <c:v>5</c:v>
                </c:pt>
                <c:pt idx="27">
                  <c:v>6</c:v>
                </c:pt>
                <c:pt idx="28">
                  <c:v>4</c:v>
                </c:pt>
                <c:pt idx="29">
                  <c:v>4</c:v>
                </c:pt>
              </c:numCache>
            </c:numRef>
          </c:val>
          <c:extLst>
            <c:ext xmlns:c16="http://schemas.microsoft.com/office/drawing/2014/chart" uri="{C3380CC4-5D6E-409C-BE32-E72D297353CC}">
              <c16:uniqueId val="{00000000-5057-4615-9B16-4396359AEC0F}"/>
            </c:ext>
          </c:extLst>
        </c:ser>
        <c:ser>
          <c:idx val="1"/>
          <c:order val="1"/>
          <c:tx>
            <c:strRef>
              <c:f>'ASRS parts replacement'!$M$4</c:f>
              <c:strCache>
                <c:ptCount val="1"/>
                <c:pt idx="0">
                  <c:v>Current collector(크로스)</c:v>
                </c:pt>
              </c:strCache>
            </c:strRef>
          </c:tx>
          <c:spPr>
            <a:solidFill>
              <a:schemeClr val="accent2"/>
            </a:solidFill>
            <a:ln>
              <a:noFill/>
            </a:ln>
            <a:effectLst/>
          </c:spPr>
          <c:invertIfNegative val="0"/>
          <c:cat>
            <c:numRef>
              <c:f>'ASRS parts replacement'!$N$2:$AQ$2</c:f>
              <c:numCache>
                <c:formatCode>General</c:formatCod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numCache>
            </c:numRef>
          </c:cat>
          <c:val>
            <c:numRef>
              <c:f>'ASRS parts replacement'!$N$4:$AQ$4</c:f>
              <c:numCache>
                <c:formatCode>General</c:formatCode>
                <c:ptCount val="30"/>
                <c:pt idx="0">
                  <c:v>1</c:v>
                </c:pt>
                <c:pt idx="1">
                  <c:v>1</c:v>
                </c:pt>
                <c:pt idx="2">
                  <c:v>2</c:v>
                </c:pt>
                <c:pt idx="3">
                  <c:v>1</c:v>
                </c:pt>
                <c:pt idx="4">
                  <c:v>1</c:v>
                </c:pt>
                <c:pt idx="5">
                  <c:v>0</c:v>
                </c:pt>
                <c:pt idx="6">
                  <c:v>0</c:v>
                </c:pt>
                <c:pt idx="7">
                  <c:v>1</c:v>
                </c:pt>
                <c:pt idx="8">
                  <c:v>1</c:v>
                </c:pt>
                <c:pt idx="9">
                  <c:v>2</c:v>
                </c:pt>
                <c:pt idx="10">
                  <c:v>0</c:v>
                </c:pt>
                <c:pt idx="11">
                  <c:v>0</c:v>
                </c:pt>
                <c:pt idx="12">
                  <c:v>0</c:v>
                </c:pt>
                <c:pt idx="13">
                  <c:v>0</c:v>
                </c:pt>
                <c:pt idx="14">
                  <c:v>0</c:v>
                </c:pt>
                <c:pt idx="15">
                  <c:v>0</c:v>
                </c:pt>
                <c:pt idx="16">
                  <c:v>0</c:v>
                </c:pt>
                <c:pt idx="17">
                  <c:v>0</c:v>
                </c:pt>
                <c:pt idx="18">
                  <c:v>1</c:v>
                </c:pt>
                <c:pt idx="19">
                  <c:v>0</c:v>
                </c:pt>
                <c:pt idx="20">
                  <c:v>1</c:v>
                </c:pt>
                <c:pt idx="21">
                  <c:v>1</c:v>
                </c:pt>
                <c:pt idx="22">
                  <c:v>2</c:v>
                </c:pt>
                <c:pt idx="23">
                  <c:v>0</c:v>
                </c:pt>
                <c:pt idx="24">
                  <c:v>0</c:v>
                </c:pt>
                <c:pt idx="25">
                  <c:v>0</c:v>
                </c:pt>
                <c:pt idx="26">
                  <c:v>1</c:v>
                </c:pt>
                <c:pt idx="27">
                  <c:v>1</c:v>
                </c:pt>
                <c:pt idx="28">
                  <c:v>1</c:v>
                </c:pt>
                <c:pt idx="29">
                  <c:v>1</c:v>
                </c:pt>
              </c:numCache>
            </c:numRef>
          </c:val>
          <c:extLst>
            <c:ext xmlns:c16="http://schemas.microsoft.com/office/drawing/2014/chart" uri="{C3380CC4-5D6E-409C-BE32-E72D297353CC}">
              <c16:uniqueId val="{00000001-5057-4615-9B16-4396359AEC0F}"/>
            </c:ext>
          </c:extLst>
        </c:ser>
        <c:dLbls>
          <c:showLegendKey val="0"/>
          <c:showVal val="0"/>
          <c:showCatName val="0"/>
          <c:showSerName val="0"/>
          <c:showPercent val="0"/>
          <c:showBubbleSize val="0"/>
        </c:dLbls>
        <c:gapWidth val="219"/>
        <c:overlap val="-27"/>
        <c:axId val="1536320496"/>
        <c:axId val="1536326072"/>
      </c:barChart>
      <c:catAx>
        <c:axId val="1536320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536326072"/>
        <c:crosses val="autoZero"/>
        <c:auto val="1"/>
        <c:lblAlgn val="ctr"/>
        <c:lblOffset val="100"/>
        <c:noMultiLvlLbl val="0"/>
      </c:catAx>
      <c:valAx>
        <c:axId val="1536326072"/>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536320496"/>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ltLang="ko-KR" sz="1800" b="0" i="0" baseline="0">
                <a:effectLst/>
              </a:rPr>
              <a:t># of Current collector replacment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altLang="ko-KR" sz="1800" b="0" i="0" baseline="0">
                <a:effectLst/>
              </a:rPr>
              <a:t>((Shuttle #31 ~ # 60)</a:t>
            </a:r>
            <a:endParaRPr lang="ko-KR" altLang="ko-KR">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ko-KR"/>
        </a:p>
      </c:txPr>
    </c:title>
    <c:autoTitleDeleted val="0"/>
    <c:plotArea>
      <c:layout/>
      <c:barChart>
        <c:barDir val="col"/>
        <c:grouping val="clustered"/>
        <c:varyColors val="0"/>
        <c:ser>
          <c:idx val="0"/>
          <c:order val="0"/>
          <c:tx>
            <c:strRef>
              <c:f>'ASRS parts replacement'!$M$3</c:f>
              <c:strCache>
                <c:ptCount val="1"/>
                <c:pt idx="0">
                  <c:v>Current collector(랙통로)</c:v>
                </c:pt>
              </c:strCache>
            </c:strRef>
          </c:tx>
          <c:spPr>
            <a:solidFill>
              <a:schemeClr val="accent1"/>
            </a:solidFill>
            <a:ln>
              <a:noFill/>
            </a:ln>
            <a:effectLst/>
          </c:spPr>
          <c:invertIfNegative val="0"/>
          <c:cat>
            <c:numRef>
              <c:f>'ASRS parts replacement'!$AR$2:$BU$2</c:f>
              <c:numCache>
                <c:formatCode>General</c:formatCode>
                <c:ptCount val="30"/>
                <c:pt idx="0">
                  <c:v>31</c:v>
                </c:pt>
                <c:pt idx="1">
                  <c:v>32</c:v>
                </c:pt>
                <c:pt idx="2">
                  <c:v>33</c:v>
                </c:pt>
                <c:pt idx="3">
                  <c:v>34</c:v>
                </c:pt>
                <c:pt idx="4">
                  <c:v>35</c:v>
                </c:pt>
                <c:pt idx="5">
                  <c:v>36</c:v>
                </c:pt>
                <c:pt idx="6">
                  <c:v>37</c:v>
                </c:pt>
                <c:pt idx="7">
                  <c:v>38</c:v>
                </c:pt>
                <c:pt idx="8">
                  <c:v>39</c:v>
                </c:pt>
                <c:pt idx="9">
                  <c:v>40</c:v>
                </c:pt>
                <c:pt idx="10">
                  <c:v>41</c:v>
                </c:pt>
                <c:pt idx="11">
                  <c:v>42</c:v>
                </c:pt>
                <c:pt idx="12">
                  <c:v>43</c:v>
                </c:pt>
                <c:pt idx="13">
                  <c:v>44</c:v>
                </c:pt>
                <c:pt idx="14">
                  <c:v>45</c:v>
                </c:pt>
                <c:pt idx="15">
                  <c:v>46</c:v>
                </c:pt>
                <c:pt idx="16">
                  <c:v>47</c:v>
                </c:pt>
                <c:pt idx="17">
                  <c:v>48</c:v>
                </c:pt>
                <c:pt idx="18">
                  <c:v>49</c:v>
                </c:pt>
                <c:pt idx="19">
                  <c:v>50</c:v>
                </c:pt>
                <c:pt idx="20">
                  <c:v>51</c:v>
                </c:pt>
                <c:pt idx="21">
                  <c:v>52</c:v>
                </c:pt>
                <c:pt idx="22">
                  <c:v>53</c:v>
                </c:pt>
                <c:pt idx="23">
                  <c:v>54</c:v>
                </c:pt>
                <c:pt idx="24">
                  <c:v>55</c:v>
                </c:pt>
                <c:pt idx="25">
                  <c:v>56</c:v>
                </c:pt>
                <c:pt idx="26">
                  <c:v>57</c:v>
                </c:pt>
                <c:pt idx="27">
                  <c:v>58</c:v>
                </c:pt>
                <c:pt idx="28">
                  <c:v>59</c:v>
                </c:pt>
                <c:pt idx="29">
                  <c:v>60</c:v>
                </c:pt>
              </c:numCache>
            </c:numRef>
          </c:cat>
          <c:val>
            <c:numRef>
              <c:f>'ASRS parts replacement'!$AR$3:$BU$3</c:f>
              <c:numCache>
                <c:formatCode>General</c:formatCode>
                <c:ptCount val="30"/>
                <c:pt idx="0">
                  <c:v>2</c:v>
                </c:pt>
                <c:pt idx="1">
                  <c:v>5</c:v>
                </c:pt>
                <c:pt idx="2">
                  <c:v>3</c:v>
                </c:pt>
                <c:pt idx="3">
                  <c:v>6</c:v>
                </c:pt>
                <c:pt idx="4">
                  <c:v>6</c:v>
                </c:pt>
                <c:pt idx="5">
                  <c:v>3</c:v>
                </c:pt>
                <c:pt idx="6">
                  <c:v>6</c:v>
                </c:pt>
                <c:pt idx="7">
                  <c:v>8</c:v>
                </c:pt>
                <c:pt idx="8">
                  <c:v>7</c:v>
                </c:pt>
                <c:pt idx="9">
                  <c:v>5</c:v>
                </c:pt>
                <c:pt idx="10">
                  <c:v>5</c:v>
                </c:pt>
                <c:pt idx="11">
                  <c:v>4</c:v>
                </c:pt>
                <c:pt idx="12">
                  <c:v>5</c:v>
                </c:pt>
                <c:pt idx="13">
                  <c:v>3</c:v>
                </c:pt>
                <c:pt idx="14">
                  <c:v>6</c:v>
                </c:pt>
                <c:pt idx="15">
                  <c:v>6</c:v>
                </c:pt>
                <c:pt idx="16">
                  <c:v>6</c:v>
                </c:pt>
                <c:pt idx="17">
                  <c:v>6</c:v>
                </c:pt>
                <c:pt idx="18">
                  <c:v>7</c:v>
                </c:pt>
                <c:pt idx="19">
                  <c:v>7</c:v>
                </c:pt>
                <c:pt idx="20">
                  <c:v>2</c:v>
                </c:pt>
                <c:pt idx="21">
                  <c:v>8</c:v>
                </c:pt>
                <c:pt idx="22">
                  <c:v>5</c:v>
                </c:pt>
                <c:pt idx="23">
                  <c:v>3</c:v>
                </c:pt>
                <c:pt idx="24">
                  <c:v>5</c:v>
                </c:pt>
                <c:pt idx="25">
                  <c:v>1</c:v>
                </c:pt>
                <c:pt idx="26">
                  <c:v>5</c:v>
                </c:pt>
                <c:pt idx="27">
                  <c:v>4</c:v>
                </c:pt>
                <c:pt idx="28">
                  <c:v>6</c:v>
                </c:pt>
                <c:pt idx="29">
                  <c:v>7</c:v>
                </c:pt>
              </c:numCache>
            </c:numRef>
          </c:val>
          <c:extLst>
            <c:ext xmlns:c16="http://schemas.microsoft.com/office/drawing/2014/chart" uri="{C3380CC4-5D6E-409C-BE32-E72D297353CC}">
              <c16:uniqueId val="{00000000-7993-46BB-B67A-FD5252E126AC}"/>
            </c:ext>
          </c:extLst>
        </c:ser>
        <c:ser>
          <c:idx val="1"/>
          <c:order val="1"/>
          <c:tx>
            <c:strRef>
              <c:f>'ASRS parts replacement'!$M$4</c:f>
              <c:strCache>
                <c:ptCount val="1"/>
                <c:pt idx="0">
                  <c:v>Current collector(크로스)</c:v>
                </c:pt>
              </c:strCache>
            </c:strRef>
          </c:tx>
          <c:spPr>
            <a:solidFill>
              <a:schemeClr val="accent2"/>
            </a:solidFill>
            <a:ln>
              <a:noFill/>
            </a:ln>
            <a:effectLst/>
          </c:spPr>
          <c:invertIfNegative val="0"/>
          <c:cat>
            <c:numRef>
              <c:f>'ASRS parts replacement'!$AR$2:$BU$2</c:f>
              <c:numCache>
                <c:formatCode>General</c:formatCode>
                <c:ptCount val="30"/>
                <c:pt idx="0">
                  <c:v>31</c:v>
                </c:pt>
                <c:pt idx="1">
                  <c:v>32</c:v>
                </c:pt>
                <c:pt idx="2">
                  <c:v>33</c:v>
                </c:pt>
                <c:pt idx="3">
                  <c:v>34</c:v>
                </c:pt>
                <c:pt idx="4">
                  <c:v>35</c:v>
                </c:pt>
                <c:pt idx="5">
                  <c:v>36</c:v>
                </c:pt>
                <c:pt idx="6">
                  <c:v>37</c:v>
                </c:pt>
                <c:pt idx="7">
                  <c:v>38</c:v>
                </c:pt>
                <c:pt idx="8">
                  <c:v>39</c:v>
                </c:pt>
                <c:pt idx="9">
                  <c:v>40</c:v>
                </c:pt>
                <c:pt idx="10">
                  <c:v>41</c:v>
                </c:pt>
                <c:pt idx="11">
                  <c:v>42</c:v>
                </c:pt>
                <c:pt idx="12">
                  <c:v>43</c:v>
                </c:pt>
                <c:pt idx="13">
                  <c:v>44</c:v>
                </c:pt>
                <c:pt idx="14">
                  <c:v>45</c:v>
                </c:pt>
                <c:pt idx="15">
                  <c:v>46</c:v>
                </c:pt>
                <c:pt idx="16">
                  <c:v>47</c:v>
                </c:pt>
                <c:pt idx="17">
                  <c:v>48</c:v>
                </c:pt>
                <c:pt idx="18">
                  <c:v>49</c:v>
                </c:pt>
                <c:pt idx="19">
                  <c:v>50</c:v>
                </c:pt>
                <c:pt idx="20">
                  <c:v>51</c:v>
                </c:pt>
                <c:pt idx="21">
                  <c:v>52</c:v>
                </c:pt>
                <c:pt idx="22">
                  <c:v>53</c:v>
                </c:pt>
                <c:pt idx="23">
                  <c:v>54</c:v>
                </c:pt>
                <c:pt idx="24">
                  <c:v>55</c:v>
                </c:pt>
                <c:pt idx="25">
                  <c:v>56</c:v>
                </c:pt>
                <c:pt idx="26">
                  <c:v>57</c:v>
                </c:pt>
                <c:pt idx="27">
                  <c:v>58</c:v>
                </c:pt>
                <c:pt idx="28">
                  <c:v>59</c:v>
                </c:pt>
                <c:pt idx="29">
                  <c:v>60</c:v>
                </c:pt>
              </c:numCache>
            </c:numRef>
          </c:cat>
          <c:val>
            <c:numRef>
              <c:f>'ASRS parts replacement'!$AR$4:$BU$4</c:f>
              <c:numCache>
                <c:formatCode>General</c:formatCode>
                <c:ptCount val="30"/>
                <c:pt idx="0">
                  <c:v>0</c:v>
                </c:pt>
                <c:pt idx="1">
                  <c:v>3</c:v>
                </c:pt>
                <c:pt idx="2">
                  <c:v>1</c:v>
                </c:pt>
                <c:pt idx="3">
                  <c:v>2</c:v>
                </c:pt>
                <c:pt idx="4">
                  <c:v>1</c:v>
                </c:pt>
                <c:pt idx="5">
                  <c:v>1</c:v>
                </c:pt>
                <c:pt idx="6">
                  <c:v>1</c:v>
                </c:pt>
                <c:pt idx="7">
                  <c:v>2</c:v>
                </c:pt>
                <c:pt idx="8">
                  <c:v>0</c:v>
                </c:pt>
                <c:pt idx="9">
                  <c:v>2</c:v>
                </c:pt>
                <c:pt idx="10">
                  <c:v>1</c:v>
                </c:pt>
                <c:pt idx="11">
                  <c:v>1</c:v>
                </c:pt>
                <c:pt idx="12">
                  <c:v>3</c:v>
                </c:pt>
                <c:pt idx="13">
                  <c:v>1</c:v>
                </c:pt>
                <c:pt idx="14">
                  <c:v>1</c:v>
                </c:pt>
                <c:pt idx="15">
                  <c:v>1</c:v>
                </c:pt>
                <c:pt idx="16">
                  <c:v>1</c:v>
                </c:pt>
                <c:pt idx="17">
                  <c:v>2</c:v>
                </c:pt>
                <c:pt idx="18">
                  <c:v>1</c:v>
                </c:pt>
                <c:pt idx="19">
                  <c:v>1</c:v>
                </c:pt>
                <c:pt idx="20">
                  <c:v>0</c:v>
                </c:pt>
                <c:pt idx="21">
                  <c:v>2</c:v>
                </c:pt>
                <c:pt idx="22">
                  <c:v>1</c:v>
                </c:pt>
                <c:pt idx="23">
                  <c:v>2</c:v>
                </c:pt>
                <c:pt idx="24">
                  <c:v>1</c:v>
                </c:pt>
                <c:pt idx="25">
                  <c:v>1</c:v>
                </c:pt>
                <c:pt idx="26">
                  <c:v>2</c:v>
                </c:pt>
                <c:pt idx="27">
                  <c:v>1</c:v>
                </c:pt>
                <c:pt idx="28">
                  <c:v>0</c:v>
                </c:pt>
                <c:pt idx="29">
                  <c:v>0</c:v>
                </c:pt>
              </c:numCache>
            </c:numRef>
          </c:val>
          <c:extLst>
            <c:ext xmlns:c16="http://schemas.microsoft.com/office/drawing/2014/chart" uri="{C3380CC4-5D6E-409C-BE32-E72D297353CC}">
              <c16:uniqueId val="{00000001-7993-46BB-B67A-FD5252E126AC}"/>
            </c:ext>
          </c:extLst>
        </c:ser>
        <c:dLbls>
          <c:showLegendKey val="0"/>
          <c:showVal val="0"/>
          <c:showCatName val="0"/>
          <c:showSerName val="0"/>
          <c:showPercent val="0"/>
          <c:showBubbleSize val="0"/>
        </c:dLbls>
        <c:gapWidth val="219"/>
        <c:overlap val="-27"/>
        <c:axId val="1846586128"/>
        <c:axId val="1846582848"/>
      </c:barChart>
      <c:catAx>
        <c:axId val="184658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846582848"/>
        <c:crosses val="autoZero"/>
        <c:auto val="1"/>
        <c:lblAlgn val="ctr"/>
        <c:lblOffset val="100"/>
        <c:noMultiLvlLbl val="0"/>
      </c:catAx>
      <c:valAx>
        <c:axId val="1846582848"/>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846586128"/>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ltLang="ko-KR" sz="1800" b="0" i="0" baseline="0">
                <a:effectLst/>
              </a:rPr>
              <a:t># of Current collector replacment</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r>
              <a:rPr lang="en-US" altLang="ko-KR" sz="1800" b="0" i="0" baseline="0">
                <a:effectLst/>
              </a:rPr>
              <a:t>(Shuttle #61~ # 94)</a:t>
            </a:r>
            <a:endParaRPr lang="ko-KR" altLang="ko-KR">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ko-KR"/>
        </a:p>
      </c:txPr>
    </c:title>
    <c:autoTitleDeleted val="0"/>
    <c:plotArea>
      <c:layout/>
      <c:barChart>
        <c:barDir val="col"/>
        <c:grouping val="clustered"/>
        <c:varyColors val="0"/>
        <c:ser>
          <c:idx val="0"/>
          <c:order val="0"/>
          <c:tx>
            <c:strRef>
              <c:f>'ASRS parts replacement'!$M$3</c:f>
              <c:strCache>
                <c:ptCount val="1"/>
                <c:pt idx="0">
                  <c:v>Current collector(랙통로)</c:v>
                </c:pt>
              </c:strCache>
            </c:strRef>
          </c:tx>
          <c:spPr>
            <a:solidFill>
              <a:schemeClr val="accent1"/>
            </a:solidFill>
            <a:ln>
              <a:noFill/>
            </a:ln>
            <a:effectLst/>
          </c:spPr>
          <c:invertIfNegative val="0"/>
          <c:cat>
            <c:numRef>
              <c:f>'ASRS parts replacement'!$BV$2:$DC$2</c:f>
              <c:numCache>
                <c:formatCode>General</c:formatCode>
                <c:ptCount val="34"/>
                <c:pt idx="0">
                  <c:v>61</c:v>
                </c:pt>
                <c:pt idx="1">
                  <c:v>62</c:v>
                </c:pt>
                <c:pt idx="2">
                  <c:v>63</c:v>
                </c:pt>
                <c:pt idx="3">
                  <c:v>64</c:v>
                </c:pt>
                <c:pt idx="4">
                  <c:v>65</c:v>
                </c:pt>
                <c:pt idx="5">
                  <c:v>66</c:v>
                </c:pt>
                <c:pt idx="6">
                  <c:v>67</c:v>
                </c:pt>
                <c:pt idx="7">
                  <c:v>68</c:v>
                </c:pt>
                <c:pt idx="8">
                  <c:v>69</c:v>
                </c:pt>
                <c:pt idx="9">
                  <c:v>70</c:v>
                </c:pt>
                <c:pt idx="10">
                  <c:v>71</c:v>
                </c:pt>
                <c:pt idx="11">
                  <c:v>72</c:v>
                </c:pt>
                <c:pt idx="12">
                  <c:v>73</c:v>
                </c:pt>
                <c:pt idx="13">
                  <c:v>74</c:v>
                </c:pt>
                <c:pt idx="14">
                  <c:v>75</c:v>
                </c:pt>
                <c:pt idx="15">
                  <c:v>76</c:v>
                </c:pt>
                <c:pt idx="16">
                  <c:v>77</c:v>
                </c:pt>
                <c:pt idx="17">
                  <c:v>78</c:v>
                </c:pt>
                <c:pt idx="18">
                  <c:v>79</c:v>
                </c:pt>
                <c:pt idx="19">
                  <c:v>80</c:v>
                </c:pt>
                <c:pt idx="20">
                  <c:v>81</c:v>
                </c:pt>
                <c:pt idx="21">
                  <c:v>82</c:v>
                </c:pt>
                <c:pt idx="22">
                  <c:v>83</c:v>
                </c:pt>
                <c:pt idx="23">
                  <c:v>84</c:v>
                </c:pt>
                <c:pt idx="24">
                  <c:v>85</c:v>
                </c:pt>
                <c:pt idx="25">
                  <c:v>86</c:v>
                </c:pt>
                <c:pt idx="26">
                  <c:v>87</c:v>
                </c:pt>
                <c:pt idx="27">
                  <c:v>88</c:v>
                </c:pt>
                <c:pt idx="28">
                  <c:v>89</c:v>
                </c:pt>
                <c:pt idx="29">
                  <c:v>90</c:v>
                </c:pt>
                <c:pt idx="30">
                  <c:v>91</c:v>
                </c:pt>
                <c:pt idx="31">
                  <c:v>92</c:v>
                </c:pt>
                <c:pt idx="32">
                  <c:v>93</c:v>
                </c:pt>
                <c:pt idx="33">
                  <c:v>94</c:v>
                </c:pt>
              </c:numCache>
            </c:numRef>
          </c:cat>
          <c:val>
            <c:numRef>
              <c:f>'ASRS parts replacement'!$BV$3:$DC$3</c:f>
              <c:numCache>
                <c:formatCode>General</c:formatCode>
                <c:ptCount val="34"/>
                <c:pt idx="0">
                  <c:v>4</c:v>
                </c:pt>
                <c:pt idx="1">
                  <c:v>3</c:v>
                </c:pt>
                <c:pt idx="2">
                  <c:v>3</c:v>
                </c:pt>
                <c:pt idx="3">
                  <c:v>4</c:v>
                </c:pt>
                <c:pt idx="4">
                  <c:v>3</c:v>
                </c:pt>
                <c:pt idx="5">
                  <c:v>7</c:v>
                </c:pt>
                <c:pt idx="6">
                  <c:v>3</c:v>
                </c:pt>
                <c:pt idx="7">
                  <c:v>4</c:v>
                </c:pt>
                <c:pt idx="8">
                  <c:v>2</c:v>
                </c:pt>
                <c:pt idx="9">
                  <c:v>5</c:v>
                </c:pt>
                <c:pt idx="10">
                  <c:v>4</c:v>
                </c:pt>
                <c:pt idx="11">
                  <c:v>6</c:v>
                </c:pt>
                <c:pt idx="12">
                  <c:v>5</c:v>
                </c:pt>
                <c:pt idx="13">
                  <c:v>4</c:v>
                </c:pt>
                <c:pt idx="14">
                  <c:v>6</c:v>
                </c:pt>
                <c:pt idx="15">
                  <c:v>1</c:v>
                </c:pt>
                <c:pt idx="16">
                  <c:v>4</c:v>
                </c:pt>
                <c:pt idx="17">
                  <c:v>4</c:v>
                </c:pt>
                <c:pt idx="18">
                  <c:v>4</c:v>
                </c:pt>
                <c:pt idx="19">
                  <c:v>7</c:v>
                </c:pt>
                <c:pt idx="20">
                  <c:v>2</c:v>
                </c:pt>
                <c:pt idx="21">
                  <c:v>6</c:v>
                </c:pt>
                <c:pt idx="22">
                  <c:v>5</c:v>
                </c:pt>
                <c:pt idx="23">
                  <c:v>5</c:v>
                </c:pt>
                <c:pt idx="24">
                  <c:v>3</c:v>
                </c:pt>
                <c:pt idx="25">
                  <c:v>3</c:v>
                </c:pt>
                <c:pt idx="26">
                  <c:v>7</c:v>
                </c:pt>
                <c:pt idx="27">
                  <c:v>4</c:v>
                </c:pt>
                <c:pt idx="28">
                  <c:v>5</c:v>
                </c:pt>
                <c:pt idx="29">
                  <c:v>7</c:v>
                </c:pt>
                <c:pt idx="30">
                  <c:v>3</c:v>
                </c:pt>
                <c:pt idx="31">
                  <c:v>0</c:v>
                </c:pt>
                <c:pt idx="32">
                  <c:v>2</c:v>
                </c:pt>
                <c:pt idx="33">
                  <c:v>1</c:v>
                </c:pt>
              </c:numCache>
            </c:numRef>
          </c:val>
          <c:extLst>
            <c:ext xmlns:c16="http://schemas.microsoft.com/office/drawing/2014/chart" uri="{C3380CC4-5D6E-409C-BE32-E72D297353CC}">
              <c16:uniqueId val="{00000000-5BDD-4EB9-9BD5-52193780EF15}"/>
            </c:ext>
          </c:extLst>
        </c:ser>
        <c:ser>
          <c:idx val="1"/>
          <c:order val="1"/>
          <c:tx>
            <c:strRef>
              <c:f>'ASRS parts replacement'!$M$4</c:f>
              <c:strCache>
                <c:ptCount val="1"/>
                <c:pt idx="0">
                  <c:v>Current collector(크로스)</c:v>
                </c:pt>
              </c:strCache>
            </c:strRef>
          </c:tx>
          <c:spPr>
            <a:solidFill>
              <a:schemeClr val="accent2"/>
            </a:solidFill>
            <a:ln>
              <a:noFill/>
            </a:ln>
            <a:effectLst/>
          </c:spPr>
          <c:invertIfNegative val="0"/>
          <c:cat>
            <c:numRef>
              <c:f>'ASRS parts replacement'!$BV$2:$DC$2</c:f>
              <c:numCache>
                <c:formatCode>General</c:formatCode>
                <c:ptCount val="34"/>
                <c:pt idx="0">
                  <c:v>61</c:v>
                </c:pt>
                <c:pt idx="1">
                  <c:v>62</c:v>
                </c:pt>
                <c:pt idx="2">
                  <c:v>63</c:v>
                </c:pt>
                <c:pt idx="3">
                  <c:v>64</c:v>
                </c:pt>
                <c:pt idx="4">
                  <c:v>65</c:v>
                </c:pt>
                <c:pt idx="5">
                  <c:v>66</c:v>
                </c:pt>
                <c:pt idx="6">
                  <c:v>67</c:v>
                </c:pt>
                <c:pt idx="7">
                  <c:v>68</c:v>
                </c:pt>
                <c:pt idx="8">
                  <c:v>69</c:v>
                </c:pt>
                <c:pt idx="9">
                  <c:v>70</c:v>
                </c:pt>
                <c:pt idx="10">
                  <c:v>71</c:v>
                </c:pt>
                <c:pt idx="11">
                  <c:v>72</c:v>
                </c:pt>
                <c:pt idx="12">
                  <c:v>73</c:v>
                </c:pt>
                <c:pt idx="13">
                  <c:v>74</c:v>
                </c:pt>
                <c:pt idx="14">
                  <c:v>75</c:v>
                </c:pt>
                <c:pt idx="15">
                  <c:v>76</c:v>
                </c:pt>
                <c:pt idx="16">
                  <c:v>77</c:v>
                </c:pt>
                <c:pt idx="17">
                  <c:v>78</c:v>
                </c:pt>
                <c:pt idx="18">
                  <c:v>79</c:v>
                </c:pt>
                <c:pt idx="19">
                  <c:v>80</c:v>
                </c:pt>
                <c:pt idx="20">
                  <c:v>81</c:v>
                </c:pt>
                <c:pt idx="21">
                  <c:v>82</c:v>
                </c:pt>
                <c:pt idx="22">
                  <c:v>83</c:v>
                </c:pt>
                <c:pt idx="23">
                  <c:v>84</c:v>
                </c:pt>
                <c:pt idx="24">
                  <c:v>85</c:v>
                </c:pt>
                <c:pt idx="25">
                  <c:v>86</c:v>
                </c:pt>
                <c:pt idx="26">
                  <c:v>87</c:v>
                </c:pt>
                <c:pt idx="27">
                  <c:v>88</c:v>
                </c:pt>
                <c:pt idx="28">
                  <c:v>89</c:v>
                </c:pt>
                <c:pt idx="29">
                  <c:v>90</c:v>
                </c:pt>
                <c:pt idx="30">
                  <c:v>91</c:v>
                </c:pt>
                <c:pt idx="31">
                  <c:v>92</c:v>
                </c:pt>
                <c:pt idx="32">
                  <c:v>93</c:v>
                </c:pt>
                <c:pt idx="33">
                  <c:v>94</c:v>
                </c:pt>
              </c:numCache>
            </c:numRef>
          </c:cat>
          <c:val>
            <c:numRef>
              <c:f>'ASRS parts replacement'!$BV$4:$DC$4</c:f>
              <c:numCache>
                <c:formatCode>General</c:formatCode>
                <c:ptCount val="34"/>
                <c:pt idx="0">
                  <c:v>3</c:v>
                </c:pt>
                <c:pt idx="1">
                  <c:v>0</c:v>
                </c:pt>
                <c:pt idx="2">
                  <c:v>0</c:v>
                </c:pt>
                <c:pt idx="3">
                  <c:v>0</c:v>
                </c:pt>
                <c:pt idx="4">
                  <c:v>0</c:v>
                </c:pt>
                <c:pt idx="5">
                  <c:v>0</c:v>
                </c:pt>
                <c:pt idx="6">
                  <c:v>0</c:v>
                </c:pt>
                <c:pt idx="7">
                  <c:v>2</c:v>
                </c:pt>
                <c:pt idx="8">
                  <c:v>0</c:v>
                </c:pt>
                <c:pt idx="9">
                  <c:v>1</c:v>
                </c:pt>
                <c:pt idx="10">
                  <c:v>0</c:v>
                </c:pt>
                <c:pt idx="11">
                  <c:v>1</c:v>
                </c:pt>
                <c:pt idx="12">
                  <c:v>1</c:v>
                </c:pt>
                <c:pt idx="13">
                  <c:v>1</c:v>
                </c:pt>
                <c:pt idx="14">
                  <c:v>1</c:v>
                </c:pt>
                <c:pt idx="15">
                  <c:v>0</c:v>
                </c:pt>
                <c:pt idx="16">
                  <c:v>0</c:v>
                </c:pt>
                <c:pt idx="17">
                  <c:v>1</c:v>
                </c:pt>
                <c:pt idx="18">
                  <c:v>1</c:v>
                </c:pt>
                <c:pt idx="19">
                  <c:v>1</c:v>
                </c:pt>
                <c:pt idx="20">
                  <c:v>0</c:v>
                </c:pt>
                <c:pt idx="21">
                  <c:v>1</c:v>
                </c:pt>
                <c:pt idx="22">
                  <c:v>2</c:v>
                </c:pt>
                <c:pt idx="23">
                  <c:v>2</c:v>
                </c:pt>
                <c:pt idx="24">
                  <c:v>2</c:v>
                </c:pt>
                <c:pt idx="25">
                  <c:v>0</c:v>
                </c:pt>
                <c:pt idx="26">
                  <c:v>0</c:v>
                </c:pt>
                <c:pt idx="27">
                  <c:v>1</c:v>
                </c:pt>
                <c:pt idx="28">
                  <c:v>1</c:v>
                </c:pt>
                <c:pt idx="29">
                  <c:v>1</c:v>
                </c:pt>
                <c:pt idx="30">
                  <c:v>2</c:v>
                </c:pt>
                <c:pt idx="31">
                  <c:v>1</c:v>
                </c:pt>
                <c:pt idx="32">
                  <c:v>2</c:v>
                </c:pt>
                <c:pt idx="33">
                  <c:v>1</c:v>
                </c:pt>
              </c:numCache>
            </c:numRef>
          </c:val>
          <c:extLst>
            <c:ext xmlns:c16="http://schemas.microsoft.com/office/drawing/2014/chart" uri="{C3380CC4-5D6E-409C-BE32-E72D297353CC}">
              <c16:uniqueId val="{00000001-5BDD-4EB9-9BD5-52193780EF15}"/>
            </c:ext>
          </c:extLst>
        </c:ser>
        <c:dLbls>
          <c:showLegendKey val="0"/>
          <c:showVal val="0"/>
          <c:showCatName val="0"/>
          <c:showSerName val="0"/>
          <c:showPercent val="0"/>
          <c:showBubbleSize val="0"/>
        </c:dLbls>
        <c:gapWidth val="219"/>
        <c:overlap val="-27"/>
        <c:axId val="1846516264"/>
        <c:axId val="1846515936"/>
      </c:barChart>
      <c:catAx>
        <c:axId val="1846516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846515936"/>
        <c:crosses val="autoZero"/>
        <c:auto val="1"/>
        <c:lblAlgn val="ctr"/>
        <c:lblOffset val="100"/>
        <c:noMultiLvlLbl val="0"/>
      </c:catAx>
      <c:valAx>
        <c:axId val="1846515936"/>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846516264"/>
        <c:crosses val="autoZero"/>
        <c:crossBetween val="between"/>
        <c:maj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4.png"/><Relationship Id="rId5" Type="http://schemas.openxmlformats.org/officeDocument/2006/relationships/chart" Target="../charts/chart4.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25</xdr:col>
      <xdr:colOff>219075</xdr:colOff>
      <xdr:row>0</xdr:row>
      <xdr:rowOff>266700</xdr:rowOff>
    </xdr:from>
    <xdr:to>
      <xdr:col>25</xdr:col>
      <xdr:colOff>1866900</xdr:colOff>
      <xdr:row>3</xdr:row>
      <xdr:rowOff>97155</xdr:rowOff>
    </xdr:to>
    <xdr:pic>
      <xdr:nvPicPr>
        <xdr:cNvPr id="4" name="그림 1">
          <a:extLst>
            <a:ext uri="{FF2B5EF4-FFF2-40B4-BE49-F238E27FC236}">
              <a16:creationId xmlns:a16="http://schemas.microsoft.com/office/drawing/2014/main" id="{391A96A0-BA0E-AADA-FA36-3599443653B3}"/>
            </a:ext>
          </a:extLst>
        </xdr:cNvPr>
        <xdr:cNvPicPr>
          <a:picLocks noChangeAspect="1"/>
        </xdr:cNvPicPr>
      </xdr:nvPicPr>
      <xdr:blipFill>
        <a:blip xmlns:r="http://schemas.openxmlformats.org/officeDocument/2006/relationships" r:embed="rId1"/>
        <a:stretch>
          <a:fillRect/>
        </a:stretch>
      </xdr:blipFill>
      <xdr:spPr>
        <a:xfrm>
          <a:off x="39909750" y="266700"/>
          <a:ext cx="1647825" cy="895350"/>
        </a:xfrm>
        <a:prstGeom prst="rect">
          <a:avLst/>
        </a:prstGeom>
      </xdr:spPr>
    </xdr:pic>
    <xdr:clientData/>
  </xdr:twoCellAnchor>
  <xdr:twoCellAnchor>
    <xdr:from>
      <xdr:col>25</xdr:col>
      <xdr:colOff>2628900</xdr:colOff>
      <xdr:row>18</xdr:row>
      <xdr:rowOff>171450</xdr:rowOff>
    </xdr:from>
    <xdr:to>
      <xdr:col>32</xdr:col>
      <xdr:colOff>587952</xdr:colOff>
      <xdr:row>36</xdr:row>
      <xdr:rowOff>0</xdr:rowOff>
    </xdr:to>
    <xdr:graphicFrame macro="">
      <xdr:nvGraphicFramePr>
        <xdr:cNvPr id="22" name="차트 4">
          <a:extLst>
            <a:ext uri="{FF2B5EF4-FFF2-40B4-BE49-F238E27FC236}">
              <a16:creationId xmlns:a16="http://schemas.microsoft.com/office/drawing/2014/main" id="{273CE1AD-E9EA-4DC5-4B06-2BDE08F0926B}"/>
            </a:ext>
            <a:ext uri="{147F2762-F138-4A5C-976F-8EAC2B608ADB}">
              <a16:predDERef xmlns:a16="http://schemas.microsoft.com/office/drawing/2014/main" pred="{391A96A0-BA0E-AADA-FA36-3599443653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781049</xdr:colOff>
      <xdr:row>18</xdr:row>
      <xdr:rowOff>171450</xdr:rowOff>
    </xdr:from>
    <xdr:to>
      <xdr:col>40</xdr:col>
      <xdr:colOff>169449</xdr:colOff>
      <xdr:row>36</xdr:row>
      <xdr:rowOff>0</xdr:rowOff>
    </xdr:to>
    <xdr:graphicFrame macro="">
      <xdr:nvGraphicFramePr>
        <xdr:cNvPr id="27" name="차트 1">
          <a:extLst>
            <a:ext uri="{FF2B5EF4-FFF2-40B4-BE49-F238E27FC236}">
              <a16:creationId xmlns:a16="http://schemas.microsoft.com/office/drawing/2014/main" id="{13FBC9EE-75DA-4751-A6BF-09A3415E3379}"/>
            </a:ext>
            <a:ext uri="{147F2762-F138-4A5C-976F-8EAC2B608ADB}">
              <a16:predDERef xmlns:a16="http://schemas.microsoft.com/office/drawing/2014/main" pred="{273CE1AD-E9EA-4DC5-4B06-2BDE08F09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2628900</xdr:colOff>
      <xdr:row>37</xdr:row>
      <xdr:rowOff>0</xdr:rowOff>
    </xdr:from>
    <xdr:to>
      <xdr:col>32</xdr:col>
      <xdr:colOff>588550</xdr:colOff>
      <xdr:row>54</xdr:row>
      <xdr:rowOff>14569</xdr:rowOff>
    </xdr:to>
    <xdr:graphicFrame macro="">
      <xdr:nvGraphicFramePr>
        <xdr:cNvPr id="28" name="차트 2">
          <a:extLst>
            <a:ext uri="{FF2B5EF4-FFF2-40B4-BE49-F238E27FC236}">
              <a16:creationId xmlns:a16="http://schemas.microsoft.com/office/drawing/2014/main" id="{DC6CB882-95AD-4EDF-BBCC-7B1B8A04B5B4}"/>
            </a:ext>
            <a:ext uri="{147F2762-F138-4A5C-976F-8EAC2B608ADB}">
              <a16:predDERef xmlns:a16="http://schemas.microsoft.com/office/drawing/2014/main" pred="{13FBC9EE-75DA-4751-A6BF-09A3415E3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171449</xdr:colOff>
      <xdr:row>35</xdr:row>
      <xdr:rowOff>9525</xdr:rowOff>
    </xdr:from>
    <xdr:to>
      <xdr:col>42</xdr:col>
      <xdr:colOff>359949</xdr:colOff>
      <xdr:row>52</xdr:row>
      <xdr:rowOff>24094</xdr:rowOff>
    </xdr:to>
    <xdr:graphicFrame macro="">
      <xdr:nvGraphicFramePr>
        <xdr:cNvPr id="2" name="차트 5">
          <a:extLst>
            <a:ext uri="{FF2B5EF4-FFF2-40B4-BE49-F238E27FC236}">
              <a16:creationId xmlns:a16="http://schemas.microsoft.com/office/drawing/2014/main" id="{80CA00D3-ACE2-4D3B-9441-DA8A3F65D340}"/>
            </a:ext>
            <a:ext uri="{147F2762-F138-4A5C-976F-8EAC2B608ADB}">
              <a16:predDERef xmlns:a16="http://schemas.microsoft.com/office/drawing/2014/main" pred="{DC6CB882-95AD-4EDF-BBCC-7B1B8A04B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149678</xdr:colOff>
      <xdr:row>116</xdr:row>
      <xdr:rowOff>2449</xdr:rowOff>
    </xdr:from>
    <xdr:to>
      <xdr:col>12</xdr:col>
      <xdr:colOff>313598</xdr:colOff>
      <xdr:row>116</xdr:row>
      <xdr:rowOff>2449</xdr:rowOff>
    </xdr:to>
    <xdr:sp macro="" textlink="">
      <xdr:nvSpPr>
        <xdr:cNvPr id="2" name="Rectangle 1">
          <a:extLst>
            <a:ext uri="{FF2B5EF4-FFF2-40B4-BE49-F238E27FC236}">
              <a16:creationId xmlns:a16="http://schemas.microsoft.com/office/drawing/2014/main" id="{D395377A-FDF1-40D1-A6BA-001B7CCE67D5}"/>
            </a:ext>
          </a:extLst>
        </xdr:cNvPr>
        <xdr:cNvSpPr/>
      </xdr:nvSpPr>
      <xdr:spPr>
        <a:xfrm>
          <a:off x="15199178" y="24631378"/>
          <a:ext cx="830670" cy="0"/>
        </a:xfrm>
        <a:prstGeom prst="rect">
          <a:avLst/>
        </a:prstGeom>
        <a:noFill/>
        <a:ln w="28575">
          <a:solidFill>
            <a:srgbClr val="0000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440328</xdr:colOff>
      <xdr:row>143</xdr:row>
      <xdr:rowOff>132259</xdr:rowOff>
    </xdr:from>
    <xdr:to>
      <xdr:col>12</xdr:col>
      <xdr:colOff>390254</xdr:colOff>
      <xdr:row>150</xdr:row>
      <xdr:rowOff>136071</xdr:rowOff>
    </xdr:to>
    <xdr:sp macro="" textlink="">
      <xdr:nvSpPr>
        <xdr:cNvPr id="4" name="TextBox 2">
          <a:extLst>
            <a:ext uri="{FF2B5EF4-FFF2-40B4-BE49-F238E27FC236}">
              <a16:creationId xmlns:a16="http://schemas.microsoft.com/office/drawing/2014/main" id="{40C62B86-26F1-7E82-5EB3-86FFB63CBC1F}"/>
            </a:ext>
          </a:extLst>
        </xdr:cNvPr>
        <xdr:cNvSpPr txBox="1"/>
      </xdr:nvSpPr>
      <xdr:spPr>
        <a:xfrm>
          <a:off x="13122185" y="30204045"/>
          <a:ext cx="3011533" cy="1432562"/>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t>12/26 </a:t>
          </a:r>
          <a:r>
            <a:rPr lang="ko-KR" altLang="en-US" sz="1400" b="1">
              <a:solidFill>
                <a:schemeClr val="dk1"/>
              </a:solidFill>
              <a:effectLst/>
              <a:latin typeface="+mn-lt"/>
              <a:ea typeface="+mn-ea"/>
              <a:cs typeface="+mn-cs"/>
            </a:rPr>
            <a:t>견적 요청 메일 발송 완료</a:t>
          </a:r>
          <a:endParaRPr lang="en-US" sz="1400" b="1"/>
        </a:p>
        <a:p>
          <a:pPr algn="ctr"/>
          <a:r>
            <a:rPr lang="en-US" altLang="ko-KR" sz="1400" b="1"/>
            <a:t>(</a:t>
          </a:r>
          <a:r>
            <a:rPr lang="ko-KR" altLang="en-US" sz="1400" b="1"/>
            <a:t>구경모 → </a:t>
          </a:r>
          <a:r>
            <a:rPr lang="en-US" altLang="ko-KR" sz="1400" b="1"/>
            <a:t>DLS </a:t>
          </a:r>
          <a:r>
            <a:rPr lang="ko-KR" altLang="en-US" sz="1400" b="1"/>
            <a:t>김준범 선임님</a:t>
          </a:r>
          <a:r>
            <a:rPr lang="en-US" altLang="ko-KR" sz="1400" b="1"/>
            <a:t>)</a:t>
          </a:r>
        </a:p>
        <a:p>
          <a:pPr algn="ctr"/>
          <a:r>
            <a:rPr lang="en-US" altLang="ko-KR" sz="1400" b="1"/>
            <a:t>1/23</a:t>
          </a:r>
          <a:r>
            <a:rPr lang="en-US" altLang="ko-KR" sz="1400" b="1" baseline="0"/>
            <a:t> </a:t>
          </a:r>
          <a:r>
            <a:rPr lang="ko-KR" altLang="en-US" sz="1400" b="1" baseline="0"/>
            <a:t>견적 회신 받음</a:t>
          </a:r>
          <a:endParaRPr lang="en-US" altLang="ko-KR" sz="1400" b="1"/>
        </a:p>
      </xdr:txBody>
    </xdr:sp>
    <xdr:clientData/>
  </xdr:twoCellAnchor>
  <xdr:twoCellAnchor>
    <xdr:from>
      <xdr:col>10</xdr:col>
      <xdr:colOff>266156</xdr:colOff>
      <xdr:row>177</xdr:row>
      <xdr:rowOff>38913</xdr:rowOff>
    </xdr:from>
    <xdr:to>
      <xdr:col>14</xdr:col>
      <xdr:colOff>600892</xdr:colOff>
      <xdr:row>184</xdr:row>
      <xdr:rowOff>33200</xdr:rowOff>
    </xdr:to>
    <xdr:sp macro="" textlink="">
      <xdr:nvSpPr>
        <xdr:cNvPr id="15" name="TextBox 9">
          <a:extLst>
            <a:ext uri="{FF2B5EF4-FFF2-40B4-BE49-F238E27FC236}">
              <a16:creationId xmlns:a16="http://schemas.microsoft.com/office/drawing/2014/main" id="{08CF85DB-9C5C-1232-4225-B83015D89FC9}"/>
            </a:ext>
          </a:extLst>
        </xdr:cNvPr>
        <xdr:cNvSpPr txBox="1"/>
      </xdr:nvSpPr>
      <xdr:spPr>
        <a:xfrm>
          <a:off x="16812442" y="37463999"/>
          <a:ext cx="3034393" cy="1442087"/>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t>25.03.04 </a:t>
          </a:r>
          <a:r>
            <a:rPr lang="ko-KR" altLang="en-US" sz="1400" b="1">
              <a:solidFill>
                <a:schemeClr val="dk1"/>
              </a:solidFill>
              <a:effectLst/>
              <a:latin typeface="+mn-lt"/>
              <a:ea typeface="+mn-ea"/>
              <a:cs typeface="+mn-cs"/>
            </a:rPr>
            <a:t>견적 요청 메일 발송 완료</a:t>
          </a:r>
          <a:endParaRPr lang="en-US" sz="1400" b="1"/>
        </a:p>
        <a:p>
          <a:pPr algn="ctr"/>
          <a:r>
            <a:rPr lang="en-US" altLang="ko-KR" sz="1400" b="1"/>
            <a:t>(</a:t>
          </a:r>
          <a:r>
            <a:rPr lang="ko-KR" altLang="en-US" sz="1400" b="1"/>
            <a:t>구경모 → </a:t>
          </a:r>
          <a:r>
            <a:rPr lang="en-US" altLang="ko-KR" sz="1400" b="1"/>
            <a:t>DLS </a:t>
          </a:r>
          <a:r>
            <a:rPr lang="ko-KR" altLang="en-US" sz="1400" b="1"/>
            <a:t>김준범 선임님</a:t>
          </a:r>
          <a:r>
            <a:rPr lang="en-US" altLang="ko-KR" sz="1400" b="1"/>
            <a:t>)</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3</xdr:col>
      <xdr:colOff>1622424</xdr:colOff>
      <xdr:row>0</xdr:row>
      <xdr:rowOff>38100</xdr:rowOff>
    </xdr:from>
    <xdr:to>
      <xdr:col>4</xdr:col>
      <xdr:colOff>892175</xdr:colOff>
      <xdr:row>9</xdr:row>
      <xdr:rowOff>59690</xdr:rowOff>
    </xdr:to>
    <mc:AlternateContent xmlns:mc="http://schemas.openxmlformats.org/markup-compatibility/2006" xmlns:sle15="http://schemas.microsoft.com/office/drawing/2012/slicer">
      <mc:Choice Requires="sle15">
        <xdr:graphicFrame macro="">
          <xdr:nvGraphicFramePr>
            <xdr:cNvPr id="2" name="Parts">
              <a:extLst>
                <a:ext uri="{FF2B5EF4-FFF2-40B4-BE49-F238E27FC236}">
                  <a16:creationId xmlns:a16="http://schemas.microsoft.com/office/drawing/2014/main" id="{EA69B3B3-8084-4B97-AB8D-F68B533D36A0}"/>
                </a:ext>
                <a:ext uri="{147F2762-F138-4A5C-976F-8EAC2B608ADB}">
                  <a16:predDERef xmlns:a16="http://schemas.microsoft.com/office/drawing/2014/main" pred="{A44A5CB6-5C02-4D4F-A0F3-735F4F15436A}"/>
                </a:ext>
              </a:extLst>
            </xdr:cNvPr>
            <xdr:cNvGraphicFramePr/>
          </xdr:nvGraphicFramePr>
          <xdr:xfrm>
            <a:off x="0" y="0"/>
            <a:ext cx="0" cy="0"/>
          </xdr:xfrm>
          <a:graphic>
            <a:graphicData uri="http://schemas.microsoft.com/office/drawing/2010/slicer">
              <sle:slicer xmlns:sle="http://schemas.microsoft.com/office/drawing/2010/slicer" name="Parts"/>
            </a:graphicData>
          </a:graphic>
        </xdr:graphicFrame>
      </mc:Choice>
      <mc:Fallback xmlns="">
        <xdr:sp macro="" textlink="">
          <xdr:nvSpPr>
            <xdr:cNvPr id="0" name=""/>
            <xdr:cNvSpPr>
              <a:spLocks noTextEdit="1"/>
            </xdr:cNvSpPr>
          </xdr:nvSpPr>
          <xdr:spPr>
            <a:xfrm>
              <a:off x="5623559" y="57150"/>
              <a:ext cx="4434841" cy="166306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11</xdr:col>
      <xdr:colOff>209550</xdr:colOff>
      <xdr:row>731</xdr:row>
      <xdr:rowOff>123825</xdr:rowOff>
    </xdr:from>
    <xdr:to>
      <xdr:col>43</xdr:col>
      <xdr:colOff>85725</xdr:colOff>
      <xdr:row>745</xdr:row>
      <xdr:rowOff>161925</xdr:rowOff>
    </xdr:to>
    <xdr:graphicFrame macro="">
      <xdr:nvGraphicFramePr>
        <xdr:cNvPr id="4" name="차트 4">
          <a:extLst>
            <a:ext uri="{FF2B5EF4-FFF2-40B4-BE49-F238E27FC236}">
              <a16:creationId xmlns:a16="http://schemas.microsoft.com/office/drawing/2014/main" id="{C37B6FEC-E4EC-484A-BD1C-6E62F12006F0}"/>
            </a:ext>
            <a:ext uri="{147F2762-F138-4A5C-976F-8EAC2B608ADB}">
              <a16:predDERef xmlns:a16="http://schemas.microsoft.com/office/drawing/2014/main" pred="{EA69B3B3-8084-4B97-AB8D-F68B533D36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209550</xdr:colOff>
      <xdr:row>746</xdr:row>
      <xdr:rowOff>28575</xdr:rowOff>
    </xdr:from>
    <xdr:to>
      <xdr:col>43</xdr:col>
      <xdr:colOff>57150</xdr:colOff>
      <xdr:row>764</xdr:row>
      <xdr:rowOff>152400</xdr:rowOff>
    </xdr:to>
    <xdr:graphicFrame macro="">
      <xdr:nvGraphicFramePr>
        <xdr:cNvPr id="5" name="차트 5">
          <a:extLst>
            <a:ext uri="{FF2B5EF4-FFF2-40B4-BE49-F238E27FC236}">
              <a16:creationId xmlns:a16="http://schemas.microsoft.com/office/drawing/2014/main" id="{DDCD113A-AD1A-42E5-AAFD-2D362688D8A5}"/>
            </a:ext>
            <a:ext uri="{147F2762-F138-4A5C-976F-8EAC2B608ADB}">
              <a16:predDERef xmlns:a16="http://schemas.microsoft.com/office/drawing/2014/main" pred="{C37B6FEC-E4EC-484A-BD1C-6E62F12006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51</xdr:col>
      <xdr:colOff>219075</xdr:colOff>
      <xdr:row>769</xdr:row>
      <xdr:rowOff>152400</xdr:rowOff>
    </xdr:from>
    <xdr:to>
      <xdr:col>86</xdr:col>
      <xdr:colOff>142875</xdr:colOff>
      <xdr:row>786</xdr:row>
      <xdr:rowOff>57150</xdr:rowOff>
    </xdr:to>
    <xdr:graphicFrame macro="">
      <xdr:nvGraphicFramePr>
        <xdr:cNvPr id="6" name="차트 6">
          <a:extLst>
            <a:ext uri="{FF2B5EF4-FFF2-40B4-BE49-F238E27FC236}">
              <a16:creationId xmlns:a16="http://schemas.microsoft.com/office/drawing/2014/main" id="{5CBFE46B-413D-4043-BC8B-A594A885DD11}"/>
            </a:ext>
            <a:ext uri="{147F2762-F138-4A5C-976F-8EAC2B608ADB}">
              <a16:predDERef xmlns:a16="http://schemas.microsoft.com/office/drawing/2014/main" pred="{DDCD113A-AD1A-42E5-AAFD-2D362688D8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0</xdr:colOff>
      <xdr:row>0</xdr:row>
      <xdr:rowOff>0</xdr:rowOff>
    </xdr:from>
    <xdr:to>
      <xdr:col>3</xdr:col>
      <xdr:colOff>1541780</xdr:colOff>
      <xdr:row>9</xdr:row>
      <xdr:rowOff>95250</xdr:rowOff>
    </xdr:to>
    <mc:AlternateContent xmlns:mc="http://schemas.openxmlformats.org/markup-compatibility/2006" xmlns:sle15="http://schemas.microsoft.com/office/drawing/2012/slicer">
      <mc:Choice Requires="sle15">
        <xdr:graphicFrame macro="">
          <xdr:nvGraphicFramePr>
            <xdr:cNvPr id="7" name="Shuttle# 1">
              <a:extLst>
                <a:ext uri="{FF2B5EF4-FFF2-40B4-BE49-F238E27FC236}">
                  <a16:creationId xmlns:a16="http://schemas.microsoft.com/office/drawing/2014/main" id="{079C06A6-382A-32D8-A712-2F29F9D0E05E}"/>
                </a:ext>
              </a:extLst>
            </xdr:cNvPr>
            <xdr:cNvGraphicFramePr/>
          </xdr:nvGraphicFramePr>
          <xdr:xfrm>
            <a:off x="0" y="0"/>
            <a:ext cx="0" cy="0"/>
          </xdr:xfrm>
          <a:graphic>
            <a:graphicData uri="http://schemas.microsoft.com/office/drawing/2010/slicer">
              <sle:slicer xmlns:sle="http://schemas.microsoft.com/office/drawing/2010/slicer" name="Shuttle# 1"/>
            </a:graphicData>
          </a:graphic>
        </xdr:graphicFrame>
      </mc:Choice>
      <mc:Fallback xmlns="">
        <xdr:sp macro="" textlink="">
          <xdr:nvSpPr>
            <xdr:cNvPr id="0" name=""/>
            <xdr:cNvSpPr>
              <a:spLocks noTextEdit="1"/>
            </xdr:cNvSpPr>
          </xdr:nvSpPr>
          <xdr:spPr>
            <a:xfrm>
              <a:off x="0" y="0"/>
              <a:ext cx="5600700" cy="1704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2010319</xdr:colOff>
      <xdr:row>7</xdr:row>
      <xdr:rowOff>72117</xdr:rowOff>
    </xdr:from>
    <xdr:to>
      <xdr:col>3</xdr:col>
      <xdr:colOff>4568461</xdr:colOff>
      <xdr:row>9</xdr:row>
      <xdr:rowOff>192132</xdr:rowOff>
    </xdr:to>
    <xdr:sp macro="" textlink="">
      <xdr:nvSpPr>
        <xdr:cNvPr id="3" name="말풍선: 모서리가 둥근 사각형 7">
          <a:extLst>
            <a:ext uri="{FF2B5EF4-FFF2-40B4-BE49-F238E27FC236}">
              <a16:creationId xmlns:a16="http://schemas.microsoft.com/office/drawing/2014/main" id="{1E4DFBD4-0E96-51E8-5DC4-FA6BA8588D80}"/>
            </a:ext>
            <a:ext uri="{147F2762-F138-4A5C-976F-8EAC2B608ADB}">
              <a16:predDERef xmlns:a16="http://schemas.microsoft.com/office/drawing/2014/main" pred="{079C06A6-382A-32D8-A712-2F29F9D0E05E}"/>
            </a:ext>
          </a:extLst>
        </xdr:cNvPr>
        <xdr:cNvSpPr/>
      </xdr:nvSpPr>
      <xdr:spPr>
        <a:xfrm>
          <a:off x="6058444" y="1605642"/>
          <a:ext cx="2558142" cy="558165"/>
        </a:xfrm>
        <a:prstGeom prst="wedgeRoundRectCallout">
          <a:avLst>
            <a:gd name="adj1" fmla="val -41061"/>
            <a:gd name="adj2" fmla="val 90124"/>
            <a:gd name="adj3" fmla="val 16667"/>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400" b="1"/>
            <a:t>Parts</a:t>
          </a:r>
          <a:r>
            <a:rPr lang="en-US" altLang="ko-KR" sz="1400" b="1" baseline="0"/>
            <a:t> </a:t>
          </a:r>
          <a:r>
            <a:rPr lang="ko-KR" altLang="en-US" sz="1400" b="1" baseline="0"/>
            <a:t>탭의 </a:t>
          </a:r>
          <a:r>
            <a:rPr lang="en-US" altLang="ko-KR" sz="1400" b="1" baseline="0"/>
            <a:t>Hierarchy-3 </a:t>
          </a:r>
          <a:r>
            <a:rPr lang="ko-KR" altLang="en-US" sz="1400" b="1" baseline="0"/>
            <a:t>입력</a:t>
          </a:r>
          <a:endParaRPr lang="ko-KR" altLang="en-US" sz="1400" b="1"/>
        </a:p>
      </xdr:txBody>
    </xdr:sp>
    <xdr:clientData/>
  </xdr:twoCellAnchor>
  <xdr:twoCellAnchor>
    <xdr:from>
      <xdr:col>2</xdr:col>
      <xdr:colOff>942807</xdr:colOff>
      <xdr:row>9</xdr:row>
      <xdr:rowOff>10955</xdr:rowOff>
    </xdr:from>
    <xdr:to>
      <xdr:col>3</xdr:col>
      <xdr:colOff>1323806</xdr:colOff>
      <xdr:row>11</xdr:row>
      <xdr:rowOff>156278</xdr:rowOff>
    </xdr:to>
    <xdr:sp macro="" textlink="">
      <xdr:nvSpPr>
        <xdr:cNvPr id="8" name="말풍선: 모서리가 둥근 사각형 8">
          <a:extLst>
            <a:ext uri="{FF2B5EF4-FFF2-40B4-BE49-F238E27FC236}">
              <a16:creationId xmlns:a16="http://schemas.microsoft.com/office/drawing/2014/main" id="{B8942161-40F8-3169-3FAB-0E7E5EAA2B5E}"/>
            </a:ext>
            <a:ext uri="{147F2762-F138-4A5C-976F-8EAC2B608ADB}">
              <a16:predDERef xmlns:a16="http://schemas.microsoft.com/office/drawing/2014/main" pred="{1E4DFBD4-0E96-51E8-5DC4-FA6BA8588D80}"/>
            </a:ext>
          </a:extLst>
        </xdr:cNvPr>
        <xdr:cNvSpPr/>
      </xdr:nvSpPr>
      <xdr:spPr>
        <a:xfrm>
          <a:off x="2811172" y="1989224"/>
          <a:ext cx="2566865" cy="584939"/>
        </a:xfrm>
        <a:prstGeom prst="wedgeRoundRectCallout">
          <a:avLst>
            <a:gd name="adj1" fmla="val -41061"/>
            <a:gd name="adj2" fmla="val 90124"/>
            <a:gd name="adj3" fmla="val 16667"/>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400" b="1"/>
            <a:t>Parts</a:t>
          </a:r>
          <a:r>
            <a:rPr lang="en-US" altLang="ko-KR" sz="1400" b="1" baseline="0"/>
            <a:t> </a:t>
          </a:r>
          <a:r>
            <a:rPr lang="ko-KR" altLang="en-US" sz="1400" b="1" baseline="0"/>
            <a:t>탭의 </a:t>
          </a:r>
          <a:r>
            <a:rPr lang="en-US" altLang="ko-KR" sz="1400" b="1" baseline="0"/>
            <a:t>Hierarchy-2 </a:t>
          </a:r>
          <a:r>
            <a:rPr lang="ko-KR" altLang="en-US" sz="1400" b="1" baseline="0"/>
            <a:t>입력</a:t>
          </a:r>
          <a:endParaRPr lang="ko-KR" altLang="en-US" sz="1400" b="1"/>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lee18/Documents/Project/ASRS/Budget/SPACE88_HB-A_Budget_20211110.xlsx" TargetMode="External"/><Relationship Id="rId1" Type="http://schemas.openxmlformats.org/officeDocument/2006/relationships/externalLinkPath" Target="/Users/Jlee18/Documents/Project/ASRS/Budget/SPACE88_HB-A_Budget_20211110.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sites/ASRSstabilization/Shared%20Documents/General/Shuttle%20master%20file(New).xlsx" TargetMode="External"/><Relationship Id="rId2" Type="http://schemas.openxmlformats.org/officeDocument/2006/relationships/externalLinkPath" Target="https://nike.sharepoint.com/sites/ASRSstabilization/Shared%20Documents/General/Shuttle%20master%20file(New).xlsx" TargetMode="External"/><Relationship Id="rId1" Type="http://schemas.openxmlformats.org/officeDocument/2006/relationships/externalLinkPath" Target="/sites/ASRSstabilization/Shared%20Documents/General/Shuttle%20master%20file(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sheetName val="HB-B"/>
      <sheetName val="HB-A"/>
      <sheetName val="HB-B+HB-A"/>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aiV8c8PpnUOOQ_Gw-kGR1STBP-UjhrVHnQOfRsaftfwMBZV2dTXWRJUTy7zLGw2f" itemId="013OA7NZVQGXLCWQVSPJFYK7C64RPHP3TB">
      <xxl21:absoluteUrl r:id="rId2"/>
      <xxl21:relativeUrl r:id="rId3"/>
    </xxl21:alternateUrls>
    <sheetNames>
      <sheetName val="Stabilization status(log)"/>
      <sheetName val="KPI calculation(Log)"/>
      <sheetName val="KPI calculation(Ki-soft)"/>
      <sheetName val="Sheet1"/>
      <sheetName val="(미사용)ASRS parts replacement"/>
      <sheetName val="Sheet1 (2)"/>
      <sheetName val="(미사용)Parts purchase"/>
      <sheetName val="SOP"/>
      <sheetName val="미사용xxx-Error log(Manual)"/>
      <sheetName val="(미사용)Spare part list"/>
      <sheetName val="Shuttle availability"/>
      <sheetName val="Other follow-up"/>
      <sheetName val="Error follow-up"/>
      <sheetName val="Error code"/>
      <sheetName val="Error log(System)"/>
      <sheetName val="Error analysis"/>
      <sheetName val="Shuttle Error History"/>
      <sheetName val="JIS for OSR Operator"/>
      <sheetName val="RFC"/>
      <sheetName val="Improvement"/>
      <sheetName val="Main mode card"/>
      <sheetName val="Boxes errors"/>
      <sheetName val="ISSUE TICKET"/>
      <sheetName val="Sheet2"/>
      <sheetName val="Stabilization status(summary)"/>
      <sheetName val="Daily report"/>
      <sheetName val="Weekly report"/>
      <sheetName val="Error card"/>
      <sheetName val="Error code(new)"/>
      <sheetName val="Sheet3"/>
    </sheetNames>
    <sheetDataSet>
      <sheetData sheetId="0"/>
      <sheetData sheetId="1"/>
      <sheetData sheetId="2"/>
      <sheetData sheetId="3"/>
      <sheetData sheetId="4"/>
      <sheetData sheetId="5"/>
      <sheetData sheetId="6"/>
      <sheetData sheetId="7"/>
      <sheetData sheetId="8"/>
      <sheetData sheetId="9">
        <row r="1">
          <cell r="B1"/>
          <cell r="D1"/>
          <cell r="E1"/>
        </row>
        <row r="2">
          <cell r="B2" t="str">
            <v>Description1</v>
          </cell>
          <cell r="D2" t="str">
            <v>한글 설명</v>
          </cell>
          <cell r="E2" t="str">
            <v>Order NO.</v>
          </cell>
        </row>
        <row r="3">
          <cell r="B3" t="str">
            <v>Sideguide wheel</v>
          </cell>
          <cell r="D3" t="str">
            <v>사이드 가이드 휠</v>
          </cell>
          <cell r="E3"/>
        </row>
        <row r="4">
          <cell r="B4" t="str">
            <v>Sideguide wheel_Vibration buffer</v>
          </cell>
          <cell r="D4" t="str">
            <v>사이드 가이드 휠의 고무 버퍼</v>
          </cell>
          <cell r="E4"/>
        </row>
        <row r="5">
          <cell r="B5" t="str">
            <v>Sideguide wheel_Bracket (Front left side, rear right side</v>
          </cell>
          <cell r="D5" t="str">
            <v>사이드 가이드 휠_브라켓</v>
          </cell>
          <cell r="E5"/>
        </row>
        <row r="6">
          <cell r="B6" t="str">
            <v>Sideguide wheel_Bracket (Front right side, Rear left side</v>
          </cell>
          <cell r="D6" t="str">
            <v>사이드 가이드 휠_브라켓</v>
          </cell>
          <cell r="E6"/>
        </row>
        <row r="7">
          <cell r="B7" t="str">
            <v>SIDE GUIDE V8 EBG -M, OSR_EVO (Front left side, rear right side</v>
          </cell>
          <cell r="D7" t="str">
            <v>사이드 가이드 휠 일체형(개선품)</v>
          </cell>
          <cell r="E7" t="str">
            <v>10907771_02</v>
          </cell>
        </row>
        <row r="8">
          <cell r="B8" t="str">
            <v>SIDE GUIDE V8 EBG -M, OSR_EVO (Front right side, Rear left side</v>
          </cell>
          <cell r="D8" t="str">
            <v>사이드 가이드 휠 일체형(개선품)</v>
          </cell>
          <cell r="E8" t="str">
            <v>10907771_03</v>
          </cell>
        </row>
        <row r="9">
          <cell r="B9" t="str">
            <v>CORNER ELEMENT EBG -M, OSR_EVO</v>
          </cell>
          <cell r="D9" t="str">
            <v>Corner element (Corner cover)_Front left side</v>
          </cell>
          <cell r="E9" t="str">
            <v>10412613_02</v>
          </cell>
        </row>
        <row r="10">
          <cell r="B10" t="str">
            <v>CORNER ELEMENT EBG -M, OSR_EVO</v>
          </cell>
          <cell r="D10" t="str">
            <v>Corner element (Corner cover)_Front right side</v>
          </cell>
          <cell r="E10" t="str">
            <v>10412613_04</v>
          </cell>
        </row>
        <row r="11">
          <cell r="B11" t="str">
            <v>CORNER ELEMENT EBG -M, OSR_EVO</v>
          </cell>
          <cell r="D11" t="str">
            <v>Corner element (Corner cover)_Rear left side</v>
          </cell>
          <cell r="E11" t="str">
            <v>10412613_03</v>
          </cell>
        </row>
        <row r="12">
          <cell r="B12" t="str">
            <v>CORNER ELEMENT EBG -M, OSR_EVO</v>
          </cell>
          <cell r="D12" t="str">
            <v>Corner element (Corner cover)_Rear right side</v>
          </cell>
          <cell r="E12" t="str">
            <v>10412613_05</v>
          </cell>
        </row>
        <row r="13">
          <cell r="B13" t="str">
            <v>GEAR MOTOR ELR 350/7.5/3150 24V BL70M...</v>
          </cell>
          <cell r="D13" t="str">
            <v>메인 통로 주행 모터 (모터1)</v>
          </cell>
          <cell r="E13" t="str">
            <v>10410230_01</v>
          </cell>
        </row>
        <row r="14">
          <cell r="B14" t="str">
            <v>GEAR MOTOR ELR 220/10/3500 48V BL70S-...</v>
          </cell>
          <cell r="D14" t="str">
            <v>크로스 통로 주행 모터 (모터2)</v>
          </cell>
          <cell r="E14" t="str">
            <v>10411034_01</v>
          </cell>
        </row>
        <row r="15">
          <cell r="B15" t="str">
            <v>GEAR MOTOR ELR/11.8 48V BL57AL-48V + ...</v>
          </cell>
          <cell r="D15" t="str">
            <v>텔레스코프 모터</v>
          </cell>
          <cell r="E15" t="str">
            <v>10395200_01</v>
          </cell>
        </row>
        <row r="16">
          <cell r="B16" t="str">
            <v>GEAR MOTOR ELR/33/3000 48V BL42YS-48V...</v>
          </cell>
          <cell r="D16" t="str">
            <v>바리오 센터링 모터</v>
          </cell>
          <cell r="E16" t="str">
            <v>10540023_01</v>
          </cell>
        </row>
        <row r="17">
          <cell r="B17" t="str">
            <v>LIFT DRIVE UNIT E60H4+EMT245 ELR 48VDC</v>
          </cell>
          <cell r="D17" t="str">
            <v>LIFT DRIVE UNIT E60H4+EMT245 ELR 48VDC</v>
          </cell>
          <cell r="E17" t="str">
            <v>10411039_01</v>
          </cell>
        </row>
        <row r="18">
          <cell r="B18" t="str">
            <v>PLAIN BEARING BUSH, 10X12X12-F-M.BUN</v>
          </cell>
          <cell r="D18" t="str">
            <v>리프팅 모터 회전부 부싱</v>
          </cell>
          <cell r="E18">
            <v>10196990</v>
          </cell>
        </row>
        <row r="19">
          <cell r="B19" t="str">
            <v>STEPPER MOTOR HSY223-F06C + PX28S-16,...</v>
          </cell>
          <cell r="D19" t="str">
            <v>리테이너 모터</v>
          </cell>
          <cell r="E19" t="str">
            <v>10395201_01</v>
          </cell>
        </row>
        <row r="20">
          <cell r="B20" t="str">
            <v>SHAFT COUPLING ROTEX GS12 COMPACT</v>
          </cell>
          <cell r="D20" t="str">
            <v>VARIO 동력 축 연결 커플링</v>
          </cell>
          <cell r="E20" t="str">
            <v>10537096_01</v>
          </cell>
        </row>
        <row r="21">
          <cell r="B21" t="str">
            <v>CURRENT COLLECTOR, 0815 2P1PH 35A REV...</v>
          </cell>
          <cell r="D21" t="str">
            <v>커런트 컬렉터</v>
          </cell>
          <cell r="E21" t="str">
            <v>10764610_01</v>
          </cell>
        </row>
        <row r="22">
          <cell r="B22" t="str">
            <v>ASSEMB. PRINTED CIRCUIT BOARD, SHUTTL...
Replacement for 10676955_02</v>
          </cell>
          <cell r="D22" t="str">
            <v>셔틀 메인보드</v>
          </cell>
          <cell r="E22" t="str">
            <v>10676955_08</v>
          </cell>
        </row>
        <row r="23">
          <cell r="B23" t="str">
            <v>SUPERCAPACITOR EBG V2 -M, OSR_EVO</v>
          </cell>
          <cell r="D23" t="str">
            <v>SEM</v>
          </cell>
          <cell r="E23" t="str">
            <v>10547019_03</v>
          </cell>
        </row>
        <row r="24">
          <cell r="B24" t="str">
            <v>BOGIE WHEEL, LFW ABLF EBG OSR_EVO</v>
          </cell>
          <cell r="D24" t="str">
            <v>메인 통로 주행 휠</v>
          </cell>
          <cell r="E24" t="str">
            <v>10567315_01</v>
          </cell>
        </row>
        <row r="25">
          <cell r="B25" t="str">
            <v>BOGIE WHEEL, QFW ABLF EBG, OSR_EVO</v>
          </cell>
          <cell r="D25" t="str">
            <v>크로스 통로 주행 휠</v>
          </cell>
          <cell r="E25" t="str">
            <v>10567316_01</v>
          </cell>
        </row>
        <row r="26">
          <cell r="B26" t="str">
            <v>INDUCTIVE SENSOR, SICK IMA18-20NE1ZC0K</v>
          </cell>
          <cell r="D26" t="str">
            <v>Lifting height sensor(리프팅 높이 센서) 셔틀 하부 크로스 레일 감지 센서 (높이)</v>
          </cell>
          <cell r="E26">
            <v>10519144</v>
          </cell>
        </row>
        <row r="27">
          <cell r="B27" t="str">
            <v>Door safety switch, PILZ 506334 (506301+506308)</v>
          </cell>
          <cell r="D27" t="str">
            <v>랙 통로 도어 안전 스위치</v>
          </cell>
          <cell r="E27">
            <v>10217650</v>
          </cell>
        </row>
        <row r="28">
          <cell r="B28" t="str">
            <v>SPUR GEAR, C302 N0027 ME40+C302M, STO...</v>
          </cell>
          <cell r="D28" t="str">
            <v>리프트모터 감속기</v>
          </cell>
          <cell r="E28">
            <v>10205543</v>
          </cell>
        </row>
        <row r="29">
          <cell r="B29" t="str">
            <v>POWER CHOKE, 36KW 6SL3000-0CE23-6AA0</v>
          </cell>
          <cell r="D29"/>
          <cell r="E29">
            <v>10221678</v>
          </cell>
        </row>
        <row r="30">
          <cell r="B30" t="str">
            <v>RIBBED V-BELT 3PJ 246MM CONVEYX.</v>
          </cell>
          <cell r="D30"/>
          <cell r="E30">
            <v>10196325</v>
          </cell>
        </row>
        <row r="31">
          <cell r="B31" t="str">
            <v>ROLLER CHAIN 06B-1 GL G67ML IWI ISO60...</v>
          </cell>
          <cell r="D31" t="str">
            <v>셔틀 체인 1열</v>
          </cell>
          <cell r="E31">
            <v>10196637</v>
          </cell>
        </row>
        <row r="32">
          <cell r="B32" t="str">
            <v>BALL BEARING DIN630 2305-2RS-TV</v>
          </cell>
          <cell r="D32"/>
          <cell r="E32">
            <v>10198923</v>
          </cell>
        </row>
        <row r="33">
          <cell r="B33" t="str">
            <v>BALL BEARING DIN625-1 61810-2RZ/C3H</v>
          </cell>
          <cell r="D33"/>
          <cell r="E33">
            <v>10199360</v>
          </cell>
        </row>
        <row r="34">
          <cell r="B34" t="str">
            <v>Motorized roller NB=900 Int MR -M, ST</v>
          </cell>
          <cell r="D34" t="str">
            <v>컨베이어 롤러 NB=900mm (모터구동)</v>
          </cell>
          <cell r="E34" t="str">
            <v>10328021_02_0017</v>
          </cell>
        </row>
        <row r="35">
          <cell r="B35" t="str">
            <v>Carrier roller Int NB=900 MR M. CLIPS..</v>
          </cell>
          <cell r="D35" t="str">
            <v>컨베이어 롤러 NB=900mm (무동력</v>
          </cell>
          <cell r="E35" t="str">
            <v>10328173_02_0011</v>
          </cell>
        </row>
        <row r="36">
          <cell r="B36" t="str">
            <v>RIBBED V-BELT 2PJ 284MM CONVEYX.</v>
          </cell>
          <cell r="D36"/>
          <cell r="E36">
            <v>10201500</v>
          </cell>
        </row>
        <row r="37">
          <cell r="B37" t="str">
            <v>BALL BEARING DIN625-1 6201-2RZ/C3H</v>
          </cell>
          <cell r="D37"/>
          <cell r="E37">
            <v>10199348</v>
          </cell>
        </row>
        <row r="38">
          <cell r="B38" t="str">
            <v>PRESSURE ROLLER, STR_RF TYP1 -M</v>
          </cell>
          <cell r="D38"/>
          <cell r="E38" t="str">
            <v>10196377_01</v>
          </cell>
        </row>
        <row r="39">
          <cell r="B39" t="str">
            <v>PRESSURE ROLLER, STR_RF TYP2 -M</v>
          </cell>
          <cell r="D39"/>
          <cell r="E39" t="str">
            <v>10196379_01</v>
          </cell>
        </row>
        <row r="40">
          <cell r="B40" t="str">
            <v>RIBBED V-BELT 3PJ 256MM CONVEYX.</v>
          </cell>
          <cell r="D40"/>
          <cell r="E40">
            <v>10201895</v>
          </cell>
        </row>
        <row r="41">
          <cell r="B41" t="str">
            <v>SHAFT COUPLING SEMIFLEX F575 SCH 30 P...</v>
          </cell>
          <cell r="D41"/>
          <cell r="E41">
            <v>10201889</v>
          </cell>
        </row>
        <row r="42">
          <cell r="B42" t="str">
            <v>SUPPLY MODULE, SLM 36KW 6SL3130-6TE23...</v>
          </cell>
          <cell r="D42" t="str">
            <v>6SL3130-6TE23-6AA3, Siemens Drive</v>
          </cell>
          <cell r="E42">
            <v>10223333</v>
          </cell>
        </row>
        <row r="43">
          <cell r="B43" t="str">
            <v>DOOR COUPLING ROT.OPERAT.MECH., 3VA4/...</v>
          </cell>
          <cell r="D43"/>
          <cell r="E43">
            <v>10565311</v>
          </cell>
        </row>
        <row r="44">
          <cell r="B44" t="str">
            <v>ANTENNA, ML-2452-HPA5-036</v>
          </cell>
          <cell r="D44"/>
          <cell r="E44">
            <v>10705327</v>
          </cell>
        </row>
        <row r="45">
          <cell r="B45" t="str">
            <v>CONTACTOR, LC1-D25BL</v>
          </cell>
          <cell r="D45"/>
          <cell r="E45">
            <v>10217579</v>
          </cell>
        </row>
        <row r="46">
          <cell r="B46" t="str">
            <v>INCREMENTAL ENCODER, DBS36E-BBAP00S43</v>
          </cell>
          <cell r="D46" t="str">
            <v>메인 통로 주행 엔코더</v>
          </cell>
          <cell r="E46">
            <v>10408341</v>
          </cell>
        </row>
        <row r="47">
          <cell r="B47" t="str">
            <v>SOLENOID VALVE, VUVG-L14-M52-MT-G18-1R8L</v>
          </cell>
          <cell r="D47" t="str">
            <v>에어 솔벨브</v>
          </cell>
          <cell r="E47">
            <v>10195348</v>
          </cell>
        </row>
        <row r="48">
          <cell r="B48" t="str">
            <v>POWER SUPPLY UNIT, TDR-960-24V 40A</v>
          </cell>
          <cell r="D48" t="str">
            <v>24V 파워서플라이</v>
          </cell>
          <cell r="E48">
            <v>10446264</v>
          </cell>
        </row>
        <row r="49">
          <cell r="B49" t="str">
            <v>POWER SUPPLY UNIT, TDR-960-48V 20A</v>
          </cell>
          <cell r="D49" t="str">
            <v>48V 파워서플라이</v>
          </cell>
          <cell r="E49">
            <v>10218312</v>
          </cell>
        </row>
        <row r="50">
          <cell r="B50" t="str">
            <v>POWER SUPPLY UNIT, TDR-480W-24V-20A-D…</v>
          </cell>
          <cell r="D50" t="str">
            <v>24V 파워서플라이</v>
          </cell>
          <cell r="E50">
            <v>10378041</v>
          </cell>
        </row>
        <row r="51">
          <cell r="B51" t="str">
            <v>LOAD SWITCH, KH32 T204/A M736 VE(32A)4-P</v>
          </cell>
          <cell r="D51"/>
          <cell r="E51">
            <v>10222387</v>
          </cell>
        </row>
        <row r="52">
          <cell r="B52" t="str">
            <v>BRAKE ROLLER ABR -KPL, STR_SRF</v>
          </cell>
          <cell r="D52"/>
          <cell r="E52" t="str">
            <v>10324599_01</v>
          </cell>
        </row>
        <row r="53">
          <cell r="B53" t="str">
            <v>BRAKING RESISTOR, 20 OHM 5KW</v>
          </cell>
          <cell r="D53"/>
          <cell r="E53">
            <v>10223903</v>
          </cell>
        </row>
        <row r="54">
          <cell r="B54" t="str">
            <v>MOTOR MODULE, SINGLE 45A 6SL3120-1TE2...</v>
          </cell>
          <cell r="D54" t="str">
            <v>6SL3120-1TE24-5AC0, Single Motor Module 45A</v>
          </cell>
          <cell r="E54">
            <v>10528089</v>
          </cell>
        </row>
        <row r="55">
          <cell r="B55" t="str">
            <v>LINE FILTER, 36KW 6SL3000-0BE23-6DA1</v>
          </cell>
          <cell r="D55"/>
          <cell r="E55">
            <v>10221184</v>
          </cell>
        </row>
        <row r="56">
          <cell r="B56" t="str">
            <v>POWER SUPPLY UNIT, DP500 24V/20A IP65...</v>
          </cell>
          <cell r="D56" t="str">
            <v>24V 파워서플라이</v>
          </cell>
          <cell r="E56">
            <v>10680637</v>
          </cell>
        </row>
        <row r="57">
          <cell r="B57" t="str">
            <v>REVERSING CONTACTOR, LC2D50ABBE 50A U...</v>
          </cell>
          <cell r="D57"/>
          <cell r="E57">
            <v>10585569</v>
          </cell>
        </row>
        <row r="58">
          <cell r="B58" t="str">
            <v>SWITCH DISCONNECTOR, GR.000/125A</v>
          </cell>
          <cell r="D58"/>
          <cell r="E58">
            <v>10621237</v>
          </cell>
        </row>
        <row r="59">
          <cell r="B59" t="str">
            <v>DEFLECTION UNIT 2 V2 US -M, STR_GU</v>
          </cell>
          <cell r="D59"/>
          <cell r="E59" t="str">
            <v>10615156_01</v>
          </cell>
        </row>
        <row r="60">
          <cell r="B60" t="str">
            <v>DEFLECTION UNIT 1 V2 US -M, STR_GU</v>
          </cell>
          <cell r="D60"/>
          <cell r="E60" t="str">
            <v>10615070_01</v>
          </cell>
        </row>
        <row r="61">
          <cell r="B61" t="str">
            <v>DEFLECTION ROLLER, LARGE FT, V5-M, OVL Replacement for 10581703_01</v>
          </cell>
          <cell r="D61"/>
          <cell r="E61" t="str">
            <v>10752450_02</v>
          </cell>
        </row>
        <row r="62">
          <cell r="B62" t="str">
            <v>TENSION ROLLER V2 US -M, STR_GU</v>
          </cell>
          <cell r="D62"/>
          <cell r="E62" t="str">
            <v>10615028_01</v>
          </cell>
        </row>
        <row r="63">
          <cell r="B63" t="str">
            <v>FILTER FAN, GSV2500220</v>
          </cell>
          <cell r="D63"/>
          <cell r="E63">
            <v>10404787</v>
          </cell>
        </row>
        <row r="64">
          <cell r="B64" t="str">
            <v>FILTER FAN, GSV2000211</v>
          </cell>
          <cell r="D64"/>
          <cell r="E64">
            <v>10404801</v>
          </cell>
        </row>
        <row r="65">
          <cell r="B65" t="str">
            <v>FILTER FAN, GSV2500211</v>
          </cell>
          <cell r="D65"/>
          <cell r="E65">
            <v>10404788</v>
          </cell>
        </row>
        <row r="66">
          <cell r="B66" t="str">
            <v>DEFLECTION ROLL NB=660 TYP2 -M, STR_GF</v>
          </cell>
          <cell r="D66"/>
          <cell r="E66" t="str">
            <v>10374575_01_0007</v>
          </cell>
        </row>
        <row r="67">
          <cell r="B67" t="str">
            <v>GEAR WHEEL SHAFT, TYPE 2 EBG_QFW -P, ...</v>
          </cell>
          <cell r="D67" t="str">
            <v>메인 통로 주행 휠 샤프트</v>
          </cell>
          <cell r="E67" t="str">
            <v>10395763_01</v>
          </cell>
        </row>
        <row r="68">
          <cell r="B68" t="str">
            <v>MOTOR SHAFT AM_MA_ KL SA47 -S, STR_GF</v>
          </cell>
          <cell r="D68"/>
          <cell r="E68" t="str">
            <v>10333259_01</v>
          </cell>
        </row>
        <row r="69">
          <cell r="B69" t="str">
            <v>MOTOR SHAFT WA30 075 -S ZE101484 -S, ...</v>
          </cell>
          <cell r="D69"/>
          <cell r="E69" t="str">
            <v>10333258_01</v>
          </cell>
        </row>
        <row r="70">
          <cell r="B70" t="str">
            <v>DRIVE SHAFT AT SEW 0.55 -M, STR_GU</v>
          </cell>
          <cell r="D70"/>
          <cell r="E70" t="str">
            <v>10327566_02</v>
          </cell>
        </row>
        <row r="71">
          <cell r="B71" t="str">
            <v>DEFLECTION ROLLER PV D43 -M, STR_GU</v>
          </cell>
          <cell r="D71"/>
          <cell r="E71" t="str">
            <v>10325517_01</v>
          </cell>
        </row>
        <row r="72">
          <cell r="B72" t="str">
            <v>DEFLECTION UNIT TR AT S -M, STR_RF</v>
          </cell>
          <cell r="D72"/>
          <cell r="E72" t="str">
            <v>10326391_03</v>
          </cell>
        </row>
        <row r="73">
          <cell r="B73" t="str">
            <v>DEFLECTION ROLLER PV D35 -M, STR_KRFZ</v>
          </cell>
          <cell r="D73"/>
          <cell r="E73" t="str">
            <v>10323383_01</v>
          </cell>
        </row>
        <row r="74">
          <cell r="B74" t="str">
            <v>DEFLECTION ROLLER -M, STR_GU75</v>
          </cell>
          <cell r="D74"/>
          <cell r="E74" t="str">
            <v>10330336_01</v>
          </cell>
        </row>
        <row r="75">
          <cell r="B75" t="str">
            <v>MAINTENANCE UNIT PNEUM. SMC / PF3A-OA...</v>
          </cell>
          <cell r="D75"/>
          <cell r="E75" t="str">
            <v>10511756_01</v>
          </cell>
        </row>
        <row r="76">
          <cell r="B76" t="str">
            <v>MAINTENANCE UNIT, PNEUM.ZENTR. SET2 A...</v>
          </cell>
          <cell r="D76"/>
          <cell r="E76">
            <v>10195101</v>
          </cell>
        </row>
        <row r="77">
          <cell r="B77" t="str">
            <v>I/O MODULE, ASI VBA-3E3A-G20-ZEL/E2L-...</v>
          </cell>
          <cell r="D77" t="str">
            <v>롤러 컨베이어 모터 모듈(ASI), 3in 3out</v>
          </cell>
          <cell r="E77" t="str">
            <v>10662772_01</v>
          </cell>
        </row>
        <row r="78">
          <cell r="B78" t="str">
            <v>MOTOR MODULE, ASI VBA-4E3A-G20-ZEL/M1...</v>
          </cell>
          <cell r="D78" t="str">
            <v>롤러 컨베이어 모터 모듈(ASI), 2in 2out</v>
          </cell>
          <cell r="E78" t="str">
            <v>10662775_01</v>
          </cell>
        </row>
        <row r="79">
          <cell r="B79" t="str">
            <v>OPTICAL SENSOR, OPT1515</v>
          </cell>
          <cell r="D79"/>
          <cell r="E79">
            <v>10695050</v>
          </cell>
        </row>
        <row r="80">
          <cell r="B80" t="str">
            <v>ETHERNET SWITCH, PROMESH P9+</v>
          </cell>
          <cell r="D80"/>
          <cell r="E80">
            <v>10807979</v>
          </cell>
        </row>
        <row r="81">
          <cell r="B81" t="str">
            <v>RFID READER, IQT1-FP-R4-V1</v>
          </cell>
          <cell r="D81" t="str">
            <v>RFID 리더</v>
          </cell>
          <cell r="E81">
            <v>10404892</v>
          </cell>
        </row>
        <row r="82">
          <cell r="B82" t="str">
            <v>OPTICAL SENSOR, GL6-P0511S80 10-30V PNP</v>
          </cell>
          <cell r="D82" t="str">
            <v>Conveyor sensor</v>
          </cell>
          <cell r="E82">
            <v>10452176</v>
          </cell>
        </row>
        <row r="83">
          <cell r="B83" t="str">
            <v>INPUT MODULE, 2DI G10 ASI SLAVE</v>
          </cell>
          <cell r="D83" t="str">
            <v>ASI 모듈</v>
          </cell>
          <cell r="E83">
            <v>10219383</v>
          </cell>
        </row>
        <row r="84">
          <cell r="B84" t="str">
            <v>PASSIVE DISTRIBUTOR, G10 ASI MIT SICH...</v>
          </cell>
          <cell r="D84" t="str">
            <v>ASI 모듈</v>
          </cell>
          <cell r="E84">
            <v>10219504</v>
          </cell>
        </row>
        <row r="85">
          <cell r="B85" t="str">
            <v>GEAR MOTOR SEW 1.1/5.39 SA47DRN90S4 S...</v>
          </cell>
          <cell r="D85" t="str">
            <v>모터</v>
          </cell>
          <cell r="E85">
            <v>10490868</v>
          </cell>
        </row>
        <row r="86">
          <cell r="B86" t="str">
            <v>MAINTENANCE UNIT, PNEUM.ZENTR. SET3 A...</v>
          </cell>
          <cell r="D86" t="str">
            <v>공압 레귤레이터 (압력조정기)</v>
          </cell>
          <cell r="E86">
            <v>10195103</v>
          </cell>
        </row>
        <row r="87">
          <cell r="B87" t="str">
            <v>HOOK MONTAGE MODULE -KPL, STR</v>
          </cell>
          <cell r="D87"/>
          <cell r="E87" t="str">
            <v>10271783_01</v>
          </cell>
        </row>
        <row r="88">
          <cell r="B88" t="str">
            <v>SIDE GUIDE WHEEL COMPENSA EBG -M, OSR...</v>
          </cell>
          <cell r="D88"/>
          <cell r="E88" t="str">
            <v>10679370_03</v>
          </cell>
        </row>
        <row r="89">
          <cell r="B89" t="str">
            <v>MOTORIZED ROLLER NB=660 EC5000 18:1 P...</v>
          </cell>
          <cell r="D89"/>
          <cell r="E89" t="str">
            <v>10325252_01_0004</v>
          </cell>
        </row>
        <row r="90">
          <cell r="B90" t="str">
            <v>MOTORIZED ROLLER NB=840 EC5000 18:1 P...</v>
          </cell>
          <cell r="D90"/>
          <cell r="E90" t="str">
            <v>10325252_01_0010</v>
          </cell>
        </row>
        <row r="91">
          <cell r="B91" t="str">
            <v>MOTORIZED ROLLER NB=900 EC5000 18:1 P...</v>
          </cell>
          <cell r="D91"/>
          <cell r="E91" t="str">
            <v>10325252_01_0027</v>
          </cell>
        </row>
        <row r="92">
          <cell r="B92" t="str">
            <v>CHAIN TELL1490 TEL. -M, OSR_EVO</v>
          </cell>
          <cell r="D92"/>
          <cell r="E92" t="str">
            <v>10395761_01_0016</v>
          </cell>
        </row>
        <row r="93">
          <cell r="B93" t="str">
            <v>ROLLER MODULE NB1=660 RAL7043 V3 -M, ...</v>
          </cell>
          <cell r="D93"/>
          <cell r="E93" t="str">
            <v>10516738_02_0069</v>
          </cell>
        </row>
        <row r="94">
          <cell r="B94" t="str">
            <v>ROLLER CHAIN AT VORZONE -M, STR_GU</v>
          </cell>
          <cell r="D94"/>
          <cell r="E94" t="str">
            <v>10331135_01</v>
          </cell>
        </row>
        <row r="95">
          <cell r="B95" t="str">
            <v>DRIVE UNIT US 3 -M, STR_GU</v>
          </cell>
          <cell r="D95"/>
          <cell r="E95" t="str">
            <v>10371635_01</v>
          </cell>
        </row>
        <row r="96">
          <cell r="B96" t="str">
            <v>DEFLECTION ROLLER 1 -P, STR_GU75</v>
          </cell>
          <cell r="D96"/>
          <cell r="E96" t="str">
            <v>10330364_01</v>
          </cell>
        </row>
        <row r="97">
          <cell r="B97" t="str">
            <v>TRANSFER BELT TRACK NB=660 V2 -M, STR...</v>
          </cell>
          <cell r="D97"/>
          <cell r="E97" t="str">
            <v>10477255_02_0204</v>
          </cell>
        </row>
        <row r="98">
          <cell r="B98"/>
          <cell r="D98"/>
          <cell r="E98" t="str">
            <v>10477255_02_0178</v>
          </cell>
        </row>
        <row r="99">
          <cell r="B99" t="str">
            <v>TRANSFER BELT TRACK NB=660 V2 -M, STR...</v>
          </cell>
          <cell r="D99"/>
          <cell r="E99" t="str">
            <v>10477255_02_0214</v>
          </cell>
        </row>
        <row r="100">
          <cell r="B100" t="str">
            <v>SETTING GAUGE DSNU-50 -M, STR_GU</v>
          </cell>
          <cell r="D100"/>
          <cell r="E100" t="str">
            <v>10433652_01</v>
          </cell>
        </row>
        <row r="101">
          <cell r="B101" t="str">
            <v>SETTING GAUGE DSNU-40 -M, STR_GU</v>
          </cell>
          <cell r="D101"/>
          <cell r="E101" t="str">
            <v>10433378_01</v>
          </cell>
        </row>
        <row r="102">
          <cell r="B102" t="str">
            <v>DRIVE SHAFT AM_MA_KL SA47 -M, STR_GF</v>
          </cell>
          <cell r="D102"/>
          <cell r="E102" t="str">
            <v>10323215_01</v>
          </cell>
        </row>
        <row r="103">
          <cell r="B103" t="str">
            <v>THERMOSTAT, FTS 011</v>
          </cell>
          <cell r="D103"/>
          <cell r="E103">
            <v>10789348</v>
          </cell>
        </row>
        <row r="104">
          <cell r="B104" t="str">
            <v>ETHERNET SWITCH, WENGLOR PROFINET ZAC...</v>
          </cell>
          <cell r="D104"/>
          <cell r="E104">
            <v>10216606</v>
          </cell>
        </row>
        <row r="105">
          <cell r="B105" t="str">
            <v>DOOR COUPLING ROT.OPERAT.MECH., 3VA V...</v>
          </cell>
          <cell r="D105"/>
          <cell r="E105">
            <v>10581708</v>
          </cell>
        </row>
        <row r="106">
          <cell r="B106" t="str">
            <v>DEFLECTION ROLL NB=660 UMMT -M, STR_GF</v>
          </cell>
          <cell r="D106"/>
          <cell r="E106" t="str">
            <v>10323849_03_0006</v>
          </cell>
        </row>
        <row r="107">
          <cell r="B107" t="str">
            <v>WHEEL NB1=660 Int V3 -K, STR_RW</v>
          </cell>
          <cell r="D107"/>
          <cell r="E107" t="str">
            <v>10516646_01_0006</v>
          </cell>
        </row>
        <row r="108">
          <cell r="B108" t="str">
            <v>DRIVE ROLL NB=660 AM_MA_KL -M, STR_GF</v>
          </cell>
          <cell r="D108"/>
          <cell r="E108" t="str">
            <v>10323447_01_0036</v>
          </cell>
        </row>
        <row r="109">
          <cell r="B109" t="str">
            <v>DEFLECTION ROLLER KT, V4-M, OVL Replacement for 10340918_01</v>
          </cell>
          <cell r="D109"/>
          <cell r="E109" t="str">
            <v>10752453_02</v>
          </cell>
        </row>
        <row r="110">
          <cell r="B110" t="str">
            <v>DRIVE SHAFT NB=660 SA 20 -P, STR_GF</v>
          </cell>
          <cell r="D110"/>
          <cell r="E110" t="str">
            <v>10327635_01_0003</v>
          </cell>
        </row>
        <row r="111">
          <cell r="B111" t="str">
            <v>DRIVE ROLL NB=660 AM_MA_KL -M, STR_GF</v>
          </cell>
          <cell r="D111"/>
          <cell r="E111" t="str">
            <v>10323447_01_0014</v>
          </cell>
        </row>
        <row r="112">
          <cell r="B112" t="str">
            <v>DRIVE ROLL NB1=660 FA 20 -P, STR_GF</v>
          </cell>
          <cell r="D112"/>
          <cell r="E112" t="str">
            <v>10336790_01_0002</v>
          </cell>
        </row>
        <row r="113">
          <cell r="B113" t="str">
            <v>CHAIN ENSIONING IDLER FT, V4-M, OVL Replacement for 10668816_01</v>
          </cell>
          <cell r="D113"/>
          <cell r="E113" t="str">
            <v>10752364_02</v>
          </cell>
        </row>
        <row r="114">
          <cell r="B114" t="str">
            <v>TENSION ROLL NB1=660 -M, STR_GF</v>
          </cell>
          <cell r="D114"/>
          <cell r="E114" t="str">
            <v>10323341_01_0003</v>
          </cell>
        </row>
        <row r="115">
          <cell r="B115" t="str">
            <v>DEFLECTION ROLL NB1=660 -M, STR_GF</v>
          </cell>
          <cell r="D115"/>
          <cell r="E115" t="str">
            <v>10323305_01_0002</v>
          </cell>
        </row>
        <row r="116">
          <cell r="B116" t="str">
            <v>DRIVE SHAFT Q FT 10M75 -M, OVL</v>
          </cell>
          <cell r="D116"/>
          <cell r="E116" t="str">
            <v>10338990_02</v>
          </cell>
        </row>
        <row r="117">
          <cell r="B117" t="str">
            <v>DRIVE SHAFT Q FT 10M75 -M, OVL</v>
          </cell>
          <cell r="D117"/>
          <cell r="E117" t="str">
            <v>10338990_03</v>
          </cell>
        </row>
        <row r="118">
          <cell r="B118" t="str">
            <v>INDUCTIVE SENSOR, I1BH013 3MM STIRN OE.</v>
          </cell>
          <cell r="D118" t="str">
            <v>리테이너 감지센서(긴 선)</v>
          </cell>
          <cell r="E118">
            <v>10395279</v>
          </cell>
        </row>
        <row r="119">
          <cell r="B119" t="str">
            <v>ETHERNET SWITCH, SCALANCE XB208 MANAG...</v>
          </cell>
          <cell r="D119"/>
          <cell r="E119">
            <v>10395354</v>
          </cell>
        </row>
        <row r="120">
          <cell r="B120" t="str">
            <v>LIGHT CURTAIN, SEND CML720I-T05-480.A...</v>
          </cell>
          <cell r="D120" t="str">
            <v>라이트커튼 SEND</v>
          </cell>
          <cell r="E120">
            <v>10214604</v>
          </cell>
        </row>
        <row r="121">
          <cell r="B121" t="str">
            <v>LIGHT CURTAIN, EMPF CML720I-R05-480.A...</v>
          </cell>
          <cell r="D121" t="str">
            <v>라이트커튼 EMPF</v>
          </cell>
          <cell r="E121">
            <v>10214606</v>
          </cell>
        </row>
        <row r="122">
          <cell r="B122" t="str">
            <v>SUPPLY MODULE, 0835 08-E015-0705-001</v>
          </cell>
          <cell r="D122"/>
          <cell r="E122">
            <v>10518090</v>
          </cell>
        </row>
        <row r="123">
          <cell r="B123" t="str">
            <v>SUPPLY MODULE, 0835 08-E015-0707-001</v>
          </cell>
          <cell r="D123"/>
          <cell r="E123">
            <v>10518098</v>
          </cell>
        </row>
        <row r="124">
          <cell r="B124" t="str">
            <v>CARRIER ROLLER NB1=660 Int 50KS11SK P...</v>
          </cell>
          <cell r="D124"/>
          <cell r="E124" t="str">
            <v>10560932_01_0010</v>
          </cell>
        </row>
        <row r="125">
          <cell r="B125" t="str">
            <v>DRIVE ROLL NB=660 AM_MA_KL -M, STR_GF</v>
          </cell>
          <cell r="D125"/>
          <cell r="E125" t="str">
            <v>10323447_01_0023</v>
          </cell>
        </row>
        <row r="126">
          <cell r="B126" t="str">
            <v>PARALLEL DRIVE UNIT EBL=960 -S, STR_GU</v>
          </cell>
          <cell r="D126"/>
          <cell r="E126" t="str">
            <v>10479984_03_0006</v>
          </cell>
        </row>
        <row r="127">
          <cell r="B127" t="str">
            <v>PARALLEL DRIVE UNIT EBL=960 -S, STR_GU</v>
          </cell>
          <cell r="D127"/>
          <cell r="E127" t="str">
            <v>10479984_02_0014</v>
          </cell>
        </row>
        <row r="128">
          <cell r="B128" t="str">
            <v>AUTOMATIC CIRCUIT BREAKER AC, S403M-C...</v>
          </cell>
          <cell r="D128"/>
          <cell r="E128">
            <v>10222532</v>
          </cell>
        </row>
        <row r="129">
          <cell r="B129" t="str">
            <v>INPUT MODULE, 2AI I 2-/4-WIRE ET200SP</v>
          </cell>
          <cell r="D129" t="str">
            <v>6ES7134-6GB00-0BA1(F01.1:1EA)</v>
          </cell>
          <cell r="E129">
            <v>10223962</v>
          </cell>
        </row>
        <row r="130">
          <cell r="B130" t="str">
            <v>TOOTHED BELT L=35.83 Q LIFT PZRM 10M7...</v>
          </cell>
          <cell r="D130" t="str">
            <v>리프트 밸트</v>
          </cell>
          <cell r="E130" t="str">
            <v>10339138_01_0567</v>
          </cell>
        </row>
        <row r="131">
          <cell r="B131" t="str">
            <v>TOOTHED BELT L=33.92 Q LIFT PZRM 10M7...</v>
          </cell>
          <cell r="D131" t="str">
            <v>리프트 밸트</v>
          </cell>
          <cell r="E131" t="str">
            <v>10339138_01_0566</v>
          </cell>
        </row>
        <row r="132">
          <cell r="B132" t="str">
            <v>CONVEYOR SYSTEM, TOP LAM 75 STD GECL ...</v>
          </cell>
          <cell r="D132"/>
          <cell r="E132" t="str">
            <v>10664180_01_0018</v>
          </cell>
        </row>
        <row r="133">
          <cell r="B133" t="str">
            <v>GUIDE ROLLER UB=1 Standard 4° b LAM T...</v>
          </cell>
          <cell r="D133"/>
          <cell r="E133" t="str">
            <v>10800091_01_0028</v>
          </cell>
        </row>
        <row r="134">
          <cell r="B134" t="str">
            <v>CONVEYOR SYSTEM, BOTTOM LAM 75 STD GE...</v>
          </cell>
          <cell r="D134"/>
          <cell r="E134" t="str">
            <v>10663979_01_0020</v>
          </cell>
        </row>
        <row r="135">
          <cell r="B135" t="str">
            <v>CABLE CARRIER, VARIO EBG, OSR_EVO_KK</v>
          </cell>
          <cell r="D135"/>
          <cell r="E135" t="str">
            <v>10703609_01_0002</v>
          </cell>
        </row>
        <row r="136">
          <cell r="B136" t="str">
            <v>SOLENOID VALVE, SMC 3/2 V111-5G-X449 M8</v>
          </cell>
          <cell r="D136" t="str">
            <v>에어 솔벨브</v>
          </cell>
          <cell r="E136">
            <v>10196883</v>
          </cell>
        </row>
        <row r="137">
          <cell r="B137" t="str">
            <v>PRESSURE ROLLER, STR_RF TYP4 -M</v>
          </cell>
          <cell r="D137"/>
          <cell r="E137" t="str">
            <v>10196382_01</v>
          </cell>
        </row>
        <row r="138">
          <cell r="B138" t="str">
            <v>PRESSURE ROLLER, STR_RF TYP3 -M</v>
          </cell>
          <cell r="D138"/>
          <cell r="E138" t="str">
            <v>10196380_01</v>
          </cell>
        </row>
        <row r="139">
          <cell r="B139" t="str">
            <v>GEAR WHEEL SHAFT, TYPE 3 EBG_QFW -P, ...</v>
          </cell>
          <cell r="D139"/>
          <cell r="E139" t="str">
            <v>10616060_01</v>
          </cell>
        </row>
        <row r="140">
          <cell r="B140" t="str">
            <v>GEAR WHEEL SHAFT EBG_QFW -P, OSR_EVO</v>
          </cell>
          <cell r="D140" t="str">
            <v>크로스 통로 주행 휠 샤프트</v>
          </cell>
          <cell r="E140" t="str">
            <v>10395613_01</v>
          </cell>
        </row>
        <row r="141">
          <cell r="B141" t="str">
            <v>FLANGED SHAFT TR AT V3, STR_RF</v>
          </cell>
          <cell r="D141"/>
          <cell r="E141" t="str">
            <v>10334488_02</v>
          </cell>
        </row>
        <row r="142">
          <cell r="B142" t="str">
            <v>DEFLECTION UNIT TR AT S -M, STR_RF</v>
          </cell>
          <cell r="D142"/>
          <cell r="E142" t="str">
            <v>10326391_02</v>
          </cell>
        </row>
        <row r="143">
          <cell r="B143" t="str">
            <v>POWER SUPPLY UNIT, HPE X371 12VDC 250...</v>
          </cell>
          <cell r="D143"/>
          <cell r="E143">
            <v>10580286</v>
          </cell>
        </row>
        <row r="144">
          <cell r="B144" t="str">
            <v>POWER SUPPLY UNIT, HPE X372 54VDC 105...</v>
          </cell>
          <cell r="D144"/>
          <cell r="E144">
            <v>10580284</v>
          </cell>
        </row>
        <row r="145">
          <cell r="B145" t="str">
            <v>PARALLEL KEY, DIN6885-1 A 6X6X45-C45+C</v>
          </cell>
          <cell r="D145"/>
          <cell r="E145">
            <v>10200597</v>
          </cell>
        </row>
        <row r="146">
          <cell r="B146" t="str">
            <v>PARALLEL KEY, DIN6885-1 A 6X6X70-C45+C</v>
          </cell>
          <cell r="D146"/>
          <cell r="E146">
            <v>10200709</v>
          </cell>
        </row>
        <row r="147">
          <cell r="B147" t="str">
            <v>CABLE CARRIER GLA=308  3 TYP255.03.10...</v>
          </cell>
          <cell r="D147"/>
          <cell r="E147" t="str">
            <v>10452235_01_0147</v>
          </cell>
        </row>
        <row r="148">
          <cell r="B148" t="str">
            <v>FREQUENCY CONVERTER, G115D FSA 0,37KW...</v>
          </cell>
          <cell r="D148" t="str">
            <v>프리퀀시 컨버터</v>
          </cell>
          <cell r="E148">
            <v>10676612</v>
          </cell>
        </row>
        <row r="149">
          <cell r="B149" t="str">
            <v>BALL BEARING DIN625-1 6206-2ZR</v>
          </cell>
          <cell r="D149"/>
          <cell r="E149">
            <v>10199418</v>
          </cell>
        </row>
        <row r="150">
          <cell r="B150" t="str">
            <v>SIDE GUIDE WHEEL, COMPENSA EBG, OSR_EVO</v>
          </cell>
          <cell r="D150"/>
          <cell r="E150" t="str">
            <v>10679338_01</v>
          </cell>
        </row>
        <row r="151">
          <cell r="B151" t="str">
            <v>AXLE PIN ROLLERDRIVE EC310 PV OZK, STR</v>
          </cell>
          <cell r="D151"/>
          <cell r="E151" t="str">
            <v>10334753_01</v>
          </cell>
        </row>
        <row r="152">
          <cell r="B152" t="str">
            <v>DEFLECTION ROLLER -M, STR_KRFK</v>
          </cell>
          <cell r="D152"/>
          <cell r="E152" t="str">
            <v>10334703_01</v>
          </cell>
        </row>
        <row r="153">
          <cell r="B153" t="str">
            <v>OPTICAL PROXIMITY SWITCH, P1KH042</v>
          </cell>
          <cell r="D153"/>
          <cell r="E153" t="str">
            <v>10634406_01</v>
          </cell>
        </row>
        <row r="154">
          <cell r="B154" t="str">
            <v>INDUCTIVE SENSOR, I1BH011 3MM STIRN OE.</v>
          </cell>
          <cell r="D154" t="str">
            <v>리테이너 감지센서(짧은선)</v>
          </cell>
          <cell r="E154">
            <v>10395273</v>
          </cell>
        </row>
        <row r="155">
          <cell r="B155" t="str">
            <v>AUTOMATIC CIRCUIT BREAKER DC, S201UDC...</v>
          </cell>
          <cell r="D155"/>
          <cell r="E155">
            <v>10221051</v>
          </cell>
        </row>
        <row r="156">
          <cell r="B156" t="str">
            <v>AUTOMATIC CIRCUIT BREAKER DC, S201DC-...</v>
          </cell>
          <cell r="D156"/>
          <cell r="E156">
            <v>10221867</v>
          </cell>
        </row>
        <row r="157">
          <cell r="B157" t="str">
            <v>RETAINER SPKT=5 retainer length 130mm...</v>
          </cell>
          <cell r="D157"/>
          <cell r="E157" t="str">
            <v>10395046_02_0003</v>
          </cell>
        </row>
        <row r="158">
          <cell r="B158" t="str">
            <v>RETAINER SPKT=5 retainer length 130mm...</v>
          </cell>
          <cell r="D158"/>
          <cell r="E158" t="str">
            <v>10395046_03_0003</v>
          </cell>
        </row>
        <row r="159">
          <cell r="B159" t="str">
            <v>ACCESS POINT, KAG ARUBA AP-504 RW CON...</v>
          </cell>
          <cell r="D159"/>
          <cell r="E159" t="str">
            <v>10709974_01</v>
          </cell>
        </row>
        <row r="160">
          <cell r="B160" t="str">
            <v>MONITOR, LENOVO T24 TOUCH K CONFIGURATED</v>
          </cell>
          <cell r="D160"/>
          <cell r="E160" t="str">
            <v>10736752_01</v>
          </cell>
        </row>
        <row r="161">
          <cell r="B161" t="str">
            <v>ETHERNET SWITCH, SL_ARUBA, 24G, CL4, ...</v>
          </cell>
          <cell r="D161"/>
          <cell r="E161" t="str">
            <v>10716680_01</v>
          </cell>
        </row>
        <row r="162">
          <cell r="B162" t="str">
            <v>COMPUTER, HP ELITED. 600 G9 SFF KONF ...Replacement for 10685475_01</v>
          </cell>
          <cell r="D162"/>
          <cell r="E162" t="str">
            <v>10842145_01</v>
          </cell>
        </row>
        <row r="163">
          <cell r="B163" t="str">
            <v>COMPUTER, KAG HP ELITED. 800 G9 DM KO...</v>
          </cell>
          <cell r="D163"/>
          <cell r="E163" t="str">
            <v>10830634_01</v>
          </cell>
        </row>
        <row r="164">
          <cell r="B164" t="str">
            <v>COMPUTER, KAG HP ELITED. 800 G9 DM KO...</v>
          </cell>
          <cell r="D164"/>
          <cell r="E164" t="str">
            <v>10830634_01</v>
          </cell>
        </row>
        <row r="165">
          <cell r="B165" t="str">
            <v>ETHERNET SWITCH, PROMESH P28-RL KONF ...</v>
          </cell>
          <cell r="D165"/>
          <cell r="E165" t="str">
            <v>10793386_01</v>
          </cell>
        </row>
        <row r="166">
          <cell r="B166" t="str">
            <v>ETHERNET SWITCH, SL_ARUBA, 24G, 4X SFP56</v>
          </cell>
          <cell r="D166"/>
          <cell r="E166" t="str">
            <v>10716648_01</v>
          </cell>
        </row>
        <row r="167">
          <cell r="B167" t="str">
            <v>WLAN CLIENT, MICROTIC EBG CONFIGURATED</v>
          </cell>
          <cell r="D167"/>
          <cell r="E167" t="str">
            <v>10800171_01</v>
          </cell>
        </row>
        <row r="168">
          <cell r="B168" t="str">
            <v>SCANNER, Cognex, DM280</v>
          </cell>
          <cell r="D168"/>
          <cell r="E168" t="str">
            <v>10849086_01</v>
          </cell>
        </row>
        <row r="169">
          <cell r="B169" t="str">
            <v>AUTOMATIC CIRCUIT BREAKER AC, S401M-B...</v>
          </cell>
          <cell r="D169"/>
          <cell r="E169">
            <v>10221188</v>
          </cell>
        </row>
        <row r="170">
          <cell r="B170" t="str">
            <v>DEFLECTION ROLLER, LARGE TEL. -M, OSR...</v>
          </cell>
          <cell r="D170"/>
          <cell r="E170" t="str">
            <v>10394325_01</v>
          </cell>
        </row>
        <row r="171">
          <cell r="B171" t="str">
            <v>DEFLECTION ROLLER SBH -M, OSR_EVO</v>
          </cell>
          <cell r="D171"/>
          <cell r="E171" t="str">
            <v>10421389_01</v>
          </cell>
        </row>
        <row r="172">
          <cell r="B172" t="str">
            <v>ACCESS CONCEPT, ACTUATOR V1 E -M, OSR_EVO</v>
          </cell>
          <cell r="D172" t="str">
            <v>KNAPP LOCK (LIGHT CURTAIN 전 LOCK)</v>
          </cell>
          <cell r="E172" t="str">
            <v>10416998_01</v>
          </cell>
        </row>
        <row r="173">
          <cell r="B173" t="str">
            <v>ACCESS CONCEPT LZYL=4510 LINKS 1E V2 ...</v>
          </cell>
          <cell r="D173" t="str">
            <v>KNAPP LOCK (출입문 LOCK)</v>
          </cell>
          <cell r="E173" t="str">
            <v>10609544_02_0001</v>
          </cell>
        </row>
        <row r="174">
          <cell r="B174" t="str">
            <v>ACCESS CONCEPT EMERGENCY E -KPL, K_LOCK</v>
          </cell>
          <cell r="D174" t="str">
            <v>KNAPP LOCK(Emergency)</v>
          </cell>
          <cell r="E174" t="str">
            <v>10505322_01</v>
          </cell>
        </row>
        <row r="175">
          <cell r="B175" t="str">
            <v>OUTPUT MODULE, 8DQ 24V/0,5A ET200SP</v>
          </cell>
          <cell r="D175" t="str">
            <v>6ES7132-6BF01-0BA0(F01.1:4EA, Lift:1EA)</v>
          </cell>
          <cell r="E175">
            <v>10223709</v>
          </cell>
        </row>
        <row r="176">
          <cell r="B176" t="str">
            <v>CPU, 1517F-3PN/DP6ES7517-3FP00-0AB0</v>
          </cell>
          <cell r="D176" t="str">
            <v>(F01.1:1EA)</v>
          </cell>
          <cell r="E176">
            <v>10223770</v>
          </cell>
        </row>
        <row r="177">
          <cell r="B177" t="str">
            <v>SERVOMOTOR 1FT7105-5SF71-3BH0 SIE 20....</v>
          </cell>
          <cell r="D177" t="str">
            <v>리프트 모터</v>
          </cell>
          <cell r="E177">
            <v>10205800</v>
          </cell>
        </row>
        <row r="178">
          <cell r="B178" t="str">
            <v>GEAR MOTOR SEW 0.55/10.25 WA30DRN80MK...</v>
          </cell>
          <cell r="D178"/>
          <cell r="E178">
            <v>10671424</v>
          </cell>
        </row>
        <row r="179">
          <cell r="B179" t="str">
            <v>GEAR MOTOR SEW 0.75/6.57 WA30DRN80M4 ...</v>
          </cell>
          <cell r="D179"/>
          <cell r="E179">
            <v>10490865</v>
          </cell>
        </row>
        <row r="180">
          <cell r="B180" t="str">
            <v>CARRIER ROLLER, Rul 652 50 ST 8RA PV ...</v>
          </cell>
          <cell r="D180"/>
          <cell r="E180" t="str">
            <v>10271494_01_0028</v>
          </cell>
        </row>
        <row r="181">
          <cell r="B181" t="str">
            <v>CARRIER ROLLER, Rul 652 50 ST 8RA PV STD</v>
          </cell>
          <cell r="D181"/>
          <cell r="E181" t="str">
            <v>10272221_01_0230</v>
          </cell>
        </row>
        <row r="182">
          <cell r="B182" t="str">
            <v>GEAR MOTOR SEW 0.55/8.2 WA30DRN80MK4 ...</v>
          </cell>
          <cell r="D182"/>
          <cell r="E182">
            <v>10671421</v>
          </cell>
        </row>
        <row r="183">
          <cell r="B183" t="str">
            <v>GEAR MOTOR SEW 0.55/14.33 WA30DRN80MK...</v>
          </cell>
          <cell r="D183"/>
          <cell r="E183">
            <v>10671423</v>
          </cell>
        </row>
        <row r="184">
          <cell r="B184" t="str">
            <v>GEAR MOTOR SEW 0.37/8.2 WA20DRN71M4 I...</v>
          </cell>
          <cell r="D184"/>
          <cell r="E184">
            <v>10671422</v>
          </cell>
        </row>
        <row r="185">
          <cell r="B185" t="str">
            <v>GEAR MOTOR SEW 0.75/10.25 WA30DRN80M4...</v>
          </cell>
          <cell r="D185"/>
          <cell r="E185">
            <v>10690919</v>
          </cell>
        </row>
        <row r="186">
          <cell r="B186" t="str">
            <v>GEAR MOTOR SEW 0.75/8.2 WA30DRN80M4 I...</v>
          </cell>
          <cell r="D186"/>
          <cell r="E186">
            <v>10690980</v>
          </cell>
        </row>
        <row r="187">
          <cell r="B187" t="str">
            <v>GEAR MOTOR SEW 0.37/10.25 WA20DRN71MS...</v>
          </cell>
          <cell r="D187"/>
          <cell r="E187">
            <v>10672265</v>
          </cell>
        </row>
        <row r="188">
          <cell r="B188" t="str">
            <v>WELDING KIT, EV GURT 30/35/40MM UNIV....</v>
          </cell>
          <cell r="D188"/>
          <cell r="E188" t="str">
            <v>10199605_01</v>
          </cell>
        </row>
        <row r="189">
          <cell r="B189" t="str">
            <v>POWER SUPPLY UNIT, PRO MAX 480W 24V 20A</v>
          </cell>
          <cell r="D189"/>
          <cell r="E189">
            <v>10670781</v>
          </cell>
        </row>
        <row r="190">
          <cell r="B190" t="str">
            <v>FREQUENCY CONVERTER, G115D FSA 1,10KW...</v>
          </cell>
          <cell r="D190" t="str">
            <v>프리퀀시 컨버터</v>
          </cell>
          <cell r="E190">
            <v>10676615</v>
          </cell>
        </row>
        <row r="191">
          <cell r="B191" t="str">
            <v>POWER SUPPLY UNIT, ASI VAN-24DC-K28 4A</v>
          </cell>
          <cell r="D191" t="str">
            <v>AS-Interface power supply (DC/DC transducer for field bus applications)</v>
          </cell>
          <cell r="E191">
            <v>10219445</v>
          </cell>
        </row>
        <row r="192">
          <cell r="B192" t="str">
            <v>CONTROL UNIT, CU320-2 PN 6SL3040-1MA0...</v>
          </cell>
          <cell r="D192"/>
          <cell r="E192">
            <v>10222391</v>
          </cell>
        </row>
        <row r="193">
          <cell r="B193" t="str">
            <v>CABLE CARRIER, VARIO EBG, OSR_EVO_KK</v>
          </cell>
          <cell r="D193"/>
          <cell r="E193" t="str">
            <v>10703609_01_0002</v>
          </cell>
        </row>
        <row r="194">
          <cell r="B194" t="str">
            <v>CABLE CARRIER GLA=325  3 TYP255.03.10...</v>
          </cell>
          <cell r="D194"/>
          <cell r="E194" t="str">
            <v>10452235_01_0148</v>
          </cell>
        </row>
        <row r="195">
          <cell r="B195" t="str">
            <v>END MODULE, 0835 08-E015-0706-001</v>
          </cell>
          <cell r="D195"/>
          <cell r="E195">
            <v>10518094</v>
          </cell>
        </row>
        <row r="196">
          <cell r="B196" t="str">
            <v>SPHERICAL ROLLER BEARING BS2-2208-2CS</v>
          </cell>
          <cell r="D196" t="str">
            <v>베어링</v>
          </cell>
          <cell r="E196">
            <v>10199544</v>
          </cell>
        </row>
        <row r="197">
          <cell r="B197" t="str">
            <v>SHUTTLE TYP=3 2D Vario Shuttle V2 -KP...</v>
          </cell>
          <cell r="D197"/>
          <cell r="E197" t="str">
            <v>10689623_01_0011</v>
          </cell>
        </row>
        <row r="198">
          <cell r="B198" t="str">
            <v>FREQUENCY CONVERTER, G115D FSA 0,75KW...</v>
          </cell>
          <cell r="D198" t="str">
            <v>프리퀀시 컨버터</v>
          </cell>
          <cell r="E198">
            <v>10676614</v>
          </cell>
        </row>
        <row r="199">
          <cell r="B199" t="str">
            <v>BRAKING MODULE, 6SL3400-1AE31-0AA1</v>
          </cell>
          <cell r="D199"/>
          <cell r="E199">
            <v>10223513</v>
          </cell>
        </row>
        <row r="200">
          <cell r="B200" t="str">
            <v>SWITCH DISCONNECTOR, WOEHNER BAUGR.TYP3</v>
          </cell>
          <cell r="D200"/>
          <cell r="E200">
            <v>10719508</v>
          </cell>
        </row>
        <row r="201">
          <cell r="B201" t="str">
            <v>SWITCH DISCONNECTOR, WOEHNER BAUGR.TYP4</v>
          </cell>
          <cell r="D201"/>
          <cell r="E201">
            <v>10719509</v>
          </cell>
        </row>
        <row r="202">
          <cell r="B202" t="str">
            <v>SWITCH DISCONNECTOR, WOEHNER BAUGR.TYP1</v>
          </cell>
          <cell r="D202"/>
          <cell r="E202">
            <v>10719083</v>
          </cell>
        </row>
        <row r="203">
          <cell r="B203" t="str">
            <v>COMMUNICATION PROCESSOR, CP1542SP-1 E...</v>
          </cell>
          <cell r="D203"/>
          <cell r="E203">
            <v>10546365</v>
          </cell>
        </row>
        <row r="204">
          <cell r="B204" t="str">
            <v>DOOR COUPLING ROT.OPERAT.MECH., 3VA5/...</v>
          </cell>
          <cell r="D204"/>
          <cell r="E204">
            <v>10565313</v>
          </cell>
        </row>
        <row r="205">
          <cell r="B205" t="str">
            <v>CIRCUIT BREAKER, 3VA5220-5ED31-0AA0(2...</v>
          </cell>
          <cell r="D205"/>
          <cell r="E205">
            <v>10563297</v>
          </cell>
        </row>
        <row r="206">
          <cell r="B206" t="str">
            <v>FILTER FAN, GSV1500211</v>
          </cell>
          <cell r="D206"/>
          <cell r="E206">
            <v>10404803</v>
          </cell>
        </row>
        <row r="207">
          <cell r="B207" t="str">
            <v>ETHERNET SWITCH, SCALANCE X204-F MANA...</v>
          </cell>
          <cell r="D207"/>
          <cell r="E207">
            <v>10222412</v>
          </cell>
        </row>
        <row r="208">
          <cell r="B208" t="str">
            <v>CPU, ET200SP IM 155-6PN ST</v>
          </cell>
          <cell r="D208" t="str">
            <v>6ES7155-6AU01-0BN0 (F1:1EA, F2:1EA, F3:1EA SUV:1EA, ESUVA01~03:3EA, F01.1:2EA, Lift:1EA)</v>
          </cell>
          <cell r="E208">
            <v>10223763</v>
          </cell>
        </row>
        <row r="209">
          <cell r="B209" t="str">
            <v>CPU, ET200SP CPU 1512SP F-1 PN</v>
          </cell>
          <cell r="D209"/>
          <cell r="E209">
            <v>10223957</v>
          </cell>
        </row>
        <row r="210">
          <cell r="B210" t="str">
            <v>FILTER FAN, GSV1500220</v>
          </cell>
          <cell r="D210"/>
          <cell r="E210">
            <v>10404802</v>
          </cell>
        </row>
        <row r="211">
          <cell r="B211"/>
          <cell r="D211"/>
          <cell r="E211">
            <v>10563292</v>
          </cell>
        </row>
        <row r="212">
          <cell r="B212" t="str">
            <v>POWER SUPPLY UNIT, TDR-240W-24V-10A-D...</v>
          </cell>
          <cell r="D212" t="str">
            <v>24V 파워서플라이</v>
          </cell>
          <cell r="E212">
            <v>10527987</v>
          </cell>
        </row>
        <row r="213">
          <cell r="B213" t="str">
            <v>PANEL METER, PAC3220</v>
          </cell>
          <cell r="D213"/>
          <cell r="E213">
            <v>10656066</v>
          </cell>
        </row>
        <row r="214">
          <cell r="B214" t="str">
            <v>CIRCUIT BREAKER, 3VA5140-5ED31-0AA0(4...</v>
          </cell>
          <cell r="D214"/>
          <cell r="E214">
            <v>10562978</v>
          </cell>
        </row>
        <row r="215">
          <cell r="B215" t="str">
            <v>CONTACTOR, LC1DT60ABBE 4P 60A UC 24V</v>
          </cell>
          <cell r="D215"/>
          <cell r="E215">
            <v>10585568</v>
          </cell>
        </row>
        <row r="216">
          <cell r="B216" t="str">
            <v>POWER SUPPLY UNIT, SITOP PSU8200 24V 20A</v>
          </cell>
          <cell r="D216"/>
          <cell r="E216">
            <v>10218315</v>
          </cell>
        </row>
        <row r="217">
          <cell r="B217" t="str">
            <v>CIRCUIT BREAKER, 3VA5150-5ED31-0AA0(5...</v>
          </cell>
          <cell r="D217"/>
          <cell r="E217">
            <v>10562979</v>
          </cell>
        </row>
        <row r="218">
          <cell r="B218" t="str">
            <v>LOAD SWITCH, KG32B T104/06E(32A)4-P</v>
          </cell>
          <cell r="D218"/>
          <cell r="E218">
            <v>10221038</v>
          </cell>
        </row>
        <row r="219">
          <cell r="B219" t="str">
            <v>MONITORING RELAY, 3UG4615-2CR20 NON-C...</v>
          </cell>
          <cell r="D219"/>
          <cell r="E219">
            <v>10587771</v>
          </cell>
        </row>
        <row r="220">
          <cell r="B220" t="str">
            <v>MOTOR-PROT. CIRCUIT BREAKER-400V-0.25...</v>
          </cell>
          <cell r="D220"/>
          <cell r="E220">
            <v>10217205</v>
          </cell>
        </row>
        <row r="221">
          <cell r="B221" t="str">
            <v>RES. CURR. OP. CIRCUIT-BREAKER-AC-415...</v>
          </cell>
          <cell r="D221"/>
          <cell r="E221">
            <v>10222407</v>
          </cell>
        </row>
        <row r="222">
          <cell r="B222" t="str">
            <v>RES. CURR. OP. CIRCUIT-BREAKER-AC-415...</v>
          </cell>
          <cell r="D222"/>
          <cell r="E222">
            <v>10222406</v>
          </cell>
        </row>
        <row r="223">
          <cell r="B223" t="str">
            <v>AUTOMATIC CIRCUIT BREAKER AC, S403M-C...</v>
          </cell>
          <cell r="D223"/>
          <cell r="E223">
            <v>10222525</v>
          </cell>
        </row>
        <row r="224">
          <cell r="B224" t="str">
            <v>DEFLECTION ROLLER SBH -P, OSR_EVO</v>
          </cell>
          <cell r="D224"/>
          <cell r="E224" t="str">
            <v>10421663_01</v>
          </cell>
        </row>
        <row r="225">
          <cell r="B225" t="str">
            <v>OPTICAL SENSOR, WL9-3P2230</v>
          </cell>
          <cell r="D225"/>
          <cell r="E225">
            <v>10214637</v>
          </cell>
        </row>
        <row r="226">
          <cell r="B226" t="str">
            <v>MOT.PROT. CIRCUIT BREAKER COMB, GV2-M...</v>
          </cell>
          <cell r="D226"/>
          <cell r="E226">
            <v>10217574</v>
          </cell>
        </row>
        <row r="227">
          <cell r="B227" t="str">
            <v>CONTACTOR, LP4-K0601BW3</v>
          </cell>
          <cell r="D227"/>
          <cell r="E227">
            <v>10217027</v>
          </cell>
        </row>
        <row r="228">
          <cell r="B228" t="str">
            <v>AUTOMATIC CIRCUIT BREAKER AC, S403M-C...</v>
          </cell>
          <cell r="D228"/>
          <cell r="E228">
            <v>10222529</v>
          </cell>
        </row>
        <row r="229">
          <cell r="B229" t="str">
            <v>SWITCH, WI100 10A</v>
          </cell>
          <cell r="D229"/>
          <cell r="E229">
            <v>10220251</v>
          </cell>
        </row>
        <row r="230">
          <cell r="B230" t="str">
            <v>PASSIVE DISTRIBUTOR, ASI AUX 16/20A</v>
          </cell>
          <cell r="D230"/>
          <cell r="E230">
            <v>10379280</v>
          </cell>
        </row>
        <row r="231">
          <cell r="B231" t="str">
            <v>OPTICAL SENSOR, P1KL023 REFL.LS</v>
          </cell>
          <cell r="D231" t="str">
            <v>Rear buffer sensor</v>
          </cell>
          <cell r="E231">
            <v>10510473</v>
          </cell>
        </row>
        <row r="232">
          <cell r="B232" t="str">
            <v>AUTOMATIC CIRCUIT BREAKER AC, S401M-B...</v>
          </cell>
          <cell r="D232"/>
          <cell r="E232">
            <v>10221652</v>
          </cell>
        </row>
        <row r="233">
          <cell r="B233" t="str">
            <v>DEFLECTION ROLLER 5 -M, STR_GU75</v>
          </cell>
          <cell r="D233"/>
          <cell r="E233" t="str">
            <v>10516478_01</v>
          </cell>
        </row>
        <row r="234">
          <cell r="B234" t="str">
            <v>BALL BEARING DIN625-1 608-2RZ/C3H</v>
          </cell>
          <cell r="D234"/>
          <cell r="E234">
            <v>10199349</v>
          </cell>
        </row>
        <row r="235">
          <cell r="B235" t="str">
            <v>RIBBED V-BELT 2PJ 256MM CONVEYX.</v>
          </cell>
          <cell r="D235"/>
          <cell r="E235">
            <v>10201326</v>
          </cell>
        </row>
        <row r="236">
          <cell r="B236" t="str">
            <v>DEFLECTION ROLLER ANTRIEB UNTEN V3 -M...Replacement for 10371263_01</v>
          </cell>
          <cell r="D236"/>
          <cell r="E236" t="str">
            <v>10752367_02</v>
          </cell>
        </row>
        <row r="237">
          <cell r="B237" t="str">
            <v>BALL BEARING DIN625-1 6000-2RZ/C3H, S...</v>
          </cell>
          <cell r="D237"/>
          <cell r="E237">
            <v>10614804</v>
          </cell>
        </row>
        <row r="238">
          <cell r="B238" t="str">
            <v>ROUND BELT HAB X HABICORD DM 4 L287, ...</v>
          </cell>
          <cell r="D238"/>
          <cell r="E238" t="str">
            <v>10201825_01</v>
          </cell>
        </row>
        <row r="239">
          <cell r="B239" t="str">
            <v>CYLINDER, SMC JCQA-32-20</v>
          </cell>
          <cell r="D239" t="str">
            <v>에어실린더</v>
          </cell>
          <cell r="E239">
            <v>10617100</v>
          </cell>
        </row>
        <row r="240">
          <cell r="B240" t="str">
            <v>BASE UNIT, 20 P12+A4+0B TYP_B0 ET200SP</v>
          </cell>
          <cell r="D240"/>
          <cell r="E240">
            <v>10403959</v>
          </cell>
        </row>
        <row r="241">
          <cell r="B241" t="str">
            <v>SAFETY RELAY, PNOZ S5 C 24VDC 2N/O2N/OT</v>
          </cell>
          <cell r="D241"/>
          <cell r="E241">
            <v>10217900</v>
          </cell>
        </row>
        <row r="242">
          <cell r="B242" t="str">
            <v>BALL BEARING 2206-2RS</v>
          </cell>
          <cell r="D242"/>
          <cell r="E242">
            <v>10199532</v>
          </cell>
        </row>
        <row r="243">
          <cell r="B243" t="str">
            <v>AUTOMATIC CIRCUIT BREAKER AC, S403M-C...</v>
          </cell>
          <cell r="D243"/>
          <cell r="E243">
            <v>10222589</v>
          </cell>
        </row>
        <row r="244">
          <cell r="B244" t="str">
            <v>FUSE, NH00 100A</v>
          </cell>
          <cell r="D244" t="str">
            <v>퓨즈 100A</v>
          </cell>
          <cell r="E244">
            <v>10219643</v>
          </cell>
        </row>
        <row r="245">
          <cell r="B245" t="str">
            <v>RES. CURR. OP. CIRCUIT-BREAKER-AC-480...</v>
          </cell>
          <cell r="D245"/>
          <cell r="E245">
            <v>10628486</v>
          </cell>
        </row>
        <row r="246">
          <cell r="B246" t="str">
            <v>PLUG, PUSH PULL RJ45</v>
          </cell>
          <cell r="D246"/>
          <cell r="E246">
            <v>10480402</v>
          </cell>
        </row>
        <row r="247">
          <cell r="B247" t="str">
            <v>INDUCTIVE SENSOR, I1BH026 KABELLAENGE=4M</v>
          </cell>
          <cell r="D247"/>
          <cell r="E247">
            <v>10595386</v>
          </cell>
        </row>
        <row r="248">
          <cell r="B248" t="str">
            <v>CABLE TELL1490, NFST/NFST-ST/ST-4/4-4</v>
          </cell>
          <cell r="D248"/>
          <cell r="E248" t="str">
            <v>10411012_01_0027</v>
          </cell>
        </row>
        <row r="249">
          <cell r="B249" t="str">
            <v>FUSE, 4A/125V TRAEGE NANO 452 SMD</v>
          </cell>
          <cell r="D249"/>
          <cell r="E249">
            <v>10215181</v>
          </cell>
        </row>
        <row r="250">
          <cell r="B250" t="str">
            <v>INDUCTIVE SENSOR, I1BH027, 4MM, NFLU,...</v>
          </cell>
          <cell r="D250"/>
          <cell r="E250">
            <v>10623269</v>
          </cell>
        </row>
        <row r="251">
          <cell r="B251" t="str">
            <v>SPHERICAL ROLLER BEARING BS2-2206-2CS...</v>
          </cell>
          <cell r="D251"/>
          <cell r="E251">
            <v>10199223</v>
          </cell>
        </row>
        <row r="252">
          <cell r="B252" t="str">
            <v>ROUND BELT ENDLOS D=4MM L195, STR_GU</v>
          </cell>
          <cell r="D252"/>
          <cell r="E252" t="str">
            <v>10201542_01</v>
          </cell>
        </row>
        <row r="253">
          <cell r="B253" t="str">
            <v>BALL BEARING DIN625-1 6002-2RZ/C3H</v>
          </cell>
          <cell r="D253"/>
          <cell r="E253">
            <v>10199353</v>
          </cell>
        </row>
        <row r="254">
          <cell r="B254" t="str">
            <v>PLUG, PUSH PULL POWER 5POL</v>
          </cell>
          <cell r="D254"/>
          <cell r="E254">
            <v>10480401</v>
          </cell>
        </row>
        <row r="255">
          <cell r="B255" t="str">
            <v>TOOTHED BELT, PCC 8MGT B21 L640 SBT P...</v>
          </cell>
          <cell r="D255"/>
          <cell r="E255">
            <v>10198428</v>
          </cell>
        </row>
        <row r="256">
          <cell r="B256" t="str">
            <v>RIBBED V-BELT 6PJ 456MM CONVEYX.</v>
          </cell>
          <cell r="D256"/>
          <cell r="E256">
            <v>10196563</v>
          </cell>
        </row>
        <row r="257">
          <cell r="B257" t="str">
            <v>RIBBED V-BELT 2PJ 246MM CONVEYX.</v>
          </cell>
          <cell r="D257"/>
          <cell r="E257">
            <v>10201894</v>
          </cell>
        </row>
        <row r="258">
          <cell r="B258" t="str">
            <v>DOOR COUPLING ROT.OPERAT.MECH., 3VA Z...</v>
          </cell>
          <cell r="D258"/>
          <cell r="E258">
            <v>10581707</v>
          </cell>
        </row>
        <row r="259">
          <cell r="B259" t="str">
            <v>TOOLS, 1 STR_GU</v>
          </cell>
          <cell r="D259" t="str">
            <v xml:space="preserve">툴 (치구) </v>
          </cell>
          <cell r="E259" t="str">
            <v>10196631_01</v>
          </cell>
        </row>
        <row r="260">
          <cell r="B260" t="str">
            <v>INDUCTIVE SENSOR, I18H022 20MM M18</v>
          </cell>
          <cell r="D260" t="str">
            <v>Intersection sensor(교차로 영역 센서)</v>
          </cell>
          <cell r="E260">
            <v>10409303</v>
          </cell>
        </row>
        <row r="261">
          <cell r="B261" t="str">
            <v>AUXILIARY CONTACT, HK400 11-L</v>
          </cell>
          <cell r="D261"/>
          <cell r="E261">
            <v>10216713</v>
          </cell>
        </row>
        <row r="262">
          <cell r="B262" t="str">
            <v>DEFLECTION ROLLER TEL. CHAIN, OSR_EVO</v>
          </cell>
          <cell r="D262"/>
          <cell r="E262" t="str">
            <v>10618868_01</v>
          </cell>
        </row>
        <row r="263">
          <cell r="B263" t="str">
            <v>RIBBED V-BELT 3PJ 276MM CONVEYX.</v>
          </cell>
          <cell r="D263"/>
          <cell r="E263">
            <v>10709988</v>
          </cell>
        </row>
        <row r="264">
          <cell r="B264" t="str">
            <v>AUTOMATIC CIRCUIT BREAKER AC, S203M-C16</v>
          </cell>
          <cell r="D264"/>
          <cell r="E264">
            <v>10219402</v>
          </cell>
        </row>
        <row r="265">
          <cell r="B265" t="str">
            <v>AUTOMATIC CIRCUIT BREAKER AC, S203M-C...</v>
          </cell>
          <cell r="D265"/>
          <cell r="E265">
            <v>10219210</v>
          </cell>
        </row>
        <row r="266">
          <cell r="B266" t="str">
            <v>BASE UNIT, 15 P16+A10+2B TYP_A0 ET200SP</v>
          </cell>
          <cell r="D266"/>
          <cell r="E266">
            <v>10434655</v>
          </cell>
        </row>
        <row r="267">
          <cell r="B267" t="str">
            <v>FORK SENSOR, WF30-40B410</v>
          </cell>
          <cell r="D267"/>
          <cell r="E267">
            <v>10213750</v>
          </cell>
        </row>
        <row r="268">
          <cell r="B268" t="str">
            <v>RES. CURR. OP. CIRCUIT-BREAKER-AC-415...</v>
          </cell>
          <cell r="D268"/>
          <cell r="E268">
            <v>10222462</v>
          </cell>
        </row>
        <row r="269">
          <cell r="B269" t="str">
            <v>CONTACTOR, LC1-D32BL</v>
          </cell>
          <cell r="D269"/>
          <cell r="E269">
            <v>10217646</v>
          </cell>
        </row>
        <row r="270">
          <cell r="B270" t="str">
            <v>CONTACTOR, LC1-DT25BL</v>
          </cell>
          <cell r="D270"/>
          <cell r="E270">
            <v>10217586</v>
          </cell>
        </row>
        <row r="271">
          <cell r="B271" t="str">
            <v>AUXILIARY CONTACT, ACTI9</v>
          </cell>
          <cell r="D271"/>
          <cell r="E271">
            <v>10222379</v>
          </cell>
        </row>
        <row r="272">
          <cell r="B272" t="str">
            <v>TENSIONING COMPONENTS, TLK110 - 35X47</v>
          </cell>
          <cell r="D272"/>
          <cell r="E272">
            <v>10199361</v>
          </cell>
        </row>
        <row r="273">
          <cell r="B273" t="str">
            <v>BALL BEARING DIN625-1 16003-2RZ/C3H</v>
          </cell>
          <cell r="D273"/>
          <cell r="E273">
            <v>10199356</v>
          </cell>
        </row>
        <row r="274">
          <cell r="B274" t="str">
            <v>BALL BEARING DIN625-1 6004-2RZ/C3H</v>
          </cell>
          <cell r="D274"/>
          <cell r="E274">
            <v>10199411</v>
          </cell>
        </row>
        <row r="275">
          <cell r="B275" t="str">
            <v>AUTOMATIC CIRCUIT BREAKER AC, S403M-C...</v>
          </cell>
          <cell r="D275"/>
          <cell r="E275">
            <v>10222531</v>
          </cell>
        </row>
        <row r="276">
          <cell r="B276" t="str">
            <v>TOOTHED BELT, 8M GT B12 L456 GATES PO...</v>
          </cell>
          <cell r="D276" t="str">
            <v xml:space="preserve">벨트 컨베이어 구동부와 Idle 벨트 동력 전달 Timing belt </v>
          </cell>
          <cell r="E276">
            <v>10205339</v>
          </cell>
        </row>
        <row r="277">
          <cell r="B277" t="str">
            <v>OPTICAL SENSOR, WTS16P-24161120A00</v>
          </cell>
          <cell r="D277" t="str">
            <v>거리제어센서</v>
          </cell>
          <cell r="E277">
            <v>10759834</v>
          </cell>
        </row>
        <row r="278">
          <cell r="B278" t="str">
            <v>BALL BEARING DIN625-1 6301-2RS/C3H</v>
          </cell>
          <cell r="D278"/>
          <cell r="E278">
            <v>10199292</v>
          </cell>
        </row>
        <row r="279">
          <cell r="B279" t="str">
            <v>AUTOMATIC CIRCUIT BREAKER DC, 6/8/10A...</v>
          </cell>
          <cell r="D279"/>
          <cell r="E279">
            <v>10221927</v>
          </cell>
        </row>
        <row r="280">
          <cell r="B280" t="str">
            <v>BALL BEARING DIN625-1 6204-2ZR</v>
          </cell>
          <cell r="D280"/>
          <cell r="E280">
            <v>10199417</v>
          </cell>
        </row>
        <row r="281">
          <cell r="B281" t="str">
            <v>INPUT MODULE, 4/8 F-DI DC24V ET200SP</v>
          </cell>
          <cell r="D281"/>
          <cell r="E281">
            <v>10223711</v>
          </cell>
        </row>
        <row r="282">
          <cell r="B282" t="str">
            <v>RETAINER SPKT=5 retainer length 130mm...</v>
          </cell>
          <cell r="D282"/>
          <cell r="E282" t="str">
            <v>10450189_02_0002</v>
          </cell>
        </row>
        <row r="283">
          <cell r="B283" t="str">
            <v>BALL BEARING DIN625-1 6000-2RZ/C3H</v>
          </cell>
          <cell r="D283"/>
          <cell r="E283">
            <v>10199351</v>
          </cell>
        </row>
        <row r="284">
          <cell r="B284" t="str">
            <v>BASE UNIT, 15 P16+A0+2B TYP_A0 ET200SP</v>
          </cell>
          <cell r="D284"/>
          <cell r="E284">
            <v>10222350</v>
          </cell>
        </row>
        <row r="285">
          <cell r="B285" t="str">
            <v>POWER SUPPLY UNIT, HONEYWELL XENON 19...</v>
          </cell>
          <cell r="D285"/>
          <cell r="E285">
            <v>10216536</v>
          </cell>
        </row>
        <row r="286">
          <cell r="B286" t="str">
            <v>AUTOMATIC CIRCUIT BREAKER AC, S403M-C...</v>
          </cell>
          <cell r="D286"/>
          <cell r="E286">
            <v>10219585</v>
          </cell>
        </row>
        <row r="287">
          <cell r="B287" t="str">
            <v>MOTOR-PROT. CIRCUIT BREAKER-400V-1.6m...</v>
          </cell>
          <cell r="D287"/>
          <cell r="E287">
            <v>10217148</v>
          </cell>
        </row>
        <row r="288">
          <cell r="B288" t="str">
            <v>BALL BEARING 2205-2RS</v>
          </cell>
          <cell r="D288"/>
          <cell r="E288">
            <v>10199530</v>
          </cell>
        </row>
        <row r="289">
          <cell r="B289" t="str">
            <v>ROLLER CHAIN 06B-2 GL D67ML JWI ISO60...</v>
          </cell>
          <cell r="D289" t="str">
            <v>체인 2열</v>
          </cell>
          <cell r="E289">
            <v>10196635</v>
          </cell>
        </row>
        <row r="290">
          <cell r="B290" t="str">
            <v>FUSE, NH-SICHERUNG NH 00 50A</v>
          </cell>
          <cell r="D290" t="str">
            <v>퓨즈 50A</v>
          </cell>
          <cell r="E290">
            <v>10219652</v>
          </cell>
        </row>
        <row r="291">
          <cell r="B291" t="str">
            <v>BEARING FLANGE, SMALL F. DRIVE UNIT (...</v>
          </cell>
          <cell r="D291"/>
          <cell r="E291" t="str">
            <v>10338797_01</v>
          </cell>
        </row>
        <row r="292">
          <cell r="B292" t="str">
            <v>TOOLS F. BELT TRANSFER UNIT TYP 2, ST...</v>
          </cell>
          <cell r="D292"/>
          <cell r="E292" t="str">
            <v>10467125_01</v>
          </cell>
        </row>
        <row r="293">
          <cell r="B293" t="str">
            <v>COMMUNICATION MODULE, CM IO-LINK ET200SP</v>
          </cell>
          <cell r="D293"/>
          <cell r="E293">
            <v>10223825</v>
          </cell>
        </row>
        <row r="294">
          <cell r="B294" t="str">
            <v>ROLLER, OSR FSTH 60X20/20/12 K</v>
          </cell>
          <cell r="D294"/>
          <cell r="E294" t="str">
            <v>10207617_01</v>
          </cell>
        </row>
        <row r="295">
          <cell r="B295" t="str">
            <v>PASSIVE DISTRIBUTOR, G10 VFUER ASI LE...</v>
          </cell>
          <cell r="D295"/>
          <cell r="E295">
            <v>10219502</v>
          </cell>
        </row>
        <row r="296">
          <cell r="B296" t="str">
            <v>CURRENT TRANSFORMER, 100/5A D=42MM 22...</v>
          </cell>
          <cell r="D296"/>
          <cell r="E296">
            <v>10219251</v>
          </cell>
        </row>
        <row r="297">
          <cell r="B297" t="str">
            <v>AUTOMATIC CIRCUIT BREAKER AC, S401M-C...</v>
          </cell>
          <cell r="D297"/>
          <cell r="E297">
            <v>10222471</v>
          </cell>
        </row>
        <row r="298">
          <cell r="B298" t="str">
            <v>AUTOMATIC CIRCUIT BREAKER AC, S403M-B...</v>
          </cell>
          <cell r="D298"/>
          <cell r="E298">
            <v>10221760</v>
          </cell>
        </row>
        <row r="299">
          <cell r="B299" t="str">
            <v>AUXILIARY CONTACT, 3VA4/5/6 1SLOT VOR...</v>
          </cell>
          <cell r="D299"/>
          <cell r="E299">
            <v>10564452</v>
          </cell>
        </row>
        <row r="300">
          <cell r="B300" t="str">
            <v>PARALLEL KEY, DIN6885-1 A 8X7X70-C45+C</v>
          </cell>
          <cell r="D300"/>
          <cell r="E300">
            <v>10200599</v>
          </cell>
        </row>
        <row r="301">
          <cell r="B301" t="str">
            <v>AUTOMATIC CIRCUIT BREAKER DC, 2/3/4A ...</v>
          </cell>
          <cell r="D301"/>
          <cell r="E301">
            <v>10221735</v>
          </cell>
        </row>
        <row r="302">
          <cell r="B302" t="str">
            <v>OVERVOLTAGE PROTECTION, VAL-SEC-T2-3S...</v>
          </cell>
          <cell r="D302"/>
          <cell r="E302">
            <v>10217501</v>
          </cell>
        </row>
        <row r="303">
          <cell r="B303" t="str">
            <v>OUTPUT MODULE, 16DQ 24V/0,5A ET200SP</v>
          </cell>
          <cell r="D303" t="str">
            <v>6ES7132-6BH01-0BA0 (F1:1EA, F2:2EA, F3:2EA, SUV:2EA)</v>
          </cell>
          <cell r="E303">
            <v>10223707</v>
          </cell>
        </row>
        <row r="304">
          <cell r="B304" t="str">
            <v>BASE UNIT, 15 P16+A10+2D TYP_A0 ET200SP</v>
          </cell>
          <cell r="D304"/>
          <cell r="E304">
            <v>10434656</v>
          </cell>
        </row>
        <row r="305">
          <cell r="B305" t="str">
            <v>NETWORK ADAPTER, 10GIB SFP+ SR MODUL ...</v>
          </cell>
          <cell r="D305"/>
          <cell r="E305">
            <v>10545372</v>
          </cell>
        </row>
        <row r="306">
          <cell r="B306" t="str">
            <v>OPTICAL SENSOR, DOPPELSENSOR OPT1010</v>
          </cell>
          <cell r="D306" t="str">
            <v>Area limit sensor(말단 영역 센서)</v>
          </cell>
          <cell r="E306">
            <v>10603702</v>
          </cell>
        </row>
        <row r="307">
          <cell r="B307" t="str">
            <v>INPUT MODULE, 2DI G10 ASI SLAVE ASI-DC</v>
          </cell>
          <cell r="D307" t="str">
            <v>ASI 모듈</v>
          </cell>
          <cell r="E307">
            <v>10219436</v>
          </cell>
        </row>
        <row r="308">
          <cell r="B308" t="str">
            <v>TOOTHED BELT, PCC 8MGT B36 L640 SBT P...</v>
          </cell>
          <cell r="D308"/>
          <cell r="E308">
            <v>10198429</v>
          </cell>
        </row>
        <row r="309">
          <cell r="B309" t="str">
            <v>TOOTHED BELT L=1.595 US TYP 12, STR_GU</v>
          </cell>
          <cell r="D309"/>
          <cell r="E309" t="str">
            <v>10594669_01_0030</v>
          </cell>
        </row>
        <row r="310">
          <cell r="B310" t="str">
            <v>TOOTHED BELT L=1.655 US TYP 12, STR_GU</v>
          </cell>
          <cell r="D310"/>
          <cell r="E310" t="str">
            <v>10594669_01_0034</v>
          </cell>
        </row>
        <row r="311">
          <cell r="B311" t="str">
            <v>SOLID STATE RELAY 1.5-2A-1-2-SCHWARZ-...</v>
          </cell>
          <cell r="D311"/>
          <cell r="E311">
            <v>10217626</v>
          </cell>
        </row>
        <row r="312">
          <cell r="B312" t="str">
            <v>LOAD SWITCH, CA10 T102/A-KNP1 PNL1(20...</v>
          </cell>
          <cell r="D312"/>
          <cell r="E312">
            <v>10217463</v>
          </cell>
        </row>
        <row r="313">
          <cell r="B313" t="str">
            <v>COMPACT CYLINDER, FESTO ADN-20-40-I-P-A</v>
          </cell>
          <cell r="D313" t="str">
            <v>에어실린더</v>
          </cell>
          <cell r="E313">
            <v>10194324</v>
          </cell>
        </row>
        <row r="314">
          <cell r="B314" t="str">
            <v>RIBBED V-BELT 2PJ 336MM CONVEYX.</v>
          </cell>
          <cell r="D314"/>
          <cell r="E314">
            <v>10201577</v>
          </cell>
        </row>
        <row r="315">
          <cell r="B315" t="str">
            <v>RIBBED V-BELT 2PJ 276MM CONVEYX.</v>
          </cell>
          <cell r="D315"/>
          <cell r="E315">
            <v>10709985</v>
          </cell>
        </row>
        <row r="316">
          <cell r="B316" t="str">
            <v>RIBBED V-BELT 2PJ 314MM CONVEYX.</v>
          </cell>
          <cell r="D316"/>
          <cell r="E316">
            <v>10201634</v>
          </cell>
        </row>
        <row r="317">
          <cell r="B317" t="str">
            <v>COMBINED MODULE, 1DI 1DQ G10 ASI</v>
          </cell>
          <cell r="D317" t="str">
            <v>ASI 모듈</v>
          </cell>
          <cell r="E317">
            <v>10219379</v>
          </cell>
        </row>
        <row r="318">
          <cell r="B318" t="str">
            <v>THROUGH-BEAM SENSOR, OED000C0003</v>
          </cell>
          <cell r="D318"/>
          <cell r="E318">
            <v>10214239</v>
          </cell>
        </row>
        <row r="319">
          <cell r="B319" t="str">
            <v>THROUGH-BEAM SENSOR, OSD124Z0003</v>
          </cell>
          <cell r="D319"/>
          <cell r="E319">
            <v>10214600</v>
          </cell>
        </row>
        <row r="320">
          <cell r="B320" t="str">
            <v>CONTACTOR, LC1-D18BL</v>
          </cell>
          <cell r="D320"/>
          <cell r="E320">
            <v>10217026</v>
          </cell>
        </row>
        <row r="321">
          <cell r="B321" t="str">
            <v>AUTOMATIC CIRCUIT BREAKER AC, S203M-C10</v>
          </cell>
          <cell r="D321"/>
          <cell r="E321">
            <v>10219449</v>
          </cell>
        </row>
        <row r="322">
          <cell r="B322" t="str">
            <v>RELAY, 2W 8A 24VDC</v>
          </cell>
          <cell r="D322"/>
          <cell r="E322">
            <v>10634159</v>
          </cell>
        </row>
        <row r="323">
          <cell r="B323" t="str">
            <v>AUTOMATIC CIRCUIT BREAKER DC, 1A ESX1...</v>
          </cell>
          <cell r="D323"/>
          <cell r="E323">
            <v>10478083</v>
          </cell>
        </row>
        <row r="324">
          <cell r="B324" t="str">
            <v>AUTOMATIC CIRCUIT BREAKER DC, 2/4/6A ...</v>
          </cell>
          <cell r="D324"/>
          <cell r="E324">
            <v>10221680</v>
          </cell>
        </row>
        <row r="325">
          <cell r="B325" t="str">
            <v>AUTOMATIC CIRCUIT BREAKER DC, S 201-Z...</v>
          </cell>
          <cell r="D325"/>
          <cell r="E325">
            <v>10378042</v>
          </cell>
        </row>
        <row r="326">
          <cell r="B326" t="str">
            <v>AUTOMATIC CIRCUIT BREAKER AC, S403M-C...</v>
          </cell>
          <cell r="D326"/>
          <cell r="E326">
            <v>10222599</v>
          </cell>
        </row>
        <row r="327">
          <cell r="B327" t="str">
            <v>COUNTER MODULE, B160.100ACBB 24V</v>
          </cell>
          <cell r="D327"/>
          <cell r="E327">
            <v>10218258</v>
          </cell>
        </row>
        <row r="328">
          <cell r="B328" t="str">
            <v>POSITION SWITCH, LED M12/4P/ST 2XM12/...</v>
          </cell>
          <cell r="D328"/>
          <cell r="E328" t="str">
            <v>10476862_01</v>
          </cell>
        </row>
        <row r="329">
          <cell r="B329" t="str">
            <v>RIBBED V-BELT 3PJ 314MM CONVEYX.</v>
          </cell>
          <cell r="D329"/>
          <cell r="E329">
            <v>10196439</v>
          </cell>
        </row>
        <row r="330">
          <cell r="B330" t="str">
            <v>BELT L=3.27, BOTTOM TELESKOP, OSR_EVO</v>
          </cell>
          <cell r="D330"/>
          <cell r="E330" t="str">
            <v>10393143_01_0027</v>
          </cell>
        </row>
        <row r="331">
          <cell r="B331" t="str">
            <v>POWER SUPPLY UNIT, FSP180-AAAN3 24V 7,5A</v>
          </cell>
          <cell r="D331"/>
          <cell r="E331">
            <v>10617330</v>
          </cell>
        </row>
        <row r="332">
          <cell r="B332" t="str">
            <v>BALL BEARING DIN625-1 61900-2RZ/C3H</v>
          </cell>
          <cell r="D332"/>
          <cell r="E332">
            <v>10199350</v>
          </cell>
        </row>
        <row r="333">
          <cell r="B333" t="str">
            <v>CIRCUIT BREAKER, 3RV2011-1FA10 3,5 - 5A</v>
          </cell>
          <cell r="D333"/>
          <cell r="E333">
            <v>10692124</v>
          </cell>
        </row>
        <row r="334">
          <cell r="B334" t="str">
            <v>RETAINER SPKT=5 retainer length 130mm...</v>
          </cell>
          <cell r="D334"/>
          <cell r="E334" t="str">
            <v>10450189_03_0002</v>
          </cell>
        </row>
        <row r="335">
          <cell r="B335" t="str">
            <v>COMMUNICATION MODULE, CM ASI ET200SP</v>
          </cell>
          <cell r="D335" t="str">
            <v>(SUV:4EA)</v>
          </cell>
          <cell r="E335">
            <v>10223703</v>
          </cell>
        </row>
        <row r="336">
          <cell r="B336" t="str">
            <v>AUXILIARY CONTACT, MSS GV-AE11</v>
          </cell>
          <cell r="D336"/>
          <cell r="E336">
            <v>10217521</v>
          </cell>
        </row>
        <row r="337">
          <cell r="B337" t="str">
            <v>AUTOMATIC CIRCUIT BREAKER AC, S203M-C6</v>
          </cell>
          <cell r="D337"/>
          <cell r="E337">
            <v>10431239</v>
          </cell>
        </row>
        <row r="338">
          <cell r="B338" t="str">
            <v>BUS ADAPTER, BA 2XRJ45 6ES7193-6AR00-...</v>
          </cell>
          <cell r="D338" t="str">
            <v>6ES7193-6AR00-0AA0 (F1:1EA, F2:1EA, F3:1EA, SUV:1EA, ESUVA01~03:3EA, F01.1:2EA, Lift:1EA)</v>
          </cell>
          <cell r="E338">
            <v>10222363</v>
          </cell>
        </row>
        <row r="339">
          <cell r="B339" t="str">
            <v>BASE UNIT, 15 P16+A0+2D TYP_A0 ET200SP</v>
          </cell>
          <cell r="D339"/>
          <cell r="E339">
            <v>10222351</v>
          </cell>
        </row>
        <row r="340">
          <cell r="B340" t="str">
            <v>COMPACT CYLINDER, FESTO ADN-20-35-I-P...</v>
          </cell>
          <cell r="D340" t="str">
            <v>에어실린더</v>
          </cell>
          <cell r="E340">
            <v>10827647</v>
          </cell>
        </row>
        <row r="341">
          <cell r="B341" t="str">
            <v>COUNTER MODULE, 1COUNT 200KHZ TM ET200SP</v>
          </cell>
          <cell r="D341"/>
          <cell r="E341">
            <v>10219910</v>
          </cell>
        </row>
        <row r="342">
          <cell r="B342" t="str">
            <v>CARRIER ROLLER V2 DM30 -M, STR_BDE</v>
          </cell>
          <cell r="D342"/>
          <cell r="E342" t="str">
            <v>10666208_03</v>
          </cell>
        </row>
        <row r="343">
          <cell r="B343" t="str">
            <v>GAUGE, STR_GU</v>
          </cell>
          <cell r="D343"/>
          <cell r="E343" t="str">
            <v>10406070_03</v>
          </cell>
        </row>
        <row r="344">
          <cell r="B344" t="str">
            <v>GAUGE, STR_GU</v>
          </cell>
          <cell r="D344"/>
          <cell r="E344" t="str">
            <v>10406070_02</v>
          </cell>
        </row>
        <row r="345">
          <cell r="B345" t="str">
            <v>CONNECTION BLOCK, SYST. ZLS924</v>
          </cell>
          <cell r="D345"/>
          <cell r="E345">
            <v>10222591</v>
          </cell>
        </row>
        <row r="346">
          <cell r="B346" t="str">
            <v>MONITORING RELAY, 3UG4631-2AA30</v>
          </cell>
          <cell r="D346"/>
          <cell r="E346">
            <v>10217250</v>
          </cell>
        </row>
        <row r="347">
          <cell r="B347" t="str">
            <v>COMMUNICATION CARD, SENTRON PAC PROFINET</v>
          </cell>
          <cell r="D347"/>
          <cell r="E347">
            <v>10656216</v>
          </cell>
        </row>
        <row r="348">
          <cell r="B348" t="str">
            <v>DEFLECTION UNIT, 440A-A17102, OUTSIDE...</v>
          </cell>
          <cell r="D348"/>
          <cell r="E348">
            <v>10637670</v>
          </cell>
        </row>
        <row r="349">
          <cell r="B349" t="str">
            <v>OUTPUT MODULE, 4 F-DQ 24V/2A ET200SP</v>
          </cell>
          <cell r="D349" t="str">
            <v>6ES7136-6DB00-0CA0 (F1:1EA, F2:3EA, F3:3EA, SUV:4EA, F01.1:2EA)</v>
          </cell>
          <cell r="E349">
            <v>10223712</v>
          </cell>
        </row>
        <row r="350">
          <cell r="B350" t="str">
            <v>OPTICAL SENSOR, OYKS950 REFL.LS M. HGA Replacement for 10409305</v>
          </cell>
          <cell r="D350" t="str">
            <v>Intersection point sensor / lengthwise marker sensor(교차로 중앙 센서/종방향 이동 마커 센서)</v>
          </cell>
          <cell r="E350">
            <v>10867661</v>
          </cell>
        </row>
        <row r="351">
          <cell r="B351" t="str">
            <v>TRANSCEIVER, PROMESH 1G 0,55KM MM-LC</v>
          </cell>
          <cell r="D351"/>
          <cell r="E351">
            <v>10795016</v>
          </cell>
        </row>
        <row r="352">
          <cell r="B352" t="str">
            <v>BASE UNIT, 20 P6+A2+4D TYP_C0 ET200SP</v>
          </cell>
          <cell r="D352"/>
          <cell r="E352">
            <v>10222349</v>
          </cell>
        </row>
        <row r="353">
          <cell r="B353" t="str">
            <v>SUPPLY MODULE, FUER ESX10-T</v>
          </cell>
          <cell r="D353" t="str">
            <v>Electronic Circuit Protector / ESX10-TB-101-DC25V-1A</v>
          </cell>
          <cell r="E353">
            <v>10217661</v>
          </cell>
        </row>
        <row r="354">
          <cell r="B354" t="str">
            <v>INDUCTIVE SENSOR, I1BH005 3MM SEITL. ...</v>
          </cell>
          <cell r="D354" t="str">
            <v>Lifting Up/Down Sensor</v>
          </cell>
          <cell r="E354">
            <v>10395256</v>
          </cell>
        </row>
        <row r="355">
          <cell r="B355" t="str">
            <v>AUXILIARY CONTACT, 3VA4/5/6 1 SLOT EL...</v>
          </cell>
          <cell r="D355"/>
          <cell r="E355">
            <v>10563998</v>
          </cell>
        </row>
        <row r="356">
          <cell r="B356" t="str">
            <v>BALL BEARING DIN625-1 6202-2RZ/C3H</v>
          </cell>
          <cell r="D356" t="str">
            <v>베어링</v>
          </cell>
          <cell r="E356">
            <v>10199354</v>
          </cell>
        </row>
        <row r="357">
          <cell r="B357" t="str">
            <v>BALL BEARING 2203-2RS</v>
          </cell>
          <cell r="D357" t="str">
            <v>베어링</v>
          </cell>
          <cell r="E357">
            <v>10199482</v>
          </cell>
        </row>
        <row r="358">
          <cell r="B358" t="str">
            <v>INPUT MODULE, 16DI DC24V ET200SP</v>
          </cell>
          <cell r="D358" t="str">
            <v>6ES7131-6BH01-0BA0(F1:3EA, F2:3EA, F3:2EA, SUV:4EA, ESUVA01:5EA, 02:9EA, 03:6EA, Lift:2EA)</v>
          </cell>
          <cell r="E358">
            <v>10223702</v>
          </cell>
        </row>
        <row r="359">
          <cell r="B359" t="str">
            <v>AUXILIARY CONTACT, 3RV2901-1E</v>
          </cell>
          <cell r="D359"/>
          <cell r="E359">
            <v>10515537</v>
          </cell>
        </row>
        <row r="360">
          <cell r="B360" t="str">
            <v>ASSEMB. PRINTED CIRCUIT BOARD, MEGAFI...</v>
          </cell>
          <cell r="D360"/>
          <cell r="E360" t="str">
            <v>10554118_01</v>
          </cell>
        </row>
        <row r="361">
          <cell r="B361" t="str">
            <v>BALL BEARING DIN625-1 6002-2ZR</v>
          </cell>
          <cell r="D361"/>
          <cell r="E361">
            <v>10199100</v>
          </cell>
        </row>
        <row r="362">
          <cell r="B362" t="str">
            <v>AUXILIARY CONTACT, HK400 11-R</v>
          </cell>
          <cell r="D362"/>
          <cell r="E362">
            <v>10216714</v>
          </cell>
        </row>
        <row r="363">
          <cell r="B363" t="str">
            <v>ETHERNET SWITCH, TREE M-5TX PN IP67</v>
          </cell>
          <cell r="D363"/>
          <cell r="E363">
            <v>10565769</v>
          </cell>
        </row>
        <row r="364">
          <cell r="B364" t="str">
            <v>PLUG, FC PROFINET M12 GER.</v>
          </cell>
          <cell r="D364"/>
          <cell r="E364">
            <v>10222361</v>
          </cell>
        </row>
        <row r="365">
          <cell r="B365" t="str">
            <v>AUXILIARY CONTACT, LA1DN22A65 2NC,2NO...</v>
          </cell>
          <cell r="D365"/>
          <cell r="E365">
            <v>10217071</v>
          </cell>
        </row>
        <row r="366">
          <cell r="B366" t="str">
            <v>AUTOMATIC CIRCUIT BREAKER AC, S403M-C...</v>
          </cell>
          <cell r="D366"/>
          <cell r="E366">
            <v>10222530</v>
          </cell>
        </row>
        <row r="367">
          <cell r="B367" t="str">
            <v>POWER SUPPLY UNIT, STECKERNETZTEIL 24...</v>
          </cell>
          <cell r="D367"/>
          <cell r="E367">
            <v>10613746</v>
          </cell>
        </row>
        <row r="368">
          <cell r="B368" t="str">
            <v>AUTOMATIC CIRCUIT BREAKER AC, S201-Z4...</v>
          </cell>
          <cell r="D368"/>
          <cell r="E368">
            <v>10219273</v>
          </cell>
        </row>
        <row r="369">
          <cell r="B369" t="str">
            <v>BALL BEARING DIN625-1 608-2ZR</v>
          </cell>
          <cell r="D369"/>
          <cell r="E369">
            <v>10198915</v>
          </cell>
        </row>
        <row r="370">
          <cell r="B370" t="str">
            <v>THERMOSTAT, ZR 011 1O/1S</v>
          </cell>
          <cell r="D370"/>
          <cell r="E370">
            <v>10216621</v>
          </cell>
        </row>
        <row r="371">
          <cell r="B371" t="str">
            <v>MOT.PROT. CIRCUIT BREAKER COMB, GV2-M...</v>
          </cell>
          <cell r="D371"/>
          <cell r="E371">
            <v>10217526</v>
          </cell>
        </row>
        <row r="372">
          <cell r="B372" t="str">
            <v>CIRCUIT BREAKER, 3RV2011-1AA10 1,1 - ...</v>
          </cell>
          <cell r="D372"/>
          <cell r="E372">
            <v>10692121</v>
          </cell>
        </row>
        <row r="373">
          <cell r="B373" t="str">
            <v>DISTANCE SENSOR, OY1PS941 OHNE DISPLAY</v>
          </cell>
          <cell r="D373"/>
          <cell r="E373">
            <v>10214920</v>
          </cell>
        </row>
        <row r="374">
          <cell r="B374" t="str">
            <v>BALL BEARING DIN625-1 6005-2RZ/C3H</v>
          </cell>
          <cell r="D374"/>
          <cell r="E374">
            <v>10199357</v>
          </cell>
        </row>
        <row r="375">
          <cell r="B375" t="str">
            <v>CONNECTION BLOCK, 3RV2925-5EB MSS</v>
          </cell>
          <cell r="D375"/>
          <cell r="E375">
            <v>10217438</v>
          </cell>
        </row>
        <row r="376">
          <cell r="B376" t="str">
            <v>OPTICAL SENSOR, WTB8-P2231</v>
          </cell>
          <cell r="D376"/>
          <cell r="E376">
            <v>10524300</v>
          </cell>
        </row>
        <row r="377">
          <cell r="B377" t="str">
            <v>RES. CURR. OP. CIRCUIT-BREAKER, TYP B...</v>
          </cell>
          <cell r="D377"/>
          <cell r="E377">
            <v>10606530</v>
          </cell>
        </row>
        <row r="378">
          <cell r="B378" t="str">
            <v>MOT.PROT. CIRCUIT BREAKER COMB, GV2ME...</v>
          </cell>
          <cell r="D378" t="str">
            <v>입고되면 GV2ME07 인지 확인</v>
          </cell>
          <cell r="E378">
            <v>10221104</v>
          </cell>
        </row>
        <row r="379">
          <cell r="B379" t="str">
            <v>BRAKE CHOPPER, MRBC STREAMLINE 24V/100W</v>
          </cell>
          <cell r="D379"/>
          <cell r="E379" t="str">
            <v>10502372_01</v>
          </cell>
        </row>
        <row r="380">
          <cell r="B380" t="str">
            <v>GUIDE ROLLER, 28/8X11/7 BALLIG R14</v>
          </cell>
          <cell r="D380"/>
          <cell r="E380">
            <v>10207608</v>
          </cell>
        </row>
        <row r="381">
          <cell r="B381" t="str">
            <v>POWER SUPPLY UNIT, STECKERAUFSATZ EU ...</v>
          </cell>
          <cell r="D381"/>
          <cell r="E381">
            <v>10613747</v>
          </cell>
        </row>
        <row r="382">
          <cell r="B382" t="str">
            <v>MODULE, ET200SP RQ4 230VAC/5A ST</v>
          </cell>
          <cell r="D382" t="str">
            <v>6ES7132-6HD01-0BB1(F01.1:1EA)</v>
          </cell>
          <cell r="E382">
            <v>10219007</v>
          </cell>
        </row>
        <row r="383">
          <cell r="B383" t="str">
            <v>ANTENNA, OMB-55-030 RUNDST 5GHZ</v>
          </cell>
          <cell r="D383"/>
          <cell r="E383">
            <v>10729207</v>
          </cell>
        </row>
        <row r="384">
          <cell r="B384" t="str">
            <v>BALL BEARING DIN625-1 6306-2ZR</v>
          </cell>
          <cell r="D384"/>
          <cell r="E384">
            <v>10199472</v>
          </cell>
        </row>
        <row r="385">
          <cell r="B385" t="str">
            <v>COMMUNICATION MODULE, MVK-MPNIO F DI1...</v>
          </cell>
          <cell r="D385" t="str">
            <v>OSR 랙 내부 MURR IO 모듈</v>
          </cell>
          <cell r="E385">
            <v>10696615</v>
          </cell>
        </row>
        <row r="386">
          <cell r="B386" t="str">
            <v>INPUT MODULE, 8DI DC24V ET200SP</v>
          </cell>
          <cell r="D386" t="str">
            <v>6ES7131-6BF01-0BA0(F01.1:5EA)</v>
          </cell>
          <cell r="E386">
            <v>10607750</v>
          </cell>
        </row>
        <row r="387">
          <cell r="B387" t="str">
            <v>FUSE, NH00 20A</v>
          </cell>
          <cell r="D387"/>
          <cell r="E387">
            <v>10219646</v>
          </cell>
        </row>
        <row r="388">
          <cell r="B388" t="str">
            <v>LINEAR UNIT TIA=595 L=1198.5 VARIO EB...</v>
          </cell>
          <cell r="D388"/>
          <cell r="E388" t="str">
            <v>10548042_03_0011</v>
          </cell>
        </row>
        <row r="389">
          <cell r="B389" t="str">
            <v>LINEAR UNIT TIA=595 L=1198.5 VARIO EB...</v>
          </cell>
          <cell r="D389"/>
          <cell r="E389" t="str">
            <v>10548042_02_0011</v>
          </cell>
        </row>
        <row r="390">
          <cell r="B390" t="str">
            <v>LIGHT CURTAIN, DETEC4 CORE 1200/30MM S/E</v>
          </cell>
          <cell r="D390" t="str">
            <v>라이트커튼</v>
          </cell>
          <cell r="E390">
            <v>10407332</v>
          </cell>
        </row>
        <row r="391">
          <cell r="B391" t="str">
            <v>24114964 transport belt SAB-8E</v>
          </cell>
          <cell r="D391"/>
          <cell r="E391">
            <v>10223631</v>
          </cell>
        </row>
        <row r="392">
          <cell r="B392" t="str">
            <v>30555577 Terminal ICS469d-cargo (SP)</v>
          </cell>
          <cell r="D392"/>
          <cell r="E392">
            <v>10768680</v>
          </cell>
        </row>
        <row r="393">
          <cell r="B393" t="str">
            <v>30646963 MOTOR,AC,0.55kW,23Nm,233RPM,...</v>
          </cell>
          <cell r="D393"/>
          <cell r="E393">
            <v>10729555</v>
          </cell>
        </row>
        <row r="394">
          <cell r="B394" t="str">
            <v>24345102 Drive Roller,bal B-St St F12...</v>
          </cell>
          <cell r="D394"/>
          <cell r="E394">
            <v>10521624</v>
          </cell>
        </row>
        <row r="395">
          <cell r="B395" t="str">
            <v>24107203 Frequency converter,SE 1ph 230V</v>
          </cell>
          <cell r="D395" t="str">
            <v>프리퀀시 컨버터</v>
          </cell>
          <cell r="E395">
            <v>10501063</v>
          </cell>
        </row>
        <row r="396">
          <cell r="B396" t="str">
            <v>24340537 Idle roller,bal B-St St F12,D79</v>
          </cell>
          <cell r="D396"/>
          <cell r="E396">
            <v>10521625</v>
          </cell>
        </row>
        <row r="397">
          <cell r="B397" t="str">
            <v>30555006 Interface cable,I/O 10m</v>
          </cell>
          <cell r="D397"/>
          <cell r="E397">
            <v>10627963</v>
          </cell>
        </row>
        <row r="398">
          <cell r="B398" t="str">
            <v>30555004 Interface cable,RS232 1</v>
          </cell>
          <cell r="D398"/>
          <cell r="E398">
            <v>10637493</v>
          </cell>
        </row>
        <row r="399">
          <cell r="B399" t="str">
            <v>24105414 Connection cable,4p M8 10m</v>
          </cell>
          <cell r="D399"/>
          <cell r="E399">
            <v>10501048</v>
          </cell>
        </row>
        <row r="400">
          <cell r="B400" t="str">
            <v>24103364 Power supply,24V/50W</v>
          </cell>
          <cell r="D400"/>
          <cell r="E400">
            <v>10233717</v>
          </cell>
        </row>
        <row r="401">
          <cell r="B401" t="str">
            <v>24102168 Main switch TO-2-1/EA/SVB-SW</v>
          </cell>
          <cell r="D401"/>
          <cell r="E401">
            <v>10236856</v>
          </cell>
        </row>
        <row r="402">
          <cell r="B402" t="str">
            <v>24341835 Zahnriemen ,475-5MHP-15</v>
          </cell>
          <cell r="D402"/>
          <cell r="E402">
            <v>10511035</v>
          </cell>
        </row>
        <row r="403">
          <cell r="B403" t="str">
            <v>24128988 Two hole flange bearing GLCTEY</v>
          </cell>
          <cell r="D403"/>
          <cell r="E403">
            <v>10516581</v>
          </cell>
        </row>
        <row r="404">
          <cell r="B404" t="str">
            <v>24102938 Small Contactor DIL EEM-01-G</v>
          </cell>
          <cell r="D404"/>
          <cell r="E404">
            <v>10255849</v>
          </cell>
        </row>
        <row r="405">
          <cell r="B405" t="str">
            <v>24106323 Time relay V2ZM10 12-240VAC/DC</v>
          </cell>
          <cell r="D405"/>
          <cell r="E405">
            <v>10223688</v>
          </cell>
        </row>
        <row r="406">
          <cell r="B406" t="str">
            <v>24128989 Bearing Protection Cap KASK05</v>
          </cell>
          <cell r="D406" t="str">
            <v>베어링커버</v>
          </cell>
          <cell r="E406">
            <v>10516582</v>
          </cell>
        </row>
        <row r="407">
          <cell r="B407" t="str">
            <v>24140392 Blind closure M22S-B</v>
          </cell>
          <cell r="D407"/>
          <cell r="E407">
            <v>10521623</v>
          </cell>
        </row>
        <row r="408">
          <cell r="B408" t="str">
            <v>24101605 Reflector,PL 30</v>
          </cell>
          <cell r="D408"/>
          <cell r="E408">
            <v>10223180</v>
          </cell>
        </row>
        <row r="409">
          <cell r="B409" t="str">
            <v>22022056 Connector male M12 8pole</v>
          </cell>
          <cell r="D409"/>
          <cell r="E409">
            <v>10246748</v>
          </cell>
        </row>
        <row r="410">
          <cell r="B410" t="str">
            <v>24107176 Profinet miface PN seri</v>
          </cell>
          <cell r="D410"/>
          <cell r="E410">
            <v>10456917</v>
          </cell>
        </row>
        <row r="411">
          <cell r="B411" t="str">
            <v>24107215 relais,24VDC 2changeover con...</v>
          </cell>
          <cell r="D411"/>
          <cell r="E411">
            <v>10501062</v>
          </cell>
        </row>
        <row r="412">
          <cell r="B412" t="str">
            <v>24104969 Connection cable 4pol M8</v>
          </cell>
          <cell r="D412"/>
          <cell r="E412">
            <v>10511031</v>
          </cell>
        </row>
        <row r="413">
          <cell r="B413" t="str">
            <v>24341814 Toothed belt pulley,SS,N36-M...</v>
          </cell>
          <cell r="D413"/>
          <cell r="E413">
            <v>10501045</v>
          </cell>
        </row>
        <row r="414">
          <cell r="B414" t="str">
            <v>24107214 relais,24VDC 1changeover con...</v>
          </cell>
          <cell r="D414"/>
          <cell r="E414">
            <v>10501061</v>
          </cell>
        </row>
        <row r="415">
          <cell r="B415" t="str">
            <v>24103651 Contactelement M22-AK11</v>
          </cell>
          <cell r="D415"/>
          <cell r="E415">
            <v>10233719</v>
          </cell>
        </row>
        <row r="416">
          <cell r="B416" t="str">
            <v>24102931 Fuse 10A, Slow Blowing</v>
          </cell>
          <cell r="D416"/>
          <cell r="E416">
            <v>10227558</v>
          </cell>
        </row>
        <row r="417">
          <cell r="B417" t="str">
            <v>12130713 ACCESSORY,On/Off Switch</v>
          </cell>
          <cell r="D417"/>
          <cell r="E417">
            <v>10650718</v>
          </cell>
        </row>
        <row r="418">
          <cell r="B418" t="str">
            <v>24140401 Key switch MS1 M22S-WRS</v>
          </cell>
          <cell r="D418"/>
          <cell r="E418">
            <v>10242338</v>
          </cell>
        </row>
        <row r="419">
          <cell r="B419" t="str">
            <v>24104963 Conn,cable SKP4-0,55 4pol M8</v>
          </cell>
          <cell r="D419"/>
          <cell r="E419">
            <v>10236376</v>
          </cell>
        </row>
        <row r="420">
          <cell r="B420" t="str">
            <v>24140390 Additional sign holder,M22S-...</v>
          </cell>
          <cell r="D420"/>
          <cell r="E420">
            <v>10501060</v>
          </cell>
        </row>
        <row r="421">
          <cell r="B421" t="str">
            <v>28120325 Block, Flush Mounting, M22-A</v>
          </cell>
          <cell r="D421"/>
          <cell r="E421">
            <v>10688544</v>
          </cell>
        </row>
        <row r="422">
          <cell r="B422" t="str">
            <v>24140377 Contact element M22-K10 / NO</v>
          </cell>
          <cell r="D422"/>
          <cell r="E422">
            <v>10242335</v>
          </cell>
        </row>
        <row r="423">
          <cell r="B423" t="str">
            <v>24105530 Y-Plug MB-SSP4-SKP4 Escha2,</v>
          </cell>
          <cell r="D423"/>
          <cell r="E423">
            <v>10236375</v>
          </cell>
        </row>
        <row r="424">
          <cell r="B424" t="str">
            <v>24106349 Light barrier GL6G-P4211</v>
          </cell>
          <cell r="D424"/>
          <cell r="E424">
            <v>10244024</v>
          </cell>
        </row>
        <row r="425">
          <cell r="B425" t="str">
            <v>24105277 Circuit breaker thermal TCP 2A</v>
          </cell>
          <cell r="D425"/>
          <cell r="E425">
            <v>10255623</v>
          </cell>
        </row>
        <row r="426">
          <cell r="B426" t="str">
            <v>24345027 Gewichtszelle ,LCC150 D</v>
          </cell>
          <cell r="D426"/>
          <cell r="E426">
            <v>10511032</v>
          </cell>
        </row>
        <row r="427">
          <cell r="B427" t="str">
            <v>MOTORIZED ROLLER 921 50 ST 18:1 PV EC...</v>
          </cell>
          <cell r="D427"/>
          <cell r="E427" t="str">
            <v>10661784_01_0055</v>
          </cell>
        </row>
        <row r="428">
          <cell r="B428" t="str">
            <v>CARRIER ROLLER, Int 952 50 ST 8RA PV STD</v>
          </cell>
          <cell r="D428"/>
          <cell r="E428" t="str">
            <v>10272221_01_0425</v>
          </cell>
        </row>
        <row r="429">
          <cell r="B429" t="str">
            <v>MOTORIZED ROLLER 656 50 ST 18:1 PV EC...</v>
          </cell>
          <cell r="D429"/>
          <cell r="E429" t="str">
            <v>10661784_01_0038</v>
          </cell>
        </row>
        <row r="430">
          <cell r="B430" t="str">
            <v>MOTORIZED ROLLER 836 50 ST 18:1 PV EC...</v>
          </cell>
          <cell r="D430"/>
          <cell r="E430" t="str">
            <v>10661784_01_0050</v>
          </cell>
        </row>
        <row r="431">
          <cell r="B431" t="str">
            <v>MOTORIZED ROLLER 866 50 ST 18:1 PV EC...</v>
          </cell>
          <cell r="D431"/>
          <cell r="E431" t="str">
            <v>10661784_01_0052</v>
          </cell>
        </row>
        <row r="432">
          <cell r="B432" t="str">
            <v>MOTORIZED ROLLER 626 50 ST 18:1 PV EC...</v>
          </cell>
          <cell r="D432"/>
          <cell r="E432" t="str">
            <v>10661784_01_0034</v>
          </cell>
        </row>
        <row r="433">
          <cell r="B433" t="str">
            <v>MOTORIZED ROLLER 656 50 ST 18:1 PV GU...</v>
          </cell>
          <cell r="D433"/>
          <cell r="E433" t="str">
            <v>10661785_01_0027</v>
          </cell>
        </row>
        <row r="434">
          <cell r="B434" t="str">
            <v>MOTORIZED ROLLER 656 50 ST 18:1 PV KO...</v>
          </cell>
          <cell r="D434"/>
          <cell r="E434" t="str">
            <v>10661869_01_0008</v>
          </cell>
        </row>
        <row r="435">
          <cell r="B435" t="str">
            <v>MOTORIZED ROLLER 656 50 ST 13:1 PV KO...</v>
          </cell>
          <cell r="D435"/>
          <cell r="E435" t="str">
            <v>10661867_01_0008</v>
          </cell>
        </row>
        <row r="436">
          <cell r="B436" t="str">
            <v>MOTORIZED ROLLER 326 50 ST 13:1 PV EC...</v>
          </cell>
          <cell r="D436"/>
          <cell r="E436" t="str">
            <v>10661659_01_0005</v>
          </cell>
        </row>
        <row r="437">
          <cell r="B437" t="str">
            <v>MOTORIZED ROLLER 656 50 ST 13:1 PV EC...</v>
          </cell>
          <cell r="D437"/>
          <cell r="E437" t="str">
            <v>10661659_01_0038</v>
          </cell>
        </row>
        <row r="438">
          <cell r="B438" t="str">
            <v>MOTORIZED ROLLER 266 50 ST 13:1 PV EC...</v>
          </cell>
          <cell r="D438"/>
          <cell r="E438" t="str">
            <v>10661659_01_0001</v>
          </cell>
        </row>
        <row r="439">
          <cell r="B439" t="str">
            <v>MOTORIZED ROLLER 626 50 ST 13:1 PV EC...</v>
          </cell>
          <cell r="D439"/>
          <cell r="E439" t="str">
            <v>10661659_01_0034</v>
          </cell>
        </row>
        <row r="440">
          <cell r="B440" t="str">
            <v>MOTORIZED ROLLER 656 50 ST 13:1 PV GU...</v>
          </cell>
          <cell r="D440"/>
          <cell r="E440" t="str">
            <v>10661780_01_0027</v>
          </cell>
        </row>
        <row r="441">
          <cell r="B441" t="str">
            <v>MOTORIZED ROLLER 266 50 ST 18:1 PV EC...</v>
          </cell>
          <cell r="D441"/>
          <cell r="E441" t="str">
            <v>10661784_01_0001</v>
          </cell>
        </row>
        <row r="442">
          <cell r="B442" t="str">
            <v>MOTORIZED ROLLER 296 50 ST 13:1 PV EC...</v>
          </cell>
          <cell r="D442"/>
          <cell r="E442" t="str">
            <v>10661659_01_0003</v>
          </cell>
        </row>
        <row r="443">
          <cell r="B443" t="str">
            <v>MOTORIZED ROLLER 896 50 ST 18:1 PV EC...</v>
          </cell>
          <cell r="D443"/>
          <cell r="E443" t="str">
            <v>10661784_01_0054</v>
          </cell>
        </row>
        <row r="444">
          <cell r="B444" t="str">
            <v>CARRIER ROLLER, Int 892 50 ST 8RA PV STD</v>
          </cell>
          <cell r="D444"/>
          <cell r="E444" t="str">
            <v>10272221_01_0059</v>
          </cell>
        </row>
        <row r="445">
          <cell r="B445" t="str">
            <v>CARRIER ROLLER, Int 925 50 ST 11SK PV</v>
          </cell>
          <cell r="D445"/>
          <cell r="E445" t="str">
            <v>10271286_01_0032</v>
          </cell>
        </row>
        <row r="446">
          <cell r="B446" t="str">
            <v>CARRIER ROLLER, Int 832 50 ST 8RA PV STD</v>
          </cell>
          <cell r="D446"/>
          <cell r="E446" t="str">
            <v>10272221_01_0184</v>
          </cell>
        </row>
        <row r="447">
          <cell r="B447" t="str">
            <v>CARRIER ROLLER, Int 294 50 ST 8RA PV STD</v>
          </cell>
          <cell r="D447"/>
          <cell r="E447" t="str">
            <v>10272221_01_0101</v>
          </cell>
        </row>
        <row r="448">
          <cell r="B448" t="str">
            <v>CARRIER ROLLER, Int 225 50 ST 8RA PV STD</v>
          </cell>
          <cell r="D448"/>
          <cell r="E448" t="str">
            <v>10272221_01_0090</v>
          </cell>
        </row>
        <row r="449">
          <cell r="B449" t="str">
            <v>CARRIER ROLLER, Int 666 50 ST 8RA PV STD</v>
          </cell>
          <cell r="D449"/>
          <cell r="E449" t="str">
            <v>10272221_01_0162</v>
          </cell>
        </row>
        <row r="450">
          <cell r="B450" t="str">
            <v>CARRIER ROLLER, Int 908 50 ST 8RA PV STD</v>
          </cell>
          <cell r="D450"/>
          <cell r="E450" t="str">
            <v>10272221_01_0060</v>
          </cell>
        </row>
        <row r="451">
          <cell r="B451" t="str">
            <v>CARRIER ROLLER, Int 640 50 ST 8RA PV STD</v>
          </cell>
          <cell r="D451"/>
          <cell r="E451" t="str">
            <v>10272221_01_0159</v>
          </cell>
        </row>
        <row r="452">
          <cell r="B452" t="str">
            <v>CARRIER ROLLER, Int 850 50 AL 11SK PV</v>
          </cell>
          <cell r="D452"/>
          <cell r="E452" t="str">
            <v>10271419_01_0007</v>
          </cell>
        </row>
        <row r="453">
          <cell r="B453" t="str">
            <v>CARRIER ROLLER, Int 842 50 AL 8RA PV STD</v>
          </cell>
          <cell r="D453"/>
          <cell r="E453" t="str">
            <v>10271420_01_0007</v>
          </cell>
        </row>
        <row r="454">
          <cell r="B454" t="str">
            <v>CARRIER ROLLER, Int 587 50 ST 8RA PV STD</v>
          </cell>
          <cell r="D454"/>
          <cell r="E454" t="str">
            <v>10272221_01_0152</v>
          </cell>
        </row>
        <row r="455">
          <cell r="B455" t="str">
            <v>CARRIER ROLLER, Int 259 50 ST 8RA PV STD</v>
          </cell>
          <cell r="D455"/>
          <cell r="E455" t="str">
            <v>10272221_01_0095</v>
          </cell>
        </row>
        <row r="456">
          <cell r="B456" t="str">
            <v>CARRIER ROLLER, Int 606 50 ST 8RA PV STD</v>
          </cell>
          <cell r="D456"/>
          <cell r="E456" t="str">
            <v>10272221_01_0155</v>
          </cell>
        </row>
        <row r="457">
          <cell r="B457" t="str">
            <v>CARRIER ROLLER, Int 622 50 ST 8RA PV STD</v>
          </cell>
          <cell r="D457"/>
          <cell r="E457" t="str">
            <v>10272221_01_0157</v>
          </cell>
        </row>
        <row r="458">
          <cell r="B458" t="str">
            <v>CARRIER ROLLER, Int 541 50 ST 8RA PV STD</v>
          </cell>
          <cell r="D458"/>
          <cell r="E458" t="str">
            <v>10272221_01_0144</v>
          </cell>
        </row>
        <row r="459">
          <cell r="B459" t="str">
            <v>CARRIER ROLLER, Int 548 50 ST 8RA PV STD</v>
          </cell>
          <cell r="D459"/>
          <cell r="E459" t="str">
            <v>10272221_01_0146</v>
          </cell>
        </row>
        <row r="460">
          <cell r="B460" t="str">
            <v>CARRIER ROLLER, Int 506 50 ST 8RA PV STD</v>
          </cell>
          <cell r="D460"/>
          <cell r="E460" t="str">
            <v>10272221_01_0139</v>
          </cell>
        </row>
        <row r="461">
          <cell r="B461" t="str">
            <v>CARRIER ROLLER, Int 660 50 ST 11SK PV</v>
          </cell>
          <cell r="D461"/>
          <cell r="E461" t="str">
            <v>10271286_01_0021</v>
          </cell>
        </row>
        <row r="462">
          <cell r="B462" t="str">
            <v>CARRIER ROLLER, Int 571 50 ST 8RA PV STD</v>
          </cell>
          <cell r="D462"/>
          <cell r="E462" t="str">
            <v>10272221_01_0149</v>
          </cell>
        </row>
        <row r="463">
          <cell r="B463" t="str">
            <v>CARRIER ROLLER, Int 513 50 ST 8RA PV STD</v>
          </cell>
          <cell r="D463"/>
          <cell r="E463" t="str">
            <v>10272221_01_0140</v>
          </cell>
        </row>
        <row r="464">
          <cell r="B464" t="str">
            <v>CARRIER ROLLER, Int 660 40 ST 11SK 2S...</v>
          </cell>
          <cell r="D464"/>
          <cell r="E464" t="str">
            <v>10271416_01_0007</v>
          </cell>
        </row>
        <row r="465">
          <cell r="B465" t="str">
            <v>CARRIER ROLLER, Int 446 50 ST 8RA PV STD</v>
          </cell>
          <cell r="D465"/>
          <cell r="E465" t="str">
            <v>10272221_01_0128</v>
          </cell>
        </row>
        <row r="466">
          <cell r="B466" t="str">
            <v>CARRIER ROLLER, Int 467 50 ST 8RA PV STD</v>
          </cell>
          <cell r="D466"/>
          <cell r="E466" t="str">
            <v>10272221_01_0028</v>
          </cell>
        </row>
        <row r="467">
          <cell r="B467" t="str">
            <v>CARRIER ROLLER, Int 490 50 ST 8RA PV STD</v>
          </cell>
          <cell r="D467"/>
          <cell r="E467" t="str">
            <v>10272221_01_0136</v>
          </cell>
        </row>
        <row r="468">
          <cell r="B468" t="str">
            <v>CARRIER ROLLER, Int 483 50 ST 8RA PV STD</v>
          </cell>
          <cell r="D468"/>
          <cell r="E468" t="str">
            <v>10272221_01_0135</v>
          </cell>
        </row>
        <row r="469">
          <cell r="B469" t="str">
            <v>MOTORIZED ROLLER 846 50 ST 18:1 PV EC...</v>
          </cell>
          <cell r="D469"/>
          <cell r="E469" t="str">
            <v>10661784_01_0051</v>
          </cell>
        </row>
        <row r="470">
          <cell r="B470" t="str">
            <v>CARRIER ROLLER, Int 384 50 ST 8RA PV STD</v>
          </cell>
          <cell r="D470"/>
          <cell r="E470" t="str">
            <v>10272221_01_0119</v>
          </cell>
        </row>
        <row r="471">
          <cell r="B471" t="str">
            <v>CARRIER ROLLER, Int 412 50 ST 8RA PV STD</v>
          </cell>
          <cell r="D471"/>
          <cell r="E471" t="str">
            <v>10272221_01_0001</v>
          </cell>
        </row>
        <row r="472">
          <cell r="B472" t="str">
            <v>CARRIER ROLLER, Int 398 50 ST 8RA PV STD</v>
          </cell>
          <cell r="D472"/>
          <cell r="E472" t="str">
            <v>10272221_01_0122</v>
          </cell>
        </row>
        <row r="473">
          <cell r="B473" t="str">
            <v>CARRIER ROLLER, Int 433 50 ST 8RA PV STD</v>
          </cell>
          <cell r="D473"/>
          <cell r="E473" t="str">
            <v>10272221_01_0126</v>
          </cell>
        </row>
        <row r="474">
          <cell r="B474" t="str">
            <v>CARRIER ROLLER, Int 377 50 ST 8RA PV STD</v>
          </cell>
          <cell r="D474"/>
          <cell r="E474" t="str">
            <v>10272221_01_0117</v>
          </cell>
        </row>
        <row r="475">
          <cell r="B475" t="str">
            <v>CARRIER ROLLER, Int 363 50 ST 8RA PV STD</v>
          </cell>
          <cell r="D475"/>
          <cell r="E475" t="str">
            <v>10272221_01_0115</v>
          </cell>
        </row>
        <row r="476">
          <cell r="B476" t="str">
            <v>CARRIER ROLLER, Int 343 50 ST 8RA PV STD</v>
          </cell>
          <cell r="D476"/>
          <cell r="E476" t="str">
            <v>10272221_01_0110</v>
          </cell>
        </row>
        <row r="477">
          <cell r="B477" t="str">
            <v>CARRIER ROLLER, Int 308 50 ST 8RA PV STD</v>
          </cell>
          <cell r="D477"/>
          <cell r="E477" t="str">
            <v>10272221_01_0104</v>
          </cell>
        </row>
        <row r="478">
          <cell r="B478" t="str">
            <v>CARRIER ROLLER, Int 273 50 ST 8RA PV STD</v>
          </cell>
          <cell r="D478"/>
          <cell r="E478" t="str">
            <v>10272221_01_0098</v>
          </cell>
        </row>
        <row r="479">
          <cell r="B479" t="str">
            <v>CARRIER ROLLER, Int 239 50 ST 8RA PV STD</v>
          </cell>
          <cell r="D479"/>
          <cell r="E479" t="str">
            <v>10272221_01_0092</v>
          </cell>
        </row>
        <row r="480">
          <cell r="B480" t="str">
            <v>CARRIER ROLLER, Int 232 50 ST 8RA PV STD</v>
          </cell>
          <cell r="D480"/>
          <cell r="E480" t="str">
            <v>10272221_01_0091</v>
          </cell>
        </row>
        <row r="481">
          <cell r="B481" t="str">
            <v>CARRIER ROLLER, Int 204 50 ST 8RA PV STD</v>
          </cell>
          <cell r="D481"/>
          <cell r="E481" t="str">
            <v>10272221_01_0087</v>
          </cell>
        </row>
        <row r="482">
          <cell r="B482" t="str">
            <v>CARRIER ROLLER, Int 190 50 ST 8RA PV STD</v>
          </cell>
          <cell r="D482"/>
          <cell r="E482" t="str">
            <v>10272221_01_0085</v>
          </cell>
        </row>
        <row r="483">
          <cell r="B483" t="str">
            <v>CARRIER ROLLER, Int 169 50 ST 8RA PV STD</v>
          </cell>
          <cell r="D483"/>
          <cell r="E483" t="str">
            <v>10272221_01_0081</v>
          </cell>
        </row>
        <row r="484">
          <cell r="B484" t="str">
            <v>CARRIER ROLLER, Int 155 50 ST 8RA PV STD</v>
          </cell>
          <cell r="D484"/>
          <cell r="E484" t="str">
            <v>10272221_01_0079</v>
          </cell>
        </row>
        <row r="485">
          <cell r="B485" t="str">
            <v>CARRIER ROLLER, Int 135 50 ST 8RA PV STD</v>
          </cell>
          <cell r="D485"/>
          <cell r="E485" t="str">
            <v>10272221_01_0077</v>
          </cell>
        </row>
        <row r="486">
          <cell r="B486" t="str">
            <v>CARRIER ROLLER, Int 121 50 ST 8RA PV STD</v>
          </cell>
          <cell r="D486"/>
          <cell r="E486" t="str">
            <v>10272221_01_0075</v>
          </cell>
        </row>
        <row r="487">
          <cell r="B487" t="str">
            <v>MOTORIZED ROLLER 956 50 ST 18:1 PV EC...</v>
          </cell>
          <cell r="D487"/>
          <cell r="E487" t="str">
            <v>10661784_01_0058</v>
          </cell>
        </row>
        <row r="488">
          <cell r="B488" t="str">
            <v>CARRIER ROLLER, Int 592 50 ST 8RA PV STD</v>
          </cell>
          <cell r="D488"/>
          <cell r="E488" t="str">
            <v>10272221_01_0036</v>
          </cell>
        </row>
        <row r="489">
          <cell r="B489" t="str">
            <v>G1009427 Locking part for belt edge h.</v>
          </cell>
          <cell r="D489"/>
          <cell r="E489">
            <v>10710668</v>
          </cell>
        </row>
        <row r="490">
          <cell r="B490" t="str">
            <v>G401562 Belt edge holder (top) for ...</v>
          </cell>
          <cell r="D490"/>
          <cell r="E490">
            <v>10710670</v>
          </cell>
        </row>
        <row r="491">
          <cell r="B491" t="str">
            <v>G1009600 return roller</v>
          </cell>
          <cell r="D491"/>
          <cell r="E491">
            <v>10245713</v>
          </cell>
        </row>
        <row r="492">
          <cell r="B492" t="str">
            <v>G401564 Belt edge holder (bottom) f...</v>
          </cell>
          <cell r="D492"/>
          <cell r="E492">
            <v>10710671</v>
          </cell>
        </row>
        <row r="493">
          <cell r="B493" t="str">
            <v>E1014065 Pillow block bearing ø35, fa.</v>
          </cell>
          <cell r="D493"/>
          <cell r="E493">
            <v>10710666</v>
          </cell>
        </row>
        <row r="494">
          <cell r="B494" t="str">
            <v>N1008082 Protector, type 40P</v>
          </cell>
          <cell r="D494"/>
          <cell r="E494">
            <v>10831422</v>
          </cell>
        </row>
        <row r="495">
          <cell r="B495" t="str">
            <v>N400063 flange bearing 40, 2-Loch</v>
          </cell>
          <cell r="D495"/>
          <cell r="E495">
            <v>10245719</v>
          </cell>
        </row>
        <row r="496">
          <cell r="B496" t="str">
            <v>K1025626-V0712 SEW shaft-mounted heli...</v>
          </cell>
          <cell r="D496"/>
          <cell r="E496">
            <v>10872418</v>
          </cell>
        </row>
        <row r="497">
          <cell r="B497" t="str">
            <v>U1009423-V1571 Curve belt for TS 1600...</v>
          </cell>
          <cell r="D497"/>
          <cell r="E497">
            <v>10872415</v>
          </cell>
        </row>
        <row r="498">
          <cell r="B498" t="str">
            <v>U1013881-002-V0140 Tail pulley, conic...</v>
          </cell>
          <cell r="D498"/>
          <cell r="E498">
            <v>10872416</v>
          </cell>
        </row>
        <row r="499">
          <cell r="B499" t="str">
            <v>U2016567-V0415 Drive pulley, conical,...</v>
          </cell>
          <cell r="D499"/>
          <cell r="E499">
            <v>10872417</v>
          </cell>
        </row>
        <row r="500">
          <cell r="B500" t="str">
            <v>DISTANCE SENSOR, OCP662P0150P</v>
          </cell>
          <cell r="D500"/>
          <cell r="E500">
            <v>10214240</v>
          </cell>
        </row>
        <row r="501">
          <cell r="B501" t="str">
            <v>PARALLEL DRIVE UNIT V2 -M, STR_RW</v>
          </cell>
          <cell r="D501"/>
          <cell r="E501" t="str">
            <v>10373790_01</v>
          </cell>
        </row>
        <row r="502">
          <cell r="B502" t="str">
            <v>SHAFT AM_MA_KL MOTORW WA30 075 -M, ST...</v>
          </cell>
          <cell r="D502"/>
          <cell r="E502" t="str">
            <v>10323213_01</v>
          </cell>
        </row>
        <row r="503">
          <cell r="B503" t="str">
            <v>MOTORIZED ROLLER NB1=660 EC5000 13:1 ...</v>
          </cell>
          <cell r="D503"/>
          <cell r="E503" t="str">
            <v>10327146_01_0002</v>
          </cell>
        </row>
        <row r="504">
          <cell r="B504" t="str">
            <v>ROLLER BDEL MITTRIEB RMOD -M, STR</v>
          </cell>
          <cell r="D504"/>
          <cell r="E504" t="str">
            <v>10374591_01</v>
          </cell>
        </row>
        <row r="505">
          <cell r="B505" t="str">
            <v>ROUTER, KNAPP FLEXVPN CISCO CONFIGURATED</v>
          </cell>
          <cell r="D505"/>
          <cell r="E505" t="str">
            <v>10270699_01</v>
          </cell>
        </row>
        <row r="506">
          <cell r="B506" t="str">
            <v>MEMORY CARD, KAG S120 6SL3054-0FC01-1...</v>
          </cell>
          <cell r="D506"/>
          <cell r="E506" t="str">
            <v>10653125_01</v>
          </cell>
        </row>
        <row r="507">
          <cell r="B507" t="str">
            <v>ROUTER, KAG SIEMENS SCALANCE S615 CON...</v>
          </cell>
          <cell r="D507"/>
          <cell r="E507" t="str">
            <v>10644222_01</v>
          </cell>
        </row>
        <row r="508">
          <cell r="B508" t="str">
            <v>BALL BEARING 2202-2RS-TVH</v>
          </cell>
          <cell r="D508"/>
          <cell r="E508">
            <v>10199531</v>
          </cell>
        </row>
        <row r="509">
          <cell r="B509" t="str">
            <v>ETHERNET SWITCH, SCALANCE XF208 MANAG...</v>
          </cell>
          <cell r="D509" t="str">
            <v>6GK5208-0BA00-2AF2</v>
          </cell>
          <cell r="E509">
            <v>10222414</v>
          </cell>
        </row>
        <row r="510">
          <cell r="B510" t="str">
            <v>DEFLECTION ROLL NB=660 UMMT -M, STR_GF</v>
          </cell>
          <cell r="D510"/>
          <cell r="E510" t="str">
            <v>10323849_02_0006</v>
          </cell>
        </row>
        <row r="511">
          <cell r="B511" t="str">
            <v>CIRCUIT BREAKER, 3RV2011-1DA10 2,2 - ...</v>
          </cell>
          <cell r="D511"/>
          <cell r="E511">
            <v>10692501</v>
          </cell>
        </row>
        <row r="512">
          <cell r="B512" t="str">
            <v>TOUCH PANEL PC, KAG KEBA KETOP AP 515...</v>
          </cell>
          <cell r="D512"/>
          <cell r="E512" t="str">
            <v>10598810_01</v>
          </cell>
        </row>
        <row r="513">
          <cell r="B513" t="str">
            <v>MEMORY CARD, SINAMICS G115D 512MB V4....</v>
          </cell>
          <cell r="D513"/>
          <cell r="E513" t="str">
            <v>10719028_01</v>
          </cell>
        </row>
        <row r="514">
          <cell r="B514" t="str">
            <v>MEMORY CARD, KAG 256MB CONF 6ES7954-8...</v>
          </cell>
          <cell r="D514"/>
          <cell r="E514" t="str">
            <v>10416084_01</v>
          </cell>
        </row>
        <row r="515">
          <cell r="B515" t="str">
            <v>MEMORY CARD, KAG 12MB 6ES7954-8LE03-0...</v>
          </cell>
          <cell r="D515"/>
          <cell r="E515" t="str">
            <v>10272427_01</v>
          </cell>
        </row>
        <row r="516">
          <cell r="B516" t="str">
            <v>TELESCOPE ARM EXTENSION RAIL TELL1490...</v>
          </cell>
          <cell r="D516"/>
          <cell r="E516" t="str">
            <v>10416594_01_0016</v>
          </cell>
        </row>
        <row r="517">
          <cell r="B517" t="str">
            <v>ETHERNET SWITCH, ARUBA 6300F-24 POE Replacement for 10716643_01</v>
          </cell>
          <cell r="D517"/>
          <cell r="E517" t="str">
            <v>10812839_01</v>
          </cell>
        </row>
        <row r="518">
          <cell r="B518" t="str">
            <v>TOUCH PANEL, HMI KTP700F MOBILE CONFI...</v>
          </cell>
          <cell r="D518"/>
          <cell r="E518" t="str">
            <v>10452445_01</v>
          </cell>
        </row>
        <row r="519">
          <cell r="B519" t="str">
            <v>SPARE PART L=50 F. BELT (3), 10201163_01</v>
          </cell>
          <cell r="D519"/>
          <cell r="E519" t="str">
            <v>10268505_01_0004</v>
          </cell>
        </row>
        <row r="520">
          <cell r="B520" t="str">
            <v>HANDHELD SCANNER, KAG HONEYW. XENON X...</v>
          </cell>
          <cell r="D520"/>
          <cell r="E520" t="str">
            <v>10621535_01</v>
          </cell>
        </row>
        <row r="521">
          <cell r="B521" t="str">
            <v>COMPUTER, SL_KEBA CP507/C+SDCARD+LIZENZ</v>
          </cell>
          <cell r="D521" t="str">
            <v>KEBA Industrial Automation GmbH AT-4040 Linz, ReindlstraBe51</v>
          </cell>
          <cell r="E521" t="str">
            <v>10674461_01</v>
          </cell>
        </row>
        <row r="522">
          <cell r="B522" t="str">
            <v>ETHERNET SWITCH, KAG SCALANCE XF206 M...</v>
          </cell>
          <cell r="D522"/>
          <cell r="E522" t="str">
            <v>10452444_01</v>
          </cell>
        </row>
        <row r="523">
          <cell r="B523" t="str">
            <v>TABLET, KAG ZEBRA ET51 10" RW INKL. R..</v>
          </cell>
          <cell r="D523" t="str">
            <v>SCADA 테블릿 PC</v>
          </cell>
          <cell r="E523" t="str">
            <v>10652991_01</v>
          </cell>
        </row>
        <row r="524">
          <cell r="B524" t="str">
            <v>BELT 7EE BV PVC Transport band w610mm x L2700mm</v>
          </cell>
          <cell r="D524" t="str">
            <v>벨트</v>
          </cell>
          <cell r="E524"/>
        </row>
        <row r="525">
          <cell r="B525"/>
          <cell r="D525"/>
          <cell r="E525">
            <v>10409303</v>
          </cell>
        </row>
        <row r="526">
          <cell r="B526" t="str">
            <v>SUPPORT, LONGITUDINAL RFID_TAG -M, OS…</v>
          </cell>
          <cell r="D526" t="str">
            <v>RFID 트랜스폰더_종방향(브라켓포함)</v>
          </cell>
          <cell r="E526" t="str">
            <v>10631253_01 </v>
          </cell>
        </row>
        <row r="527">
          <cell r="B527" t="str">
            <v xml:space="preserve">SUPPORT, CROSS RFID_TAG -M, OSR_EVO </v>
          </cell>
          <cell r="D527" t="str">
            <v>RFID 트랜스폰더_?(브라켓포함)</v>
          </cell>
          <cell r="E527" t="str">
            <v>10631252_01</v>
          </cell>
        </row>
        <row r="528">
          <cell r="B528" t="str">
            <v>MOUNTING KIT RAL1016 RFID R_KG -M, OS…</v>
          </cell>
          <cell r="D528" t="str">
            <v>RFID 트랜스폰더_크로스구간(노란색 브라켓포함)</v>
          </cell>
          <cell r="E528" t="str">
            <v>10428896_01_0002</v>
          </cell>
        </row>
        <row r="529">
          <cell r="B529" t="str">
            <v>REMOTE CONTROL, HBC-STEUERUNG 308 QUA…</v>
          </cell>
          <cell r="D529" t="str">
            <v>호이스트 리모컨</v>
          </cell>
          <cell r="E529" t="str">
            <v>10725130_01_0002</v>
          </cell>
        </row>
        <row r="530">
          <cell r="B530"/>
          <cell r="D530" t="str">
            <v>리프트 롤러(+베어링) unit</v>
          </cell>
          <cell r="E530"/>
        </row>
        <row r="531">
          <cell r="B531" t="str">
            <v>INPUT MODULE, 8 F-DI DC24V ET200SP</v>
          </cell>
          <cell r="D531" t="str">
            <v>6ES7136-6BA01-0CA0(F1:2EA, F2:3EA, F3:1EA, SUV:3EA, ESUVA01:6EA, 02:8EA , 03:6EA, F01.1:3EA)</v>
          </cell>
          <cell r="E531"/>
        </row>
        <row r="532">
          <cell r="B532" t="str">
            <v>SIMATIC HMI Connecting box compact</v>
          </cell>
          <cell r="D532" t="str">
            <v>6AV2125-2AE03-0AX0</v>
          </cell>
          <cell r="E532"/>
        </row>
        <row r="533">
          <cell r="B533" t="str">
            <v>SIMATIC HMI Connecting box standard</v>
          </cell>
          <cell r="D533" t="str">
            <v>6AV2125-2AE13-0AX0</v>
          </cell>
          <cell r="E533"/>
        </row>
        <row r="534">
          <cell r="B534" t="str">
            <v>OUTPUT MODULE, 4AQ 24V/45mA, ET200SP</v>
          </cell>
          <cell r="D534"/>
          <cell r="E534"/>
        </row>
        <row r="535">
          <cell r="B535" t="str">
            <v>REFLECTOR, 23X39 M4X8.4 E393-60</v>
          </cell>
          <cell r="D535" t="str">
            <v>광센서 반사판</v>
          </cell>
          <cell r="E535">
            <v>10202556</v>
          </cell>
        </row>
        <row r="536">
          <cell r="B536" t="str">
            <v>LUBRICANT, KNAPPSPRAY2 MOTOREX 2000</v>
          </cell>
          <cell r="D536" t="str">
            <v>리프트 모터 용 구리스</v>
          </cell>
          <cell r="E536" t="str">
            <v>10207112_01</v>
          </cell>
        </row>
        <row r="537">
          <cell r="B537" t="str">
            <v>LOAD SWITCH, KG32B T304</v>
          </cell>
          <cell r="D537" t="str">
            <v>ASH0101SUV01 전기판넬 도어 스위치</v>
          </cell>
          <cell r="E537"/>
        </row>
        <row r="538">
          <cell r="B538" t="str">
            <v>3VA9137-0FK31</v>
          </cell>
          <cell r="D538" t="str">
            <v>ASH0102F1 전기판넬 회전 스위치</v>
          </cell>
          <cell r="E538"/>
        </row>
        <row r="539">
          <cell r="B539" t="str">
            <v>OUTPUT MODULE, 8DQ 24V/0,5A ET200SP</v>
          </cell>
          <cell r="D539" t="str">
            <v>6ES7132-6BF01-0BA0, Conveyor Panel</v>
          </cell>
          <cell r="E539"/>
        </row>
        <row r="540">
          <cell r="B540"/>
          <cell r="D540"/>
          <cell r="E540"/>
        </row>
        <row r="541">
          <cell r="B541"/>
          <cell r="D541"/>
          <cell r="E541"/>
        </row>
        <row r="542">
          <cell r="B542"/>
          <cell r="D542"/>
          <cell r="E542"/>
        </row>
        <row r="543">
          <cell r="B543"/>
          <cell r="D543"/>
          <cell r="E543"/>
        </row>
        <row r="544">
          <cell r="B544"/>
          <cell r="D544"/>
          <cell r="E544"/>
        </row>
        <row r="545">
          <cell r="B545"/>
          <cell r="D545"/>
          <cell r="E545"/>
        </row>
        <row r="546">
          <cell r="B546"/>
          <cell r="D546"/>
          <cell r="E546"/>
        </row>
        <row r="547">
          <cell r="B547"/>
          <cell r="D547"/>
          <cell r="E547"/>
        </row>
        <row r="548">
          <cell r="B548"/>
          <cell r="D548"/>
          <cell r="E548"/>
        </row>
        <row r="549">
          <cell r="B549"/>
          <cell r="D549"/>
          <cell r="E549"/>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ow r="1">
          <cell r="A1" t="str">
            <v>Message code</v>
          </cell>
        </row>
      </sheetData>
      <sheetData sheetId="29" refreshError="1"/>
    </sheetDataSet>
  </externalBook>
</externalLink>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Shuttle" xr10:uid="{0B1C59F8-06C5-4B49-85D4-800F8B74F022}" sourceName="Shuttle#">
  <extLst>
    <x:ext xmlns:x15="http://schemas.microsoft.com/office/spreadsheetml/2010/11/main" uri="{2F2917AC-EB37-4324-AD4E-5DD8C200BD13}">
      <x15:tableSlicerCache tableId="1" column="2" customListSort="0"/>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슬라이서_Parts" xr10:uid="{7B26470D-8C85-4654-BD26-746BA9919DB4}" sourceName="Parts I">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uttle# 1" xr10:uid="{4CE7E41F-890A-4C70-BF80-E8A34630C294}" cache="슬라이서_Shuttle" caption="Shuttle#" startItem="40" columnCount="8" rowHeight="209550"/>
  <slicer name="Parts" xr10:uid="{7AC1DE69-30EC-4B31-B8C7-09BFE2EE6179}" cache="슬라이서_Parts" caption="Parts I" startItem="8" columnCount="2" style="SlicerStyleLight4"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F94CA4-CB6F-4C2C-8C8C-C7CA03A549B7}" name="표3" displayName="표3" ref="J6:J1323" totalsRowShown="0" headerRowDxfId="40" dataDxfId="39" tableBorderDxfId="38">
  <autoFilter ref="J6:J1323" xr:uid="{F8F94CA4-CB6F-4C2C-8C8C-C7CA03A549B7}"/>
  <tableColumns count="1">
    <tableColumn id="1" xr3:uid="{9A32FF0B-26F0-4B31-AA8B-66DEAF6CC22E}" name="안전재고_x000a_충족현황" dataDxfId="37">
      <calculatedColumnFormula>IF(H7&lt;I7,"X","O")</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50CC478-04CD-4417-818A-A84FCDE51572}" name="현황" displayName="현황" ref="G1:J5" totalsRowShown="0" headerRowBorderDxfId="36" tableBorderDxfId="35" totalsRowBorderDxfId="34">
  <autoFilter ref="G1:J5" xr:uid="{750CC478-04CD-4417-818A-A84FCDE51572}">
    <filterColumn colId="0" hiddenButton="1"/>
    <filterColumn colId="1" hiddenButton="1"/>
    <filterColumn colId="2" hiddenButton="1"/>
    <filterColumn colId="3" hiddenButton="1"/>
  </autoFilter>
  <tableColumns count="4">
    <tableColumn id="1" xr3:uid="{91AA6537-693F-4128-98A2-6348D1522A3C}" name="안전재고" dataDxfId="33"/>
    <tableColumn id="2" xr3:uid="{5DC72514-A1FB-4554-A2D0-9FD67C0A3D9D}" name="전체_x000a_ITEM" dataDxfId="32"/>
    <tableColumn id="3" xr3:uid="{8319C7CD-9770-4755-A5B1-93489EEC8D1A}" name="안전재고_x000a_부족" dataDxfId="31"/>
    <tableColumn id="4" xr3:uid="{49055DB3-4608-45B6-B6B7-4298829D8A55}" name="Safety Stock_x000a_Fulfillment Rate" dataDxfId="3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6217E4-3C7C-46AE-A5B5-B901C0A58085}" name="표1" displayName="표1" ref="A14:L864" totalsRowShown="0" headerRowDxfId="29" headerRowBorderDxfId="28" tableBorderDxfId="27" totalsRowBorderDxfId="26">
  <autoFilter ref="A14:L864" xr:uid="{B0A5D51A-85C7-455E-8DD3-120C6ED3D3CB}">
    <filterColumn colId="2">
      <filters>
        <filter val="Sideguide wheel"/>
      </filters>
    </filterColumn>
  </autoFilter>
  <sortState xmlns:xlrd2="http://schemas.microsoft.com/office/spreadsheetml/2017/richdata2" ref="A62:L864">
    <sortCondition descending="1" ref="A14:A864"/>
  </sortState>
  <tableColumns count="12">
    <tableColumn id="1" xr3:uid="{E1437EDA-B89C-4CBD-8145-EC0ECF7F2210}" name="Date" dataDxfId="25"/>
    <tableColumn id="2" xr3:uid="{422E4A6B-896D-47A7-8ACE-B3CBC85D5302}" name="Shuttle#" dataDxfId="24"/>
    <tableColumn id="3" xr3:uid="{0E382C1A-56B5-4239-9154-A6A71D9B89BD}" name="Parts I" dataDxfId="23"/>
    <tableColumn id="7" xr3:uid="{57313925-FCEB-4DC4-BC8B-A30C61B5EABD}" name="Parts II" dataDxfId="22"/>
    <tableColumn id="12" xr3:uid="{501FE260-10ED-4B89-976F-7EE0BB7C462A}" name="Parts III" dataDxfId="21"/>
    <tableColumn id="11" xr3:uid="{C28545CA-315C-4F4D-A4B2-767A7B6040C7}" name="Material Number" dataDxfId="20">
      <calculatedColumnFormula>VLOOKUP(D15,Parts!D:N, 11,FALSE)</calculatedColumnFormula>
    </tableColumn>
    <tableColumn id="4" xr3:uid="{189ABEC9-DC56-4BC6-A2B1-B3CCDBC46678}" name="Remark" dataDxfId="19"/>
    <tableColumn id="6" xr3:uid="{1EEEAF63-3641-4E2D-9583-A46EFB0DBDE0}" name="Used days" dataDxfId="18">
      <calculatedColumnFormula>TODAY()-표1[[#This Row],[Date]]</calculatedColumnFormula>
    </tableColumn>
    <tableColumn id="5" xr3:uid="{B7443FBA-7491-48C9-A7D7-F439911296FA}" name="NEW/USED" dataDxfId="17"/>
    <tableColumn id="8" xr3:uid="{A46D97EA-E487-4BAD-9BA7-883D43EA2F67}" name="Warranty" dataDxfId="16"/>
    <tableColumn id="9" xr3:uid="{2C8BA6ED-D6EF-4406-93C7-03F613257AC9}" name="Warranty 요청" dataDxfId="15"/>
    <tableColumn id="10" xr3:uid="{68B78919-6BCF-423A-83E6-F6D202595CAD}" name="세로 막대형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C5B719E-9543-417C-A75E-AD79C40FF569}" name="표2" displayName="표2" ref="A1:F44" totalsRowShown="0" headerRowDxfId="14" headerRowBorderDxfId="13" tableBorderDxfId="12" headerRowCellStyle="표준 2 10 5" dataCellStyle="표준 2 10 5">
  <autoFilter ref="A1:F44" xr:uid="{CC5B719E-9543-417C-A75E-AD79C40FF569}"/>
  <tableColumns count="6">
    <tableColumn id="1" xr3:uid="{C372764D-B19D-494D-BE67-C4B09D19C13E}" name="Month" dataCellStyle="표준 2 10 5"/>
    <tableColumn id="2" xr3:uid="{3926A113-4615-4F13-B74F-5C89B796385B}" name="Category" dataCellStyle="표준 2 10 5"/>
    <tableColumn id="3" xr3:uid="{CCA931A2-AFC3-4721-8895-6ECF59A58E69}" name="TotalQty" dataCellStyle="표준 2 10 5"/>
    <tableColumn id="4" xr3:uid="{C3CB25E3-3146-4156-9BF0-EA62E3390BB7}" name="FulfilledQty" dataCellStyle="표준 2 10 5"/>
    <tableColumn id="5" xr3:uid="{14C39AA3-676A-4CF4-9852-04AD9027CDCF}" name="NotFulfilledQty" dataCellStyle="표준 2 10 5"/>
    <tableColumn id="6" xr3:uid="{05B28CFD-FFE8-447C-9763-E1684270120B}" name="FulfillmentRate" dataCellStyle="표준 2 10 5"/>
  </tableColumns>
  <tableStyleInfo name="TableStyleMedium2"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ADD92-6120-4129-B17D-0F0599BAC834}">
  <sheetPr>
    <tabColor theme="4" tint="-0.249977111117893"/>
    <pageSetUpPr fitToPage="1"/>
  </sheetPr>
  <dimension ref="A1:BH2821"/>
  <sheetViews>
    <sheetView showGridLines="0" tabSelected="1" zoomScale="60" zoomScaleNormal="60" workbookViewId="0"/>
  </sheetViews>
  <sheetFormatPr defaultRowHeight="13.5" customHeight="1"/>
  <cols>
    <col min="1" max="1" width="13" customWidth="1"/>
    <col min="2" max="2" width="25.125" customWidth="1"/>
    <col min="3" max="3" width="24.125" style="1" customWidth="1"/>
    <col min="4" max="4" width="47.125" customWidth="1"/>
    <col min="5" max="5" width="47.875" style="1" customWidth="1"/>
    <col min="6" max="6" width="29" style="1" customWidth="1"/>
    <col min="7" max="7" width="15.625" style="1" customWidth="1"/>
    <col min="8" max="8" width="15.125" style="1" customWidth="1"/>
    <col min="9" max="9" width="14.125" style="1" customWidth="1"/>
    <col min="10" max="10" width="19.625" style="1" customWidth="1"/>
    <col min="11" max="11" width="15.625" style="17" customWidth="1"/>
    <col min="12" max="12" width="15.125" style="1" customWidth="1"/>
    <col min="13" max="13" width="32.625" style="1" customWidth="1"/>
    <col min="14" max="14" width="21.625" style="1" customWidth="1"/>
    <col min="15" max="15" width="15.125" style="70" customWidth="1"/>
    <col min="16" max="16" width="15.125" style="100" customWidth="1"/>
    <col min="17" max="17" width="15.125" customWidth="1"/>
    <col min="18" max="20" width="16.625" style="1" hidden="1" customWidth="1"/>
    <col min="21" max="25" width="16.625" style="1" customWidth="1"/>
    <col min="26" max="26" width="34.625" bestFit="1" customWidth="1"/>
    <col min="27" max="27" width="14.125" customWidth="1"/>
    <col min="28" max="28" width="11.625" bestFit="1" customWidth="1"/>
    <col min="29" max="29" width="10.5" customWidth="1"/>
    <col min="30" max="30" width="17.375" customWidth="1"/>
    <col min="31" max="31" width="15.875" customWidth="1"/>
    <col min="32" max="48" width="10.5" customWidth="1"/>
  </cols>
  <sheetData>
    <row r="1" spans="1:60" ht="44.25" customHeight="1">
      <c r="A1" s="103" t="s">
        <v>0</v>
      </c>
      <c r="G1" s="139" t="s">
        <v>1</v>
      </c>
      <c r="H1" s="151" t="s">
        <v>2</v>
      </c>
      <c r="I1" s="150" t="s">
        <v>3</v>
      </c>
      <c r="J1" s="155" t="s">
        <v>4</v>
      </c>
    </row>
    <row r="2" spans="1:60" ht="19.5" customHeight="1">
      <c r="G2" s="140" t="s">
        <v>5</v>
      </c>
      <c r="H2" s="72">
        <f>COUNTIFS(A:A,G2)</f>
        <v>349</v>
      </c>
      <c r="I2" s="72">
        <f>COUNTIFS(A:A,G2,J:J,"X")</f>
        <v>1</v>
      </c>
      <c r="J2" s="141">
        <f>(H2-I2)/H2</f>
        <v>0.99713467048710602</v>
      </c>
    </row>
    <row r="3" spans="1:60" ht="19.5" customHeight="1">
      <c r="G3" s="140" t="s">
        <v>6</v>
      </c>
      <c r="H3" s="72">
        <f>COUNTIFS(A:A,G3)</f>
        <v>703</v>
      </c>
      <c r="I3" s="72">
        <f>COUNTIFS(A:A,G3,J:J,"X")</f>
        <v>33</v>
      </c>
      <c r="J3" s="141">
        <f>(H3-I3)/H3</f>
        <v>0.95305832147937408</v>
      </c>
    </row>
    <row r="4" spans="1:60" ht="19.5" customHeight="1">
      <c r="G4" s="140" t="s">
        <v>7</v>
      </c>
      <c r="H4" s="72">
        <f>COUNTIFS(A:A,G4)</f>
        <v>192</v>
      </c>
      <c r="I4" s="72">
        <f>COUNTIFS(A:A,G4,J:J,"X")</f>
        <v>7</v>
      </c>
      <c r="J4" s="141">
        <f>(H4-I4)/H4</f>
        <v>0.96354166666666663</v>
      </c>
      <c r="K4" s="104"/>
      <c r="AB4" t="s">
        <v>8</v>
      </c>
      <c r="AC4" s="156">
        <v>45961</v>
      </c>
      <c r="AD4" s="156">
        <v>45989</v>
      </c>
      <c r="AE4" s="156">
        <v>46022</v>
      </c>
      <c r="AF4" s="156">
        <v>45687</v>
      </c>
      <c r="AG4" s="156">
        <v>46080</v>
      </c>
      <c r="AH4" s="156">
        <v>46112</v>
      </c>
    </row>
    <row r="5" spans="1:60" ht="19.5" customHeight="1">
      <c r="G5" s="142" t="s">
        <v>9</v>
      </c>
      <c r="H5" s="72">
        <f>COUNTIFS(A:A,G5)</f>
        <v>71</v>
      </c>
      <c r="I5" s="72">
        <f>COUNTIFS(A:A,G5,J:J,"X")</f>
        <v>0</v>
      </c>
      <c r="J5" s="141">
        <f>(H5-I5)/H5</f>
        <v>1</v>
      </c>
      <c r="K5" s="104"/>
      <c r="P5" s="100">
        <v>1712</v>
      </c>
      <c r="AB5" s="2"/>
      <c r="AC5" s="381" t="s">
        <v>10</v>
      </c>
      <c r="AD5" s="382"/>
      <c r="AE5" s="382"/>
      <c r="AF5" s="382"/>
      <c r="AG5" s="382"/>
      <c r="AH5" s="382"/>
      <c r="AI5" s="382"/>
      <c r="AJ5" s="383"/>
      <c r="AK5" s="7" t="s">
        <v>11</v>
      </c>
      <c r="AL5" s="7" t="s">
        <v>11</v>
      </c>
      <c r="AM5" s="7" t="s">
        <v>11</v>
      </c>
      <c r="AN5" s="7" t="s">
        <v>11</v>
      </c>
      <c r="AO5" s="7" t="s">
        <v>11</v>
      </c>
      <c r="AP5" s="7" t="s">
        <v>11</v>
      </c>
      <c r="AQ5" s="7" t="s">
        <v>11</v>
      </c>
      <c r="AR5" s="7" t="s">
        <v>11</v>
      </c>
      <c r="AS5" s="7" t="s">
        <v>11</v>
      </c>
      <c r="AT5" s="7" t="s">
        <v>11</v>
      </c>
      <c r="AU5" s="7" t="s">
        <v>11</v>
      </c>
      <c r="AV5" s="7" t="s">
        <v>11</v>
      </c>
    </row>
    <row r="6" spans="1:60" ht="30">
      <c r="A6" s="182" t="s">
        <v>12</v>
      </c>
      <c r="B6" s="170" t="s">
        <v>13</v>
      </c>
      <c r="C6" s="170" t="s">
        <v>14</v>
      </c>
      <c r="D6" s="170" t="s">
        <v>15</v>
      </c>
      <c r="E6" s="170" t="s">
        <v>16</v>
      </c>
      <c r="F6" s="170" t="s">
        <v>17</v>
      </c>
      <c r="G6" s="138" t="s">
        <v>18</v>
      </c>
      <c r="H6" s="138" t="s">
        <v>19</v>
      </c>
      <c r="I6" s="138" t="s">
        <v>1</v>
      </c>
      <c r="J6" s="105" t="s">
        <v>20</v>
      </c>
      <c r="K6" s="170" t="s">
        <v>21</v>
      </c>
      <c r="L6" s="170" t="s">
        <v>22</v>
      </c>
      <c r="M6" s="170" t="s">
        <v>23</v>
      </c>
      <c r="N6" s="170" t="s">
        <v>24</v>
      </c>
      <c r="O6" s="171" t="s">
        <v>25</v>
      </c>
      <c r="P6" s="172" t="s">
        <v>26</v>
      </c>
      <c r="Q6" s="170" t="s">
        <v>27</v>
      </c>
      <c r="R6" s="173" t="s">
        <v>28</v>
      </c>
      <c r="S6" s="94" t="s">
        <v>29</v>
      </c>
      <c r="T6" s="94" t="s">
        <v>30</v>
      </c>
      <c r="U6" s="186" t="s">
        <v>31</v>
      </c>
      <c r="V6" s="186" t="s">
        <v>32</v>
      </c>
      <c r="W6" s="87" t="s">
        <v>33</v>
      </c>
      <c r="X6" s="88" t="s">
        <v>34</v>
      </c>
      <c r="Y6" s="88"/>
      <c r="AB6" s="5"/>
      <c r="AC6" s="26" t="s">
        <v>35</v>
      </c>
      <c r="AD6" s="26" t="s">
        <v>36</v>
      </c>
      <c r="AE6" s="26" t="s">
        <v>37</v>
      </c>
      <c r="AF6" s="26" t="s">
        <v>38</v>
      </c>
      <c r="AG6" s="26" t="s">
        <v>39</v>
      </c>
      <c r="AH6" s="26" t="s">
        <v>40</v>
      </c>
      <c r="AI6" s="26" t="s">
        <v>41</v>
      </c>
      <c r="AJ6" s="26" t="s">
        <v>42</v>
      </c>
      <c r="AK6" s="26" t="s">
        <v>43</v>
      </c>
      <c r="AL6" s="26" t="s">
        <v>44</v>
      </c>
      <c r="AM6" s="26" t="s">
        <v>45</v>
      </c>
      <c r="AN6" s="26" t="s">
        <v>46</v>
      </c>
      <c r="AO6" s="26" t="s">
        <v>35</v>
      </c>
      <c r="AP6" s="26" t="s">
        <v>36</v>
      </c>
      <c r="AQ6" s="26" t="s">
        <v>37</v>
      </c>
      <c r="AR6" s="26" t="s">
        <v>38</v>
      </c>
      <c r="AS6" s="26" t="s">
        <v>39</v>
      </c>
      <c r="AT6" s="26" t="s">
        <v>40</v>
      </c>
      <c r="AU6" s="26" t="s">
        <v>41</v>
      </c>
      <c r="AV6" s="26" t="s">
        <v>42</v>
      </c>
      <c r="AW6" t="s">
        <v>43</v>
      </c>
      <c r="AX6" t="s">
        <v>44</v>
      </c>
      <c r="AY6" t="s">
        <v>45</v>
      </c>
      <c r="AZ6" t="s">
        <v>46</v>
      </c>
      <c r="BA6" t="s">
        <v>35</v>
      </c>
      <c r="BB6" t="s">
        <v>36</v>
      </c>
      <c r="BC6" t="s">
        <v>37</v>
      </c>
      <c r="BD6" t="s">
        <v>38</v>
      </c>
      <c r="BE6" t="s">
        <v>39</v>
      </c>
      <c r="BF6" t="s">
        <v>40</v>
      </c>
      <c r="BG6" t="s">
        <v>41</v>
      </c>
      <c r="BH6" t="s">
        <v>42</v>
      </c>
    </row>
    <row r="7" spans="1:60" ht="15">
      <c r="A7" s="18" t="s">
        <v>47</v>
      </c>
      <c r="B7" s="18" t="s">
        <v>48</v>
      </c>
      <c r="C7" s="19" t="s">
        <v>49</v>
      </c>
      <c r="D7" s="18" t="s">
        <v>50</v>
      </c>
      <c r="E7" s="19" t="s">
        <v>51</v>
      </c>
      <c r="F7" s="19" t="s">
        <v>52</v>
      </c>
      <c r="G7" s="19">
        <v>56</v>
      </c>
      <c r="H7" s="19">
        <v>3</v>
      </c>
      <c r="I7" s="19">
        <f>MIN(10,MAX(1,ROUNDUP(IFERROR(IF(OR(G7="",G7=0),1,G7),1)*0.1*90/365,0)))</f>
        <v>2</v>
      </c>
      <c r="J7" s="19" t="str">
        <f t="shared" ref="J7:J8" si="0">IF(H7&lt;I7,"X","O")</f>
        <v>O</v>
      </c>
      <c r="K7" s="106" t="s">
        <v>53</v>
      </c>
      <c r="L7" s="19"/>
      <c r="M7" s="19" t="s">
        <v>54</v>
      </c>
      <c r="N7" s="19" t="s">
        <v>55</v>
      </c>
      <c r="O7" s="80"/>
      <c r="P7" s="131"/>
      <c r="Q7" s="18"/>
      <c r="W7" s="1" t="e">
        <f>_xlfn.XLOOKUP(N7,#REF!,#REF!,"없음")</f>
        <v>#REF!</v>
      </c>
      <c r="Y7" s="1" t="e">
        <f>_xlfn.XLOOKUP(N7,#REF!,#REF!,"없음")</f>
        <v>#REF!</v>
      </c>
      <c r="AA7" s="152" t="s">
        <v>56</v>
      </c>
      <c r="AB7" s="152" t="s">
        <v>5</v>
      </c>
      <c r="AC7" s="153">
        <v>0.88554216867469882</v>
      </c>
      <c r="AD7" s="157">
        <v>0.88554216867469882</v>
      </c>
      <c r="AE7" s="157">
        <v>0.91</v>
      </c>
      <c r="AF7" s="157">
        <v>0.9</v>
      </c>
      <c r="AG7" s="157">
        <v>0.97</v>
      </c>
      <c r="AH7" s="152"/>
      <c r="AI7" s="152"/>
      <c r="AJ7" s="152"/>
      <c r="AK7" s="152"/>
      <c r="AL7" s="152"/>
      <c r="AM7" s="152"/>
      <c r="AN7" s="152"/>
      <c r="AO7" s="152"/>
      <c r="AP7" s="152"/>
      <c r="AQ7" s="152"/>
      <c r="AR7" s="152"/>
      <c r="AS7" s="152"/>
      <c r="AT7" s="152"/>
      <c r="AU7" s="152"/>
      <c r="AV7" s="152"/>
    </row>
    <row r="8" spans="1:60" ht="15">
      <c r="A8" s="18" t="s">
        <v>47</v>
      </c>
      <c r="B8" s="18" t="s">
        <v>48</v>
      </c>
      <c r="C8" s="19" t="s">
        <v>49</v>
      </c>
      <c r="D8" s="18" t="s">
        <v>57</v>
      </c>
      <c r="E8" s="19" t="s">
        <v>58</v>
      </c>
      <c r="F8" s="19" t="s">
        <v>59</v>
      </c>
      <c r="G8" s="19">
        <v>50</v>
      </c>
      <c r="H8" s="19">
        <v>2</v>
      </c>
      <c r="I8" s="19">
        <f t="shared" ref="I8:I60" si="1">MIN(10,MAX(1,ROUNDUP(IFERROR(IF(OR(G8="",G8=0),1,G8),1)*0.1*90/365,0)))</f>
        <v>2</v>
      </c>
      <c r="J8" s="19" t="str">
        <f t="shared" si="0"/>
        <v>O</v>
      </c>
      <c r="K8" s="106" t="s">
        <v>53</v>
      </c>
      <c r="L8" s="19"/>
      <c r="M8" s="19" t="s">
        <v>54</v>
      </c>
      <c r="N8" s="19" t="s">
        <v>60</v>
      </c>
      <c r="O8" s="80"/>
      <c r="P8" s="131"/>
      <c r="Q8" s="18"/>
      <c r="W8" s="1" t="e">
        <f>_xlfn.XLOOKUP(N8,#REF!,#REF!,"없음")</f>
        <v>#REF!</v>
      </c>
      <c r="Y8" s="1" t="e">
        <f>_xlfn.XLOOKUP(N8,#REF!,#REF!,"없음")</f>
        <v>#REF!</v>
      </c>
      <c r="AA8" s="152" t="s">
        <v>56</v>
      </c>
      <c r="AB8" s="152" t="s">
        <v>6</v>
      </c>
      <c r="AC8" s="153">
        <v>0.73940345368916793</v>
      </c>
      <c r="AD8" s="157">
        <v>0.83832335329341312</v>
      </c>
      <c r="AE8" s="157">
        <v>0.91</v>
      </c>
      <c r="AF8" s="157">
        <v>0.95</v>
      </c>
      <c r="AG8" s="157">
        <v>0.95</v>
      </c>
      <c r="AH8" s="152"/>
      <c r="AI8" s="152"/>
      <c r="AJ8" s="152"/>
      <c r="AK8" s="152"/>
      <c r="AL8" s="152"/>
      <c r="AM8" s="152"/>
      <c r="AN8" s="152"/>
      <c r="AO8" s="152"/>
      <c r="AP8" s="152"/>
      <c r="AQ8" s="152"/>
      <c r="AR8" s="152"/>
      <c r="AS8" s="152"/>
      <c r="AT8" s="152"/>
      <c r="AU8" s="152"/>
      <c r="AV8" s="152"/>
    </row>
    <row r="9" spans="1:60" ht="15">
      <c r="A9" s="18" t="s">
        <v>47</v>
      </c>
      <c r="B9" s="18" t="s">
        <v>48</v>
      </c>
      <c r="C9" s="19" t="s">
        <v>49</v>
      </c>
      <c r="D9" s="18" t="s">
        <v>61</v>
      </c>
      <c r="E9" s="19" t="s">
        <v>62</v>
      </c>
      <c r="F9" s="19" t="s">
        <v>63</v>
      </c>
      <c r="G9" s="19">
        <v>5</v>
      </c>
      <c r="H9" s="19">
        <v>3</v>
      </c>
      <c r="I9" s="19">
        <f t="shared" si="1"/>
        <v>1</v>
      </c>
      <c r="J9" s="19" t="str">
        <f>IF(H9&lt;I9,"X","O")</f>
        <v>O</v>
      </c>
      <c r="K9" s="106" t="s">
        <v>53</v>
      </c>
      <c r="L9" s="19"/>
      <c r="M9" s="19" t="s">
        <v>54</v>
      </c>
      <c r="N9" s="19" t="s">
        <v>64</v>
      </c>
      <c r="O9" s="80"/>
      <c r="P9" s="131"/>
      <c r="Q9" s="18"/>
      <c r="W9" s="1" t="e">
        <f>_xlfn.XLOOKUP(N9,#REF!,#REF!,"없음")</f>
        <v>#REF!</v>
      </c>
      <c r="Y9" s="1" t="e">
        <f>_xlfn.XLOOKUP(N9,#REF!,#REF!,"없음")</f>
        <v>#REF!</v>
      </c>
      <c r="AA9" s="152" t="s">
        <v>56</v>
      </c>
      <c r="AB9" s="152" t="s">
        <v>7</v>
      </c>
      <c r="AC9" s="153">
        <v>1</v>
      </c>
      <c r="AD9" s="157">
        <v>1</v>
      </c>
      <c r="AE9" s="157">
        <v>0.98</v>
      </c>
      <c r="AF9" s="157">
        <v>0.98</v>
      </c>
      <c r="AG9" s="157">
        <v>0.98</v>
      </c>
      <c r="AH9" s="152"/>
      <c r="AI9" s="152"/>
      <c r="AJ9" s="152"/>
      <c r="AK9" s="152"/>
      <c r="AL9" s="152"/>
      <c r="AM9" s="152"/>
      <c r="AN9" s="152"/>
      <c r="AO9" s="152"/>
      <c r="AP9" s="152"/>
      <c r="AQ9" s="152"/>
      <c r="AR9" s="152"/>
      <c r="AS9" s="152"/>
      <c r="AT9" s="152"/>
      <c r="AU9" s="152"/>
      <c r="AV9" s="152"/>
    </row>
    <row r="10" spans="1:60" ht="15">
      <c r="A10" s="18" t="s">
        <v>47</v>
      </c>
      <c r="B10" s="18" t="s">
        <v>48</v>
      </c>
      <c r="C10" s="19" t="s">
        <v>49</v>
      </c>
      <c r="D10" s="18" t="s">
        <v>65</v>
      </c>
      <c r="E10" s="19" t="s">
        <v>66</v>
      </c>
      <c r="F10" s="19"/>
      <c r="G10" s="19">
        <v>76</v>
      </c>
      <c r="H10" s="19">
        <v>2</v>
      </c>
      <c r="I10" s="19">
        <f t="shared" si="1"/>
        <v>2</v>
      </c>
      <c r="J10" s="19" t="str">
        <f t="shared" ref="J10:J73" si="2">IF(H10&lt;I10,"X","O")</f>
        <v>O</v>
      </c>
      <c r="K10" s="106" t="s">
        <v>53</v>
      </c>
      <c r="L10" s="19"/>
      <c r="M10" s="19" t="s">
        <v>54</v>
      </c>
      <c r="N10" s="19" t="s">
        <v>67</v>
      </c>
      <c r="O10" s="80"/>
      <c r="P10" s="131"/>
      <c r="Q10" s="18"/>
      <c r="W10" s="1" t="e">
        <f>_xlfn.XLOOKUP(N10,#REF!,#REF!,"없음")</f>
        <v>#REF!</v>
      </c>
      <c r="Y10" s="1" t="e">
        <f>_xlfn.XLOOKUP(N10,#REF!,#REF!,"없음")</f>
        <v>#REF!</v>
      </c>
      <c r="AA10" s="152" t="s">
        <v>56</v>
      </c>
      <c r="AB10" s="152" t="s">
        <v>9</v>
      </c>
      <c r="AC10" s="153">
        <v>1</v>
      </c>
      <c r="AD10" s="157">
        <v>1</v>
      </c>
      <c r="AE10" s="157">
        <v>1</v>
      </c>
      <c r="AF10" s="157">
        <v>1</v>
      </c>
      <c r="AG10" s="157">
        <v>1</v>
      </c>
      <c r="AH10" s="152"/>
      <c r="AI10" s="152"/>
      <c r="AJ10" s="152"/>
      <c r="AK10" s="152"/>
      <c r="AL10" s="152"/>
      <c r="AM10" s="152"/>
      <c r="AN10" s="152"/>
      <c r="AO10" s="152"/>
      <c r="AP10" s="152"/>
      <c r="AQ10" s="152"/>
      <c r="AR10" s="152"/>
      <c r="AS10" s="152"/>
      <c r="AT10" s="152"/>
      <c r="AU10" s="152"/>
      <c r="AV10" s="152"/>
    </row>
    <row r="11" spans="1:60" ht="15">
      <c r="A11" s="18" t="s">
        <v>47</v>
      </c>
      <c r="B11" s="18" t="s">
        <v>48</v>
      </c>
      <c r="C11" s="19" t="s">
        <v>49</v>
      </c>
      <c r="D11" s="18" t="s">
        <v>68</v>
      </c>
      <c r="E11" s="19" t="s">
        <v>66</v>
      </c>
      <c r="F11" s="19"/>
      <c r="G11" s="19">
        <v>51</v>
      </c>
      <c r="H11" s="19">
        <v>2</v>
      </c>
      <c r="I11" s="19">
        <f t="shared" si="1"/>
        <v>2</v>
      </c>
      <c r="J11" s="19" t="str">
        <f t="shared" si="2"/>
        <v>O</v>
      </c>
      <c r="K11" s="106" t="s">
        <v>53</v>
      </c>
      <c r="L11" s="19"/>
      <c r="M11" s="19" t="s">
        <v>54</v>
      </c>
      <c r="N11" s="19" t="s">
        <v>69</v>
      </c>
      <c r="O11" s="80"/>
      <c r="P11" s="131"/>
      <c r="Q11" s="18"/>
      <c r="W11" s="1" t="e">
        <f>_xlfn.XLOOKUP(N11,#REF!,#REF!,"없음")</f>
        <v>#REF!</v>
      </c>
      <c r="Y11" s="1" t="e">
        <f>_xlfn.XLOOKUP(N11,#REF!,#REF!,"없음")</f>
        <v>#REF!</v>
      </c>
      <c r="AA11" s="2" t="s">
        <v>70</v>
      </c>
      <c r="AB11" s="2" t="s">
        <v>5</v>
      </c>
      <c r="AC11" s="7">
        <v>332</v>
      </c>
      <c r="AD11" s="2">
        <v>332</v>
      </c>
      <c r="AE11" s="2">
        <v>344</v>
      </c>
      <c r="AF11" s="2">
        <v>346</v>
      </c>
      <c r="AG11" s="2">
        <v>346</v>
      </c>
      <c r="AH11" s="2"/>
      <c r="AI11" s="2"/>
      <c r="AJ11" s="2"/>
      <c r="AK11" s="2"/>
      <c r="AL11" s="2"/>
      <c r="AM11" s="2"/>
      <c r="AN11" s="2"/>
      <c r="AO11" s="2"/>
      <c r="AP11" s="2"/>
      <c r="AQ11" s="2"/>
      <c r="AR11" s="2"/>
      <c r="AS11" s="2"/>
      <c r="AT11" s="2"/>
      <c r="AU11" s="2"/>
      <c r="AV11" s="2"/>
    </row>
    <row r="12" spans="1:60" ht="15">
      <c r="A12" s="18" t="s">
        <v>47</v>
      </c>
      <c r="B12" s="18" t="s">
        <v>48</v>
      </c>
      <c r="C12" s="19" t="s">
        <v>49</v>
      </c>
      <c r="D12" s="18" t="s">
        <v>71</v>
      </c>
      <c r="E12" s="19" t="s">
        <v>72</v>
      </c>
      <c r="F12" s="19"/>
      <c r="G12" s="19">
        <v>42</v>
      </c>
      <c r="H12" s="19">
        <v>2</v>
      </c>
      <c r="I12" s="19">
        <f t="shared" si="1"/>
        <v>2</v>
      </c>
      <c r="J12" s="19" t="str">
        <f t="shared" si="2"/>
        <v>O</v>
      </c>
      <c r="K12" s="106" t="s">
        <v>53</v>
      </c>
      <c r="L12" s="19"/>
      <c r="M12" s="19" t="s">
        <v>54</v>
      </c>
      <c r="N12" s="19" t="s">
        <v>73</v>
      </c>
      <c r="O12" s="80"/>
      <c r="P12" s="131"/>
      <c r="Q12" s="18"/>
      <c r="W12" s="1" t="e">
        <f>_xlfn.XLOOKUP(N12,#REF!,#REF!,"없음")</f>
        <v>#REF!</v>
      </c>
      <c r="Y12" s="1" t="e">
        <f>_xlfn.XLOOKUP(N12,#REF!,#REF!,"없음")</f>
        <v>#REF!</v>
      </c>
      <c r="AA12" s="2" t="s">
        <v>70</v>
      </c>
      <c r="AB12" s="2" t="s">
        <v>6</v>
      </c>
      <c r="AC12" s="7">
        <v>637</v>
      </c>
      <c r="AD12" s="2">
        <v>668</v>
      </c>
      <c r="AE12" s="2">
        <v>671</v>
      </c>
      <c r="AF12" s="2">
        <v>702</v>
      </c>
      <c r="AG12" s="2">
        <v>703</v>
      </c>
      <c r="AH12" s="2"/>
      <c r="AI12" s="2"/>
      <c r="AJ12" s="2"/>
      <c r="AK12" s="2"/>
      <c r="AL12" s="2"/>
      <c r="AM12" s="2"/>
      <c r="AN12" s="2"/>
      <c r="AO12" s="2"/>
      <c r="AP12" s="2"/>
      <c r="AQ12" s="2"/>
      <c r="AR12" s="2"/>
      <c r="AS12" s="2"/>
      <c r="AT12" s="2"/>
      <c r="AU12" s="2"/>
      <c r="AV12" s="2"/>
    </row>
    <row r="13" spans="1:60" ht="15">
      <c r="A13" s="18" t="s">
        <v>47</v>
      </c>
      <c r="B13" s="18" t="s">
        <v>48</v>
      </c>
      <c r="C13" s="19" t="s">
        <v>49</v>
      </c>
      <c r="D13" s="18" t="s">
        <v>74</v>
      </c>
      <c r="E13" s="19" t="s">
        <v>75</v>
      </c>
      <c r="F13" s="19"/>
      <c r="G13" s="19">
        <v>19</v>
      </c>
      <c r="H13" s="19">
        <v>2</v>
      </c>
      <c r="I13" s="19">
        <f t="shared" si="1"/>
        <v>1</v>
      </c>
      <c r="J13" s="19" t="str">
        <f t="shared" si="2"/>
        <v>O</v>
      </c>
      <c r="K13" s="106" t="s">
        <v>53</v>
      </c>
      <c r="L13" s="19"/>
      <c r="M13" s="19" t="s">
        <v>54</v>
      </c>
      <c r="N13" s="19" t="s">
        <v>76</v>
      </c>
      <c r="O13" s="80"/>
      <c r="P13" s="131"/>
      <c r="Q13" s="18"/>
      <c r="W13" s="1" t="e">
        <f>_xlfn.XLOOKUP(N13,#REF!,#REF!,"없음")</f>
        <v>#REF!</v>
      </c>
      <c r="Y13" s="1" t="e">
        <f>_xlfn.XLOOKUP(N13,#REF!,#REF!,"없음")</f>
        <v>#REF!</v>
      </c>
      <c r="AA13" s="2" t="s">
        <v>70</v>
      </c>
      <c r="AB13" s="2" t="s">
        <v>7</v>
      </c>
      <c r="AC13" s="7">
        <v>179</v>
      </c>
      <c r="AD13" s="2">
        <v>179</v>
      </c>
      <c r="AE13" s="2">
        <v>192</v>
      </c>
      <c r="AF13" s="2">
        <v>192</v>
      </c>
      <c r="AG13" s="2">
        <v>192</v>
      </c>
      <c r="AH13" s="2"/>
      <c r="AI13" s="2"/>
      <c r="AJ13" s="2"/>
      <c r="AK13" s="2"/>
      <c r="AL13" s="2"/>
      <c r="AM13" s="2"/>
      <c r="AN13" s="2"/>
      <c r="AO13" s="2"/>
      <c r="AP13" s="2"/>
      <c r="AQ13" s="2"/>
      <c r="AR13" s="2"/>
      <c r="AS13" s="2"/>
      <c r="AT13" s="2"/>
      <c r="AU13" s="2"/>
      <c r="AV13" s="2"/>
    </row>
    <row r="14" spans="1:60" ht="15">
      <c r="A14" s="18" t="s">
        <v>47</v>
      </c>
      <c r="B14" s="18" t="s">
        <v>48</v>
      </c>
      <c r="C14" s="19" t="s">
        <v>49</v>
      </c>
      <c r="D14" s="18" t="s">
        <v>77</v>
      </c>
      <c r="E14" s="19">
        <v>296</v>
      </c>
      <c r="F14" s="19" t="s">
        <v>78</v>
      </c>
      <c r="G14" s="19">
        <v>4</v>
      </c>
      <c r="H14" s="19">
        <v>2</v>
      </c>
      <c r="I14" s="19">
        <f t="shared" si="1"/>
        <v>1</v>
      </c>
      <c r="J14" s="19" t="str">
        <f t="shared" si="2"/>
        <v>O</v>
      </c>
      <c r="K14" s="106" t="s">
        <v>79</v>
      </c>
      <c r="L14" s="19"/>
      <c r="M14" s="19" t="s">
        <v>54</v>
      </c>
      <c r="N14" s="19" t="s">
        <v>80</v>
      </c>
      <c r="O14" s="80"/>
      <c r="P14" s="131"/>
      <c r="Q14" s="18"/>
      <c r="W14" s="1" t="e">
        <f>_xlfn.XLOOKUP(N14,#REF!,#REF!,"없음")</f>
        <v>#REF!</v>
      </c>
      <c r="Y14" s="1" t="e">
        <f>_xlfn.XLOOKUP(N14,#REF!,#REF!,"없음")</f>
        <v>#REF!</v>
      </c>
      <c r="AA14" s="2" t="s">
        <v>70</v>
      </c>
      <c r="AB14" s="2" t="s">
        <v>9</v>
      </c>
      <c r="AC14" s="7">
        <v>71</v>
      </c>
      <c r="AD14" s="2">
        <v>71</v>
      </c>
      <c r="AE14" s="2">
        <v>71</v>
      </c>
      <c r="AF14" s="2">
        <v>71</v>
      </c>
      <c r="AG14" s="2">
        <v>71</v>
      </c>
      <c r="AH14" s="2"/>
      <c r="AI14" s="2"/>
      <c r="AJ14" s="2"/>
      <c r="AK14" s="2"/>
      <c r="AL14" s="2"/>
      <c r="AM14" s="2"/>
      <c r="AN14" s="2"/>
      <c r="AO14" s="2"/>
      <c r="AP14" s="2"/>
      <c r="AQ14" s="2"/>
      <c r="AR14" s="2"/>
      <c r="AS14" s="2"/>
      <c r="AT14" s="2"/>
      <c r="AU14" s="2"/>
      <c r="AV14" s="2"/>
    </row>
    <row r="15" spans="1:60" ht="15">
      <c r="A15" s="18" t="s">
        <v>47</v>
      </c>
      <c r="B15" s="18" t="s">
        <v>48</v>
      </c>
      <c r="C15" s="19" t="s">
        <v>49</v>
      </c>
      <c r="D15" s="18" t="s">
        <v>81</v>
      </c>
      <c r="E15" s="19" t="s">
        <v>82</v>
      </c>
      <c r="F15" s="19" t="s">
        <v>83</v>
      </c>
      <c r="G15" s="19">
        <v>10</v>
      </c>
      <c r="H15" s="19">
        <v>3</v>
      </c>
      <c r="I15" s="19">
        <f t="shared" si="1"/>
        <v>1</v>
      </c>
      <c r="J15" s="19" t="str">
        <f t="shared" si="2"/>
        <v>O</v>
      </c>
      <c r="K15" s="106" t="s">
        <v>79</v>
      </c>
      <c r="L15" s="19"/>
      <c r="M15" s="19" t="s">
        <v>54</v>
      </c>
      <c r="N15" s="19" t="s">
        <v>84</v>
      </c>
      <c r="O15" s="80"/>
      <c r="P15" s="131"/>
      <c r="Q15" s="18"/>
      <c r="W15" s="1" t="e">
        <f>_xlfn.XLOOKUP(N15,#REF!,#REF!,"없음")</f>
        <v>#REF!</v>
      </c>
      <c r="Y15" s="1" t="e">
        <f>_xlfn.XLOOKUP(N15,#REF!,#REF!,"없음")</f>
        <v>#REF!</v>
      </c>
      <c r="AA15" s="152" t="s">
        <v>85</v>
      </c>
      <c r="AB15" s="152" t="s">
        <v>5</v>
      </c>
      <c r="AC15" s="154">
        <v>38</v>
      </c>
      <c r="AD15" s="152">
        <v>38</v>
      </c>
      <c r="AE15" s="152">
        <v>32</v>
      </c>
      <c r="AF15" s="152">
        <v>35</v>
      </c>
      <c r="AG15" s="152">
        <v>10</v>
      </c>
      <c r="AH15" s="152"/>
      <c r="AI15" s="152"/>
      <c r="AJ15" s="152"/>
      <c r="AK15" s="152"/>
      <c r="AL15" s="152"/>
      <c r="AM15" s="152"/>
      <c r="AN15" s="152"/>
      <c r="AO15" s="152"/>
      <c r="AP15" s="152"/>
      <c r="AQ15" s="152"/>
      <c r="AR15" s="152"/>
      <c r="AS15" s="152"/>
      <c r="AT15" s="152"/>
      <c r="AU15" s="152"/>
      <c r="AV15" s="152"/>
    </row>
    <row r="16" spans="1:60" ht="15">
      <c r="A16" s="18" t="s">
        <v>47</v>
      </c>
      <c r="B16" s="18" t="s">
        <v>48</v>
      </c>
      <c r="C16" s="19" t="s">
        <v>49</v>
      </c>
      <c r="D16" s="18" t="s">
        <v>86</v>
      </c>
      <c r="E16" s="19">
        <v>626</v>
      </c>
      <c r="F16" s="19" t="s">
        <v>63</v>
      </c>
      <c r="G16" s="19">
        <v>1</v>
      </c>
      <c r="H16" s="19">
        <v>1</v>
      </c>
      <c r="I16" s="19">
        <f t="shared" si="1"/>
        <v>1</v>
      </c>
      <c r="J16" s="19" t="str">
        <f t="shared" si="2"/>
        <v>O</v>
      </c>
      <c r="K16" s="106" t="s">
        <v>53</v>
      </c>
      <c r="L16" s="19"/>
      <c r="M16" s="19" t="s">
        <v>54</v>
      </c>
      <c r="N16" s="19" t="s">
        <v>87</v>
      </c>
      <c r="O16" s="80"/>
      <c r="P16" s="131"/>
      <c r="Q16" s="18"/>
      <c r="W16" s="1" t="e">
        <f>_xlfn.XLOOKUP(N16,#REF!,#REF!,"없음")</f>
        <v>#REF!</v>
      </c>
      <c r="Y16" s="1" t="e">
        <f>_xlfn.XLOOKUP(N16,#REF!,#REF!,"없음")</f>
        <v>#REF!</v>
      </c>
      <c r="AA16" s="152" t="s">
        <v>85</v>
      </c>
      <c r="AB16" s="152" t="s">
        <v>6</v>
      </c>
      <c r="AC16" s="154">
        <v>166</v>
      </c>
      <c r="AD16" s="152">
        <v>108</v>
      </c>
      <c r="AE16" s="152">
        <v>60</v>
      </c>
      <c r="AF16" s="152">
        <v>38</v>
      </c>
      <c r="AG16" s="152">
        <v>34</v>
      </c>
      <c r="AH16" s="152"/>
      <c r="AI16" s="152"/>
      <c r="AJ16" s="152"/>
      <c r="AK16" s="152"/>
      <c r="AL16" s="152"/>
      <c r="AM16" s="152"/>
      <c r="AN16" s="152"/>
      <c r="AO16" s="152"/>
      <c r="AP16" s="152"/>
      <c r="AQ16" s="152"/>
      <c r="AR16" s="152"/>
      <c r="AS16" s="152"/>
      <c r="AT16" s="152"/>
      <c r="AU16" s="152"/>
      <c r="AV16" s="152"/>
    </row>
    <row r="17" spans="1:48" ht="15">
      <c r="A17" s="18" t="s">
        <v>47</v>
      </c>
      <c r="B17" s="18" t="s">
        <v>48</v>
      </c>
      <c r="C17" s="19" t="s">
        <v>49</v>
      </c>
      <c r="D17" s="18" t="s">
        <v>88</v>
      </c>
      <c r="E17" s="19" t="s">
        <v>89</v>
      </c>
      <c r="F17" s="19" t="s">
        <v>90</v>
      </c>
      <c r="G17" s="19">
        <v>21</v>
      </c>
      <c r="H17" s="19">
        <v>3</v>
      </c>
      <c r="I17" s="19">
        <f t="shared" si="1"/>
        <v>1</v>
      </c>
      <c r="J17" s="19" t="str">
        <f t="shared" si="2"/>
        <v>O</v>
      </c>
      <c r="K17" s="106" t="s">
        <v>53</v>
      </c>
      <c r="L17" s="19"/>
      <c r="M17" s="19" t="s">
        <v>54</v>
      </c>
      <c r="N17" s="19" t="s">
        <v>91</v>
      </c>
      <c r="O17" s="80"/>
      <c r="P17" s="131"/>
      <c r="Q17" s="18"/>
      <c r="W17" s="1" t="e">
        <f>_xlfn.XLOOKUP(N17,#REF!,#REF!,"없음")</f>
        <v>#REF!</v>
      </c>
      <c r="Y17" s="1" t="e">
        <f>_xlfn.XLOOKUP(N17,#REF!,#REF!,"없음")</f>
        <v>#REF!</v>
      </c>
      <c r="AA17" s="152" t="s">
        <v>85</v>
      </c>
      <c r="AB17" s="152" t="s">
        <v>7</v>
      </c>
      <c r="AC17" s="154">
        <v>0</v>
      </c>
      <c r="AD17" s="152">
        <v>0</v>
      </c>
      <c r="AE17" s="152">
        <v>3</v>
      </c>
      <c r="AF17" s="152">
        <v>3</v>
      </c>
      <c r="AG17" s="152">
        <v>3</v>
      </c>
      <c r="AH17" s="152"/>
      <c r="AI17" s="152"/>
      <c r="AJ17" s="152"/>
      <c r="AK17" s="152"/>
      <c r="AL17" s="152"/>
      <c r="AM17" s="152"/>
      <c r="AN17" s="152"/>
      <c r="AO17" s="152"/>
      <c r="AP17" s="152"/>
      <c r="AQ17" s="152"/>
      <c r="AR17" s="152"/>
      <c r="AS17" s="152"/>
      <c r="AT17" s="152"/>
      <c r="AU17" s="152"/>
      <c r="AV17" s="152"/>
    </row>
    <row r="18" spans="1:48" ht="15">
      <c r="A18" s="18" t="s">
        <v>47</v>
      </c>
      <c r="B18" s="18" t="s">
        <v>48</v>
      </c>
      <c r="C18" s="19" t="s">
        <v>49</v>
      </c>
      <c r="D18" s="18" t="s">
        <v>92</v>
      </c>
      <c r="E18" s="19">
        <v>656</v>
      </c>
      <c r="F18" s="19" t="s">
        <v>63</v>
      </c>
      <c r="G18" s="19">
        <v>5</v>
      </c>
      <c r="H18" s="19">
        <v>1</v>
      </c>
      <c r="I18" s="19">
        <f t="shared" si="1"/>
        <v>1</v>
      </c>
      <c r="J18" s="19" t="str">
        <f t="shared" si="2"/>
        <v>O</v>
      </c>
      <c r="K18" s="106" t="s">
        <v>53</v>
      </c>
      <c r="L18" s="19"/>
      <c r="M18" s="19" t="s">
        <v>54</v>
      </c>
      <c r="N18" s="19" t="s">
        <v>93</v>
      </c>
      <c r="O18" s="80"/>
      <c r="P18" s="131"/>
      <c r="Q18" s="18"/>
      <c r="W18" s="1" t="e">
        <f>_xlfn.XLOOKUP(N18,#REF!,#REF!,"없음")</f>
        <v>#REF!</v>
      </c>
      <c r="Y18" s="1" t="e">
        <f>_xlfn.XLOOKUP(N18,#REF!,#REF!,"없음")</f>
        <v>#REF!</v>
      </c>
      <c r="AA18" s="152" t="s">
        <v>85</v>
      </c>
      <c r="AB18" s="152" t="s">
        <v>9</v>
      </c>
      <c r="AC18" s="154">
        <v>0</v>
      </c>
      <c r="AD18" s="152">
        <v>0</v>
      </c>
      <c r="AE18" s="152">
        <v>0</v>
      </c>
      <c r="AF18" s="152">
        <v>0</v>
      </c>
      <c r="AG18" s="152">
        <v>0</v>
      </c>
      <c r="AH18" s="152"/>
      <c r="AI18" s="152"/>
      <c r="AJ18" s="152"/>
      <c r="AK18" s="152"/>
      <c r="AL18" s="152"/>
      <c r="AM18" s="152"/>
      <c r="AN18" s="152"/>
      <c r="AO18" s="152"/>
      <c r="AP18" s="152"/>
      <c r="AQ18" s="152"/>
      <c r="AR18" s="152"/>
      <c r="AS18" s="152"/>
      <c r="AT18" s="152"/>
      <c r="AU18" s="152"/>
      <c r="AV18" s="152"/>
    </row>
    <row r="19" spans="1:48" ht="15">
      <c r="A19" s="18" t="s">
        <v>47</v>
      </c>
      <c r="B19" s="18" t="s">
        <v>48</v>
      </c>
      <c r="C19" s="19" t="s">
        <v>49</v>
      </c>
      <c r="D19" s="18" t="s">
        <v>94</v>
      </c>
      <c r="E19" s="19" t="s">
        <v>95</v>
      </c>
      <c r="F19" s="19" t="s">
        <v>96</v>
      </c>
      <c r="G19" s="19">
        <v>54</v>
      </c>
      <c r="H19" s="19">
        <v>3</v>
      </c>
      <c r="I19" s="19">
        <f t="shared" si="1"/>
        <v>2</v>
      </c>
      <c r="J19" s="19" t="str">
        <f t="shared" si="2"/>
        <v>O</v>
      </c>
      <c r="K19" s="106" t="s">
        <v>79</v>
      </c>
      <c r="L19" s="19"/>
      <c r="M19" s="19" t="s">
        <v>54</v>
      </c>
      <c r="N19" s="19" t="s">
        <v>97</v>
      </c>
      <c r="O19" s="80"/>
      <c r="P19" s="131"/>
      <c r="Q19" s="18"/>
      <c r="W19" s="1" t="e">
        <f>_xlfn.XLOOKUP(N19,#REF!,#REF!,"없음")</f>
        <v>#REF!</v>
      </c>
      <c r="Y19" s="1" t="e">
        <f>_xlfn.XLOOKUP(N19,#REF!,#REF!,"없음")</f>
        <v>#REF!</v>
      </c>
    </row>
    <row r="20" spans="1:48" ht="15">
      <c r="A20" s="18" t="s">
        <v>47</v>
      </c>
      <c r="B20" s="18" t="s">
        <v>48</v>
      </c>
      <c r="C20" s="19" t="s">
        <v>49</v>
      </c>
      <c r="D20" s="18" t="s">
        <v>98</v>
      </c>
      <c r="E20" s="19" t="s">
        <v>99</v>
      </c>
      <c r="F20" s="19" t="s">
        <v>52</v>
      </c>
      <c r="G20" s="19">
        <v>47</v>
      </c>
      <c r="H20" s="19">
        <v>3</v>
      </c>
      <c r="I20" s="19">
        <f t="shared" si="1"/>
        <v>2</v>
      </c>
      <c r="J20" s="19" t="str">
        <f t="shared" si="2"/>
        <v>O</v>
      </c>
      <c r="K20" s="106" t="s">
        <v>53</v>
      </c>
      <c r="L20" s="19"/>
      <c r="M20" s="19" t="s">
        <v>54</v>
      </c>
      <c r="N20" s="19" t="s">
        <v>100</v>
      </c>
      <c r="O20" s="80"/>
      <c r="P20" s="131"/>
      <c r="Q20" s="18"/>
      <c r="W20" s="1" t="e">
        <f>_xlfn.XLOOKUP(N20,#REF!,#REF!,"없음")</f>
        <v>#REF!</v>
      </c>
      <c r="Y20" s="1" t="e">
        <f>_xlfn.XLOOKUP(N20,#REF!,#REF!,"없음")</f>
        <v>#REF!</v>
      </c>
    </row>
    <row r="21" spans="1:48" ht="15">
      <c r="A21" s="18" t="s">
        <v>47</v>
      </c>
      <c r="B21" s="18" t="s">
        <v>48</v>
      </c>
      <c r="C21" s="19" t="s">
        <v>49</v>
      </c>
      <c r="D21" s="18" t="s">
        <v>101</v>
      </c>
      <c r="E21" s="19" t="s">
        <v>89</v>
      </c>
      <c r="F21" s="19" t="s">
        <v>52</v>
      </c>
      <c r="G21" s="19">
        <v>100</v>
      </c>
      <c r="H21" s="19">
        <v>3</v>
      </c>
      <c r="I21" s="19">
        <f t="shared" si="1"/>
        <v>3</v>
      </c>
      <c r="J21" s="19" t="str">
        <f t="shared" si="2"/>
        <v>O</v>
      </c>
      <c r="K21" s="106" t="s">
        <v>53</v>
      </c>
      <c r="L21" s="19"/>
      <c r="M21" s="19" t="s">
        <v>54</v>
      </c>
      <c r="N21" s="19" t="s">
        <v>102</v>
      </c>
      <c r="O21" s="80"/>
      <c r="P21" s="131"/>
      <c r="Q21" s="18"/>
      <c r="W21" s="1" t="e">
        <f>_xlfn.XLOOKUP(N21,#REF!,#REF!,"없음")</f>
        <v>#REF!</v>
      </c>
      <c r="Y21" s="1" t="e">
        <f>_xlfn.XLOOKUP(N21,#REF!,#REF!,"없음")</f>
        <v>#REF!</v>
      </c>
    </row>
    <row r="22" spans="1:48" ht="15">
      <c r="A22" s="18" t="s">
        <v>47</v>
      </c>
      <c r="B22" s="18" t="s">
        <v>48</v>
      </c>
      <c r="C22" s="19" t="s">
        <v>49</v>
      </c>
      <c r="D22" s="18" t="s">
        <v>103</v>
      </c>
      <c r="E22" s="19" t="s">
        <v>104</v>
      </c>
      <c r="F22" s="19" t="s">
        <v>59</v>
      </c>
      <c r="G22" s="19">
        <v>72</v>
      </c>
      <c r="H22" s="19">
        <v>6</v>
      </c>
      <c r="I22" s="19">
        <f t="shared" si="1"/>
        <v>2</v>
      </c>
      <c r="J22" s="19" t="str">
        <f t="shared" si="2"/>
        <v>O</v>
      </c>
      <c r="K22" s="106" t="s">
        <v>53</v>
      </c>
      <c r="L22" s="19"/>
      <c r="M22" s="19" t="s">
        <v>54</v>
      </c>
      <c r="N22" s="19" t="s">
        <v>105</v>
      </c>
      <c r="O22" s="80"/>
      <c r="P22" s="131"/>
      <c r="Q22" s="18"/>
      <c r="W22" s="1" t="e">
        <f>_xlfn.XLOOKUP(N22,#REF!,#REF!,"없음")</f>
        <v>#REF!</v>
      </c>
      <c r="Y22" s="1" t="e">
        <f>_xlfn.XLOOKUP(N22,#REF!,#REF!,"없음")</f>
        <v>#REF!</v>
      </c>
    </row>
    <row r="23" spans="1:48" ht="15">
      <c r="A23" s="18" t="s">
        <v>47</v>
      </c>
      <c r="B23" s="18" t="s">
        <v>48</v>
      </c>
      <c r="C23" s="19" t="s">
        <v>49</v>
      </c>
      <c r="D23" s="18" t="s">
        <v>106</v>
      </c>
      <c r="E23" s="19">
        <v>656</v>
      </c>
      <c r="F23" s="19" t="s">
        <v>107</v>
      </c>
      <c r="G23" s="19">
        <v>9</v>
      </c>
      <c r="H23" s="19">
        <v>8</v>
      </c>
      <c r="I23" s="19">
        <f t="shared" si="1"/>
        <v>1</v>
      </c>
      <c r="J23" s="19" t="str">
        <f t="shared" si="2"/>
        <v>O</v>
      </c>
      <c r="K23" s="106" t="s">
        <v>108</v>
      </c>
      <c r="L23" s="19"/>
      <c r="M23" s="19" t="s">
        <v>54</v>
      </c>
      <c r="N23" s="19" t="s">
        <v>109</v>
      </c>
      <c r="O23" s="80"/>
      <c r="P23" s="131"/>
      <c r="Q23" s="18"/>
      <c r="W23" s="1" t="e">
        <f>_xlfn.XLOOKUP(N23,#REF!,#REF!,"없음")</f>
        <v>#REF!</v>
      </c>
      <c r="Y23" s="1" t="e">
        <f>_xlfn.XLOOKUP(N23,#REF!,#REF!,"없음")</f>
        <v>#REF!</v>
      </c>
    </row>
    <row r="24" spans="1:48" ht="15">
      <c r="A24" s="18" t="s">
        <v>47</v>
      </c>
      <c r="B24" s="18" t="s">
        <v>48</v>
      </c>
      <c r="C24" s="19" t="s">
        <v>49</v>
      </c>
      <c r="D24" s="18" t="s">
        <v>110</v>
      </c>
      <c r="E24" s="19" t="s">
        <v>111</v>
      </c>
      <c r="F24" s="19" t="s">
        <v>112</v>
      </c>
      <c r="G24" s="19">
        <v>3</v>
      </c>
      <c r="H24" s="19">
        <v>2</v>
      </c>
      <c r="I24" s="19">
        <f t="shared" si="1"/>
        <v>1</v>
      </c>
      <c r="J24" s="19" t="str">
        <f t="shared" si="2"/>
        <v>O</v>
      </c>
      <c r="K24" s="106" t="s">
        <v>53</v>
      </c>
      <c r="L24" s="19"/>
      <c r="M24" s="19" t="s">
        <v>54</v>
      </c>
      <c r="N24" s="19" t="s">
        <v>113</v>
      </c>
      <c r="O24" s="80"/>
      <c r="P24" s="131"/>
      <c r="Q24" s="18"/>
      <c r="W24" s="1" t="e">
        <f>_xlfn.XLOOKUP(N24,#REF!,#REF!,"없음")</f>
        <v>#REF!</v>
      </c>
      <c r="Y24" s="1" t="e">
        <f>_xlfn.XLOOKUP(N24,#REF!,#REF!,"없음")</f>
        <v>#REF!</v>
      </c>
    </row>
    <row r="25" spans="1:48" ht="15">
      <c r="A25" s="18" t="s">
        <v>47</v>
      </c>
      <c r="B25" s="18" t="s">
        <v>48</v>
      </c>
      <c r="C25" s="19" t="s">
        <v>49</v>
      </c>
      <c r="D25" s="18" t="s">
        <v>114</v>
      </c>
      <c r="E25" s="19" t="s">
        <v>115</v>
      </c>
      <c r="F25" s="19" t="s">
        <v>52</v>
      </c>
      <c r="G25" s="19">
        <v>9</v>
      </c>
      <c r="H25" s="19">
        <v>2</v>
      </c>
      <c r="I25" s="19">
        <f t="shared" si="1"/>
        <v>1</v>
      </c>
      <c r="J25" s="19" t="str">
        <f t="shared" si="2"/>
        <v>O</v>
      </c>
      <c r="K25" s="106" t="s">
        <v>53</v>
      </c>
      <c r="L25" s="19"/>
      <c r="M25" s="19" t="s">
        <v>54</v>
      </c>
      <c r="N25" s="19" t="s">
        <v>116</v>
      </c>
      <c r="O25" s="80"/>
      <c r="P25" s="131"/>
      <c r="Q25" s="18"/>
      <c r="W25" s="1" t="e">
        <f>_xlfn.XLOOKUP(N25,#REF!,#REF!,"없음")</f>
        <v>#REF!</v>
      </c>
      <c r="Y25" s="1" t="e">
        <f>_xlfn.XLOOKUP(N25,#REF!,#REF!,"없음")</f>
        <v>#REF!</v>
      </c>
    </row>
    <row r="26" spans="1:48" ht="15">
      <c r="A26" s="18" t="s">
        <v>47</v>
      </c>
      <c r="B26" s="18" t="s">
        <v>48</v>
      </c>
      <c r="C26" s="19" t="s">
        <v>49</v>
      </c>
      <c r="D26" s="18" t="s">
        <v>117</v>
      </c>
      <c r="E26" s="19" t="s">
        <v>118</v>
      </c>
      <c r="F26" s="19" t="s">
        <v>119</v>
      </c>
      <c r="G26" s="19">
        <v>34</v>
      </c>
      <c r="H26" s="19">
        <v>3</v>
      </c>
      <c r="I26" s="19">
        <f t="shared" si="1"/>
        <v>1</v>
      </c>
      <c r="J26" s="19" t="str">
        <f t="shared" si="2"/>
        <v>O</v>
      </c>
      <c r="K26" s="106" t="s">
        <v>53</v>
      </c>
      <c r="L26" s="19"/>
      <c r="M26" s="19" t="s">
        <v>54</v>
      </c>
      <c r="N26" s="19" t="s">
        <v>120</v>
      </c>
      <c r="O26" s="80"/>
      <c r="P26" s="131"/>
      <c r="Q26" s="18"/>
      <c r="W26" s="1" t="e">
        <f>_xlfn.XLOOKUP(N26,#REF!,#REF!,"없음")</f>
        <v>#REF!</v>
      </c>
      <c r="Y26" s="1" t="e">
        <f>_xlfn.XLOOKUP(N26,#REF!,#REF!,"없음")</f>
        <v>#REF!</v>
      </c>
    </row>
    <row r="27" spans="1:48" ht="15">
      <c r="A27" s="18" t="s">
        <v>47</v>
      </c>
      <c r="B27" s="18" t="s">
        <v>48</v>
      </c>
      <c r="C27" s="19" t="s">
        <v>49</v>
      </c>
      <c r="D27" s="18" t="s">
        <v>121</v>
      </c>
      <c r="E27" s="19">
        <v>840</v>
      </c>
      <c r="F27" s="19" t="s">
        <v>122</v>
      </c>
      <c r="G27" s="19">
        <v>1</v>
      </c>
      <c r="H27" s="19">
        <v>1</v>
      </c>
      <c r="I27" s="19">
        <f t="shared" si="1"/>
        <v>1</v>
      </c>
      <c r="J27" s="19" t="str">
        <f t="shared" si="2"/>
        <v>O</v>
      </c>
      <c r="K27" s="106" t="s">
        <v>53</v>
      </c>
      <c r="L27" s="19"/>
      <c r="M27" s="19" t="s">
        <v>54</v>
      </c>
      <c r="N27" s="19" t="s">
        <v>123</v>
      </c>
      <c r="O27" s="80"/>
      <c r="P27" s="131"/>
      <c r="Q27" s="18"/>
      <c r="W27" s="1" t="e">
        <f>_xlfn.XLOOKUP(N27,#REF!,#REF!,"없음")</f>
        <v>#REF!</v>
      </c>
      <c r="Y27" s="1" t="e">
        <f>_xlfn.XLOOKUP(N27,#REF!,#REF!,"없음")</f>
        <v>#REF!</v>
      </c>
    </row>
    <row r="28" spans="1:48" ht="15">
      <c r="A28" s="18" t="s">
        <v>47</v>
      </c>
      <c r="B28" s="18" t="s">
        <v>48</v>
      </c>
      <c r="C28" s="19" t="s">
        <v>49</v>
      </c>
      <c r="D28" s="18" t="s">
        <v>124</v>
      </c>
      <c r="E28" s="19">
        <v>266</v>
      </c>
      <c r="F28" s="19" t="s">
        <v>122</v>
      </c>
      <c r="G28" s="19">
        <v>2</v>
      </c>
      <c r="H28" s="19">
        <v>2</v>
      </c>
      <c r="I28" s="19">
        <f t="shared" si="1"/>
        <v>1</v>
      </c>
      <c r="J28" s="19" t="str">
        <f t="shared" si="2"/>
        <v>O</v>
      </c>
      <c r="K28" s="106" t="s">
        <v>79</v>
      </c>
      <c r="L28" s="19"/>
      <c r="M28" s="19" t="s">
        <v>54</v>
      </c>
      <c r="N28" s="19" t="s">
        <v>125</v>
      </c>
      <c r="O28" s="80"/>
      <c r="P28" s="131"/>
      <c r="Q28" s="18"/>
      <c r="W28" s="1" t="e">
        <f>_xlfn.XLOOKUP(N28,#REF!,#REF!,"없음")</f>
        <v>#REF!</v>
      </c>
      <c r="Y28" s="1" t="e">
        <f>_xlfn.XLOOKUP(N28,#REF!,#REF!,"없음")</f>
        <v>#REF!</v>
      </c>
    </row>
    <row r="29" spans="1:48" ht="15">
      <c r="A29" s="18" t="s">
        <v>47</v>
      </c>
      <c r="B29" s="18" t="s">
        <v>48</v>
      </c>
      <c r="C29" s="19" t="s">
        <v>49</v>
      </c>
      <c r="D29" s="18" t="s">
        <v>126</v>
      </c>
      <c r="E29" s="19">
        <v>836</v>
      </c>
      <c r="F29" s="19" t="s">
        <v>122</v>
      </c>
      <c r="G29" s="19">
        <v>1</v>
      </c>
      <c r="H29" s="19">
        <v>1</v>
      </c>
      <c r="I29" s="19">
        <f t="shared" si="1"/>
        <v>1</v>
      </c>
      <c r="J29" s="19" t="str">
        <f t="shared" si="2"/>
        <v>O</v>
      </c>
      <c r="K29" s="106" t="s">
        <v>53</v>
      </c>
      <c r="L29" s="19"/>
      <c r="M29" s="19" t="s">
        <v>54</v>
      </c>
      <c r="N29" s="19" t="s">
        <v>127</v>
      </c>
      <c r="O29" s="80"/>
      <c r="P29" s="131"/>
      <c r="Q29" s="18"/>
      <c r="W29" s="1" t="e">
        <f>_xlfn.XLOOKUP(N29,#REF!,#REF!,"없음")</f>
        <v>#REF!</v>
      </c>
      <c r="Y29" s="1" t="e">
        <f>_xlfn.XLOOKUP(N29,#REF!,#REF!,"없음")</f>
        <v>#REF!</v>
      </c>
    </row>
    <row r="30" spans="1:48" ht="15">
      <c r="A30" s="18" t="s">
        <v>47</v>
      </c>
      <c r="B30" s="18" t="s">
        <v>48</v>
      </c>
      <c r="C30" s="19" t="s">
        <v>49</v>
      </c>
      <c r="D30" s="18" t="s">
        <v>128</v>
      </c>
      <c r="E30" s="19">
        <v>900</v>
      </c>
      <c r="F30" s="19" t="s">
        <v>129</v>
      </c>
      <c r="G30" s="19">
        <v>8</v>
      </c>
      <c r="H30" s="19">
        <v>10</v>
      </c>
      <c r="I30" s="19">
        <f t="shared" si="1"/>
        <v>1</v>
      </c>
      <c r="J30" s="19" t="str">
        <f t="shared" si="2"/>
        <v>O</v>
      </c>
      <c r="K30" s="106">
        <v>0</v>
      </c>
      <c r="L30" s="19"/>
      <c r="M30" s="19" t="s">
        <v>54</v>
      </c>
      <c r="N30" s="19" t="s">
        <v>130</v>
      </c>
      <c r="O30" s="80"/>
      <c r="P30" s="131"/>
      <c r="Q30" s="18"/>
      <c r="W30" s="1" t="e">
        <f>_xlfn.XLOOKUP(N30,#REF!,#REF!,"없음")</f>
        <v>#REF!</v>
      </c>
      <c r="Y30" s="1" t="e">
        <f>_xlfn.XLOOKUP(N30,#REF!,#REF!,"없음")</f>
        <v>#REF!</v>
      </c>
    </row>
    <row r="31" spans="1:48" ht="15">
      <c r="A31" s="18" t="s">
        <v>47</v>
      </c>
      <c r="B31" s="18" t="s">
        <v>48</v>
      </c>
      <c r="C31" s="19" t="s">
        <v>49</v>
      </c>
      <c r="D31" s="18" t="s">
        <v>131</v>
      </c>
      <c r="E31" s="19">
        <v>956</v>
      </c>
      <c r="F31" s="19" t="s">
        <v>129</v>
      </c>
      <c r="G31" s="19">
        <v>1</v>
      </c>
      <c r="H31" s="19">
        <v>1</v>
      </c>
      <c r="I31" s="19">
        <f t="shared" si="1"/>
        <v>1</v>
      </c>
      <c r="J31" s="19" t="str">
        <f t="shared" si="2"/>
        <v>O</v>
      </c>
      <c r="K31" s="106" t="s">
        <v>53</v>
      </c>
      <c r="L31" s="19"/>
      <c r="M31" s="19" t="s">
        <v>54</v>
      </c>
      <c r="N31" s="19" t="s">
        <v>132</v>
      </c>
      <c r="O31" s="80"/>
      <c r="P31" s="131"/>
      <c r="Q31" s="18"/>
      <c r="W31" s="1" t="e">
        <f>_xlfn.XLOOKUP(N31,#REF!,#REF!,"없음")</f>
        <v>#REF!</v>
      </c>
      <c r="Y31" s="1" t="e">
        <f>_xlfn.XLOOKUP(N31,#REF!,#REF!,"없음")</f>
        <v>#REF!</v>
      </c>
    </row>
    <row r="32" spans="1:48" ht="15">
      <c r="A32" s="18" t="s">
        <v>47</v>
      </c>
      <c r="B32" s="18" t="s">
        <v>48</v>
      </c>
      <c r="C32" s="19" t="s">
        <v>49</v>
      </c>
      <c r="D32" s="18" t="s">
        <v>133</v>
      </c>
      <c r="E32" s="19" t="s">
        <v>134</v>
      </c>
      <c r="F32" s="19" t="s">
        <v>135</v>
      </c>
      <c r="G32" s="19">
        <v>65</v>
      </c>
      <c r="H32" s="19">
        <v>3</v>
      </c>
      <c r="I32" s="19">
        <v>5</v>
      </c>
      <c r="J32" s="19" t="str">
        <f t="shared" si="2"/>
        <v>X</v>
      </c>
      <c r="K32" s="106" t="s">
        <v>53</v>
      </c>
      <c r="L32" s="19"/>
      <c r="M32" s="19" t="s">
        <v>54</v>
      </c>
      <c r="N32" s="19" t="s">
        <v>136</v>
      </c>
      <c r="O32" s="80"/>
      <c r="P32" s="131"/>
      <c r="Q32" s="18"/>
      <c r="W32" s="1" t="e">
        <f>_xlfn.XLOOKUP(N32,#REF!,#REF!,"없음")</f>
        <v>#REF!</v>
      </c>
      <c r="Y32" s="1" t="e">
        <f>_xlfn.XLOOKUP(N32,#REF!,#REF!,"없음")</f>
        <v>#REF!</v>
      </c>
    </row>
    <row r="33" spans="1:26" ht="15">
      <c r="A33" s="18" t="s">
        <v>47</v>
      </c>
      <c r="B33" s="18" t="s">
        <v>48</v>
      </c>
      <c r="C33" s="19" t="s">
        <v>49</v>
      </c>
      <c r="D33" s="18" t="s">
        <v>137</v>
      </c>
      <c r="E33" s="19" t="s">
        <v>138</v>
      </c>
      <c r="F33" s="19" t="s">
        <v>135</v>
      </c>
      <c r="G33" s="19">
        <v>177</v>
      </c>
      <c r="H33" s="19">
        <v>3</v>
      </c>
      <c r="I33" s="19">
        <f t="shared" si="1"/>
        <v>5</v>
      </c>
      <c r="J33" s="19" t="str">
        <f t="shared" si="2"/>
        <v>X</v>
      </c>
      <c r="K33" s="106" t="s">
        <v>53</v>
      </c>
      <c r="L33" s="19"/>
      <c r="M33" s="19" t="s">
        <v>54</v>
      </c>
      <c r="N33" s="19" t="s">
        <v>139</v>
      </c>
      <c r="O33" s="80"/>
      <c r="P33" s="131"/>
      <c r="Q33" s="18"/>
      <c r="W33" s="1" t="e">
        <f>_xlfn.XLOOKUP(N33,#REF!,#REF!,"없음")</f>
        <v>#REF!</v>
      </c>
      <c r="Y33" s="1" t="e">
        <f>_xlfn.XLOOKUP(N33,#REF!,#REF!,"없음")</f>
        <v>#REF!</v>
      </c>
    </row>
    <row r="34" spans="1:26" ht="15">
      <c r="A34" s="18" t="s">
        <v>47</v>
      </c>
      <c r="B34" s="18" t="s">
        <v>48</v>
      </c>
      <c r="C34" s="19" t="s">
        <v>140</v>
      </c>
      <c r="D34" s="18" t="s">
        <v>141</v>
      </c>
      <c r="E34" s="19" t="s">
        <v>142</v>
      </c>
      <c r="F34" s="19"/>
      <c r="G34" s="19"/>
      <c r="H34" s="19">
        <v>1</v>
      </c>
      <c r="I34" s="19">
        <f t="shared" si="1"/>
        <v>1</v>
      </c>
      <c r="J34" s="19" t="str">
        <f t="shared" si="2"/>
        <v>O</v>
      </c>
      <c r="K34" s="106" t="s">
        <v>143</v>
      </c>
      <c r="L34" s="19" t="s">
        <v>144</v>
      </c>
      <c r="M34" s="19" t="s">
        <v>144</v>
      </c>
      <c r="N34" s="19" t="s">
        <v>145</v>
      </c>
      <c r="O34" s="80"/>
      <c r="P34" s="131"/>
      <c r="Q34" s="18"/>
      <c r="W34" s="1" t="e">
        <f>_xlfn.XLOOKUP(N34,#REF!,#REF!,"없음")</f>
        <v>#REF!</v>
      </c>
      <c r="Y34" s="1" t="e">
        <f>_xlfn.XLOOKUP(N34,#REF!,#REF!,"없음")</f>
        <v>#REF!</v>
      </c>
    </row>
    <row r="35" spans="1:26" ht="15">
      <c r="A35" s="18" t="s">
        <v>47</v>
      </c>
      <c r="B35" s="18" t="s">
        <v>48</v>
      </c>
      <c r="C35" s="19" t="s">
        <v>140</v>
      </c>
      <c r="D35" s="18" t="s">
        <v>146</v>
      </c>
      <c r="E35" s="19" t="s">
        <v>142</v>
      </c>
      <c r="F35" s="19"/>
      <c r="G35" s="19"/>
      <c r="H35" s="19">
        <v>3</v>
      </c>
      <c r="I35" s="19">
        <f t="shared" si="1"/>
        <v>1</v>
      </c>
      <c r="J35" s="19" t="str">
        <f t="shared" si="2"/>
        <v>O</v>
      </c>
      <c r="K35" s="106" t="s">
        <v>143</v>
      </c>
      <c r="L35" s="19" t="s">
        <v>144</v>
      </c>
      <c r="M35" s="19" t="s">
        <v>144</v>
      </c>
      <c r="N35" s="19" t="s">
        <v>147</v>
      </c>
      <c r="O35" s="80"/>
      <c r="P35" s="131"/>
      <c r="Q35" s="18"/>
      <c r="W35" s="1" t="e">
        <f>_xlfn.XLOOKUP(N35,#REF!,#REF!,"없음")</f>
        <v>#REF!</v>
      </c>
      <c r="Y35" s="1" t="e">
        <f>_xlfn.XLOOKUP(N35,#REF!,#REF!,"없음")</f>
        <v>#REF!</v>
      </c>
    </row>
    <row r="36" spans="1:26" ht="15">
      <c r="A36" s="18" t="s">
        <v>47</v>
      </c>
      <c r="B36" s="18" t="s">
        <v>48</v>
      </c>
      <c r="C36" s="19" t="s">
        <v>148</v>
      </c>
      <c r="D36" s="18" t="s">
        <v>149</v>
      </c>
      <c r="E36" s="18" t="s">
        <v>150</v>
      </c>
      <c r="F36" s="19" t="s">
        <v>151</v>
      </c>
      <c r="G36" s="19">
        <v>39</v>
      </c>
      <c r="H36" s="19">
        <v>2</v>
      </c>
      <c r="I36" s="19">
        <v>2</v>
      </c>
      <c r="J36" s="19" t="str">
        <f t="shared" si="2"/>
        <v>O</v>
      </c>
      <c r="K36" s="106" t="s">
        <v>152</v>
      </c>
      <c r="L36" s="19"/>
      <c r="M36" s="19" t="s">
        <v>153</v>
      </c>
      <c r="N36" s="19">
        <v>10671423</v>
      </c>
      <c r="O36" s="80"/>
      <c r="P36" s="131"/>
      <c r="Q36" s="18"/>
      <c r="W36" s="1" t="e">
        <f>_xlfn.XLOOKUP(N36,#REF!,#REF!,"없음")</f>
        <v>#REF!</v>
      </c>
      <c r="Y36" s="1" t="e">
        <f>_xlfn.XLOOKUP(N36,#REF!,#REF!,"없음")</f>
        <v>#REF!</v>
      </c>
    </row>
    <row r="37" spans="1:26" ht="15">
      <c r="A37" s="18" t="s">
        <v>47</v>
      </c>
      <c r="B37" s="18" t="s">
        <v>48</v>
      </c>
      <c r="C37" s="19" t="s">
        <v>148</v>
      </c>
      <c r="D37" s="18" t="s">
        <v>154</v>
      </c>
      <c r="E37" s="18" t="s">
        <v>155</v>
      </c>
      <c r="F37" s="19" t="s">
        <v>156</v>
      </c>
      <c r="G37" s="19">
        <v>22</v>
      </c>
      <c r="H37" s="19">
        <v>4</v>
      </c>
      <c r="I37" s="19">
        <v>3</v>
      </c>
      <c r="J37" s="19" t="str">
        <f t="shared" si="2"/>
        <v>O</v>
      </c>
      <c r="K37" s="106" t="s">
        <v>152</v>
      </c>
      <c r="L37" s="19"/>
      <c r="M37" s="19" t="s">
        <v>153</v>
      </c>
      <c r="N37" s="19">
        <v>10690980</v>
      </c>
      <c r="O37" s="80"/>
      <c r="P37" s="131"/>
      <c r="Q37" s="18"/>
      <c r="W37" s="1" t="e">
        <f>_xlfn.XLOOKUP(N37,#REF!,#REF!,"없음")</f>
        <v>#REF!</v>
      </c>
      <c r="X37" s="1">
        <v>5</v>
      </c>
      <c r="Y37" s="1" t="e">
        <f>_xlfn.XLOOKUP(N37,#REF!,#REF!,"없음")</f>
        <v>#REF!</v>
      </c>
      <c r="Z37" t="s">
        <v>157</v>
      </c>
    </row>
    <row r="38" spans="1:26" ht="15">
      <c r="A38" s="18" t="s">
        <v>47</v>
      </c>
      <c r="B38" s="18" t="s">
        <v>48</v>
      </c>
      <c r="C38" s="19" t="s">
        <v>148</v>
      </c>
      <c r="D38" s="18" t="s">
        <v>158</v>
      </c>
      <c r="E38" s="18" t="s">
        <v>159</v>
      </c>
      <c r="F38" s="19" t="s">
        <v>160</v>
      </c>
      <c r="G38" s="19">
        <v>19</v>
      </c>
      <c r="H38" s="19">
        <v>3</v>
      </c>
      <c r="I38" s="19">
        <v>2</v>
      </c>
      <c r="J38" s="19" t="str">
        <f t="shared" si="2"/>
        <v>O</v>
      </c>
      <c r="K38" s="106" t="s">
        <v>152</v>
      </c>
      <c r="L38" s="19"/>
      <c r="M38" s="19" t="s">
        <v>153</v>
      </c>
      <c r="N38" s="19">
        <v>10690919</v>
      </c>
      <c r="O38" s="80"/>
      <c r="P38" s="131"/>
      <c r="Q38" s="18"/>
      <c r="W38" s="1" t="e">
        <f>_xlfn.XLOOKUP(N38,#REF!,#REF!,"없음")</f>
        <v>#REF!</v>
      </c>
      <c r="Y38" s="1" t="e">
        <f>_xlfn.XLOOKUP(N38,#REF!,#REF!,"없음")</f>
        <v>#REF!</v>
      </c>
    </row>
    <row r="39" spans="1:26" ht="15">
      <c r="A39" s="18" t="s">
        <v>47</v>
      </c>
      <c r="B39" s="18" t="s">
        <v>48</v>
      </c>
      <c r="C39" s="19" t="s">
        <v>148</v>
      </c>
      <c r="D39" s="18" t="s">
        <v>161</v>
      </c>
      <c r="E39" s="18" t="s">
        <v>162</v>
      </c>
      <c r="F39" s="19" t="s">
        <v>163</v>
      </c>
      <c r="G39" s="19">
        <v>19</v>
      </c>
      <c r="H39" s="19">
        <v>3</v>
      </c>
      <c r="I39" s="19">
        <v>2</v>
      </c>
      <c r="J39" s="19" t="str">
        <f t="shared" si="2"/>
        <v>O</v>
      </c>
      <c r="K39" s="106" t="s">
        <v>152</v>
      </c>
      <c r="L39" s="19"/>
      <c r="M39" s="19" t="s">
        <v>153</v>
      </c>
      <c r="N39" s="19">
        <v>10671421</v>
      </c>
      <c r="O39" s="80"/>
      <c r="P39" s="131"/>
      <c r="Q39" s="18"/>
      <c r="W39" s="1" t="e">
        <f>_xlfn.XLOOKUP(N39,#REF!,#REF!,"없음")</f>
        <v>#REF!</v>
      </c>
      <c r="Y39" s="1" t="e">
        <f>_xlfn.XLOOKUP(N39,#REF!,#REF!,"없음")</f>
        <v>#REF!</v>
      </c>
    </row>
    <row r="40" spans="1:26" ht="15">
      <c r="A40" s="18" t="s">
        <v>47</v>
      </c>
      <c r="B40" s="18" t="s">
        <v>48</v>
      </c>
      <c r="C40" s="19" t="s">
        <v>148</v>
      </c>
      <c r="D40" s="18" t="s">
        <v>164</v>
      </c>
      <c r="E40" s="18" t="s">
        <v>165</v>
      </c>
      <c r="F40" s="19" t="s">
        <v>166</v>
      </c>
      <c r="G40" s="19">
        <v>10</v>
      </c>
      <c r="H40" s="19">
        <v>2</v>
      </c>
      <c r="I40" s="19">
        <v>2</v>
      </c>
      <c r="J40" s="19" t="str">
        <f t="shared" si="2"/>
        <v>O</v>
      </c>
      <c r="K40" s="106" t="s">
        <v>152</v>
      </c>
      <c r="L40" s="19"/>
      <c r="M40" s="19" t="s">
        <v>153</v>
      </c>
      <c r="N40" s="19">
        <v>10671424</v>
      </c>
      <c r="O40" s="80"/>
      <c r="P40" s="131"/>
      <c r="Q40" s="18"/>
      <c r="W40" s="1" t="e">
        <f>_xlfn.XLOOKUP(N40,#REF!,#REF!,"없음")</f>
        <v>#REF!</v>
      </c>
      <c r="Y40" s="1" t="e">
        <f>_xlfn.XLOOKUP(N40,#REF!,#REF!,"없음")</f>
        <v>#REF!</v>
      </c>
    </row>
    <row r="41" spans="1:26" ht="15">
      <c r="A41" s="18" t="s">
        <v>47</v>
      </c>
      <c r="B41" s="18" t="s">
        <v>48</v>
      </c>
      <c r="C41" s="19" t="s">
        <v>148</v>
      </c>
      <c r="D41" s="18" t="s">
        <v>167</v>
      </c>
      <c r="E41" s="18" t="s">
        <v>168</v>
      </c>
      <c r="F41" s="19" t="s">
        <v>169</v>
      </c>
      <c r="G41" s="19">
        <v>8</v>
      </c>
      <c r="H41" s="19">
        <v>1</v>
      </c>
      <c r="I41" s="19">
        <v>1</v>
      </c>
      <c r="J41" s="19" t="str">
        <f t="shared" si="2"/>
        <v>O</v>
      </c>
      <c r="K41" s="106" t="s">
        <v>152</v>
      </c>
      <c r="L41" s="19"/>
      <c r="M41" s="19" t="s">
        <v>153</v>
      </c>
      <c r="N41" s="19">
        <v>10671422</v>
      </c>
      <c r="O41" s="80"/>
      <c r="P41" s="131"/>
      <c r="Q41" s="18"/>
      <c r="W41" s="1" t="e">
        <f>_xlfn.XLOOKUP(N41,#REF!,#REF!,"없음")</f>
        <v>#REF!</v>
      </c>
      <c r="Y41" s="1" t="e">
        <f>_xlfn.XLOOKUP(N41,#REF!,#REF!,"없음")</f>
        <v>#REF!</v>
      </c>
    </row>
    <row r="42" spans="1:26" ht="15">
      <c r="A42" s="18" t="s">
        <v>47</v>
      </c>
      <c r="B42" s="18" t="s">
        <v>48</v>
      </c>
      <c r="C42" s="19" t="s">
        <v>148</v>
      </c>
      <c r="D42" s="18" t="s">
        <v>170</v>
      </c>
      <c r="E42" s="18" t="s">
        <v>171</v>
      </c>
      <c r="F42" s="19"/>
      <c r="G42" s="19">
        <v>2</v>
      </c>
      <c r="H42" s="19">
        <v>2</v>
      </c>
      <c r="I42" s="19">
        <f t="shared" si="1"/>
        <v>1</v>
      </c>
      <c r="J42" s="19" t="str">
        <f t="shared" si="2"/>
        <v>O</v>
      </c>
      <c r="K42" s="106" t="s">
        <v>152</v>
      </c>
      <c r="L42" s="19"/>
      <c r="M42" s="19" t="s">
        <v>153</v>
      </c>
      <c r="N42" s="19">
        <v>10671420</v>
      </c>
      <c r="O42" s="80"/>
      <c r="P42" s="131"/>
      <c r="Q42" s="18"/>
      <c r="W42" s="1" t="e">
        <f>_xlfn.XLOOKUP(N42,#REF!,#REF!,"없음")</f>
        <v>#REF!</v>
      </c>
      <c r="X42" s="1">
        <v>2</v>
      </c>
      <c r="Y42" s="1" t="e">
        <f>_xlfn.XLOOKUP(N42,#REF!,#REF!,"없음")</f>
        <v>#REF!</v>
      </c>
    </row>
    <row r="43" spans="1:26" ht="15">
      <c r="A43" s="18" t="s">
        <v>47</v>
      </c>
      <c r="B43" s="18" t="s">
        <v>48</v>
      </c>
      <c r="C43" s="19" t="s">
        <v>148</v>
      </c>
      <c r="D43" s="18" t="s">
        <v>172</v>
      </c>
      <c r="E43" s="18" t="s">
        <v>173</v>
      </c>
      <c r="F43" s="19" t="s">
        <v>174</v>
      </c>
      <c r="G43" s="19">
        <v>3</v>
      </c>
      <c r="H43" s="19">
        <v>2</v>
      </c>
      <c r="I43" s="19">
        <f t="shared" si="1"/>
        <v>1</v>
      </c>
      <c r="J43" s="19" t="str">
        <f t="shared" si="2"/>
        <v>O</v>
      </c>
      <c r="K43" s="106" t="s">
        <v>152</v>
      </c>
      <c r="L43" s="19"/>
      <c r="M43" s="19" t="s">
        <v>153</v>
      </c>
      <c r="N43" s="19">
        <v>10490865</v>
      </c>
      <c r="O43" s="80"/>
      <c r="P43" s="131"/>
      <c r="Q43" s="18"/>
      <c r="W43" s="1" t="e">
        <f>_xlfn.XLOOKUP(N43,#REF!,#REF!,"없음")</f>
        <v>#REF!</v>
      </c>
      <c r="Y43" s="1" t="e">
        <f>_xlfn.XLOOKUP(N43,#REF!,#REF!,"없음")</f>
        <v>#REF!</v>
      </c>
    </row>
    <row r="44" spans="1:26" ht="15">
      <c r="A44" s="18" t="s">
        <v>47</v>
      </c>
      <c r="B44" s="18" t="s">
        <v>48</v>
      </c>
      <c r="C44" s="19" t="s">
        <v>148</v>
      </c>
      <c r="D44" s="18" t="s">
        <v>170</v>
      </c>
      <c r="E44" s="18" t="s">
        <v>175</v>
      </c>
      <c r="F44" s="19" t="s">
        <v>63</v>
      </c>
      <c r="G44" s="19">
        <v>3</v>
      </c>
      <c r="H44" s="19">
        <v>1</v>
      </c>
      <c r="I44" s="19">
        <v>2</v>
      </c>
      <c r="J44" s="19" t="str">
        <f t="shared" si="2"/>
        <v>X</v>
      </c>
      <c r="K44" s="106" t="s">
        <v>152</v>
      </c>
      <c r="L44" s="19"/>
      <c r="M44" s="19" t="s">
        <v>153</v>
      </c>
      <c r="N44" s="19">
        <v>10672265</v>
      </c>
      <c r="O44" s="80"/>
      <c r="P44" s="131"/>
      <c r="Q44" s="18"/>
      <c r="W44" s="1" t="e">
        <f>_xlfn.XLOOKUP(N44,#REF!,#REF!,"없음")</f>
        <v>#REF!</v>
      </c>
      <c r="Y44" s="1" t="e">
        <f>_xlfn.XLOOKUP(N44,#REF!,#REF!,"없음")</f>
        <v>#REF!</v>
      </c>
    </row>
    <row r="45" spans="1:26" ht="15">
      <c r="A45" s="18" t="s">
        <v>47</v>
      </c>
      <c r="B45" s="18" t="s">
        <v>48</v>
      </c>
      <c r="C45" s="19" t="s">
        <v>148</v>
      </c>
      <c r="D45" s="18" t="s">
        <v>176</v>
      </c>
      <c r="E45" s="18" t="s">
        <v>177</v>
      </c>
      <c r="F45" s="19"/>
      <c r="G45" s="19">
        <v>2</v>
      </c>
      <c r="H45" s="19">
        <v>1</v>
      </c>
      <c r="I45" s="19">
        <f t="shared" si="1"/>
        <v>1</v>
      </c>
      <c r="J45" s="19" t="str">
        <f t="shared" si="2"/>
        <v>O</v>
      </c>
      <c r="K45" s="106" t="s">
        <v>178</v>
      </c>
      <c r="L45" s="19"/>
      <c r="M45" s="19" t="s">
        <v>153</v>
      </c>
      <c r="N45" s="19">
        <v>10686243</v>
      </c>
      <c r="O45" s="80"/>
      <c r="P45" s="131"/>
      <c r="Q45" s="18"/>
      <c r="W45" s="1" t="e">
        <f>_xlfn.XLOOKUP(N45,#REF!,#REF!,"없음")</f>
        <v>#REF!</v>
      </c>
      <c r="Y45" s="1" t="e">
        <f>_xlfn.XLOOKUP(N45,#REF!,#REF!,"없음")</f>
        <v>#REF!</v>
      </c>
    </row>
    <row r="46" spans="1:26" ht="15">
      <c r="A46" s="18" t="s">
        <v>47</v>
      </c>
      <c r="B46" s="18" t="s">
        <v>48</v>
      </c>
      <c r="C46" s="19" t="s">
        <v>148</v>
      </c>
      <c r="D46" s="18" t="s">
        <v>179</v>
      </c>
      <c r="E46" s="18" t="s">
        <v>180</v>
      </c>
      <c r="F46" s="19" t="s">
        <v>63</v>
      </c>
      <c r="G46" s="19">
        <v>1</v>
      </c>
      <c r="H46" s="19">
        <v>2</v>
      </c>
      <c r="I46" s="19">
        <f t="shared" si="1"/>
        <v>1</v>
      </c>
      <c r="J46" s="19" t="str">
        <f t="shared" si="2"/>
        <v>O</v>
      </c>
      <c r="K46" s="106" t="s">
        <v>178</v>
      </c>
      <c r="L46" s="19"/>
      <c r="M46" s="19" t="s">
        <v>153</v>
      </c>
      <c r="N46" s="19">
        <v>10490868</v>
      </c>
      <c r="O46" s="80"/>
      <c r="P46" s="131"/>
      <c r="Q46" s="18"/>
      <c r="W46" s="1" t="e">
        <f>_xlfn.XLOOKUP(N46,#REF!,#REF!,"없음")</f>
        <v>#REF!</v>
      </c>
      <c r="Y46" s="1" t="e">
        <f>_xlfn.XLOOKUP(N46,#REF!,#REF!,"없음")</f>
        <v>#REF!</v>
      </c>
    </row>
    <row r="47" spans="1:26" ht="15">
      <c r="A47" s="18" t="s">
        <v>47</v>
      </c>
      <c r="B47" s="18" t="s">
        <v>48</v>
      </c>
      <c r="C47" s="19" t="s">
        <v>148</v>
      </c>
      <c r="D47" s="18" t="s">
        <v>181</v>
      </c>
      <c r="E47" s="18" t="s">
        <v>182</v>
      </c>
      <c r="F47" s="19"/>
      <c r="G47" s="19">
        <v>1</v>
      </c>
      <c r="H47" s="19">
        <v>1</v>
      </c>
      <c r="I47" s="19">
        <f t="shared" si="1"/>
        <v>1</v>
      </c>
      <c r="J47" s="19" t="str">
        <f t="shared" si="2"/>
        <v>O</v>
      </c>
      <c r="K47" s="106" t="s">
        <v>178</v>
      </c>
      <c r="L47" s="19"/>
      <c r="M47" s="19" t="s">
        <v>153</v>
      </c>
      <c r="N47" s="19">
        <v>10690983</v>
      </c>
      <c r="O47" s="80"/>
      <c r="P47" s="131"/>
      <c r="Q47" s="18"/>
      <c r="W47" s="1" t="e">
        <f>_xlfn.XLOOKUP(N47,#REF!,#REF!,"없음")</f>
        <v>#REF!</v>
      </c>
      <c r="X47" s="1">
        <v>2</v>
      </c>
      <c r="Y47" s="1" t="e">
        <f>_xlfn.XLOOKUP(N47,#REF!,#REF!,"없음")</f>
        <v>#REF!</v>
      </c>
    </row>
    <row r="48" spans="1:26" ht="15">
      <c r="A48" s="18" t="s">
        <v>47</v>
      </c>
      <c r="B48" s="18" t="s">
        <v>48</v>
      </c>
      <c r="C48" s="19" t="s">
        <v>148</v>
      </c>
      <c r="D48" s="18" t="s">
        <v>183</v>
      </c>
      <c r="E48" s="18" t="s">
        <v>184</v>
      </c>
      <c r="F48" s="19"/>
      <c r="G48" s="19">
        <v>1</v>
      </c>
      <c r="H48" s="19">
        <v>2</v>
      </c>
      <c r="I48" s="19">
        <f t="shared" si="1"/>
        <v>1</v>
      </c>
      <c r="J48" s="19" t="str">
        <f t="shared" si="2"/>
        <v>O</v>
      </c>
      <c r="K48" s="106" t="s">
        <v>178</v>
      </c>
      <c r="L48" s="19"/>
      <c r="M48" s="19" t="s">
        <v>153</v>
      </c>
      <c r="N48" s="19">
        <v>10490867</v>
      </c>
      <c r="O48" s="80"/>
      <c r="P48" s="131"/>
      <c r="Q48" s="18"/>
      <c r="W48" s="1" t="e">
        <f>_xlfn.XLOOKUP(N48,#REF!,#REF!,"없음")</f>
        <v>#REF!</v>
      </c>
      <c r="X48" s="1">
        <v>2</v>
      </c>
      <c r="Y48" s="1" t="e">
        <f>_xlfn.XLOOKUP(N48,#REF!,#REF!,"없음")</f>
        <v>#REF!</v>
      </c>
    </row>
    <row r="49" spans="1:25" ht="15">
      <c r="A49" s="18" t="s">
        <v>47</v>
      </c>
      <c r="B49" s="18" t="s">
        <v>48</v>
      </c>
      <c r="C49" s="19" t="s">
        <v>148</v>
      </c>
      <c r="D49" s="18" t="s">
        <v>185</v>
      </c>
      <c r="E49" s="18" t="s">
        <v>186</v>
      </c>
      <c r="F49" s="19"/>
      <c r="G49" s="19">
        <v>5</v>
      </c>
      <c r="H49" s="19">
        <v>1</v>
      </c>
      <c r="I49" s="19">
        <v>2</v>
      </c>
      <c r="J49" s="19" t="str">
        <f t="shared" si="2"/>
        <v>X</v>
      </c>
      <c r="K49" s="106" t="s">
        <v>178</v>
      </c>
      <c r="L49" s="19"/>
      <c r="M49" s="19" t="s">
        <v>153</v>
      </c>
      <c r="N49" s="19">
        <v>10691691</v>
      </c>
      <c r="O49" s="80"/>
      <c r="P49" s="131">
        <v>1599000</v>
      </c>
      <c r="Q49" s="18"/>
      <c r="R49" s="1">
        <v>1</v>
      </c>
      <c r="W49" s="1" t="e">
        <f>_xlfn.XLOOKUP(N49,#REF!,#REF!,"없음")</f>
        <v>#REF!</v>
      </c>
      <c r="X49" s="1">
        <v>2</v>
      </c>
      <c r="Y49" s="1" t="e">
        <f>_xlfn.XLOOKUP(N49,#REF!,#REF!,"없음")</f>
        <v>#REF!</v>
      </c>
    </row>
    <row r="50" spans="1:25" ht="15">
      <c r="A50" s="18" t="s">
        <v>47</v>
      </c>
      <c r="B50" s="18" t="s">
        <v>48</v>
      </c>
      <c r="C50" s="19" t="s">
        <v>187</v>
      </c>
      <c r="D50" s="18" t="s">
        <v>188</v>
      </c>
      <c r="E50" s="18"/>
      <c r="F50" s="19" t="s">
        <v>189</v>
      </c>
      <c r="G50" s="19">
        <v>7</v>
      </c>
      <c r="H50" s="19">
        <v>2</v>
      </c>
      <c r="I50" s="19">
        <f t="shared" si="1"/>
        <v>1</v>
      </c>
      <c r="J50" s="19" t="str">
        <f t="shared" si="2"/>
        <v>O</v>
      </c>
      <c r="K50" s="106" t="s">
        <v>190</v>
      </c>
      <c r="L50" s="19"/>
      <c r="M50" s="19" t="s">
        <v>153</v>
      </c>
      <c r="N50" s="19" t="s">
        <v>191</v>
      </c>
      <c r="O50" s="80"/>
      <c r="P50" s="131"/>
      <c r="Q50" s="18"/>
      <c r="W50" s="1" t="e">
        <f>_xlfn.XLOOKUP(N50,#REF!,#REF!,"없음")</f>
        <v>#REF!</v>
      </c>
      <c r="X50" s="1">
        <v>2</v>
      </c>
      <c r="Y50" s="1" t="e">
        <f>_xlfn.XLOOKUP(N50,#REF!,#REF!,"없음")</f>
        <v>#REF!</v>
      </c>
    </row>
    <row r="51" spans="1:25" ht="15">
      <c r="A51" s="18" t="s">
        <v>47</v>
      </c>
      <c r="B51" s="18" t="s">
        <v>48</v>
      </c>
      <c r="C51" s="19" t="s">
        <v>192</v>
      </c>
      <c r="D51" s="18" t="s">
        <v>193</v>
      </c>
      <c r="E51" s="19">
        <v>376</v>
      </c>
      <c r="F51" s="19"/>
      <c r="G51" s="19">
        <v>12</v>
      </c>
      <c r="H51" s="19">
        <v>6</v>
      </c>
      <c r="I51" s="19">
        <f t="shared" si="1"/>
        <v>1</v>
      </c>
      <c r="J51" s="19" t="str">
        <f t="shared" si="2"/>
        <v>O</v>
      </c>
      <c r="K51" s="106" t="s">
        <v>53</v>
      </c>
      <c r="L51" s="19"/>
      <c r="M51" s="19" t="s">
        <v>144</v>
      </c>
      <c r="N51" s="19">
        <v>10196391</v>
      </c>
      <c r="O51" s="80"/>
      <c r="P51" s="131"/>
      <c r="Q51" s="18"/>
      <c r="W51" s="1" t="e">
        <f>_xlfn.XLOOKUP(N51,#REF!,#REF!,"없음")</f>
        <v>#REF!</v>
      </c>
      <c r="X51" s="1">
        <v>6</v>
      </c>
      <c r="Y51" s="1" t="e">
        <f>_xlfn.XLOOKUP(N51,#REF!,#REF!,"없음")</f>
        <v>#REF!</v>
      </c>
    </row>
    <row r="52" spans="1:25" ht="15">
      <c r="A52" s="18" t="s">
        <v>47</v>
      </c>
      <c r="B52" s="18" t="s">
        <v>48</v>
      </c>
      <c r="C52" s="19" t="s">
        <v>192</v>
      </c>
      <c r="D52" s="18" t="s">
        <v>194</v>
      </c>
      <c r="E52" s="19">
        <v>376</v>
      </c>
      <c r="F52" s="19"/>
      <c r="G52" s="19">
        <v>21</v>
      </c>
      <c r="H52" s="19">
        <v>6</v>
      </c>
      <c r="I52" s="19">
        <f t="shared" si="1"/>
        <v>1</v>
      </c>
      <c r="J52" s="19" t="str">
        <f t="shared" si="2"/>
        <v>O</v>
      </c>
      <c r="K52" s="106" t="s">
        <v>53</v>
      </c>
      <c r="L52" s="19"/>
      <c r="M52" s="19" t="s">
        <v>144</v>
      </c>
      <c r="N52" s="19">
        <v>10201890</v>
      </c>
      <c r="O52" s="80"/>
      <c r="P52" s="131"/>
      <c r="Q52" s="18"/>
      <c r="W52" s="1" t="e">
        <f>_xlfn.XLOOKUP(N52,#REF!,#REF!,"없음")</f>
        <v>#REF!</v>
      </c>
      <c r="X52" s="1">
        <v>6</v>
      </c>
      <c r="Y52" s="1" t="e">
        <f>_xlfn.XLOOKUP(N52,#REF!,#REF!,"없음")</f>
        <v>#REF!</v>
      </c>
    </row>
    <row r="53" spans="1:25" ht="15">
      <c r="A53" s="18" t="s">
        <v>47</v>
      </c>
      <c r="B53" s="18" t="s">
        <v>48</v>
      </c>
      <c r="C53" s="19" t="s">
        <v>192</v>
      </c>
      <c r="D53" s="18" t="s">
        <v>195</v>
      </c>
      <c r="E53" s="19">
        <v>276</v>
      </c>
      <c r="F53" s="19" t="s">
        <v>196</v>
      </c>
      <c r="G53" s="19">
        <v>55</v>
      </c>
      <c r="H53" s="19">
        <v>25</v>
      </c>
      <c r="I53" s="19">
        <v>10</v>
      </c>
      <c r="J53" s="19" t="str">
        <f t="shared" si="2"/>
        <v>O</v>
      </c>
      <c r="K53" s="106" t="s">
        <v>53</v>
      </c>
      <c r="L53" s="19"/>
      <c r="M53" s="19" t="s">
        <v>144</v>
      </c>
      <c r="N53" s="19">
        <v>10709985</v>
      </c>
      <c r="O53" s="80"/>
      <c r="P53" s="131"/>
      <c r="Q53" s="18"/>
      <c r="W53" s="1" t="e">
        <f>_xlfn.XLOOKUP(N53,#REF!,#REF!,"없음")</f>
        <v>#REF!</v>
      </c>
      <c r="X53" s="1">
        <v>25</v>
      </c>
      <c r="Y53" s="1" t="e">
        <f>_xlfn.XLOOKUP(N53,#REF!,#REF!,"없음")</f>
        <v>#REF!</v>
      </c>
    </row>
    <row r="54" spans="1:25" ht="15">
      <c r="A54" s="18" t="s">
        <v>47</v>
      </c>
      <c r="B54" s="18" t="s">
        <v>48</v>
      </c>
      <c r="C54" s="19" t="s">
        <v>192</v>
      </c>
      <c r="D54" s="18" t="s">
        <v>197</v>
      </c>
      <c r="E54" s="19">
        <v>256</v>
      </c>
      <c r="F54" s="19" t="s">
        <v>198</v>
      </c>
      <c r="G54" s="19">
        <v>8620</v>
      </c>
      <c r="H54" s="19">
        <v>220</v>
      </c>
      <c r="I54" s="19">
        <f t="shared" si="1"/>
        <v>10</v>
      </c>
      <c r="J54" s="19" t="str">
        <f t="shared" si="2"/>
        <v>O</v>
      </c>
      <c r="K54" s="106" t="s">
        <v>53</v>
      </c>
      <c r="L54" s="19"/>
      <c r="M54" s="19" t="s">
        <v>144</v>
      </c>
      <c r="N54" s="19">
        <v>10201326</v>
      </c>
      <c r="O54" s="80"/>
      <c r="P54" s="131"/>
      <c r="Q54" s="18"/>
      <c r="W54" s="1" t="e">
        <f>_xlfn.XLOOKUP(N54,#REF!,#REF!,"없음")</f>
        <v>#REF!</v>
      </c>
      <c r="X54" s="1">
        <v>220</v>
      </c>
      <c r="Y54" s="1" t="e">
        <f>_xlfn.XLOOKUP(N54,#REF!,#REF!,"없음")</f>
        <v>#REF!</v>
      </c>
    </row>
    <row r="55" spans="1:25" ht="15">
      <c r="A55" s="18" t="s">
        <v>47</v>
      </c>
      <c r="B55" s="18" t="s">
        <v>48</v>
      </c>
      <c r="C55" s="19" t="s">
        <v>192</v>
      </c>
      <c r="D55" s="18" t="s">
        <v>199</v>
      </c>
      <c r="E55" s="19">
        <v>314</v>
      </c>
      <c r="F55" s="19" t="s">
        <v>198</v>
      </c>
      <c r="G55" s="19">
        <v>92</v>
      </c>
      <c r="H55" s="19">
        <v>10</v>
      </c>
      <c r="I55" s="19">
        <v>10</v>
      </c>
      <c r="J55" s="19" t="str">
        <f t="shared" si="2"/>
        <v>O</v>
      </c>
      <c r="K55" s="106" t="s">
        <v>53</v>
      </c>
      <c r="L55" s="19"/>
      <c r="M55" s="19" t="s">
        <v>144</v>
      </c>
      <c r="N55" s="19">
        <v>10201634</v>
      </c>
      <c r="O55" s="80"/>
      <c r="P55" s="131"/>
      <c r="Q55" s="18"/>
      <c r="W55" s="1" t="e">
        <f>_xlfn.XLOOKUP(N55,#REF!,#REF!,"없음")</f>
        <v>#REF!</v>
      </c>
      <c r="X55" s="1">
        <v>10</v>
      </c>
      <c r="Y55" s="1" t="e">
        <f>_xlfn.XLOOKUP(N55,#REF!,#REF!,"없음")</f>
        <v>#REF!</v>
      </c>
    </row>
    <row r="56" spans="1:25" ht="15">
      <c r="A56" s="18" t="s">
        <v>47</v>
      </c>
      <c r="B56" s="18" t="s">
        <v>48</v>
      </c>
      <c r="C56" s="19" t="s">
        <v>192</v>
      </c>
      <c r="D56" s="18" t="s">
        <v>200</v>
      </c>
      <c r="E56" s="19">
        <v>276</v>
      </c>
      <c r="F56" s="19" t="s">
        <v>196</v>
      </c>
      <c r="G56" s="19">
        <v>74</v>
      </c>
      <c r="H56" s="19">
        <v>20</v>
      </c>
      <c r="I56" s="19">
        <v>10</v>
      </c>
      <c r="J56" s="19" t="str">
        <f t="shared" si="2"/>
        <v>O</v>
      </c>
      <c r="K56" s="106" t="s">
        <v>53</v>
      </c>
      <c r="L56" s="19"/>
      <c r="M56" s="19" t="s">
        <v>144</v>
      </c>
      <c r="N56" s="19">
        <v>10709988</v>
      </c>
      <c r="O56" s="80"/>
      <c r="P56" s="131"/>
      <c r="Q56" s="18"/>
      <c r="W56" s="1" t="e">
        <f>_xlfn.XLOOKUP(N56,#REF!,#REF!,"없음")</f>
        <v>#REF!</v>
      </c>
      <c r="X56" s="1">
        <v>20</v>
      </c>
      <c r="Y56" s="1" t="e">
        <f>_xlfn.XLOOKUP(N56,#REF!,#REF!,"없음")</f>
        <v>#REF!</v>
      </c>
    </row>
    <row r="57" spans="1:25" ht="15">
      <c r="A57" s="18" t="s">
        <v>47</v>
      </c>
      <c r="B57" s="18" t="s">
        <v>48</v>
      </c>
      <c r="C57" s="19" t="s">
        <v>192</v>
      </c>
      <c r="D57" s="18" t="s">
        <v>201</v>
      </c>
      <c r="E57" s="19">
        <v>256</v>
      </c>
      <c r="F57" s="19" t="s">
        <v>198</v>
      </c>
      <c r="G57" s="19">
        <v>516</v>
      </c>
      <c r="H57" s="19">
        <v>80</v>
      </c>
      <c r="I57" s="19">
        <f t="shared" si="1"/>
        <v>10</v>
      </c>
      <c r="J57" s="19" t="str">
        <f t="shared" si="2"/>
        <v>O</v>
      </c>
      <c r="K57" s="106" t="s">
        <v>53</v>
      </c>
      <c r="L57" s="19"/>
      <c r="M57" s="19" t="s">
        <v>144</v>
      </c>
      <c r="N57" s="19">
        <v>10201895</v>
      </c>
      <c r="O57" s="80"/>
      <c r="P57" s="131"/>
      <c r="Q57" s="18"/>
      <c r="W57" s="1" t="e">
        <f>_xlfn.XLOOKUP(N57,#REF!,#REF!,"없음")</f>
        <v>#REF!</v>
      </c>
      <c r="X57" s="1">
        <v>80</v>
      </c>
      <c r="Y57" s="1" t="e">
        <f>_xlfn.XLOOKUP(N57,#REF!,#REF!,"없음")</f>
        <v>#REF!</v>
      </c>
    </row>
    <row r="58" spans="1:25" ht="15">
      <c r="A58" s="18" t="s">
        <v>47</v>
      </c>
      <c r="B58" s="18" t="s">
        <v>48</v>
      </c>
      <c r="C58" s="19" t="s">
        <v>192</v>
      </c>
      <c r="D58" s="18" t="s">
        <v>202</v>
      </c>
      <c r="E58" s="19">
        <v>246</v>
      </c>
      <c r="F58" s="19" t="s">
        <v>198</v>
      </c>
      <c r="G58" s="19">
        <v>481</v>
      </c>
      <c r="H58" s="19">
        <v>140</v>
      </c>
      <c r="I58" s="19">
        <f t="shared" si="1"/>
        <v>10</v>
      </c>
      <c r="J58" s="19" t="str">
        <f t="shared" si="2"/>
        <v>O</v>
      </c>
      <c r="K58" s="106" t="s">
        <v>53</v>
      </c>
      <c r="L58" s="19"/>
      <c r="M58" s="19" t="s">
        <v>144</v>
      </c>
      <c r="N58" s="19">
        <v>10196325</v>
      </c>
      <c r="O58" s="80"/>
      <c r="P58" s="131"/>
      <c r="Q58" s="18"/>
      <c r="W58" s="1" t="e">
        <f>_xlfn.XLOOKUP(N58,#REF!,#REF!,"없음")</f>
        <v>#REF!</v>
      </c>
      <c r="Y58" s="1" t="e">
        <f>_xlfn.XLOOKUP(N58,#REF!,#REF!,"없음")</f>
        <v>#REF!</v>
      </c>
    </row>
    <row r="59" spans="1:25" ht="15">
      <c r="A59" s="18" t="s">
        <v>47</v>
      </c>
      <c r="B59" s="18" t="s">
        <v>48</v>
      </c>
      <c r="C59" s="19" t="s">
        <v>192</v>
      </c>
      <c r="D59" s="18" t="s">
        <v>203</v>
      </c>
      <c r="E59" s="19">
        <v>246</v>
      </c>
      <c r="F59" s="19" t="s">
        <v>198</v>
      </c>
      <c r="G59" s="19">
        <v>1827</v>
      </c>
      <c r="H59" s="19">
        <v>80</v>
      </c>
      <c r="I59" s="19">
        <f t="shared" si="1"/>
        <v>10</v>
      </c>
      <c r="J59" s="19" t="str">
        <f t="shared" si="2"/>
        <v>O</v>
      </c>
      <c r="K59" s="106" t="s">
        <v>53</v>
      </c>
      <c r="L59" s="19"/>
      <c r="M59" s="19" t="s">
        <v>144</v>
      </c>
      <c r="N59" s="19">
        <v>10201894</v>
      </c>
      <c r="O59" s="80"/>
      <c r="P59" s="131"/>
      <c r="Q59" s="18"/>
      <c r="W59" s="1" t="e">
        <f>_xlfn.XLOOKUP(N59,#REF!,#REF!,"없음")</f>
        <v>#REF!</v>
      </c>
      <c r="X59" s="1">
        <v>80</v>
      </c>
      <c r="Y59" s="1" t="e">
        <f>_xlfn.XLOOKUP(N59,#REF!,#REF!,"없음")</f>
        <v>#REF!</v>
      </c>
    </row>
    <row r="60" spans="1:25" ht="15">
      <c r="A60" s="18" t="s">
        <v>47</v>
      </c>
      <c r="B60" s="18" t="s">
        <v>48</v>
      </c>
      <c r="C60" s="19" t="s">
        <v>192</v>
      </c>
      <c r="D60" s="18" t="s">
        <v>204</v>
      </c>
      <c r="E60" s="19">
        <v>284</v>
      </c>
      <c r="F60" s="19" t="s">
        <v>205</v>
      </c>
      <c r="G60" s="19">
        <v>2233</v>
      </c>
      <c r="H60" s="19">
        <v>120</v>
      </c>
      <c r="I60" s="19">
        <f t="shared" si="1"/>
        <v>10</v>
      </c>
      <c r="J60" s="19" t="str">
        <f t="shared" si="2"/>
        <v>O</v>
      </c>
      <c r="K60" s="106" t="s">
        <v>53</v>
      </c>
      <c r="L60" s="19"/>
      <c r="M60" s="19" t="s">
        <v>144</v>
      </c>
      <c r="N60" s="19">
        <v>10201500</v>
      </c>
      <c r="O60" s="80"/>
      <c r="P60" s="131"/>
      <c r="Q60" s="18"/>
      <c r="W60" s="1" t="e">
        <f>_xlfn.XLOOKUP(N60,#REF!,#REF!,"없음")</f>
        <v>#REF!</v>
      </c>
      <c r="X60" s="1">
        <v>120</v>
      </c>
      <c r="Y60" s="1" t="e">
        <f>_xlfn.XLOOKUP(N60,#REF!,#REF!,"없음")</f>
        <v>#REF!</v>
      </c>
    </row>
    <row r="61" spans="1:25" ht="15">
      <c r="A61" s="18" t="s">
        <v>47</v>
      </c>
      <c r="B61" s="18" t="s">
        <v>48</v>
      </c>
      <c r="C61" s="19" t="s">
        <v>192</v>
      </c>
      <c r="D61" s="18" t="s">
        <v>206</v>
      </c>
      <c r="E61" s="19">
        <v>336</v>
      </c>
      <c r="F61" s="19" t="s">
        <v>207</v>
      </c>
      <c r="G61" s="19">
        <v>22</v>
      </c>
      <c r="H61" s="19">
        <v>15</v>
      </c>
      <c r="I61" s="19">
        <v>10</v>
      </c>
      <c r="J61" s="19" t="str">
        <f t="shared" si="2"/>
        <v>O</v>
      </c>
      <c r="K61" s="106" t="s">
        <v>53</v>
      </c>
      <c r="L61" s="19"/>
      <c r="M61" s="19" t="s">
        <v>144</v>
      </c>
      <c r="N61" s="19">
        <v>10201577</v>
      </c>
      <c r="O61" s="80"/>
      <c r="P61" s="131"/>
      <c r="Q61" s="18"/>
      <c r="W61" s="1" t="e">
        <f>_xlfn.XLOOKUP(N61,#REF!,#REF!,"없음")</f>
        <v>#REF!</v>
      </c>
      <c r="X61" s="1">
        <v>15</v>
      </c>
      <c r="Y61" s="1" t="e">
        <f>_xlfn.XLOOKUP(N61,#REF!,#REF!,"없음")</f>
        <v>#REF!</v>
      </c>
    </row>
    <row r="62" spans="1:25" ht="15">
      <c r="A62" s="18" t="s">
        <v>47</v>
      </c>
      <c r="B62" s="18" t="s">
        <v>48</v>
      </c>
      <c r="C62" s="19" t="s">
        <v>192</v>
      </c>
      <c r="D62" s="18" t="s">
        <v>208</v>
      </c>
      <c r="E62" s="19">
        <v>314</v>
      </c>
      <c r="F62" s="19" t="s">
        <v>209</v>
      </c>
      <c r="G62" s="19">
        <v>11</v>
      </c>
      <c r="H62" s="19">
        <v>12</v>
      </c>
      <c r="I62" s="19">
        <v>10</v>
      </c>
      <c r="J62" s="19" t="str">
        <f t="shared" si="2"/>
        <v>O</v>
      </c>
      <c r="K62" s="106" t="s">
        <v>53</v>
      </c>
      <c r="L62" s="19"/>
      <c r="M62" s="19" t="s">
        <v>144</v>
      </c>
      <c r="N62" s="19">
        <v>10196439</v>
      </c>
      <c r="O62" s="80"/>
      <c r="P62" s="131"/>
      <c r="Q62" s="18"/>
      <c r="W62" s="1" t="e">
        <f>_xlfn.XLOOKUP(N62,#REF!,#REF!,"없음")</f>
        <v>#REF!</v>
      </c>
      <c r="X62" s="1">
        <v>12</v>
      </c>
      <c r="Y62" s="1" t="e">
        <f>_xlfn.XLOOKUP(N62,#REF!,#REF!,"없음")</f>
        <v>#REF!</v>
      </c>
    </row>
    <row r="63" spans="1:25" ht="15">
      <c r="A63" s="18" t="s">
        <v>47</v>
      </c>
      <c r="B63" s="18" t="s">
        <v>48</v>
      </c>
      <c r="C63" s="19" t="s">
        <v>192</v>
      </c>
      <c r="D63" s="18" t="s">
        <v>210</v>
      </c>
      <c r="E63" s="19">
        <v>456</v>
      </c>
      <c r="F63" s="19" t="s">
        <v>63</v>
      </c>
      <c r="G63" s="19">
        <v>4</v>
      </c>
      <c r="H63" s="19">
        <v>1</v>
      </c>
      <c r="I63" s="19">
        <v>10</v>
      </c>
      <c r="J63" s="19" t="str">
        <f t="shared" si="2"/>
        <v>X</v>
      </c>
      <c r="K63" s="106" t="s">
        <v>53</v>
      </c>
      <c r="L63" s="19"/>
      <c r="M63" s="19" t="s">
        <v>144</v>
      </c>
      <c r="N63" s="19">
        <v>10196563</v>
      </c>
      <c r="O63" s="80"/>
      <c r="P63" s="131"/>
      <c r="Q63" s="18"/>
      <c r="W63" s="1" t="e">
        <f>_xlfn.XLOOKUP(N63,#REF!,#REF!,"없음")</f>
        <v>#REF!</v>
      </c>
      <c r="Y63" s="1" t="e">
        <f>_xlfn.XLOOKUP(N63,#REF!,#REF!,"없음")</f>
        <v>#REF!</v>
      </c>
    </row>
    <row r="64" spans="1:25" ht="15">
      <c r="A64" s="18" t="s">
        <v>47</v>
      </c>
      <c r="B64" s="18" t="s">
        <v>48</v>
      </c>
      <c r="C64" s="19" t="s">
        <v>211</v>
      </c>
      <c r="D64" s="18" t="s">
        <v>212</v>
      </c>
      <c r="E64" s="18"/>
      <c r="F64" s="19" t="s">
        <v>213</v>
      </c>
      <c r="G64" s="19">
        <v>10</v>
      </c>
      <c r="H64" s="19">
        <v>3</v>
      </c>
      <c r="I64" s="19">
        <v>2</v>
      </c>
      <c r="J64" s="19" t="str">
        <f t="shared" si="2"/>
        <v>O</v>
      </c>
      <c r="K64" s="106">
        <v>212</v>
      </c>
      <c r="L64" s="19"/>
      <c r="M64" s="19"/>
      <c r="N64" s="19">
        <v>10676615</v>
      </c>
      <c r="O64" s="80"/>
      <c r="P64" s="131"/>
      <c r="Q64" s="18"/>
      <c r="W64" s="1" t="e">
        <f>_xlfn.XLOOKUP(N64,#REF!,#REF!,"없음")</f>
        <v>#REF!</v>
      </c>
      <c r="X64" s="1">
        <v>3</v>
      </c>
      <c r="Y64" s="1" t="e">
        <f>_xlfn.XLOOKUP(N64,#REF!,#REF!,"없음")</f>
        <v>#REF!</v>
      </c>
    </row>
    <row r="65" spans="1:25" ht="15">
      <c r="A65" s="18" t="s">
        <v>47</v>
      </c>
      <c r="B65" s="18" t="s">
        <v>48</v>
      </c>
      <c r="C65" s="19" t="s">
        <v>211</v>
      </c>
      <c r="D65" s="18" t="s">
        <v>214</v>
      </c>
      <c r="E65" s="18"/>
      <c r="F65" s="19" t="s">
        <v>215</v>
      </c>
      <c r="G65" s="19">
        <v>8</v>
      </c>
      <c r="H65" s="19">
        <v>2</v>
      </c>
      <c r="I65" s="19">
        <v>2</v>
      </c>
      <c r="J65" s="19" t="str">
        <f t="shared" si="2"/>
        <v>O</v>
      </c>
      <c r="K65" s="106">
        <v>232</v>
      </c>
      <c r="L65" s="19"/>
      <c r="M65" s="19"/>
      <c r="N65" s="19">
        <v>10676614</v>
      </c>
      <c r="O65" s="80"/>
      <c r="P65" s="131"/>
      <c r="Q65" s="18"/>
      <c r="W65" s="1" t="e">
        <f>_xlfn.XLOOKUP(N65,#REF!,#REF!,"없음")</f>
        <v>#REF!</v>
      </c>
      <c r="Y65" s="1" t="e">
        <f>_xlfn.XLOOKUP(N65,#REF!,#REF!,"없음")</f>
        <v>#REF!</v>
      </c>
    </row>
    <row r="66" spans="1:25" ht="15">
      <c r="A66" s="18" t="s">
        <v>47</v>
      </c>
      <c r="B66" s="18" t="s">
        <v>48</v>
      </c>
      <c r="C66" s="19" t="s">
        <v>211</v>
      </c>
      <c r="D66" s="18" t="s">
        <v>216</v>
      </c>
      <c r="E66" s="18"/>
      <c r="F66" s="19" t="s">
        <v>174</v>
      </c>
      <c r="G66" s="19">
        <v>7</v>
      </c>
      <c r="H66" s="19">
        <v>2</v>
      </c>
      <c r="I66" s="19">
        <v>2</v>
      </c>
      <c r="J66" s="19" t="str">
        <f t="shared" si="2"/>
        <v>O</v>
      </c>
      <c r="K66" s="106">
        <v>212</v>
      </c>
      <c r="L66" s="19"/>
      <c r="M66" s="19"/>
      <c r="N66" s="19">
        <v>10676612</v>
      </c>
      <c r="O66" s="80"/>
      <c r="P66" s="131"/>
      <c r="Q66" s="18"/>
      <c r="W66" s="1" t="e">
        <f>_xlfn.XLOOKUP(N66,#REF!,#REF!,"없음")</f>
        <v>#REF!</v>
      </c>
      <c r="Y66" s="1" t="e">
        <f>_xlfn.XLOOKUP(N66,#REF!,#REF!,"없음")</f>
        <v>#REF!</v>
      </c>
    </row>
    <row r="67" spans="1:25" ht="15">
      <c r="A67" s="18" t="s">
        <v>47</v>
      </c>
      <c r="B67" s="18" t="s">
        <v>48</v>
      </c>
      <c r="C67" s="19" t="s">
        <v>217</v>
      </c>
      <c r="D67" s="18" t="s">
        <v>218</v>
      </c>
      <c r="E67" s="18"/>
      <c r="F67" s="107" t="e">
        <v>#REF!</v>
      </c>
      <c r="G67" s="107">
        <v>0</v>
      </c>
      <c r="H67" s="19">
        <v>28</v>
      </c>
      <c r="I67" s="19">
        <v>2</v>
      </c>
      <c r="J67" s="19" t="str">
        <f t="shared" si="2"/>
        <v>O</v>
      </c>
      <c r="K67" s="106">
        <v>203</v>
      </c>
      <c r="L67" s="19"/>
      <c r="M67" s="19"/>
      <c r="N67" s="107">
        <v>10196883</v>
      </c>
      <c r="O67" s="80"/>
      <c r="P67" s="131"/>
      <c r="Q67" s="18"/>
      <c r="W67" s="1" t="e">
        <f>_xlfn.XLOOKUP(N67,#REF!,#REF!,"없음")</f>
        <v>#REF!</v>
      </c>
      <c r="X67" s="1">
        <v>12</v>
      </c>
      <c r="Y67" s="1" t="e">
        <f>_xlfn.XLOOKUP(N67,#REF!,#REF!,"없음")</f>
        <v>#REF!</v>
      </c>
    </row>
    <row r="68" spans="1:25" ht="15">
      <c r="A68" s="18" t="s">
        <v>47</v>
      </c>
      <c r="B68" s="18" t="s">
        <v>48</v>
      </c>
      <c r="C68" s="19" t="s">
        <v>217</v>
      </c>
      <c r="D68" s="18" t="s">
        <v>219</v>
      </c>
      <c r="E68" s="18"/>
      <c r="F68" s="107" t="s">
        <v>220</v>
      </c>
      <c r="G68" s="107">
        <v>88</v>
      </c>
      <c r="H68" s="19">
        <v>8</v>
      </c>
      <c r="I68" s="19">
        <v>2</v>
      </c>
      <c r="J68" s="19" t="str">
        <f t="shared" si="2"/>
        <v>O</v>
      </c>
      <c r="K68" s="106">
        <v>321</v>
      </c>
      <c r="L68" s="19"/>
      <c r="M68" s="19"/>
      <c r="N68" s="107">
        <v>10195348</v>
      </c>
      <c r="O68" s="80"/>
      <c r="P68" s="131"/>
      <c r="Q68" s="18"/>
      <c r="W68" s="1" t="e">
        <f>_xlfn.XLOOKUP(N68,#REF!,#REF!,"없음")</f>
        <v>#REF!</v>
      </c>
      <c r="Y68" s="1" t="e">
        <f>_xlfn.XLOOKUP(N68,#REF!,#REF!,"없음")</f>
        <v>#REF!</v>
      </c>
    </row>
    <row r="69" spans="1:25" ht="15">
      <c r="A69" s="18" t="s">
        <v>47</v>
      </c>
      <c r="B69" s="18" t="s">
        <v>48</v>
      </c>
      <c r="C69" s="19" t="s">
        <v>221</v>
      </c>
      <c r="D69" s="18" t="s">
        <v>222</v>
      </c>
      <c r="E69" s="18" t="s">
        <v>223</v>
      </c>
      <c r="F69" s="108" t="s">
        <v>224</v>
      </c>
      <c r="G69" s="19">
        <v>1012</v>
      </c>
      <c r="H69" s="19">
        <v>9</v>
      </c>
      <c r="I69" s="19">
        <v>2</v>
      </c>
      <c r="J69" s="19" t="str">
        <f t="shared" si="2"/>
        <v>O</v>
      </c>
      <c r="K69" s="106">
        <v>223</v>
      </c>
      <c r="L69" s="19"/>
      <c r="M69" s="19" t="s">
        <v>144</v>
      </c>
      <c r="N69" s="107" t="s">
        <v>225</v>
      </c>
      <c r="O69" s="80"/>
      <c r="P69" s="131"/>
      <c r="Q69" s="18"/>
      <c r="W69" s="1" t="e">
        <f>_xlfn.XLOOKUP(N69,#REF!,#REF!,"없음")</f>
        <v>#REF!</v>
      </c>
      <c r="Y69" s="1" t="e">
        <f>_xlfn.XLOOKUP(N69,#REF!,#REF!,"없음")</f>
        <v>#REF!</v>
      </c>
    </row>
    <row r="70" spans="1:25" ht="15">
      <c r="A70" s="18" t="s">
        <v>47</v>
      </c>
      <c r="B70" s="18" t="s">
        <v>48</v>
      </c>
      <c r="C70" s="19" t="s">
        <v>221</v>
      </c>
      <c r="D70" s="18" t="s">
        <v>226</v>
      </c>
      <c r="E70" s="18" t="s">
        <v>227</v>
      </c>
      <c r="F70" s="108" t="s">
        <v>228</v>
      </c>
      <c r="G70" s="19">
        <v>1412</v>
      </c>
      <c r="H70" s="19">
        <v>8</v>
      </c>
      <c r="I70" s="19">
        <v>2</v>
      </c>
      <c r="J70" s="19" t="str">
        <f t="shared" si="2"/>
        <v>O</v>
      </c>
      <c r="K70" s="106">
        <v>223</v>
      </c>
      <c r="L70" s="19"/>
      <c r="M70" s="19" t="s">
        <v>144</v>
      </c>
      <c r="N70" s="107" t="s">
        <v>229</v>
      </c>
      <c r="O70" s="80"/>
      <c r="P70" s="131"/>
      <c r="Q70" s="18"/>
      <c r="W70" s="1" t="e">
        <f>_xlfn.XLOOKUP(N70,#REF!,#REF!,"없음")</f>
        <v>#REF!</v>
      </c>
      <c r="Y70" s="1" t="e">
        <f>_xlfn.XLOOKUP(N70,#REF!,#REF!,"없음")</f>
        <v>#REF!</v>
      </c>
    </row>
    <row r="71" spans="1:25" ht="15">
      <c r="A71" s="18" t="s">
        <v>47</v>
      </c>
      <c r="B71" s="18" t="s">
        <v>48</v>
      </c>
      <c r="C71" s="19" t="s">
        <v>230</v>
      </c>
      <c r="D71" s="18" t="s">
        <v>231</v>
      </c>
      <c r="E71" s="18"/>
      <c r="F71" s="19" t="s">
        <v>196</v>
      </c>
      <c r="G71" s="19">
        <v>334</v>
      </c>
      <c r="H71" s="19">
        <v>9</v>
      </c>
      <c r="I71" s="19">
        <v>3</v>
      </c>
      <c r="J71" s="19" t="str">
        <f t="shared" si="2"/>
        <v>O</v>
      </c>
      <c r="K71" s="106">
        <v>213</v>
      </c>
      <c r="L71" s="19"/>
      <c r="M71" s="19" t="s">
        <v>232</v>
      </c>
      <c r="N71" s="19">
        <v>10452176</v>
      </c>
      <c r="O71" s="80"/>
      <c r="P71" s="131"/>
      <c r="Q71" s="18"/>
      <c r="W71" s="1" t="e">
        <f>_xlfn.XLOOKUP(N71,#REF!,#REF!,"없음")</f>
        <v>#REF!</v>
      </c>
      <c r="Y71" s="1" t="e">
        <f>_xlfn.XLOOKUP(N71,#REF!,#REF!,"없음")</f>
        <v>#REF!</v>
      </c>
    </row>
    <row r="72" spans="1:25" ht="13.5" customHeight="1">
      <c r="A72" s="18" t="s">
        <v>234</v>
      </c>
      <c r="B72" s="18" t="s">
        <v>48</v>
      </c>
      <c r="C72" s="19" t="s">
        <v>235</v>
      </c>
      <c r="D72" s="18" t="s">
        <v>236</v>
      </c>
      <c r="E72" s="19" t="s">
        <v>237</v>
      </c>
      <c r="F72" s="19" t="s">
        <v>238</v>
      </c>
      <c r="G72" s="19">
        <v>90</v>
      </c>
      <c r="H72" s="19">
        <v>2</v>
      </c>
      <c r="I72" s="19">
        <v>1</v>
      </c>
      <c r="J72" s="19" t="str">
        <f>IF(H72&lt;I72,"X","O")</f>
        <v>O</v>
      </c>
      <c r="K72" s="106">
        <v>213</v>
      </c>
      <c r="L72" s="19"/>
      <c r="M72" s="19" t="s">
        <v>239</v>
      </c>
      <c r="N72" s="19">
        <v>10759834</v>
      </c>
      <c r="O72" s="80">
        <v>382.36</v>
      </c>
      <c r="P72" s="131"/>
      <c r="Q72" s="18"/>
      <c r="W72" s="1" t="e">
        <f>_xlfn.XLOOKUP(N72,#REF!,#REF!,"없음")</f>
        <v>#REF!</v>
      </c>
      <c r="X72" s="1">
        <v>5</v>
      </c>
      <c r="Y72" s="1" t="e">
        <f>_xlfn.XLOOKUP(N72,#REF!,#REF!,"없음")</f>
        <v>#REF!</v>
      </c>
    </row>
    <row r="73" spans="1:25" ht="15">
      <c r="A73" s="18" t="s">
        <v>47</v>
      </c>
      <c r="B73" s="18" t="s">
        <v>48</v>
      </c>
      <c r="C73" s="19" t="s">
        <v>230</v>
      </c>
      <c r="D73" s="18" t="s">
        <v>240</v>
      </c>
      <c r="E73" s="18"/>
      <c r="F73" s="19" t="s">
        <v>241</v>
      </c>
      <c r="G73" s="19">
        <v>68</v>
      </c>
      <c r="H73" s="19">
        <v>6</v>
      </c>
      <c r="I73" s="19">
        <v>3</v>
      </c>
      <c r="J73" s="19" t="str">
        <f t="shared" si="2"/>
        <v>O</v>
      </c>
      <c r="K73" s="106">
        <v>213</v>
      </c>
      <c r="L73" s="19"/>
      <c r="M73" s="19"/>
      <c r="N73" s="19">
        <v>10214637</v>
      </c>
      <c r="O73" s="80"/>
      <c r="P73" s="131"/>
      <c r="Q73" s="18"/>
      <c r="W73" s="1" t="e">
        <f>_xlfn.XLOOKUP(N73,#REF!,#REF!,"없음")</f>
        <v>#REF!</v>
      </c>
      <c r="X73" s="1">
        <v>6</v>
      </c>
      <c r="Y73" s="1" t="e">
        <f>_xlfn.XLOOKUP(N73,#REF!,#REF!,"없음")</f>
        <v>#REF!</v>
      </c>
    </row>
    <row r="74" spans="1:25" ht="15">
      <c r="A74" s="18" t="s">
        <v>47</v>
      </c>
      <c r="B74" s="18" t="s">
        <v>48</v>
      </c>
      <c r="C74" s="19" t="s">
        <v>230</v>
      </c>
      <c r="D74" s="18" t="s">
        <v>242</v>
      </c>
      <c r="E74" s="18"/>
      <c r="F74" s="19" t="s">
        <v>135</v>
      </c>
      <c r="G74" s="19">
        <v>16</v>
      </c>
      <c r="H74" s="19">
        <v>3</v>
      </c>
      <c r="I74" s="19">
        <v>3</v>
      </c>
      <c r="J74" s="19" t="str">
        <f t="shared" ref="J74:J143" si="3">IF(H74&lt;I74,"X","O")</f>
        <v>O</v>
      </c>
      <c r="K74" s="106">
        <v>213</v>
      </c>
      <c r="L74" s="19"/>
      <c r="M74" s="19"/>
      <c r="N74" s="19">
        <v>10524300</v>
      </c>
      <c r="O74" s="80"/>
      <c r="P74" s="131"/>
      <c r="Q74" s="18"/>
      <c r="W74" s="1" t="e">
        <f>_xlfn.XLOOKUP(N74,#REF!,#REF!,"없음")</f>
        <v>#REF!</v>
      </c>
      <c r="X74" s="1">
        <v>3</v>
      </c>
      <c r="Y74" s="1" t="e">
        <f>_xlfn.XLOOKUP(N74,#REF!,#REF!,"없음")</f>
        <v>#REF!</v>
      </c>
    </row>
    <row r="75" spans="1:25" ht="15">
      <c r="A75" s="18" t="s">
        <v>47</v>
      </c>
      <c r="B75" s="109" t="s">
        <v>48</v>
      </c>
      <c r="C75" s="19" t="s">
        <v>230</v>
      </c>
      <c r="D75" s="18" t="s">
        <v>243</v>
      </c>
      <c r="E75" s="18"/>
      <c r="F75" s="19"/>
      <c r="G75" s="19">
        <v>10</v>
      </c>
      <c r="H75" s="19">
        <v>8</v>
      </c>
      <c r="I75" s="19">
        <v>2</v>
      </c>
      <c r="J75" s="19" t="str">
        <f t="shared" si="3"/>
        <v>O</v>
      </c>
      <c r="K75" s="106">
        <v>213</v>
      </c>
      <c r="L75" s="19"/>
      <c r="M75" s="19" t="s">
        <v>244</v>
      </c>
      <c r="N75" s="19">
        <v>10574742</v>
      </c>
      <c r="O75" s="80"/>
      <c r="P75" s="131"/>
      <c r="Q75" s="18"/>
      <c r="W75" s="1" t="e">
        <f>_xlfn.XLOOKUP(N75,#REF!,#REF!,"없음")</f>
        <v>#REF!</v>
      </c>
      <c r="Y75" s="1" t="e">
        <f>_xlfn.XLOOKUP(N75,#REF!,#REF!,"없음")</f>
        <v>#REF!</v>
      </c>
    </row>
    <row r="76" spans="1:25" ht="15">
      <c r="A76" s="18" t="s">
        <v>47</v>
      </c>
      <c r="B76" s="18" t="s">
        <v>48</v>
      </c>
      <c r="C76" s="19" t="s">
        <v>230</v>
      </c>
      <c r="D76" s="18" t="s">
        <v>245</v>
      </c>
      <c r="E76" s="18"/>
      <c r="F76" s="19" t="s">
        <v>135</v>
      </c>
      <c r="G76" s="19">
        <v>336</v>
      </c>
      <c r="H76" s="19">
        <v>7</v>
      </c>
      <c r="I76" s="19">
        <v>3</v>
      </c>
      <c r="J76" s="19" t="str">
        <f t="shared" si="3"/>
        <v>O</v>
      </c>
      <c r="K76" s="106">
        <v>213</v>
      </c>
      <c r="L76" s="19"/>
      <c r="M76" s="19"/>
      <c r="N76" s="19">
        <v>10510473</v>
      </c>
      <c r="O76" s="80"/>
      <c r="P76" s="131"/>
      <c r="Q76" s="18"/>
      <c r="W76" s="1" t="e">
        <f>_xlfn.XLOOKUP(N76,#REF!,#REF!,"없음")</f>
        <v>#REF!</v>
      </c>
      <c r="X76" s="1">
        <v>7</v>
      </c>
      <c r="Y76" s="1" t="e">
        <f>_xlfn.XLOOKUP(N76,#REF!,#REF!,"없음")</f>
        <v>#REF!</v>
      </c>
    </row>
    <row r="77" spans="1:25" ht="15">
      <c r="A77" s="18" t="s">
        <v>47</v>
      </c>
      <c r="B77" s="18" t="s">
        <v>48</v>
      </c>
      <c r="C77" s="19" t="s">
        <v>230</v>
      </c>
      <c r="D77" s="18" t="s">
        <v>246</v>
      </c>
      <c r="E77" s="18"/>
      <c r="F77" s="19" t="s">
        <v>247</v>
      </c>
      <c r="G77" s="19">
        <v>1</v>
      </c>
      <c r="H77" s="19">
        <v>1</v>
      </c>
      <c r="I77" s="19">
        <v>2</v>
      </c>
      <c r="J77" s="19" t="str">
        <f t="shared" si="3"/>
        <v>X</v>
      </c>
      <c r="K77" s="106">
        <v>213</v>
      </c>
      <c r="L77" s="19"/>
      <c r="M77" s="19" t="s">
        <v>248</v>
      </c>
      <c r="N77" s="19">
        <v>10695050</v>
      </c>
      <c r="O77" s="80"/>
      <c r="P77" s="131"/>
      <c r="Q77" s="18"/>
      <c r="W77" s="1" t="e">
        <f>_xlfn.XLOOKUP(N77,#REF!,#REF!,"없음")</f>
        <v>#REF!</v>
      </c>
      <c r="Y77" s="1" t="e">
        <f>_xlfn.XLOOKUP(N77,#REF!,#REF!,"없음")</f>
        <v>#REF!</v>
      </c>
    </row>
    <row r="78" spans="1:25" ht="15">
      <c r="A78" s="18" t="s">
        <v>47</v>
      </c>
      <c r="B78" s="18" t="s">
        <v>249</v>
      </c>
      <c r="C78" s="19" t="s">
        <v>230</v>
      </c>
      <c r="D78" s="18" t="s">
        <v>250</v>
      </c>
      <c r="E78" s="18"/>
      <c r="F78" s="19" t="s">
        <v>63</v>
      </c>
      <c r="G78" s="19">
        <v>2</v>
      </c>
      <c r="H78" s="19">
        <v>2</v>
      </c>
      <c r="I78" s="19">
        <v>2</v>
      </c>
      <c r="J78" s="19" t="str">
        <f t="shared" si="3"/>
        <v>O</v>
      </c>
      <c r="K78" s="106">
        <v>213</v>
      </c>
      <c r="L78" s="19"/>
      <c r="M78" s="19"/>
      <c r="N78" s="19">
        <v>10244024</v>
      </c>
      <c r="O78" s="80"/>
      <c r="P78" s="131"/>
      <c r="Q78" s="18"/>
      <c r="W78" s="1" t="e">
        <f>_xlfn.XLOOKUP(N78,#REF!,#REF!,"없음")</f>
        <v>#REF!</v>
      </c>
      <c r="Y78" s="1" t="e">
        <f>_xlfn.XLOOKUP(N78,#REF!,#REF!,"없음")</f>
        <v>#REF!</v>
      </c>
    </row>
    <row r="79" spans="1:25" ht="13.5" customHeight="1">
      <c r="A79" s="18" t="s">
        <v>47</v>
      </c>
      <c r="B79" s="109" t="s">
        <v>48</v>
      </c>
      <c r="C79" s="19" t="s">
        <v>251</v>
      </c>
      <c r="D79" s="18" t="s">
        <v>252</v>
      </c>
      <c r="E79" s="19"/>
      <c r="F79" s="19"/>
      <c r="G79" s="19">
        <v>38</v>
      </c>
      <c r="H79" s="19">
        <v>26</v>
      </c>
      <c r="I79" s="19">
        <v>2</v>
      </c>
      <c r="J79" s="19" t="str">
        <f t="shared" si="3"/>
        <v>O</v>
      </c>
      <c r="K79" s="106" t="s">
        <v>53</v>
      </c>
      <c r="L79" s="19" t="s">
        <v>144</v>
      </c>
      <c r="M79" s="19" t="s">
        <v>253</v>
      </c>
      <c r="N79" s="19">
        <v>10199351</v>
      </c>
      <c r="O79" s="80">
        <v>0.74</v>
      </c>
      <c r="P79" s="131"/>
      <c r="Q79" s="18"/>
      <c r="W79" s="1" t="e">
        <f>_xlfn.XLOOKUP(N79,#REF!,#REF!,"없음")</f>
        <v>#REF!</v>
      </c>
      <c r="X79" s="1">
        <v>26</v>
      </c>
      <c r="Y79" s="1" t="e">
        <f>_xlfn.XLOOKUP(N79,#REF!,#REF!,"없음")</f>
        <v>#REF!</v>
      </c>
    </row>
    <row r="80" spans="1:25" ht="13.5" customHeight="1">
      <c r="A80" s="18" t="s">
        <v>47</v>
      </c>
      <c r="B80" s="109" t="s">
        <v>48</v>
      </c>
      <c r="C80" s="19" t="s">
        <v>251</v>
      </c>
      <c r="D80" s="18" t="s">
        <v>254</v>
      </c>
      <c r="E80" s="19"/>
      <c r="F80" s="19"/>
      <c r="G80" s="19">
        <v>86</v>
      </c>
      <c r="H80" s="19">
        <v>8</v>
      </c>
      <c r="I80" s="19">
        <v>2</v>
      </c>
      <c r="J80" s="19" t="str">
        <f t="shared" si="3"/>
        <v>O</v>
      </c>
      <c r="K80" s="106" t="s">
        <v>53</v>
      </c>
      <c r="L80" s="19" t="s">
        <v>255</v>
      </c>
      <c r="M80" s="19"/>
      <c r="N80" s="19">
        <v>10198923</v>
      </c>
      <c r="O80" s="80">
        <v>21.02</v>
      </c>
      <c r="P80" s="131"/>
      <c r="Q80" s="18"/>
      <c r="W80" s="1" t="e">
        <f>_xlfn.XLOOKUP(N80,#REF!,#REF!,"없음")</f>
        <v>#REF!</v>
      </c>
      <c r="X80" s="1">
        <v>8</v>
      </c>
      <c r="Y80" s="1" t="e">
        <f>_xlfn.XLOOKUP(N80,#REF!,#REF!,"없음")</f>
        <v>#REF!</v>
      </c>
    </row>
    <row r="81" spans="1:31" ht="13.5" customHeight="1">
      <c r="A81" s="18" t="s">
        <v>47</v>
      </c>
      <c r="B81" s="109" t="s">
        <v>48</v>
      </c>
      <c r="C81" s="19" t="s">
        <v>251</v>
      </c>
      <c r="D81" s="18" t="s">
        <v>256</v>
      </c>
      <c r="E81" s="19"/>
      <c r="F81" s="19"/>
      <c r="G81" s="19">
        <v>216</v>
      </c>
      <c r="H81" s="19">
        <v>112</v>
      </c>
      <c r="I81" s="19">
        <v>2</v>
      </c>
      <c r="J81" s="19" t="str">
        <f t="shared" si="3"/>
        <v>O</v>
      </c>
      <c r="K81" s="106" t="s">
        <v>53</v>
      </c>
      <c r="L81" s="19" t="s">
        <v>255</v>
      </c>
      <c r="M81" s="19"/>
      <c r="N81" s="19">
        <v>10199360</v>
      </c>
      <c r="O81" s="80">
        <v>2.61</v>
      </c>
      <c r="P81" s="131"/>
      <c r="Q81" s="18"/>
      <c r="W81" s="1" t="e">
        <f>_xlfn.XLOOKUP(N81,#REF!,#REF!,"없음")</f>
        <v>#REF!</v>
      </c>
      <c r="Y81" s="1" t="e">
        <f>_xlfn.XLOOKUP(N81,#REF!,#REF!,"없음")</f>
        <v>#REF!</v>
      </c>
    </row>
    <row r="82" spans="1:31" ht="13.5" customHeight="1">
      <c r="A82" s="18" t="s">
        <v>47</v>
      </c>
      <c r="B82" s="109" t="s">
        <v>48</v>
      </c>
      <c r="C82" s="19" t="s">
        <v>257</v>
      </c>
      <c r="D82" s="18" t="s">
        <v>258</v>
      </c>
      <c r="E82" s="19" t="s">
        <v>259</v>
      </c>
      <c r="F82" s="19"/>
      <c r="G82" s="19"/>
      <c r="H82" s="19">
        <v>10</v>
      </c>
      <c r="I82" s="19">
        <v>2</v>
      </c>
      <c r="J82" s="19" t="str">
        <f t="shared" si="3"/>
        <v>O</v>
      </c>
      <c r="K82" s="106"/>
      <c r="L82" s="19"/>
      <c r="M82" s="19"/>
      <c r="N82" s="19" t="s">
        <v>260</v>
      </c>
      <c r="O82" s="80"/>
      <c r="P82" s="131"/>
      <c r="Q82" s="18"/>
      <c r="W82" s="1" t="e">
        <f>_xlfn.XLOOKUP(N82,#REF!,#REF!,"없음")</f>
        <v>#REF!</v>
      </c>
      <c r="Y82" s="1" t="e">
        <f>_xlfn.XLOOKUP(N82,#REF!,#REF!,"없음")</f>
        <v>#REF!</v>
      </c>
    </row>
    <row r="83" spans="1:31" ht="13.5" customHeight="1">
      <c r="A83" s="18" t="s">
        <v>47</v>
      </c>
      <c r="B83" s="109" t="s">
        <v>48</v>
      </c>
      <c r="C83" s="19" t="s">
        <v>251</v>
      </c>
      <c r="D83" s="18" t="s">
        <v>261</v>
      </c>
      <c r="E83" s="19"/>
      <c r="F83" s="19"/>
      <c r="G83" s="19">
        <v>418</v>
      </c>
      <c r="H83" s="19">
        <v>10</v>
      </c>
      <c r="I83" s="19">
        <v>2</v>
      </c>
      <c r="J83" s="19" t="str">
        <f t="shared" si="3"/>
        <v>O</v>
      </c>
      <c r="K83" s="106" t="s">
        <v>53</v>
      </c>
      <c r="L83" s="19"/>
      <c r="M83" s="19"/>
      <c r="N83" s="19">
        <v>10199348</v>
      </c>
      <c r="O83" s="80">
        <v>0.85</v>
      </c>
      <c r="P83" s="131"/>
      <c r="Q83" s="18"/>
      <c r="W83" s="1" t="e">
        <f>_xlfn.XLOOKUP(N83,#REF!,#REF!,"없음")</f>
        <v>#REF!</v>
      </c>
      <c r="Y83" s="1" t="e">
        <f>_xlfn.XLOOKUP(N83,#REF!,#REF!,"없음")</f>
        <v>#REF!</v>
      </c>
    </row>
    <row r="84" spans="1:31" ht="13.5" customHeight="1">
      <c r="A84" s="18" t="s">
        <v>47</v>
      </c>
      <c r="B84" s="109" t="s">
        <v>48</v>
      </c>
      <c r="C84" s="19" t="s">
        <v>257</v>
      </c>
      <c r="D84" s="18" t="s">
        <v>262</v>
      </c>
      <c r="E84" s="19"/>
      <c r="F84" s="19"/>
      <c r="G84" s="19">
        <v>18</v>
      </c>
      <c r="H84" s="19">
        <v>3</v>
      </c>
      <c r="I84" s="19">
        <v>2</v>
      </c>
      <c r="J84" s="19" t="str">
        <f t="shared" si="3"/>
        <v>O</v>
      </c>
      <c r="K84" s="106" t="s">
        <v>190</v>
      </c>
      <c r="L84" s="19"/>
      <c r="M84" s="19"/>
      <c r="N84" s="19" t="s">
        <v>263</v>
      </c>
      <c r="O84" s="80">
        <v>5.69</v>
      </c>
      <c r="P84" s="131"/>
      <c r="Q84" s="18"/>
      <c r="W84" s="1" t="e">
        <f>_xlfn.XLOOKUP(N84,#REF!,#REF!,"없음")</f>
        <v>#REF!</v>
      </c>
      <c r="Y84" s="1" t="e">
        <f>_xlfn.XLOOKUP(N84,#REF!,#REF!,"없음")</f>
        <v>#REF!</v>
      </c>
    </row>
    <row r="85" spans="1:31" ht="13.5" customHeight="1">
      <c r="A85" s="18" t="s">
        <v>47</v>
      </c>
      <c r="B85" s="109" t="s">
        <v>48</v>
      </c>
      <c r="C85" s="19" t="s">
        <v>264</v>
      </c>
      <c r="D85" s="18" t="s">
        <v>265</v>
      </c>
      <c r="E85" s="110" t="s">
        <v>266</v>
      </c>
      <c r="F85" s="19"/>
      <c r="G85" s="19">
        <v>4</v>
      </c>
      <c r="H85" s="19">
        <v>1</v>
      </c>
      <c r="I85" s="111">
        <v>1</v>
      </c>
      <c r="J85" s="19" t="str">
        <f t="shared" si="3"/>
        <v>O</v>
      </c>
      <c r="K85" s="106">
        <v>222</v>
      </c>
      <c r="L85" s="19"/>
      <c r="M85" s="19" t="s">
        <v>267</v>
      </c>
      <c r="N85" s="19">
        <v>10222387</v>
      </c>
      <c r="O85" s="80">
        <v>118.93</v>
      </c>
      <c r="P85" s="131"/>
      <c r="Q85" s="18"/>
      <c r="T85" s="1">
        <v>1</v>
      </c>
      <c r="W85" s="1" t="e">
        <f>_xlfn.XLOOKUP(N85,#REF!,#REF!,"없음")</f>
        <v>#REF!</v>
      </c>
      <c r="Y85" s="1" t="e">
        <f>_xlfn.XLOOKUP(N85,#REF!,#REF!,"없음")</f>
        <v>#REF!</v>
      </c>
    </row>
    <row r="86" spans="1:31" ht="13.5" customHeight="1">
      <c r="A86" s="18" t="s">
        <v>47</v>
      </c>
      <c r="B86" s="109" t="s">
        <v>48</v>
      </c>
      <c r="C86" s="19" t="s">
        <v>268</v>
      </c>
      <c r="D86" s="18" t="s">
        <v>269</v>
      </c>
      <c r="E86" s="19"/>
      <c r="F86" s="19"/>
      <c r="G86" s="19">
        <v>144</v>
      </c>
      <c r="H86" s="19">
        <v>4</v>
      </c>
      <c r="I86" s="19">
        <v>4</v>
      </c>
      <c r="J86" s="19" t="str">
        <f t="shared" si="3"/>
        <v>O</v>
      </c>
      <c r="K86" s="106" t="s">
        <v>53</v>
      </c>
      <c r="L86" s="19"/>
      <c r="M86" s="19"/>
      <c r="N86" s="19" t="s">
        <v>270</v>
      </c>
      <c r="O86" s="80">
        <v>63.69</v>
      </c>
      <c r="P86" s="131"/>
      <c r="Q86" s="18"/>
      <c r="W86" s="1" t="e">
        <f>_xlfn.XLOOKUP(N86,#REF!,#REF!,"없음")</f>
        <v>#REF!</v>
      </c>
      <c r="X86" s="1">
        <v>4</v>
      </c>
      <c r="Y86" s="1" t="e">
        <f>_xlfn.XLOOKUP(N86,#REF!,#REF!,"없음")</f>
        <v>#REF!</v>
      </c>
    </row>
    <row r="87" spans="1:31" ht="13.5" customHeight="1">
      <c r="A87" s="18" t="s">
        <v>47</v>
      </c>
      <c r="B87" s="109" t="s">
        <v>48</v>
      </c>
      <c r="C87" s="19" t="s">
        <v>257</v>
      </c>
      <c r="D87" s="18" t="s">
        <v>271</v>
      </c>
      <c r="E87" s="19"/>
      <c r="F87" s="19"/>
      <c r="G87" s="19">
        <v>35</v>
      </c>
      <c r="H87" s="19">
        <v>2</v>
      </c>
      <c r="I87" s="111">
        <v>2</v>
      </c>
      <c r="J87" s="19" t="str">
        <f t="shared" si="3"/>
        <v>O</v>
      </c>
      <c r="K87" s="106" t="s">
        <v>190</v>
      </c>
      <c r="L87" s="19"/>
      <c r="M87" s="19"/>
      <c r="N87" s="19" t="s">
        <v>272</v>
      </c>
      <c r="O87" s="80">
        <v>5.64</v>
      </c>
      <c r="P87" s="131"/>
      <c r="Q87" s="18"/>
      <c r="T87" s="1">
        <v>1</v>
      </c>
      <c r="W87" s="1" t="e">
        <f>_xlfn.XLOOKUP(N87,#REF!,#REF!,"없음")</f>
        <v>#REF!</v>
      </c>
      <c r="Y87" s="1" t="e">
        <f>_xlfn.XLOOKUP(N87,#REF!,#REF!,"없음")</f>
        <v>#REF!</v>
      </c>
    </row>
    <row r="88" spans="1:31" ht="13.5" customHeight="1">
      <c r="A88" s="18" t="s">
        <v>47</v>
      </c>
      <c r="B88" s="109" t="s">
        <v>48</v>
      </c>
      <c r="C88" s="19" t="str">
        <f>UPPER(_xlfn.TEXTBEFORE(D88, " ", 2))</f>
        <v>TENSION ROLLER</v>
      </c>
      <c r="D88" s="18" t="s">
        <v>273</v>
      </c>
      <c r="E88" s="19"/>
      <c r="F88" s="19"/>
      <c r="G88" s="19">
        <v>171</v>
      </c>
      <c r="H88" s="19">
        <v>7</v>
      </c>
      <c r="I88" s="111">
        <f>_xlfn.CEILING.MATH(_xlfn.NORM.S.INV(IF(S88="A",0.99,IF(S88="B",0.95,IF(S88="C",0.9,0.95))))*SQRT(T88/365)*SQRT(R88*30),1)</f>
        <v>1</v>
      </c>
      <c r="J88" s="19" t="str">
        <f t="shared" si="3"/>
        <v>O</v>
      </c>
      <c r="K88" s="106" t="s">
        <v>53</v>
      </c>
      <c r="L88" s="19" t="s">
        <v>255</v>
      </c>
      <c r="M88" s="19"/>
      <c r="N88" s="19" t="s">
        <v>274</v>
      </c>
      <c r="O88" s="80">
        <v>6.24</v>
      </c>
      <c r="P88" s="131"/>
      <c r="Q88" s="18"/>
      <c r="R88" s="1">
        <v>3</v>
      </c>
      <c r="S88" s="1" t="s">
        <v>275</v>
      </c>
      <c r="T88" s="1">
        <v>1</v>
      </c>
      <c r="U88" s="112">
        <f>_xlfn.CEILING.MATH(_xlfn.NORM.S.INV(IF(S88="A",0.99,IF(S88="B",0.95,IF(S88="C",0.9,0.95))))*SQRT((G88*T88)/365)*SQRT(R88*30),1)</f>
        <v>11</v>
      </c>
      <c r="V88" s="1">
        <f t="shared" ref="V88:V98" si="4">H88+U88</f>
        <v>18</v>
      </c>
      <c r="W88" s="1" t="e">
        <f>_xlfn.XLOOKUP(N88,#REF!,#REF!,"없음")</f>
        <v>#REF!</v>
      </c>
      <c r="Y88" s="1" t="e">
        <f>_xlfn.XLOOKUP(N88,#REF!,#REF!,"없음")</f>
        <v>#REF!</v>
      </c>
    </row>
    <row r="89" spans="1:31" ht="15">
      <c r="A89" s="18" t="s">
        <v>47</v>
      </c>
      <c r="B89" s="109" t="s">
        <v>48</v>
      </c>
      <c r="C89" s="19" t="s">
        <v>276</v>
      </c>
      <c r="D89" s="18" t="s">
        <v>277</v>
      </c>
      <c r="E89" s="19" t="s">
        <v>276</v>
      </c>
      <c r="F89" s="19" t="s">
        <v>278</v>
      </c>
      <c r="G89" s="19">
        <v>24</v>
      </c>
      <c r="H89" s="19">
        <v>1</v>
      </c>
      <c r="I89" s="19">
        <v>2</v>
      </c>
      <c r="J89" s="19" t="str">
        <f t="shared" si="3"/>
        <v>X</v>
      </c>
      <c r="K89" s="106" t="s">
        <v>53</v>
      </c>
      <c r="L89" s="19" t="s">
        <v>255</v>
      </c>
      <c r="M89" s="19"/>
      <c r="N89" s="19" t="s">
        <v>279</v>
      </c>
      <c r="O89" s="80"/>
      <c r="P89" s="131"/>
      <c r="Q89" s="18"/>
      <c r="V89" s="1">
        <f t="shared" si="4"/>
        <v>1</v>
      </c>
      <c r="W89" s="1" t="e">
        <f>_xlfn.XLOOKUP(N89,#REF!,#REF!,"없음")</f>
        <v>#REF!</v>
      </c>
      <c r="Y89" s="1" t="e">
        <f>_xlfn.XLOOKUP(N89,#REF!,#REF!,"없음")</f>
        <v>#REF!</v>
      </c>
    </row>
    <row r="90" spans="1:31" ht="13.35" customHeight="1">
      <c r="A90" s="187" t="s">
        <v>5</v>
      </c>
      <c r="B90" s="188" t="s">
        <v>280</v>
      </c>
      <c r="C90" s="189" t="s">
        <v>281</v>
      </c>
      <c r="D90" s="187" t="s">
        <v>282</v>
      </c>
      <c r="E90" s="190" t="s">
        <v>281</v>
      </c>
      <c r="F90" s="189" t="s">
        <v>283</v>
      </c>
      <c r="G90" s="189">
        <v>90</v>
      </c>
      <c r="H90" s="189">
        <v>6</v>
      </c>
      <c r="I90" s="191">
        <v>6</v>
      </c>
      <c r="J90" s="189" t="str">
        <f>IF(H90&lt;I90,"X","O")</f>
        <v>O</v>
      </c>
      <c r="K90" s="106"/>
      <c r="L90" s="19" t="s">
        <v>144</v>
      </c>
      <c r="M90" s="19"/>
      <c r="N90" s="189" t="s">
        <v>284</v>
      </c>
      <c r="O90" s="192">
        <v>74440.7</v>
      </c>
      <c r="P90" s="193"/>
      <c r="Q90" s="187"/>
      <c r="V90" s="1">
        <f t="shared" si="4"/>
        <v>6</v>
      </c>
      <c r="Z90" t="s">
        <v>285</v>
      </c>
    </row>
    <row r="91" spans="1:31" ht="13.5" customHeight="1">
      <c r="A91" s="114" t="s">
        <v>5</v>
      </c>
      <c r="B91" s="114" t="s">
        <v>286</v>
      </c>
      <c r="C91" s="115" t="s">
        <v>287</v>
      </c>
      <c r="D91" s="114" t="s">
        <v>288</v>
      </c>
      <c r="E91" s="115" t="s">
        <v>289</v>
      </c>
      <c r="F91" s="115" t="s">
        <v>283</v>
      </c>
      <c r="G91" s="115">
        <v>360</v>
      </c>
      <c r="H91" s="115">
        <v>100</v>
      </c>
      <c r="I91" s="194">
        <v>0</v>
      </c>
      <c r="J91" s="19" t="str">
        <f t="shared" si="3"/>
        <v>O</v>
      </c>
      <c r="K91" s="116">
        <v>242</v>
      </c>
      <c r="L91" s="19" t="s">
        <v>144</v>
      </c>
      <c r="M91" s="115"/>
      <c r="N91" s="266" t="s">
        <v>290</v>
      </c>
      <c r="O91" s="267"/>
      <c r="P91" s="268"/>
      <c r="Q91" s="114"/>
      <c r="V91" s="1">
        <f t="shared" si="4"/>
        <v>100</v>
      </c>
      <c r="W91" s="1" t="e">
        <f>_xlfn.XLOOKUP(N91,#REF!,#REF!,"없음")</f>
        <v>#REF!</v>
      </c>
      <c r="X91" s="1">
        <v>110</v>
      </c>
      <c r="Y91" s="1" t="e">
        <f>_xlfn.XLOOKUP(N91,#REF!,#REF!,"없음")</f>
        <v>#REF!</v>
      </c>
    </row>
    <row r="92" spans="1:31" ht="13.5" customHeight="1">
      <c r="A92" s="18" t="s">
        <v>5</v>
      </c>
      <c r="B92" s="109" t="s">
        <v>286</v>
      </c>
      <c r="C92" s="19" t="s">
        <v>287</v>
      </c>
      <c r="D92" s="18" t="s">
        <v>291</v>
      </c>
      <c r="E92" s="19" t="s">
        <v>292</v>
      </c>
      <c r="F92" s="19" t="s">
        <v>293</v>
      </c>
      <c r="G92" s="19">
        <v>360</v>
      </c>
      <c r="H92" s="19">
        <v>70</v>
      </c>
      <c r="I92" s="195">
        <v>0</v>
      </c>
      <c r="J92" s="19" t="str">
        <f t="shared" si="3"/>
        <v>O</v>
      </c>
      <c r="K92" s="106">
        <v>242</v>
      </c>
      <c r="L92" s="19" t="s">
        <v>144</v>
      </c>
      <c r="M92" s="19"/>
      <c r="N92" s="263" t="s">
        <v>294</v>
      </c>
      <c r="O92" s="264"/>
      <c r="P92" s="265"/>
      <c r="Q92" s="18"/>
      <c r="V92" s="1">
        <f t="shared" si="4"/>
        <v>70</v>
      </c>
      <c r="W92" s="1" t="e">
        <f>_xlfn.XLOOKUP(N92,#REF!,#REF!,"없음")</f>
        <v>#REF!</v>
      </c>
      <c r="Y92" s="1" t="e">
        <f>_xlfn.XLOOKUP(N92,#REF!,#REF!,"없음")</f>
        <v>#REF!</v>
      </c>
    </row>
    <row r="93" spans="1:31" ht="13.5" customHeight="1">
      <c r="A93" s="18" t="s">
        <v>5</v>
      </c>
      <c r="B93" s="109" t="s">
        <v>286</v>
      </c>
      <c r="C93" s="19" t="s">
        <v>287</v>
      </c>
      <c r="D93" s="18" t="s">
        <v>3802</v>
      </c>
      <c r="E93" s="19" t="s">
        <v>296</v>
      </c>
      <c r="F93" s="19" t="s">
        <v>293</v>
      </c>
      <c r="G93" s="19">
        <v>90</v>
      </c>
      <c r="H93" s="19">
        <v>26</v>
      </c>
      <c r="I93" s="195">
        <v>0</v>
      </c>
      <c r="J93" s="19" t="str">
        <f t="shared" si="3"/>
        <v>O</v>
      </c>
      <c r="K93" s="106">
        <v>242</v>
      </c>
      <c r="L93" s="19" t="s">
        <v>144</v>
      </c>
      <c r="M93" s="19"/>
      <c r="N93" s="263" t="s">
        <v>297</v>
      </c>
      <c r="O93" s="264"/>
      <c r="P93" s="265"/>
      <c r="Q93" s="18"/>
      <c r="V93" s="1">
        <f t="shared" si="4"/>
        <v>26</v>
      </c>
      <c r="W93" s="1" t="e">
        <f>_xlfn.XLOOKUP(N93,#REF!,#REF!,"없음")</f>
        <v>#REF!</v>
      </c>
      <c r="Y93" s="1" t="e">
        <f>_xlfn.XLOOKUP(N93,#REF!,#REF!,"없음")</f>
        <v>#REF!</v>
      </c>
    </row>
    <row r="94" spans="1:31" ht="13.5" customHeight="1">
      <c r="A94" s="18" t="s">
        <v>5</v>
      </c>
      <c r="B94" s="109" t="s">
        <v>286</v>
      </c>
      <c r="C94" s="19" t="s">
        <v>287</v>
      </c>
      <c r="D94" s="18" t="s">
        <v>298</v>
      </c>
      <c r="E94" s="19" t="s">
        <v>296</v>
      </c>
      <c r="F94" s="19" t="s">
        <v>293</v>
      </c>
      <c r="G94" s="19">
        <v>90</v>
      </c>
      <c r="H94" s="19">
        <v>11</v>
      </c>
      <c r="I94" s="195">
        <v>0</v>
      </c>
      <c r="J94" s="19" t="str">
        <f t="shared" si="3"/>
        <v>O</v>
      </c>
      <c r="K94" s="106">
        <v>242</v>
      </c>
      <c r="L94" s="19" t="s">
        <v>144</v>
      </c>
      <c r="M94" s="19"/>
      <c r="N94" s="263" t="s">
        <v>299</v>
      </c>
      <c r="O94" s="264"/>
      <c r="P94" s="265"/>
      <c r="Q94" s="18"/>
      <c r="V94" s="1">
        <f t="shared" si="4"/>
        <v>11</v>
      </c>
      <c r="W94" s="1" t="e">
        <f>_xlfn.XLOOKUP(N94,#REF!,#REF!,"없음")</f>
        <v>#REF!</v>
      </c>
      <c r="Y94" s="1" t="e">
        <f>_xlfn.XLOOKUP(N94,#REF!,#REF!,"없음")</f>
        <v>#REF!</v>
      </c>
      <c r="AD94" s="202"/>
      <c r="AE94" s="202"/>
    </row>
    <row r="95" spans="1:31" ht="13.5" customHeight="1">
      <c r="A95" s="18" t="s">
        <v>5</v>
      </c>
      <c r="B95" s="109" t="s">
        <v>286</v>
      </c>
      <c r="C95" s="19" t="s">
        <v>287</v>
      </c>
      <c r="D95" s="18" t="s">
        <v>300</v>
      </c>
      <c r="E95" s="117" t="s">
        <v>301</v>
      </c>
      <c r="F95" s="19" t="s">
        <v>293</v>
      </c>
      <c r="G95" s="19">
        <v>360</v>
      </c>
      <c r="H95" s="19">
        <v>94</v>
      </c>
      <c r="I95" s="198">
        <f>_xlfn.LET(
  _xlpm.orderNum, N95,
  _xlpm.usedCount, COUNTIFS('ASRS parts replacement'!F:F, _xlpm.orderNum, 'ASRS parts replacement'!A:A, "&gt;=2025-01-01", 'ASRS parts replacement'!A:A, "&lt;=2025-12-31"),
  IF(_xlpm.usedCount=0, 2, MAX(2, _xlpm.usedCount/12*6*2))
)</f>
        <v>17</v>
      </c>
      <c r="J95" s="19" t="str">
        <f t="shared" si="3"/>
        <v>O</v>
      </c>
      <c r="K95" s="106">
        <v>242</v>
      </c>
      <c r="L95" s="19" t="s">
        <v>144</v>
      </c>
      <c r="M95" s="19"/>
      <c r="N95" s="19" t="s">
        <v>302</v>
      </c>
      <c r="O95" s="80">
        <v>45.78</v>
      </c>
      <c r="P95" s="131"/>
      <c r="Q95" s="18"/>
      <c r="R95" s="1" t="s">
        <v>303</v>
      </c>
      <c r="V95" s="1">
        <f t="shared" si="4"/>
        <v>94</v>
      </c>
      <c r="W95" s="1" t="e">
        <f>_xlfn.XLOOKUP(N95,#REF!,#REF!,"없음")</f>
        <v>#REF!</v>
      </c>
      <c r="Y95" s="1" t="e">
        <f>_xlfn.XLOOKUP(N95,#REF!,#REF!,"없음")</f>
        <v>#REF!</v>
      </c>
    </row>
    <row r="96" spans="1:31" ht="13.5" customHeight="1">
      <c r="A96" s="18" t="s">
        <v>5</v>
      </c>
      <c r="B96" s="109" t="s">
        <v>286</v>
      </c>
      <c r="C96" s="19" t="s">
        <v>287</v>
      </c>
      <c r="D96" s="18" t="s">
        <v>304</v>
      </c>
      <c r="E96" s="117" t="s">
        <v>301</v>
      </c>
      <c r="F96" s="19" t="s">
        <v>293</v>
      </c>
      <c r="G96" s="19">
        <v>360</v>
      </c>
      <c r="H96" s="19">
        <v>93</v>
      </c>
      <c r="I96" s="198">
        <f>_xlfn.LET(
  _xlpm.orderNum, N96,
  _xlpm.usedCount, COUNTIFS('ASRS parts replacement'!F:F, _xlpm.orderNum, 'ASRS parts replacement'!A:A, "&gt;=2025-01-01", 'ASRS parts replacement'!A:A, "&lt;=2025-12-31"),
  IF(_xlpm.usedCount=0, 2, MAX(2, _xlpm.usedCount/12*6*2))
)</f>
        <v>18</v>
      </c>
      <c r="J96" s="19" t="str">
        <f t="shared" si="3"/>
        <v>O</v>
      </c>
      <c r="K96" s="106">
        <v>242</v>
      </c>
      <c r="L96" s="19" t="s">
        <v>144</v>
      </c>
      <c r="M96" s="19"/>
      <c r="N96" s="19" t="s">
        <v>305</v>
      </c>
      <c r="O96" s="80">
        <v>45.78</v>
      </c>
      <c r="P96" s="131"/>
      <c r="Q96" s="18"/>
      <c r="R96" s="1" t="s">
        <v>303</v>
      </c>
      <c r="V96" s="1">
        <f t="shared" si="4"/>
        <v>93</v>
      </c>
      <c r="W96" s="1" t="e">
        <f>_xlfn.XLOOKUP(N96,#REF!,#REF!,"없음")</f>
        <v>#REF!</v>
      </c>
      <c r="Y96" s="1" t="e">
        <f>_xlfn.XLOOKUP(N96,#REF!,#REF!,"없음")</f>
        <v>#REF!</v>
      </c>
    </row>
    <row r="97" spans="1:31" ht="13.35" customHeight="1">
      <c r="A97" s="18" t="s">
        <v>5</v>
      </c>
      <c r="B97" s="109" t="s">
        <v>286</v>
      </c>
      <c r="C97" s="19" t="s">
        <v>287</v>
      </c>
      <c r="D97" s="18" t="s">
        <v>306</v>
      </c>
      <c r="E97" s="117" t="s">
        <v>307</v>
      </c>
      <c r="F97" s="19" t="s">
        <v>293</v>
      </c>
      <c r="G97" s="19">
        <v>360</v>
      </c>
      <c r="H97" s="19">
        <v>61</v>
      </c>
      <c r="I97" s="198">
        <f>_xlfn.LET(
  _xlpm.orderNum, N97,
  _xlpm.usedCount, COUNTIFS('ASRS parts replacement'!F:F, _xlpm.orderNum, 'ASRS parts replacement'!A:A, "&gt;=2025-01-01", 'ASRS parts replacement'!A:A, "&lt;=2025-12-31"),
  IF(_xlpm.usedCount=0, 2, MAX(2, _xlpm.usedCount/12*6*2))
)</f>
        <v>7</v>
      </c>
      <c r="J97" s="19" t="str">
        <f t="shared" si="3"/>
        <v>O</v>
      </c>
      <c r="K97" s="106">
        <v>242</v>
      </c>
      <c r="L97" s="19" t="s">
        <v>144</v>
      </c>
      <c r="M97" s="19"/>
      <c r="N97" s="263" t="s">
        <v>308</v>
      </c>
      <c r="O97" s="264">
        <v>64.599999999999994</v>
      </c>
      <c r="P97" s="265">
        <f>O97*1680</f>
        <v>108527.99999999999</v>
      </c>
      <c r="Q97" s="18"/>
      <c r="R97" s="1" t="s">
        <v>303</v>
      </c>
      <c r="V97" s="1">
        <f t="shared" si="4"/>
        <v>61</v>
      </c>
      <c r="W97" s="1" t="e">
        <f>_xlfn.XLOOKUP(N97,#REF!,#REF!,"없음")</f>
        <v>#REF!</v>
      </c>
      <c r="Y97" s="1" t="e">
        <f>_xlfn.XLOOKUP(N97,#REF!,#REF!,"없음")</f>
        <v>#REF!</v>
      </c>
      <c r="AD97" s="202"/>
      <c r="AE97" s="202"/>
    </row>
    <row r="98" spans="1:31" ht="13.5" customHeight="1">
      <c r="A98" s="18" t="s">
        <v>5</v>
      </c>
      <c r="B98" s="109" t="s">
        <v>286</v>
      </c>
      <c r="C98" s="19" t="s">
        <v>287</v>
      </c>
      <c r="D98" s="18" t="s">
        <v>309</v>
      </c>
      <c r="E98" s="117" t="s">
        <v>310</v>
      </c>
      <c r="F98" s="19" t="s">
        <v>293</v>
      </c>
      <c r="G98" s="19">
        <v>360</v>
      </c>
      <c r="H98" s="19">
        <v>146</v>
      </c>
      <c r="I98" s="198">
        <f>_xlfn.LET(
  _xlpm.orderNum, N98,
  _xlpm.usedCount, COUNTIFS('ASRS parts replacement'!F:F, _xlpm.orderNum, 'ASRS parts replacement'!A:A, "&gt;=2025-01-01", 'ASRS parts replacement'!A:A, "&lt;=2025-12-31"),
  IF(_xlpm.usedCount=0, 2, MAX(2, _xlpm.usedCount/12*6*2))
)</f>
        <v>17</v>
      </c>
      <c r="J98" s="19" t="str">
        <f t="shared" si="3"/>
        <v>O</v>
      </c>
      <c r="K98" s="106">
        <v>242</v>
      </c>
      <c r="L98" s="19" t="s">
        <v>144</v>
      </c>
      <c r="M98" s="19"/>
      <c r="N98" s="263" t="s">
        <v>311</v>
      </c>
      <c r="O98" s="264">
        <v>53.39</v>
      </c>
      <c r="P98" s="265">
        <f t="shared" ref="P98:P138" si="5">O98*1680</f>
        <v>89695.2</v>
      </c>
      <c r="Q98" s="18"/>
      <c r="R98" s="1" t="s">
        <v>303</v>
      </c>
      <c r="V98" s="1">
        <f t="shared" si="4"/>
        <v>146</v>
      </c>
      <c r="W98" s="1" t="e">
        <f>_xlfn.XLOOKUP(N98,#REF!,#REF!,"없음")</f>
        <v>#REF!</v>
      </c>
      <c r="X98" s="1">
        <v>98</v>
      </c>
      <c r="Y98" s="1" t="e">
        <f>_xlfn.XLOOKUP(N98,#REF!,#REF!,"없음")</f>
        <v>#REF!</v>
      </c>
    </row>
    <row r="99" spans="1:31" ht="13.5" customHeight="1">
      <c r="A99" s="18" t="s">
        <v>5</v>
      </c>
      <c r="B99" s="109" t="s">
        <v>286</v>
      </c>
      <c r="C99" s="19" t="s">
        <v>312</v>
      </c>
      <c r="D99" s="18" t="s">
        <v>313</v>
      </c>
      <c r="E99" s="117" t="s">
        <v>314</v>
      </c>
      <c r="F99" s="19" t="s">
        <v>293</v>
      </c>
      <c r="G99" s="19">
        <v>180</v>
      </c>
      <c r="H99" s="19">
        <v>104</v>
      </c>
      <c r="I99" s="198">
        <f>_xlfn.LET(
  _xlpm.orderNum, N99,
  _xlpm.usedCount, COUNTIFS('ASRS parts replacement'!F:F, _xlpm.orderNum, 'ASRS parts replacement'!A:A, "&gt;=2025-01-01", 'ASRS parts replacement'!A:A, "&lt;=2025-12-31"),
  IF(_xlpm.usedCount=0, 2, MAX(2, _xlpm.usedCount/12*6*2))
)</f>
        <v>47</v>
      </c>
      <c r="J99" s="19" t="str">
        <f t="shared" si="3"/>
        <v>O</v>
      </c>
      <c r="K99" s="106">
        <v>202</v>
      </c>
      <c r="L99" s="19" t="s">
        <v>144</v>
      </c>
      <c r="M99" s="19"/>
      <c r="N99" s="263" t="s">
        <v>315</v>
      </c>
      <c r="O99" s="264">
        <v>170.83</v>
      </c>
      <c r="P99" s="265">
        <f t="shared" si="5"/>
        <v>286994.40000000002</v>
      </c>
      <c r="Q99" s="18"/>
      <c r="R99" s="1" t="s">
        <v>303</v>
      </c>
      <c r="V99" s="1">
        <f>H99+U99</f>
        <v>104</v>
      </c>
      <c r="W99" s="1" t="e">
        <f>_xlfn.XLOOKUP(N99,#REF!,#REF!,"없음")</f>
        <v>#REF!</v>
      </c>
      <c r="X99" s="1">
        <v>28</v>
      </c>
      <c r="Y99" s="1" t="e">
        <f>_xlfn.XLOOKUP(N99,#REF!,#REF!,"없음")</f>
        <v>#REF!</v>
      </c>
    </row>
    <row r="100" spans="1:31" ht="13.5" customHeight="1">
      <c r="A100" s="18" t="s">
        <v>5</v>
      </c>
      <c r="B100" s="109" t="s">
        <v>286</v>
      </c>
      <c r="C100" s="19" t="s">
        <v>312</v>
      </c>
      <c r="D100" s="18" t="s">
        <v>316</v>
      </c>
      <c r="E100" s="117" t="s">
        <v>317</v>
      </c>
      <c r="F100" s="19" t="s">
        <v>293</v>
      </c>
      <c r="G100" s="19">
        <v>180</v>
      </c>
      <c r="H100" s="19">
        <v>378</v>
      </c>
      <c r="I100" s="198">
        <f>_xlfn.LET(
  _xlpm.orderNum, N100,
  _xlpm.usedCount, COUNTIFS('ASRS parts replacement'!F:F, _xlpm.orderNum, 'ASRS parts replacement'!A:A, "&gt;=2025-01-01", 'ASRS parts replacement'!A:A, "&lt;=2025-12-31"),
  IF(_xlpm.usedCount=0, 2, MAX(2, _xlpm.usedCount/12*6*2))
)</f>
        <v>150</v>
      </c>
      <c r="J100" s="19" t="str">
        <f t="shared" si="3"/>
        <v>O</v>
      </c>
      <c r="K100" s="106">
        <v>202</v>
      </c>
      <c r="L100" s="19" t="s">
        <v>318</v>
      </c>
      <c r="M100" s="19"/>
      <c r="N100" s="19">
        <v>1</v>
      </c>
      <c r="O100" s="80" t="s">
        <v>319</v>
      </c>
      <c r="P100" s="131" t="e">
        <f t="shared" si="5"/>
        <v>#VALUE!</v>
      </c>
      <c r="Q100" s="262"/>
      <c r="R100" s="1" t="s">
        <v>320</v>
      </c>
      <c r="V100" s="1">
        <f t="shared" ref="V100:V166" si="6">H100+U100</f>
        <v>378</v>
      </c>
      <c r="W100" s="1" t="e">
        <f>_xlfn.XLOOKUP(N100,#REF!,#REF!,"없음")</f>
        <v>#REF!</v>
      </c>
      <c r="Y100" s="1" t="e">
        <f>_xlfn.XLOOKUP(N100,#REF!,#REF!,"없음")</f>
        <v>#REF!</v>
      </c>
      <c r="AD100" s="203"/>
    </row>
    <row r="101" spans="1:31" ht="13.5" customHeight="1">
      <c r="A101" s="18" t="s">
        <v>5</v>
      </c>
      <c r="B101" s="109" t="s">
        <v>286</v>
      </c>
      <c r="C101" s="19" t="s">
        <v>321</v>
      </c>
      <c r="D101" s="18" t="s">
        <v>322</v>
      </c>
      <c r="E101" s="19" t="s">
        <v>323</v>
      </c>
      <c r="F101" s="19" t="s">
        <v>293</v>
      </c>
      <c r="G101" s="19">
        <v>90</v>
      </c>
      <c r="H101" s="19">
        <v>5</v>
      </c>
      <c r="I101" s="198">
        <f>_xlfn.LET(
  _xlpm.orderNum, N101,
  _xlpm.usedCount, COUNTIFS('ASRS parts replacement'!F:F, _xlpm.orderNum, 'ASRS parts replacement'!A:A, "&gt;=2025-01-01", 'ASRS parts replacement'!A:A, "&lt;=2025-12-31"),
  IF(_xlpm.usedCount=0, 2, MAX(2, _xlpm.usedCount/12*6*2))
)</f>
        <v>2</v>
      </c>
      <c r="J101" s="19" t="str">
        <f t="shared" si="3"/>
        <v>O</v>
      </c>
      <c r="K101" s="106">
        <v>205</v>
      </c>
      <c r="L101" s="19" t="s">
        <v>144</v>
      </c>
      <c r="M101" s="19"/>
      <c r="N101" s="19" t="s">
        <v>324</v>
      </c>
      <c r="O101" s="80">
        <v>111.28</v>
      </c>
      <c r="P101" s="131">
        <f t="shared" si="5"/>
        <v>186950.39999999999</v>
      </c>
      <c r="Q101" s="18"/>
      <c r="V101" s="1">
        <f t="shared" si="6"/>
        <v>5</v>
      </c>
      <c r="W101" s="1" t="e">
        <f>_xlfn.XLOOKUP(N101,#REF!,#REF!,"없음")</f>
        <v>#REF!</v>
      </c>
      <c r="X101" s="1">
        <v>6</v>
      </c>
      <c r="Y101" s="1" t="e">
        <f>_xlfn.XLOOKUP(N101,#REF!,#REF!,"없음")</f>
        <v>#REF!</v>
      </c>
    </row>
    <row r="102" spans="1:31" ht="13.35" customHeight="1">
      <c r="A102" s="18" t="s">
        <v>5</v>
      </c>
      <c r="B102" s="109" t="s">
        <v>286</v>
      </c>
      <c r="C102" s="19" t="s">
        <v>321</v>
      </c>
      <c r="D102" s="18" t="s">
        <v>325</v>
      </c>
      <c r="E102" s="19" t="s">
        <v>326</v>
      </c>
      <c r="F102" s="19" t="s">
        <v>293</v>
      </c>
      <c r="G102" s="19">
        <v>90</v>
      </c>
      <c r="H102" s="19">
        <v>7</v>
      </c>
      <c r="I102" s="198">
        <f>_xlfn.LET(
  _xlpm.orderNum, N102,
  _xlpm.usedCount, COUNTIFS('ASRS parts replacement'!F:F, _xlpm.orderNum, 'ASRS parts replacement'!A:A, "&gt;=2025-01-01", 'ASRS parts replacement'!A:A, "&lt;=2025-12-31"),
  IF(_xlpm.usedCount=0, 2, MAX(2, _xlpm.usedCount/12*6*2))
)</f>
        <v>2</v>
      </c>
      <c r="J102" s="19" t="str">
        <f t="shared" si="3"/>
        <v>O</v>
      </c>
      <c r="K102" s="106">
        <v>205</v>
      </c>
      <c r="L102" s="19" t="s">
        <v>144</v>
      </c>
      <c r="M102" s="19"/>
      <c r="N102" s="19" t="s">
        <v>327</v>
      </c>
      <c r="O102" s="80">
        <v>111.28</v>
      </c>
      <c r="P102" s="131">
        <f t="shared" si="5"/>
        <v>186950.39999999999</v>
      </c>
      <c r="Q102" s="18"/>
      <c r="V102" s="1">
        <f t="shared" si="6"/>
        <v>7</v>
      </c>
      <c r="W102" s="1" t="e">
        <f>_xlfn.XLOOKUP(N102,#REF!,#REF!,"없음")</f>
        <v>#REF!</v>
      </c>
      <c r="X102" s="1">
        <v>8</v>
      </c>
      <c r="Y102" s="1" t="e">
        <f>_xlfn.XLOOKUP(N102,#REF!,#REF!,"없음")</f>
        <v>#REF!</v>
      </c>
    </row>
    <row r="103" spans="1:31" ht="13.5" customHeight="1">
      <c r="A103" s="18" t="s">
        <v>5</v>
      </c>
      <c r="B103" s="109" t="s">
        <v>286</v>
      </c>
      <c r="C103" s="19" t="s">
        <v>321</v>
      </c>
      <c r="D103" s="18" t="s">
        <v>328</v>
      </c>
      <c r="E103" s="19" t="s">
        <v>329</v>
      </c>
      <c r="F103" s="19" t="s">
        <v>293</v>
      </c>
      <c r="G103" s="19">
        <v>90</v>
      </c>
      <c r="H103" s="19">
        <v>7</v>
      </c>
      <c r="I103" s="198">
        <f>_xlfn.LET(
  _xlpm.orderNum, N103,
  _xlpm.usedCount, COUNTIFS('ASRS parts replacement'!F:F, _xlpm.orderNum, 'ASRS parts replacement'!A:A, "&gt;=2025-01-01", 'ASRS parts replacement'!A:A, "&lt;=2025-12-31"),
  IF(_xlpm.usedCount=0, 2, MAX(2, _xlpm.usedCount/12*6*2))
)</f>
        <v>2</v>
      </c>
      <c r="J103" s="19" t="str">
        <f t="shared" si="3"/>
        <v>O</v>
      </c>
      <c r="K103" s="106">
        <v>204</v>
      </c>
      <c r="L103" s="19" t="s">
        <v>144</v>
      </c>
      <c r="M103" s="19"/>
      <c r="N103" s="19" t="s">
        <v>330</v>
      </c>
      <c r="O103" s="80">
        <v>110.4</v>
      </c>
      <c r="P103" s="131">
        <f t="shared" si="5"/>
        <v>185472</v>
      </c>
      <c r="Q103" s="18"/>
      <c r="V103" s="1">
        <f t="shared" si="6"/>
        <v>7</v>
      </c>
      <c r="W103" s="1" t="e">
        <f>_xlfn.XLOOKUP(N103,#REF!,#REF!,"없음")</f>
        <v>#REF!</v>
      </c>
      <c r="X103" s="1">
        <v>7</v>
      </c>
      <c r="Y103" s="1" t="e">
        <f>_xlfn.XLOOKUP(N103,#REF!,#REF!,"없음")</f>
        <v>#REF!</v>
      </c>
    </row>
    <row r="104" spans="1:31" ht="13.5" customHeight="1">
      <c r="A104" s="18" t="s">
        <v>5</v>
      </c>
      <c r="B104" s="109" t="s">
        <v>286</v>
      </c>
      <c r="C104" s="19" t="s">
        <v>321</v>
      </c>
      <c r="D104" s="18" t="s">
        <v>331</v>
      </c>
      <c r="E104" s="19" t="s">
        <v>332</v>
      </c>
      <c r="F104" s="19" t="s">
        <v>293</v>
      </c>
      <c r="G104" s="19">
        <v>90</v>
      </c>
      <c r="H104" s="19">
        <v>6</v>
      </c>
      <c r="I104" s="198">
        <f>_xlfn.LET(
  _xlpm.orderNum, N104,
  _xlpm.usedCount, COUNTIFS('ASRS parts replacement'!F:F, _xlpm.orderNum, 'ASRS parts replacement'!A:A, "&gt;=2025-01-01", 'ASRS parts replacement'!A:A, "&lt;=2025-12-31"),
  IF(_xlpm.usedCount=0, 2, MAX(2, _xlpm.usedCount/12*6*2))
)</f>
        <v>2</v>
      </c>
      <c r="J104" s="19" t="str">
        <f t="shared" si="3"/>
        <v>O</v>
      </c>
      <c r="K104" s="106">
        <v>204</v>
      </c>
      <c r="L104" s="19" t="s">
        <v>144</v>
      </c>
      <c r="M104" s="19"/>
      <c r="N104" s="19" t="s">
        <v>333</v>
      </c>
      <c r="O104" s="80">
        <v>114.52</v>
      </c>
      <c r="P104" s="131">
        <f t="shared" si="5"/>
        <v>192393.60000000001</v>
      </c>
      <c r="Q104" s="18"/>
      <c r="V104" s="1">
        <f t="shared" si="6"/>
        <v>6</v>
      </c>
      <c r="W104" s="1" t="e">
        <f>_xlfn.XLOOKUP(N104,#REF!,#REF!,"없음")</f>
        <v>#REF!</v>
      </c>
      <c r="X104" s="1">
        <v>9</v>
      </c>
      <c r="Y104" s="1" t="e">
        <f>_xlfn.XLOOKUP(N104,#REF!,#REF!,"없음")</f>
        <v>#REF!</v>
      </c>
    </row>
    <row r="105" spans="1:31" ht="13.5" customHeight="1">
      <c r="A105" s="18" t="s">
        <v>5</v>
      </c>
      <c r="B105" s="109" t="s">
        <v>286</v>
      </c>
      <c r="C105" s="19" t="s">
        <v>334</v>
      </c>
      <c r="D105" s="18" t="s">
        <v>335</v>
      </c>
      <c r="E105" s="117" t="s">
        <v>336</v>
      </c>
      <c r="F105" s="19" t="s">
        <v>293</v>
      </c>
      <c r="G105" s="19">
        <v>90</v>
      </c>
      <c r="H105" s="19">
        <v>7</v>
      </c>
      <c r="I105" s="198">
        <f>_xlfn.LET(
  _xlpm.orderNum, N105,
  _xlpm.usedCount, COUNTIFS('ASRS parts replacement'!F:F, _xlpm.orderNum, 'ASRS parts replacement'!A:A, "&gt;=2025-01-01", 'ASRS parts replacement'!A:A, "&lt;=2025-12-31"),
  IF(_xlpm.usedCount=0, 2, MAX(2, _xlpm.usedCount/12*6*2))
)</f>
        <v>2</v>
      </c>
      <c r="J105" s="19" t="str">
        <f t="shared" si="3"/>
        <v>O</v>
      </c>
      <c r="K105" s="106">
        <v>205</v>
      </c>
      <c r="L105" s="19" t="s">
        <v>144</v>
      </c>
      <c r="M105" s="19"/>
      <c r="N105" s="19" t="s">
        <v>337</v>
      </c>
      <c r="O105" s="80">
        <v>668.55</v>
      </c>
      <c r="P105" s="131">
        <f t="shared" si="5"/>
        <v>1123164</v>
      </c>
      <c r="Q105" s="18"/>
      <c r="V105" s="1">
        <f t="shared" si="6"/>
        <v>7</v>
      </c>
      <c r="W105" s="1" t="e">
        <f>_xlfn.XLOOKUP(N105,#REF!,#REF!,"없음")</f>
        <v>#REF!</v>
      </c>
      <c r="X105" s="1">
        <v>7</v>
      </c>
      <c r="Y105" s="1" t="e">
        <f>_xlfn.XLOOKUP(N105,#REF!,#REF!,"없음")</f>
        <v>#REF!</v>
      </c>
    </row>
    <row r="106" spans="1:31" ht="13.5" customHeight="1">
      <c r="A106" s="18" t="s">
        <v>5</v>
      </c>
      <c r="B106" s="109" t="s">
        <v>286</v>
      </c>
      <c r="C106" s="19" t="s">
        <v>338</v>
      </c>
      <c r="D106" s="18" t="s">
        <v>339</v>
      </c>
      <c r="E106" s="118" t="s">
        <v>340</v>
      </c>
      <c r="F106" s="19" t="s">
        <v>293</v>
      </c>
      <c r="G106" s="19">
        <v>90</v>
      </c>
      <c r="H106" s="19">
        <v>12</v>
      </c>
      <c r="I106" s="198">
        <f>_xlfn.LET(
  _xlpm.orderNum, N106,
  _xlpm.usedCount, COUNTIFS('ASRS parts replacement'!F:F, _xlpm.orderNum, 'ASRS parts replacement'!A:A, "&gt;=2025-01-01", 'ASRS parts replacement'!A:A, "&lt;=2025-12-31"),
  IF(_xlpm.usedCount=0, 2, MAX(2, _xlpm.usedCount/12*6*2))
)</f>
        <v>2</v>
      </c>
      <c r="J106" s="19" t="str">
        <f t="shared" si="3"/>
        <v>O</v>
      </c>
      <c r="K106" s="106">
        <v>242</v>
      </c>
      <c r="L106" s="19" t="s">
        <v>144</v>
      </c>
      <c r="M106" s="19"/>
      <c r="N106" s="19" t="s">
        <v>341</v>
      </c>
      <c r="O106" s="80">
        <v>323.61</v>
      </c>
      <c r="P106" s="131">
        <f t="shared" si="5"/>
        <v>543664.80000000005</v>
      </c>
      <c r="Q106" s="18"/>
      <c r="V106" s="1">
        <f t="shared" si="6"/>
        <v>12</v>
      </c>
      <c r="Y106" s="1" t="e">
        <f>_xlfn.XLOOKUP(N106,#REF!,#REF!,"없음")</f>
        <v>#REF!</v>
      </c>
    </row>
    <row r="107" spans="1:31" ht="13.5" customHeight="1">
      <c r="A107" s="18" t="s">
        <v>5</v>
      </c>
      <c r="B107" s="109" t="s">
        <v>286</v>
      </c>
      <c r="C107" s="19" t="s">
        <v>338</v>
      </c>
      <c r="D107" s="18" t="s">
        <v>342</v>
      </c>
      <c r="E107" s="117" t="s">
        <v>343</v>
      </c>
      <c r="F107" s="19" t="s">
        <v>293</v>
      </c>
      <c r="G107" s="19">
        <v>180</v>
      </c>
      <c r="H107" s="19">
        <v>8</v>
      </c>
      <c r="I107" s="198">
        <f>_xlfn.LET(
  _xlpm.orderNum, N107,
  _xlpm.usedCount, COUNTIFS('ASRS parts replacement'!F:F, _xlpm.orderNum, 'ASRS parts replacement'!A:A, "&gt;=2025-01-01", 'ASRS parts replacement'!A:A, "&lt;=2025-12-31"),
  IF(_xlpm.usedCount=0, 2, MAX(2, _xlpm.usedCount/12*6*2))
)</f>
        <v>2</v>
      </c>
      <c r="J107" s="19" t="str">
        <f t="shared" si="3"/>
        <v>O</v>
      </c>
      <c r="K107" s="106">
        <v>242</v>
      </c>
      <c r="L107" s="19" t="s">
        <v>144</v>
      </c>
      <c r="M107" s="19"/>
      <c r="N107" s="263">
        <v>10408341</v>
      </c>
      <c r="O107" s="264">
        <v>104.2</v>
      </c>
      <c r="P107" s="265">
        <f t="shared" si="5"/>
        <v>175056</v>
      </c>
      <c r="Q107" s="18"/>
      <c r="V107" s="1">
        <f t="shared" si="6"/>
        <v>8</v>
      </c>
      <c r="W107" s="1" t="e">
        <f>_xlfn.XLOOKUP(N107,#REF!,#REF!,"없음")</f>
        <v>#REF!</v>
      </c>
      <c r="Y107" s="1" t="e">
        <f>_xlfn.XLOOKUP(N107,#REF!,#REF!,"없음")</f>
        <v>#REF!</v>
      </c>
    </row>
    <row r="108" spans="1:31" ht="13.35" customHeight="1">
      <c r="A108" s="18" t="s">
        <v>5</v>
      </c>
      <c r="B108" s="109" t="s">
        <v>286</v>
      </c>
      <c r="C108" s="19" t="s">
        <v>344</v>
      </c>
      <c r="D108" s="18" t="s">
        <v>345</v>
      </c>
      <c r="E108" s="19" t="s">
        <v>346</v>
      </c>
      <c r="F108" s="19" t="s">
        <v>293</v>
      </c>
      <c r="G108" s="19">
        <v>90</v>
      </c>
      <c r="H108" s="19">
        <v>3</v>
      </c>
      <c r="I108" s="196">
        <v>1</v>
      </c>
      <c r="J108" s="19" t="str">
        <f t="shared" si="3"/>
        <v>O</v>
      </c>
      <c r="K108" s="106" t="s">
        <v>53</v>
      </c>
      <c r="L108" s="19" t="s">
        <v>144</v>
      </c>
      <c r="M108" s="19"/>
      <c r="N108" s="19" t="s">
        <v>347</v>
      </c>
      <c r="O108" s="80">
        <v>84.94</v>
      </c>
      <c r="P108" s="131">
        <f t="shared" si="5"/>
        <v>142699.19999999998</v>
      </c>
      <c r="Q108" s="18"/>
      <c r="V108" s="1">
        <f t="shared" si="6"/>
        <v>3</v>
      </c>
      <c r="W108" s="1" t="e">
        <f>_xlfn.XLOOKUP(N108,#REF!,#REF!,"없음")</f>
        <v>#REF!</v>
      </c>
      <c r="Y108" s="1" t="e">
        <f>_xlfn.XLOOKUP(N108,#REF!,#REF!,"없음")</f>
        <v>#REF!</v>
      </c>
    </row>
    <row r="109" spans="1:31" ht="13.35" customHeight="1">
      <c r="A109" s="18" t="s">
        <v>5</v>
      </c>
      <c r="B109" s="18" t="s">
        <v>286</v>
      </c>
      <c r="C109" s="19" t="s">
        <v>344</v>
      </c>
      <c r="D109" s="18" t="s">
        <v>348</v>
      </c>
      <c r="E109" s="119" t="s">
        <v>346</v>
      </c>
      <c r="F109" s="19" t="s">
        <v>293</v>
      </c>
      <c r="G109" s="19">
        <v>90</v>
      </c>
      <c r="H109" s="19">
        <v>1</v>
      </c>
      <c r="I109" s="196">
        <v>1</v>
      </c>
      <c r="J109" s="19" t="str">
        <f t="shared" si="3"/>
        <v>O</v>
      </c>
      <c r="K109" s="19"/>
      <c r="L109" s="19" t="s">
        <v>144</v>
      </c>
      <c r="M109" s="19"/>
      <c r="N109" s="19" t="s">
        <v>349</v>
      </c>
      <c r="O109" s="80">
        <v>53.1</v>
      </c>
      <c r="P109" s="131">
        <f t="shared" si="5"/>
        <v>89208</v>
      </c>
      <c r="Q109" s="1"/>
      <c r="V109" s="1">
        <f t="shared" si="6"/>
        <v>1</v>
      </c>
      <c r="X109" s="1" t="e">
        <v>#REF!</v>
      </c>
    </row>
    <row r="110" spans="1:31" ht="13.35" customHeight="1">
      <c r="A110" s="18" t="s">
        <v>5</v>
      </c>
      <c r="B110" s="109" t="s">
        <v>286</v>
      </c>
      <c r="C110" s="19" t="s">
        <v>334</v>
      </c>
      <c r="D110" s="18" t="s">
        <v>350</v>
      </c>
      <c r="E110" s="117" t="s">
        <v>351</v>
      </c>
      <c r="F110" s="19" t="s">
        <v>293</v>
      </c>
      <c r="G110" s="19">
        <v>90</v>
      </c>
      <c r="H110" s="19">
        <v>9</v>
      </c>
      <c r="I110" s="198">
        <f>_xlfn.LET(
  _xlpm.orderNum, N110,
  _xlpm.usedCount, COUNTIFS('ASRS parts replacement'!F:F, _xlpm.orderNum, 'ASRS parts replacement'!A:A, "&gt;=2025-01-01", 'ASRS parts replacement'!A:A, "&lt;=2025-12-31"),
  IF(_xlpm.usedCount=0, 2, MAX(2, _xlpm.usedCount/12*6*2))
)</f>
        <v>3</v>
      </c>
      <c r="J110" s="19" t="str">
        <f t="shared" si="3"/>
        <v>O</v>
      </c>
      <c r="K110" s="106">
        <v>203</v>
      </c>
      <c r="L110" s="19" t="s">
        <v>144</v>
      </c>
      <c r="M110" s="19"/>
      <c r="N110" s="19" t="s">
        <v>352</v>
      </c>
      <c r="O110" s="80">
        <v>572.63</v>
      </c>
      <c r="P110" s="131">
        <f t="shared" si="5"/>
        <v>962018.4</v>
      </c>
      <c r="Q110" s="18"/>
      <c r="R110" s="1" t="s">
        <v>303</v>
      </c>
      <c r="V110" s="1">
        <f t="shared" si="6"/>
        <v>9</v>
      </c>
      <c r="W110" s="1" t="e">
        <f>_xlfn.XLOOKUP(N110,#REF!,#REF!,"없음")</f>
        <v>#REF!</v>
      </c>
      <c r="X110" s="1">
        <v>11</v>
      </c>
      <c r="Y110" s="1" t="e">
        <f>_xlfn.XLOOKUP(N110,#REF!,#REF!,"없음")</f>
        <v>#REF!</v>
      </c>
    </row>
    <row r="111" spans="1:31" ht="13.5" customHeight="1">
      <c r="A111" s="18" t="s">
        <v>5</v>
      </c>
      <c r="B111" s="109" t="s">
        <v>286</v>
      </c>
      <c r="C111" s="19" t="s">
        <v>344</v>
      </c>
      <c r="D111" s="18" t="s">
        <v>353</v>
      </c>
      <c r="E111" s="19" t="s">
        <v>354</v>
      </c>
      <c r="F111" s="19" t="s">
        <v>293</v>
      </c>
      <c r="G111" s="19">
        <v>180</v>
      </c>
      <c r="H111" s="19">
        <v>3</v>
      </c>
      <c r="I111" s="196">
        <v>1</v>
      </c>
      <c r="J111" s="19" t="str">
        <f t="shared" si="3"/>
        <v>O</v>
      </c>
      <c r="K111" s="106" t="s">
        <v>53</v>
      </c>
      <c r="L111" s="19" t="s">
        <v>144</v>
      </c>
      <c r="M111" s="19"/>
      <c r="N111" s="19" t="s">
        <v>355</v>
      </c>
      <c r="O111" s="80">
        <v>41.84</v>
      </c>
      <c r="P111" s="131">
        <f t="shared" si="5"/>
        <v>70291.200000000012</v>
      </c>
      <c r="Q111" s="18"/>
      <c r="V111" s="1">
        <f t="shared" si="6"/>
        <v>3</v>
      </c>
      <c r="W111" s="1" t="e">
        <f>_xlfn.XLOOKUP(N111,#REF!,#REF!,"없음")</f>
        <v>#REF!</v>
      </c>
      <c r="Y111" s="1" t="e">
        <f>_xlfn.XLOOKUP(N111,#REF!,#REF!,"없음")</f>
        <v>#REF!</v>
      </c>
      <c r="AD111" s="204"/>
    </row>
    <row r="112" spans="1:31" ht="13.5" customHeight="1">
      <c r="A112" s="18" t="s">
        <v>5</v>
      </c>
      <c r="B112" s="109" t="s">
        <v>286</v>
      </c>
      <c r="C112" s="19" t="s">
        <v>356</v>
      </c>
      <c r="D112" s="18" t="s">
        <v>357</v>
      </c>
      <c r="E112" s="19" t="s">
        <v>358</v>
      </c>
      <c r="F112" s="19" t="s">
        <v>283</v>
      </c>
      <c r="G112" s="19">
        <v>180</v>
      </c>
      <c r="H112" s="19">
        <v>5</v>
      </c>
      <c r="I112" s="196">
        <v>1</v>
      </c>
      <c r="J112" s="19" t="str">
        <f t="shared" si="3"/>
        <v>O</v>
      </c>
      <c r="K112" s="19"/>
      <c r="L112" s="19" t="s">
        <v>144</v>
      </c>
      <c r="M112" s="19"/>
      <c r="N112" s="19">
        <v>10201543</v>
      </c>
      <c r="O112" s="80"/>
      <c r="P112" s="131">
        <f t="shared" si="5"/>
        <v>0</v>
      </c>
      <c r="Q112" s="1"/>
      <c r="V112" s="1">
        <f t="shared" si="6"/>
        <v>5</v>
      </c>
      <c r="Y112"/>
    </row>
    <row r="113" spans="1:26" ht="13.5" customHeight="1">
      <c r="A113" s="18" t="s">
        <v>5</v>
      </c>
      <c r="B113" s="109" t="s">
        <v>286</v>
      </c>
      <c r="C113" s="19" t="s">
        <v>334</v>
      </c>
      <c r="D113" s="18" t="s">
        <v>359</v>
      </c>
      <c r="E113" s="117" t="s">
        <v>360</v>
      </c>
      <c r="F113" s="19" t="s">
        <v>293</v>
      </c>
      <c r="G113" s="19">
        <v>180</v>
      </c>
      <c r="H113" s="19">
        <v>9</v>
      </c>
      <c r="I113" s="198">
        <f>_xlfn.LET(
  _xlpm.orderNum, N113,
  _xlpm.usedCount, COUNTIFS('ASRS parts replacement'!F:F, _xlpm.orderNum, 'ASRS parts replacement'!A:A, "&gt;=2025-01-01", 'ASRS parts replacement'!A:A, "&lt;=2025-12-31"),
  IF(_xlpm.usedCount=0, 2, MAX(2, _xlpm.usedCount/12*6*2))
)</f>
        <v>2</v>
      </c>
      <c r="J113" s="19" t="str">
        <f t="shared" si="3"/>
        <v>O</v>
      </c>
      <c r="K113" s="106">
        <v>205</v>
      </c>
      <c r="L113" s="19" t="s">
        <v>144</v>
      </c>
      <c r="M113" s="19"/>
      <c r="N113" s="263" t="s">
        <v>361</v>
      </c>
      <c r="O113" s="264">
        <v>458.11</v>
      </c>
      <c r="P113" s="265">
        <f t="shared" si="5"/>
        <v>769624.8</v>
      </c>
      <c r="Q113" s="18"/>
      <c r="V113" s="1">
        <f t="shared" si="6"/>
        <v>9</v>
      </c>
      <c r="W113" s="1" t="e">
        <f>_xlfn.XLOOKUP(N113,#REF!,#REF!,"없음")</f>
        <v>#REF!</v>
      </c>
      <c r="X113" s="1">
        <v>9</v>
      </c>
      <c r="Y113" s="1" t="e">
        <f>_xlfn.XLOOKUP(N113,#REF!,#REF!,"없음")</f>
        <v>#REF!</v>
      </c>
    </row>
    <row r="114" spans="1:26" ht="13.5" customHeight="1">
      <c r="A114" s="18" t="s">
        <v>5</v>
      </c>
      <c r="B114" s="109" t="s">
        <v>286</v>
      </c>
      <c r="C114" s="19" t="s">
        <v>235</v>
      </c>
      <c r="D114" s="18" t="s">
        <v>362</v>
      </c>
      <c r="E114" s="117" t="s">
        <v>363</v>
      </c>
      <c r="F114" s="19" t="s">
        <v>283</v>
      </c>
      <c r="G114" s="19">
        <v>360</v>
      </c>
      <c r="H114" s="19">
        <v>26</v>
      </c>
      <c r="I114" s="198">
        <f>_xlfn.LET(
  _xlpm.orderNum, N114,
  _xlpm.usedCount, COUNTIFS('ASRS parts replacement'!F:F, _xlpm.orderNum, 'ASRS parts replacement'!A:A, "&gt;=2025-01-01", 'ASRS parts replacement'!A:A, "&lt;=2025-12-31"),
  IF(_xlpm.usedCount=0, 2, MAX(2, _xlpm.usedCount/12*6*2))
)</f>
        <v>3</v>
      </c>
      <c r="J114" s="19" t="str">
        <f t="shared" si="3"/>
        <v>O</v>
      </c>
      <c r="K114" s="106">
        <v>213</v>
      </c>
      <c r="L114" s="19"/>
      <c r="M114" s="19" t="s">
        <v>364</v>
      </c>
      <c r="N114" s="19">
        <v>10623269</v>
      </c>
      <c r="O114" s="80">
        <v>87.76</v>
      </c>
      <c r="P114" s="131">
        <f t="shared" si="5"/>
        <v>147436.80000000002</v>
      </c>
      <c r="Q114" s="18"/>
      <c r="V114" s="1">
        <f t="shared" si="6"/>
        <v>26</v>
      </c>
      <c r="W114" s="1" t="e">
        <f>_xlfn.XLOOKUP(N114,#REF!,#REF!,"없음")</f>
        <v>#REF!</v>
      </c>
      <c r="X114" s="1">
        <v>27</v>
      </c>
      <c r="Y114" s="1" t="e">
        <f>_xlfn.XLOOKUP(N114,#REF!,#REF!,"없음")</f>
        <v>#REF!</v>
      </c>
    </row>
    <row r="115" spans="1:26" ht="13.5" customHeight="1">
      <c r="A115" s="18" t="s">
        <v>5</v>
      </c>
      <c r="B115" s="109" t="s">
        <v>286</v>
      </c>
      <c r="C115" s="19" t="s">
        <v>365</v>
      </c>
      <c r="D115" s="18" t="s">
        <v>366</v>
      </c>
      <c r="E115" s="110" t="s">
        <v>367</v>
      </c>
      <c r="F115" s="19" t="s">
        <v>283</v>
      </c>
      <c r="G115" s="19">
        <v>180</v>
      </c>
      <c r="H115" s="19">
        <v>7</v>
      </c>
      <c r="I115" s="198">
        <f>_xlfn.LET(
  _xlpm.orderNum, N115,
  _xlpm.usedCount, COUNTIFS('ASRS parts replacement'!F:F, _xlpm.orderNum, 'ASRS parts replacement'!A:A, "&gt;=2025-01-01", 'ASRS parts replacement'!A:A, "&lt;=2025-12-31"),
  IF(_xlpm.usedCount=0, 2, MAX(2, _xlpm.usedCount/12*6*2))
)</f>
        <v>2</v>
      </c>
      <c r="J115" s="19" t="str">
        <f t="shared" si="3"/>
        <v>O</v>
      </c>
      <c r="K115" s="106">
        <v>223</v>
      </c>
      <c r="L115" s="19" t="s">
        <v>255</v>
      </c>
      <c r="M115" s="19"/>
      <c r="N115" s="19" t="s">
        <v>368</v>
      </c>
      <c r="O115" s="80">
        <v>55.04</v>
      </c>
      <c r="P115" s="131">
        <f t="shared" si="5"/>
        <v>92467.199999999997</v>
      </c>
      <c r="Q115" s="18"/>
      <c r="V115" s="1">
        <f t="shared" si="6"/>
        <v>7</v>
      </c>
      <c r="W115" s="1" t="e">
        <f>_xlfn.XLOOKUP(N115,#REF!,#REF!,"없음")</f>
        <v>#REF!</v>
      </c>
      <c r="Y115" s="1" t="e">
        <f>_xlfn.XLOOKUP(N115,#REF!,#REF!,"없음")</f>
        <v>#REF!</v>
      </c>
    </row>
    <row r="116" spans="1:26" ht="13.5" customHeight="1">
      <c r="A116" s="18" t="s">
        <v>5</v>
      </c>
      <c r="B116" s="109" t="s">
        <v>286</v>
      </c>
      <c r="C116" s="19" t="s">
        <v>369</v>
      </c>
      <c r="D116" s="18" t="s">
        <v>370</v>
      </c>
      <c r="E116" s="110" t="s">
        <v>367</v>
      </c>
      <c r="F116" s="19" t="s">
        <v>293</v>
      </c>
      <c r="G116" s="19">
        <v>180</v>
      </c>
      <c r="H116" s="19">
        <v>5</v>
      </c>
      <c r="I116" s="198">
        <f>_xlfn.LET(
  _xlpm.orderNum, N116,
  _xlpm.usedCount, COUNTIFS('ASRS parts replacement'!F:F, _xlpm.orderNum, 'ASRS parts replacement'!A:A, "&gt;=2025-01-01", 'ASRS parts replacement'!A:A, "&lt;=2025-12-31"),
  IF(_xlpm.usedCount=0, 2, MAX(2, _xlpm.usedCount/12*6*2))
)</f>
        <v>2</v>
      </c>
      <c r="J116" s="19" t="str">
        <f t="shared" si="3"/>
        <v>O</v>
      </c>
      <c r="K116" s="106">
        <v>223</v>
      </c>
      <c r="L116" s="19" t="s">
        <v>144</v>
      </c>
      <c r="M116" s="19"/>
      <c r="N116" s="19" t="s">
        <v>371</v>
      </c>
      <c r="O116" s="80">
        <v>27.18</v>
      </c>
      <c r="P116" s="131">
        <f t="shared" si="5"/>
        <v>45662.400000000001</v>
      </c>
      <c r="Q116" s="18"/>
      <c r="V116" s="1">
        <f t="shared" si="6"/>
        <v>5</v>
      </c>
      <c r="W116" s="1" t="e">
        <f>_xlfn.XLOOKUP(N116,#REF!,#REF!,"없음")</f>
        <v>#REF!</v>
      </c>
      <c r="Y116" s="1" t="e">
        <f>_xlfn.XLOOKUP(N116,#REF!,#REF!,"없음")</f>
        <v>#REF!</v>
      </c>
    </row>
    <row r="117" spans="1:26" ht="13.5" customHeight="1">
      <c r="A117" s="18" t="s">
        <v>5</v>
      </c>
      <c r="B117" s="109" t="s">
        <v>286</v>
      </c>
      <c r="C117" s="19" t="s">
        <v>372</v>
      </c>
      <c r="D117" s="18" t="s">
        <v>373</v>
      </c>
      <c r="E117" s="19" t="s">
        <v>374</v>
      </c>
      <c r="F117" s="19" t="s">
        <v>283</v>
      </c>
      <c r="G117" s="19">
        <v>180</v>
      </c>
      <c r="H117" s="19">
        <v>12</v>
      </c>
      <c r="I117" s="198">
        <f>_xlfn.LET(
  _xlpm.orderNum, N117,
  _xlpm.usedCount, COUNTIFS('ASRS parts replacement'!F:F, _xlpm.orderNum, 'ASRS parts replacement'!A:A, "&gt;=2025-01-01", 'ASRS parts replacement'!A:A, "&lt;=2025-12-31"),
  IF(_xlpm.usedCount=0, 2, MAX(2, _xlpm.usedCount/12*6*2))
)</f>
        <v>2</v>
      </c>
      <c r="J117" s="19" t="str">
        <f t="shared" si="3"/>
        <v>O</v>
      </c>
      <c r="K117" s="106" t="s">
        <v>53</v>
      </c>
      <c r="L117" s="19" t="s">
        <v>255</v>
      </c>
      <c r="M117" s="19"/>
      <c r="N117" s="263" t="s">
        <v>375</v>
      </c>
      <c r="O117" s="264">
        <v>150.43</v>
      </c>
      <c r="P117" s="265">
        <f t="shared" si="5"/>
        <v>252722.40000000002</v>
      </c>
      <c r="Q117" s="18"/>
      <c r="V117" s="1">
        <f t="shared" si="6"/>
        <v>12</v>
      </c>
      <c r="W117" s="1" t="e">
        <f>_xlfn.XLOOKUP(N117,#REF!,#REF!,"없음")</f>
        <v>#REF!</v>
      </c>
      <c r="X117" s="1">
        <v>12</v>
      </c>
      <c r="Y117" s="1" t="e">
        <f>_xlfn.XLOOKUP(N117,#REF!,#REF!,"없음")</f>
        <v>#REF!</v>
      </c>
    </row>
    <row r="118" spans="1:26" ht="13.5" customHeight="1">
      <c r="A118" s="18" t="s">
        <v>5</v>
      </c>
      <c r="B118" s="18" t="s">
        <v>286</v>
      </c>
      <c r="C118" s="19" t="s">
        <v>376</v>
      </c>
      <c r="D118" s="18" t="s">
        <v>377</v>
      </c>
      <c r="E118" s="110" t="s">
        <v>378</v>
      </c>
      <c r="F118" s="19" t="s">
        <v>283</v>
      </c>
      <c r="G118" s="19">
        <v>180</v>
      </c>
      <c r="H118" s="19">
        <v>12</v>
      </c>
      <c r="I118" s="198">
        <f>_xlfn.LET(
  _xlpm.orderNum, N118,
  _xlpm.usedCount, COUNTIFS('ASRS parts replacement'!F:F, _xlpm.orderNum, 'ASRS parts replacement'!A:A, "&gt;=2025-01-01", 'ASRS parts replacement'!A:A, "&lt;=2025-12-31"),
  IF(_xlpm.usedCount=0, 2, MAX(2, _xlpm.usedCount/12*6*2))
)</f>
        <v>2</v>
      </c>
      <c r="J118" s="19" t="str">
        <f t="shared" si="3"/>
        <v>O</v>
      </c>
      <c r="K118" s="106">
        <v>223</v>
      </c>
      <c r="L118" s="19" t="s">
        <v>255</v>
      </c>
      <c r="M118" s="19"/>
      <c r="N118" s="19" t="s">
        <v>379</v>
      </c>
      <c r="O118" s="80">
        <v>29.26</v>
      </c>
      <c r="P118" s="131">
        <f t="shared" si="5"/>
        <v>49156.800000000003</v>
      </c>
      <c r="Q118" s="18"/>
      <c r="V118" s="1">
        <f t="shared" si="6"/>
        <v>12</v>
      </c>
      <c r="W118" s="1" t="e">
        <f>_xlfn.XLOOKUP(N118,#REF!,#REF!,"없음")</f>
        <v>#REF!</v>
      </c>
      <c r="Y118" s="1" t="e">
        <f>_xlfn.XLOOKUP(N118,#REF!,#REF!,"없음")</f>
        <v>#REF!</v>
      </c>
    </row>
    <row r="119" spans="1:26" ht="13.5" customHeight="1">
      <c r="A119" s="18" t="s">
        <v>5</v>
      </c>
      <c r="B119" s="109" t="s">
        <v>286</v>
      </c>
      <c r="C119" s="19" t="s">
        <v>376</v>
      </c>
      <c r="D119" s="18" t="s">
        <v>380</v>
      </c>
      <c r="E119" s="110" t="s">
        <v>381</v>
      </c>
      <c r="F119" s="19" t="s">
        <v>283</v>
      </c>
      <c r="G119" s="19">
        <v>180</v>
      </c>
      <c r="H119" s="19">
        <v>4</v>
      </c>
      <c r="I119" s="198">
        <f>_xlfn.LET(
  _xlpm.orderNum, N119,
  _xlpm.usedCount, COUNTIFS('ASRS parts replacement'!F:F, _xlpm.orderNum, 'ASRS parts replacement'!A:A, "&gt;=2025-01-01", 'ASRS parts replacement'!A:A, "&lt;=2025-12-31"),
  IF(_xlpm.usedCount=0, 2, MAX(2, _xlpm.usedCount/12*6*2))
)</f>
        <v>2</v>
      </c>
      <c r="J119" s="19" t="str">
        <f t="shared" si="3"/>
        <v>O</v>
      </c>
      <c r="K119" s="106">
        <v>223</v>
      </c>
      <c r="L119" s="19"/>
      <c r="M119" s="19"/>
      <c r="N119" s="19" t="s">
        <v>382</v>
      </c>
      <c r="O119" s="80">
        <v>3.56</v>
      </c>
      <c r="P119" s="131">
        <f t="shared" si="5"/>
        <v>5980.8</v>
      </c>
      <c r="Q119" s="18"/>
      <c r="V119" s="1">
        <f t="shared" si="6"/>
        <v>4</v>
      </c>
      <c r="W119" s="1" t="e">
        <f>_xlfn.XLOOKUP(N119,#REF!,#REF!,"없음")</f>
        <v>#REF!</v>
      </c>
      <c r="Y119" s="1" t="e">
        <f>_xlfn.XLOOKUP(N119,#REF!,#REF!,"없음")</f>
        <v>#REF!</v>
      </c>
    </row>
    <row r="120" spans="1:26" ht="13.5" customHeight="1">
      <c r="A120" s="18" t="s">
        <v>5</v>
      </c>
      <c r="B120" s="18" t="s">
        <v>286</v>
      </c>
      <c r="C120" s="19" t="s">
        <v>383</v>
      </c>
      <c r="D120" s="18" t="s">
        <v>384</v>
      </c>
      <c r="E120" s="19"/>
      <c r="F120" s="19" t="s">
        <v>293</v>
      </c>
      <c r="G120" s="19">
        <v>180</v>
      </c>
      <c r="H120" s="19">
        <v>2</v>
      </c>
      <c r="I120" s="198">
        <f>_xlfn.LET(
  _xlpm.orderNum, N120,
  _xlpm.usedCount, COUNTIFS('ASRS parts replacement'!F:F, _xlpm.orderNum, 'ASRS parts replacement'!A:A, "&gt;=2025-01-01", 'ASRS parts replacement'!A:A, "&lt;=2025-12-31"),
  IF(_xlpm.usedCount=0, 2, MAX(2, _xlpm.usedCount/12*6*2))
)</f>
        <v>2</v>
      </c>
      <c r="J120" s="19" t="str">
        <f>IF(H120&lt;I120,"X","O")</f>
        <v>O</v>
      </c>
      <c r="K120" s="106">
        <v>314</v>
      </c>
      <c r="L120" s="19" t="s">
        <v>144</v>
      </c>
      <c r="M120" s="19"/>
      <c r="N120" s="19" t="s">
        <v>385</v>
      </c>
      <c r="O120" s="80"/>
      <c r="P120" s="131">
        <f t="shared" si="5"/>
        <v>0</v>
      </c>
      <c r="Q120" s="18"/>
      <c r="V120" s="1">
        <f t="shared" si="6"/>
        <v>2</v>
      </c>
      <c r="W120" s="1" t="e">
        <f>_xlfn.XLOOKUP(N120,#REF!,#REF!,"없음")</f>
        <v>#REF!</v>
      </c>
      <c r="Y120" s="1" t="e">
        <f>_xlfn.XLOOKUP(N120,#REF!,#REF!,"없음")</f>
        <v>#REF!</v>
      </c>
    </row>
    <row r="121" spans="1:26" ht="13.5" customHeight="1">
      <c r="A121" s="18" t="s">
        <v>5</v>
      </c>
      <c r="B121" s="109" t="s">
        <v>286</v>
      </c>
      <c r="C121" s="19" t="s">
        <v>383</v>
      </c>
      <c r="D121" s="18" t="s">
        <v>386</v>
      </c>
      <c r="E121" s="19"/>
      <c r="F121" s="19" t="s">
        <v>283</v>
      </c>
      <c r="G121" s="19">
        <v>180</v>
      </c>
      <c r="H121" s="19">
        <v>11</v>
      </c>
      <c r="I121" s="198">
        <f>_xlfn.LET(
  _xlpm.orderNum, N121,
  _xlpm.usedCount, COUNTIFS('ASRS parts replacement'!F:F, _xlpm.orderNum, 'ASRS parts replacement'!A:A, "&gt;=2025-01-01", 'ASRS parts replacement'!A:A, "&lt;=2025-12-31"),
  IF(_xlpm.usedCount=0, 2, MAX(2, _xlpm.usedCount/12*6*2))
)</f>
        <v>2</v>
      </c>
      <c r="J121" s="19" t="str">
        <f t="shared" si="3"/>
        <v>O</v>
      </c>
      <c r="K121" s="106" t="s">
        <v>387</v>
      </c>
      <c r="L121" s="19" t="s">
        <v>255</v>
      </c>
      <c r="M121" s="19"/>
      <c r="N121" s="19" t="s">
        <v>388</v>
      </c>
      <c r="O121" s="80">
        <v>1388.73</v>
      </c>
      <c r="P121" s="131">
        <f t="shared" si="5"/>
        <v>2333066.4</v>
      </c>
      <c r="Q121" s="18"/>
      <c r="V121" s="1">
        <f t="shared" si="6"/>
        <v>11</v>
      </c>
      <c r="W121" s="1" t="e">
        <f>_xlfn.XLOOKUP(N121,#REF!,#REF!,"없음")</f>
        <v>#REF!</v>
      </c>
      <c r="X121" s="1">
        <v>11</v>
      </c>
      <c r="Y121" s="1" t="e">
        <f>_xlfn.XLOOKUP(N121,#REF!,#REF!,"없음")</f>
        <v>#REF!</v>
      </c>
    </row>
    <row r="122" spans="1:26" ht="13.5" customHeight="1">
      <c r="A122" s="18" t="s">
        <v>5</v>
      </c>
      <c r="B122" s="18" t="s">
        <v>286</v>
      </c>
      <c r="C122" s="19" t="s">
        <v>389</v>
      </c>
      <c r="D122" s="18" t="s">
        <v>390</v>
      </c>
      <c r="E122" s="19" t="s">
        <v>389</v>
      </c>
      <c r="F122" s="19" t="s">
        <v>283</v>
      </c>
      <c r="G122" s="19">
        <v>90</v>
      </c>
      <c r="H122" s="19">
        <v>3</v>
      </c>
      <c r="I122" s="198">
        <f>_xlfn.LET(
  _xlpm.orderNum, N122,
  _xlpm.usedCount, COUNTIFS('ASRS parts replacement'!F:F, _xlpm.orderNum, 'ASRS parts replacement'!A:A, "&gt;=2025-01-01", 'ASRS parts replacement'!A:A, "&lt;=2025-12-31"),
  IF(_xlpm.usedCount=0, 2, MAX(2, _xlpm.usedCount/12*6*2))
)</f>
        <v>2</v>
      </c>
      <c r="J122" s="19" t="str">
        <f t="shared" si="3"/>
        <v>O</v>
      </c>
      <c r="K122" s="106">
        <v>222</v>
      </c>
      <c r="L122" s="19" t="s">
        <v>255</v>
      </c>
      <c r="M122" s="19"/>
      <c r="N122" s="19" t="s">
        <v>391</v>
      </c>
      <c r="O122" s="80">
        <v>321.95999999999998</v>
      </c>
      <c r="P122" s="131">
        <f t="shared" si="5"/>
        <v>540892.79999999993</v>
      </c>
      <c r="Q122" s="18"/>
      <c r="V122" s="1">
        <f t="shared" si="6"/>
        <v>3</v>
      </c>
      <c r="W122" s="1" t="e">
        <f>_xlfn.XLOOKUP(N122,#REF!,#REF!,"없음")</f>
        <v>#REF!</v>
      </c>
      <c r="X122" s="1">
        <v>3</v>
      </c>
      <c r="Y122" s="1" t="e">
        <f>_xlfn.XLOOKUP(N122,#REF!,#REF!,"없음")</f>
        <v>#REF!</v>
      </c>
    </row>
    <row r="123" spans="1:26" ht="13.5" customHeight="1">
      <c r="A123" s="18" t="s">
        <v>5</v>
      </c>
      <c r="B123" s="18" t="s">
        <v>286</v>
      </c>
      <c r="C123" s="19" t="s">
        <v>389</v>
      </c>
      <c r="D123" s="18" t="s">
        <v>390</v>
      </c>
      <c r="E123" s="19" t="s">
        <v>389</v>
      </c>
      <c r="F123" s="19" t="s">
        <v>283</v>
      </c>
      <c r="G123" s="19">
        <v>90</v>
      </c>
      <c r="H123" s="19">
        <v>3</v>
      </c>
      <c r="I123" s="198">
        <f>_xlfn.LET(
  _xlpm.orderNum, N123,
  _xlpm.usedCount, COUNTIFS('ASRS parts replacement'!F:F, _xlpm.orderNum, 'ASRS parts replacement'!A:A, "&gt;=2025-01-01", 'ASRS parts replacement'!A:A, "&lt;=2025-12-31"),
  IF(_xlpm.usedCount=0, 2, MAX(2, _xlpm.usedCount/12*6*2))
)</f>
        <v>2</v>
      </c>
      <c r="J123" s="19" t="str">
        <f t="shared" si="3"/>
        <v>O</v>
      </c>
      <c r="K123" s="106">
        <v>222</v>
      </c>
      <c r="L123" s="19" t="s">
        <v>255</v>
      </c>
      <c r="M123" s="19"/>
      <c r="N123" s="19" t="s">
        <v>392</v>
      </c>
      <c r="O123" s="80">
        <v>321.95999999999998</v>
      </c>
      <c r="P123" s="131">
        <f t="shared" si="5"/>
        <v>540892.79999999993</v>
      </c>
      <c r="Q123" s="18"/>
      <c r="V123" s="1">
        <f t="shared" si="6"/>
        <v>3</v>
      </c>
      <c r="W123" s="1" t="e">
        <f>_xlfn.XLOOKUP(N123,#REF!,#REF!,"없음")</f>
        <v>#REF!</v>
      </c>
      <c r="X123" s="1">
        <v>3</v>
      </c>
      <c r="Y123" s="1" t="e">
        <f>_xlfn.XLOOKUP(N123,#REF!,#REF!,"없음")</f>
        <v>#REF!</v>
      </c>
    </row>
    <row r="124" spans="1:26" ht="13.5" customHeight="1">
      <c r="A124" s="18" t="s">
        <v>5</v>
      </c>
      <c r="B124" s="109" t="s">
        <v>286</v>
      </c>
      <c r="C124" s="19" t="s">
        <v>334</v>
      </c>
      <c r="D124" s="18" t="s">
        <v>393</v>
      </c>
      <c r="E124" s="117" t="s">
        <v>394</v>
      </c>
      <c r="F124" s="19" t="s">
        <v>293</v>
      </c>
      <c r="G124" s="19">
        <v>90</v>
      </c>
      <c r="H124" s="19">
        <v>8</v>
      </c>
      <c r="I124" s="198">
        <f>_xlfn.LET(
  _xlpm.orderNum, N124,
  _xlpm.usedCount, COUNTIFS('ASRS parts replacement'!F:F, _xlpm.orderNum, 'ASRS parts replacement'!A:A, "&gt;=2025-01-01", 'ASRS parts replacement'!A:A, "&lt;=2025-12-31"),
  IF(_xlpm.usedCount=0, 2, MAX(2, _xlpm.usedCount/12*6*2))
)</f>
        <v>2</v>
      </c>
      <c r="J124" s="19" t="str">
        <f t="shared" si="3"/>
        <v>O</v>
      </c>
      <c r="K124" s="106">
        <v>242</v>
      </c>
      <c r="L124" s="19" t="s">
        <v>144</v>
      </c>
      <c r="M124" s="19"/>
      <c r="N124" s="19" t="s">
        <v>395</v>
      </c>
      <c r="O124" s="80">
        <v>555.82000000000005</v>
      </c>
      <c r="P124" s="131">
        <f t="shared" si="5"/>
        <v>933777.60000000009</v>
      </c>
      <c r="Q124" s="18"/>
      <c r="R124" s="1" t="s">
        <v>303</v>
      </c>
      <c r="V124" s="1">
        <f t="shared" si="6"/>
        <v>8</v>
      </c>
      <c r="W124" s="1" t="e">
        <f>_xlfn.XLOOKUP(N124,#REF!,#REF!,"없음")</f>
        <v>#REF!</v>
      </c>
      <c r="X124" s="1">
        <v>8</v>
      </c>
      <c r="Y124" s="1" t="e">
        <f>_xlfn.XLOOKUP(N124,#REF!,#REF!,"없음")</f>
        <v>#REF!</v>
      </c>
    </row>
    <row r="125" spans="1:26" ht="13.5" customHeight="1">
      <c r="A125" s="18" t="s">
        <v>5</v>
      </c>
      <c r="B125" s="109" t="s">
        <v>286</v>
      </c>
      <c r="C125" s="19" t="s">
        <v>396</v>
      </c>
      <c r="D125" s="18" t="s">
        <v>397</v>
      </c>
      <c r="E125" s="19" t="s">
        <v>398</v>
      </c>
      <c r="F125" s="19" t="s">
        <v>283</v>
      </c>
      <c r="G125" s="19">
        <v>90</v>
      </c>
      <c r="H125" s="19">
        <v>3</v>
      </c>
      <c r="I125" s="198">
        <f>_xlfn.LET(
  _xlpm.orderNum, N125,
  _xlpm.usedCount, COUNTIFS('ASRS parts replacement'!F:F, _xlpm.orderNum, 'ASRS parts replacement'!A:A, "&gt;=2025-01-01", 'ASRS parts replacement'!A:A, "&lt;=2025-12-31"),
  IF(_xlpm.usedCount=0, 2, MAX(2, _xlpm.usedCount/12*6*2))
)</f>
        <v>2</v>
      </c>
      <c r="J125" s="19" t="str">
        <f t="shared" si="3"/>
        <v>O</v>
      </c>
      <c r="K125" s="106">
        <v>215</v>
      </c>
      <c r="L125" s="19" t="s">
        <v>255</v>
      </c>
      <c r="M125" s="19"/>
      <c r="N125" s="19" t="s">
        <v>399</v>
      </c>
      <c r="O125" s="80">
        <v>1220.07</v>
      </c>
      <c r="P125" s="131">
        <f t="shared" si="5"/>
        <v>2049717.5999999999</v>
      </c>
      <c r="Q125" s="18"/>
      <c r="V125" s="1">
        <f t="shared" si="6"/>
        <v>3</v>
      </c>
      <c r="W125" s="1" t="e">
        <f>_xlfn.XLOOKUP(N125,#REF!,#REF!,"없음")</f>
        <v>#REF!</v>
      </c>
      <c r="X125" s="1">
        <v>3</v>
      </c>
      <c r="Y125" s="1" t="e">
        <f>_xlfn.XLOOKUP(N125,#REF!,#REF!,"없음")</f>
        <v>#REF!</v>
      </c>
    </row>
    <row r="126" spans="1:26" ht="13.5" customHeight="1">
      <c r="A126" s="18" t="s">
        <v>5</v>
      </c>
      <c r="B126" s="109" t="s">
        <v>286</v>
      </c>
      <c r="C126" s="19" t="s">
        <v>400</v>
      </c>
      <c r="D126" s="18" t="s">
        <v>401</v>
      </c>
      <c r="E126" s="19" t="s">
        <v>402</v>
      </c>
      <c r="F126" s="19" t="s">
        <v>293</v>
      </c>
      <c r="G126" s="19">
        <v>90</v>
      </c>
      <c r="H126" s="19">
        <v>28</v>
      </c>
      <c r="I126" s="198">
        <f>_xlfn.LET(
  _xlpm.orderNum, N126,
  _xlpm.usedCount, COUNTIFS('ASRS parts replacement'!F:F, _xlpm.orderNum, 'ASRS parts replacement'!A:A, "&gt;=2025-01-01", 'ASRS parts replacement'!A:A, "&lt;=2025-12-31"),
  IF(_xlpm.usedCount=0, 2, MAX(2, _xlpm.usedCount/12*6*2))
)</f>
        <v>2</v>
      </c>
      <c r="J126" s="19" t="str">
        <f t="shared" si="3"/>
        <v>O</v>
      </c>
      <c r="K126" s="106">
        <v>242</v>
      </c>
      <c r="L126" s="19" t="s">
        <v>144</v>
      </c>
      <c r="M126" s="19"/>
      <c r="N126" s="19" t="s">
        <v>403</v>
      </c>
      <c r="O126" s="80">
        <v>25.99</v>
      </c>
      <c r="P126" s="131">
        <f t="shared" si="5"/>
        <v>43663.199999999997</v>
      </c>
      <c r="Q126" s="18"/>
      <c r="V126" s="1">
        <f t="shared" si="6"/>
        <v>28</v>
      </c>
      <c r="W126" s="1" t="e">
        <f>_xlfn.XLOOKUP(N126,#REF!,#REF!,"없음")</f>
        <v>#REF!</v>
      </c>
      <c r="Y126" s="1" t="e">
        <f>_xlfn.XLOOKUP(N126,#REF!,#REF!,"없음")</f>
        <v>#REF!</v>
      </c>
    </row>
    <row r="127" spans="1:26" ht="13.5" customHeight="1">
      <c r="A127" s="18" t="s">
        <v>5</v>
      </c>
      <c r="B127" s="109" t="s">
        <v>286</v>
      </c>
      <c r="C127" s="19" t="s">
        <v>400</v>
      </c>
      <c r="D127" s="18" t="s">
        <v>404</v>
      </c>
      <c r="E127" s="19"/>
      <c r="F127" s="19" t="s">
        <v>283</v>
      </c>
      <c r="G127" s="19">
        <v>180</v>
      </c>
      <c r="H127" s="19">
        <v>4</v>
      </c>
      <c r="I127" s="198">
        <f>_xlfn.LET(
  _xlpm.orderNum, N127,
  _xlpm.usedCount, COUNTIFS('ASRS parts replacement'!F:F, _xlpm.orderNum, 'ASRS parts replacement'!A:A, "&gt;=2025-01-01", 'ASRS parts replacement'!A:A, "&lt;=2025-12-31"),
  IF(_xlpm.usedCount=0, 2, MAX(2, _xlpm.usedCount/12*6*2))
)</f>
        <v>2</v>
      </c>
      <c r="J127" s="19" t="str">
        <f>IF(H127&lt;I127,"X","O")</f>
        <v>O</v>
      </c>
      <c r="K127" s="106" t="s">
        <v>405</v>
      </c>
      <c r="L127" s="19" t="s">
        <v>144</v>
      </c>
      <c r="M127" s="19" t="s">
        <v>406</v>
      </c>
      <c r="N127" s="19" t="s">
        <v>407</v>
      </c>
      <c r="O127" s="80"/>
      <c r="P127" s="131">
        <f t="shared" si="5"/>
        <v>0</v>
      </c>
      <c r="Q127" s="18"/>
      <c r="V127" s="1">
        <f t="shared" si="6"/>
        <v>4</v>
      </c>
      <c r="Z127" t="s">
        <v>285</v>
      </c>
    </row>
    <row r="128" spans="1:26" ht="13.5" customHeight="1">
      <c r="A128" s="18" t="s">
        <v>5</v>
      </c>
      <c r="B128" s="109" t="s">
        <v>286</v>
      </c>
      <c r="C128" s="19" t="s">
        <v>334</v>
      </c>
      <c r="D128" s="18" t="s">
        <v>408</v>
      </c>
      <c r="E128" s="117" t="s">
        <v>409</v>
      </c>
      <c r="F128" s="19" t="s">
        <v>293</v>
      </c>
      <c r="G128" s="19">
        <v>90</v>
      </c>
      <c r="H128" s="19">
        <v>7</v>
      </c>
      <c r="I128" s="198">
        <f>_xlfn.LET(
  _xlpm.orderNum, N128,
  _xlpm.usedCount, COUNTIFS('ASRS parts replacement'!F:F, _xlpm.orderNum, 'ASRS parts replacement'!A:A, "&gt;=2025-01-01", 'ASRS parts replacement'!A:A, "&lt;=2025-12-31"),
  IF(_xlpm.usedCount=0, 2, MAX(2, _xlpm.usedCount/12*6*2))
)</f>
        <v>3</v>
      </c>
      <c r="J128" s="19" t="str">
        <f t="shared" si="3"/>
        <v>O</v>
      </c>
      <c r="K128" s="106">
        <v>205</v>
      </c>
      <c r="L128" s="19" t="s">
        <v>144</v>
      </c>
      <c r="M128" s="19"/>
      <c r="N128" s="263" t="s">
        <v>410</v>
      </c>
      <c r="O128" s="264">
        <v>691.97</v>
      </c>
      <c r="P128" s="265">
        <f t="shared" si="5"/>
        <v>1162509.6000000001</v>
      </c>
      <c r="Q128" s="18"/>
      <c r="V128" s="1">
        <f t="shared" si="6"/>
        <v>7</v>
      </c>
      <c r="W128" s="1" t="e">
        <f>_xlfn.XLOOKUP(N128,#REF!,#REF!,"없음")</f>
        <v>#REF!</v>
      </c>
      <c r="Y128" s="1" t="e">
        <f>_xlfn.XLOOKUP(N128,#REF!,#REF!,"없음")</f>
        <v>#REF!</v>
      </c>
    </row>
    <row r="129" spans="1:26" ht="13.5" customHeight="1">
      <c r="A129" s="18" t="s">
        <v>5</v>
      </c>
      <c r="B129" s="109" t="s">
        <v>286</v>
      </c>
      <c r="C129" s="19" t="s">
        <v>235</v>
      </c>
      <c r="D129" s="18" t="s">
        <v>411</v>
      </c>
      <c r="E129" s="19" t="s">
        <v>412</v>
      </c>
      <c r="F129" s="19" t="s">
        <v>293</v>
      </c>
      <c r="G129" s="19">
        <v>180</v>
      </c>
      <c r="H129" s="19">
        <v>16</v>
      </c>
      <c r="I129" s="198">
        <f>_xlfn.LET(
  _xlpm.orderNum, N129,
  _xlpm.usedCount, COUNTIFS('ASRS parts replacement'!F:F, _xlpm.orderNum, 'ASRS parts replacement'!A:A, "&gt;=2025-01-01", 'ASRS parts replacement'!A:A, "&lt;=2025-12-31"),
  IF(_xlpm.usedCount=0, 2, MAX(2, _xlpm.usedCount/12*6*2))
)</f>
        <v>2</v>
      </c>
      <c r="J129" s="19" t="str">
        <f t="shared" si="3"/>
        <v>O</v>
      </c>
      <c r="K129" s="106">
        <v>213</v>
      </c>
      <c r="L129" s="19"/>
      <c r="M129" s="19" t="s">
        <v>364</v>
      </c>
      <c r="N129" s="19">
        <v>10395256</v>
      </c>
      <c r="O129" s="80">
        <v>45.21</v>
      </c>
      <c r="P129" s="131">
        <f t="shared" si="5"/>
        <v>75952.800000000003</v>
      </c>
      <c r="Q129" s="18"/>
      <c r="V129" s="1">
        <f t="shared" si="6"/>
        <v>16</v>
      </c>
      <c r="W129" s="1" t="e">
        <f>_xlfn.XLOOKUP(N129,#REF!,#REF!,"없음")</f>
        <v>#REF!</v>
      </c>
      <c r="X129" s="1">
        <v>16</v>
      </c>
      <c r="Y129" s="1" t="e">
        <f>_xlfn.XLOOKUP(N129,#REF!,#REF!,"없음")</f>
        <v>#REF!</v>
      </c>
    </row>
    <row r="130" spans="1:26" ht="13.5" customHeight="1">
      <c r="A130" s="18" t="s">
        <v>5</v>
      </c>
      <c r="B130" s="109" t="s">
        <v>286</v>
      </c>
      <c r="C130" s="19" t="s">
        <v>413</v>
      </c>
      <c r="D130" s="18" t="s">
        <v>414</v>
      </c>
      <c r="E130" s="19" t="s">
        <v>415</v>
      </c>
      <c r="F130" s="19" t="s">
        <v>293</v>
      </c>
      <c r="G130" s="19">
        <v>90</v>
      </c>
      <c r="H130" s="19">
        <v>4</v>
      </c>
      <c r="I130" s="198">
        <f>_xlfn.LET(
  _xlpm.orderNum, N130,
  _xlpm.usedCount, COUNTIFS('ASRS parts replacement'!F:F, _xlpm.orderNum, 'ASRS parts replacement'!A:A, "&gt;=2025-01-01", 'ASRS parts replacement'!A:A, "&lt;=2025-12-31"),
  IF(_xlpm.usedCount=0, 2, MAX(2, _xlpm.usedCount/12*6*2))
)</f>
        <v>2</v>
      </c>
      <c r="J130" s="19" t="str">
        <f t="shared" si="3"/>
        <v>O</v>
      </c>
      <c r="K130" s="106">
        <v>242</v>
      </c>
      <c r="L130" s="19" t="s">
        <v>144</v>
      </c>
      <c r="M130" s="19"/>
      <c r="N130" s="19">
        <v>10196990</v>
      </c>
      <c r="O130" s="80">
        <v>0.77</v>
      </c>
      <c r="P130" s="131">
        <f t="shared" si="5"/>
        <v>1293.6000000000001</v>
      </c>
      <c r="Q130" s="18"/>
      <c r="V130" s="1">
        <f t="shared" si="6"/>
        <v>4</v>
      </c>
      <c r="W130" s="1" t="e">
        <f>_xlfn.XLOOKUP(N130,#REF!,#REF!,"없음")</f>
        <v>#REF!</v>
      </c>
      <c r="Y130" s="1" t="e">
        <f>_xlfn.XLOOKUP(N130,#REF!,#REF!,"없음")</f>
        <v>#REF!</v>
      </c>
    </row>
    <row r="131" spans="1:26" ht="13.5" customHeight="1">
      <c r="A131" s="18" t="s">
        <v>5</v>
      </c>
      <c r="B131" s="109" t="s">
        <v>286</v>
      </c>
      <c r="C131" s="19" t="s">
        <v>416</v>
      </c>
      <c r="D131" s="18" t="s">
        <v>417</v>
      </c>
      <c r="E131" s="19" t="s">
        <v>418</v>
      </c>
      <c r="F131" s="19" t="s">
        <v>293</v>
      </c>
      <c r="G131" s="19" t="s">
        <v>419</v>
      </c>
      <c r="H131" s="19">
        <v>5</v>
      </c>
      <c r="I131" s="198">
        <f>_xlfn.LET(
  _xlpm.orderNum, N131,
  _xlpm.usedCount, COUNTIFS('ASRS parts replacement'!F:F, _xlpm.orderNum, 'ASRS parts replacement'!A:A, "&gt;=2025-01-01", 'ASRS parts replacement'!A:A, "&lt;=2025-12-31"),
  IF(_xlpm.usedCount=0, 2, MAX(2, _xlpm.usedCount/12*6*2))
)</f>
        <v>2</v>
      </c>
      <c r="J131" s="19" t="str">
        <f t="shared" si="3"/>
        <v>O</v>
      </c>
      <c r="K131" s="106" t="s">
        <v>420</v>
      </c>
      <c r="L131" s="19" t="s">
        <v>144</v>
      </c>
      <c r="M131" s="19"/>
      <c r="N131" s="19" t="s">
        <v>421</v>
      </c>
      <c r="O131" s="80">
        <v>18.13</v>
      </c>
      <c r="P131" s="131">
        <f t="shared" si="5"/>
        <v>30458.399999999998</v>
      </c>
      <c r="Q131" s="18"/>
      <c r="V131" s="1">
        <f t="shared" si="6"/>
        <v>5</v>
      </c>
      <c r="W131" s="1" t="e">
        <f>_xlfn.XLOOKUP(N131,#REF!,#REF!,"없음")</f>
        <v>#REF!</v>
      </c>
      <c r="Y131" s="1" t="e">
        <f>_xlfn.XLOOKUP(N131,#REF!,#REF!,"없음")</f>
        <v>#REF!</v>
      </c>
    </row>
    <row r="132" spans="1:26" ht="13.5" customHeight="1">
      <c r="A132" s="18" t="s">
        <v>5</v>
      </c>
      <c r="B132" s="18" t="s">
        <v>286</v>
      </c>
      <c r="C132" s="19" t="s">
        <v>422</v>
      </c>
      <c r="D132" s="18" t="s">
        <v>423</v>
      </c>
      <c r="E132" s="118" t="s">
        <v>424</v>
      </c>
      <c r="F132" s="19" t="s">
        <v>283</v>
      </c>
      <c r="G132" s="19">
        <v>360</v>
      </c>
      <c r="H132" s="19">
        <v>11</v>
      </c>
      <c r="I132" s="198">
        <f>_xlfn.LET(
  _xlpm.orderNum, N132,
  _xlpm.usedCount, COUNTIFS('ASRS parts replacement'!F:F, _xlpm.orderNum, 'ASRS parts replacement'!A:A, "&gt;=2025-01-01", 'ASRS parts replacement'!A:A, "&lt;=2025-12-31"),
  IF(_xlpm.usedCount=0, 2, MAX(2, _xlpm.usedCount/12*6*2))
)</f>
        <v>2</v>
      </c>
      <c r="J132" s="19" t="str">
        <f t="shared" si="3"/>
        <v>O</v>
      </c>
      <c r="K132" s="106">
        <v>223</v>
      </c>
      <c r="L132" s="19" t="s">
        <v>255</v>
      </c>
      <c r="M132" s="19"/>
      <c r="N132" s="19" t="s">
        <v>425</v>
      </c>
      <c r="O132" s="80">
        <v>218.16</v>
      </c>
      <c r="P132" s="131">
        <f t="shared" si="5"/>
        <v>366508.79999999999</v>
      </c>
      <c r="Q132" s="18"/>
      <c r="R132" s="1" t="s">
        <v>303</v>
      </c>
      <c r="V132" s="1">
        <f t="shared" si="6"/>
        <v>11</v>
      </c>
      <c r="W132" s="1" t="e">
        <f>_xlfn.XLOOKUP(N132,#REF!,#REF!,"없음")</f>
        <v>#REF!</v>
      </c>
      <c r="X132" s="1">
        <v>7</v>
      </c>
      <c r="Y132" s="1" t="e">
        <f>_xlfn.XLOOKUP(N132,#REF!,#REF!,"없음")</f>
        <v>#REF!</v>
      </c>
    </row>
    <row r="133" spans="1:26" ht="13.5" customHeight="1">
      <c r="A133" s="18" t="s">
        <v>5</v>
      </c>
      <c r="B133" s="18" t="s">
        <v>286</v>
      </c>
      <c r="C133" s="19" t="s">
        <v>422</v>
      </c>
      <c r="D133" s="18" t="s">
        <v>423</v>
      </c>
      <c r="E133" s="118" t="s">
        <v>426</v>
      </c>
      <c r="F133" s="19" t="s">
        <v>283</v>
      </c>
      <c r="G133" s="19">
        <v>360</v>
      </c>
      <c r="H133" s="19">
        <v>12</v>
      </c>
      <c r="I133" s="198">
        <f>_xlfn.LET(
  _xlpm.orderNum, N133,
  _xlpm.usedCount, COUNTIFS('ASRS parts replacement'!F:F, _xlpm.orderNum, 'ASRS parts replacement'!A:A, "&gt;=2025-01-01", 'ASRS parts replacement'!A:A, "&lt;=2025-12-31"),
  IF(_xlpm.usedCount=0, 2, MAX(2, _xlpm.usedCount/12*6*2))
)</f>
        <v>2</v>
      </c>
      <c r="J133" s="19" t="str">
        <f t="shared" si="3"/>
        <v>O</v>
      </c>
      <c r="K133" s="106">
        <v>223</v>
      </c>
      <c r="L133" s="19" t="s">
        <v>255</v>
      </c>
      <c r="M133" s="19"/>
      <c r="N133" s="19" t="s">
        <v>427</v>
      </c>
      <c r="O133" s="80">
        <v>218.16</v>
      </c>
      <c r="P133" s="131">
        <f t="shared" si="5"/>
        <v>366508.79999999999</v>
      </c>
      <c r="Q133" s="18"/>
      <c r="R133" s="1" t="s">
        <v>303</v>
      </c>
      <c r="V133" s="1">
        <f t="shared" si="6"/>
        <v>12</v>
      </c>
      <c r="W133" s="1" t="e">
        <f>_xlfn.XLOOKUP(N133,#REF!,#REF!,"없음")</f>
        <v>#REF!</v>
      </c>
      <c r="X133" s="1">
        <v>7</v>
      </c>
      <c r="Y133" s="1" t="e">
        <f>_xlfn.XLOOKUP(N133,#REF!,#REF!,"없음")</f>
        <v>#REF!</v>
      </c>
    </row>
    <row r="134" spans="1:26" ht="13.5" customHeight="1">
      <c r="A134" s="18" t="s">
        <v>5</v>
      </c>
      <c r="B134" s="109" t="s">
        <v>286</v>
      </c>
      <c r="C134" s="19" t="s">
        <v>334</v>
      </c>
      <c r="D134" s="18" t="s">
        <v>428</v>
      </c>
      <c r="E134" s="117" t="s">
        <v>429</v>
      </c>
      <c r="F134" s="19" t="s">
        <v>293</v>
      </c>
      <c r="G134" s="19">
        <v>720</v>
      </c>
      <c r="H134" s="19">
        <v>19</v>
      </c>
      <c r="I134" s="198">
        <f>_xlfn.LET(
  _xlpm.orderNum, N134,
  _xlpm.usedCount, COUNTIFS('ASRS parts replacement'!F:F, _xlpm.orderNum, 'ASRS parts replacement'!A:A, "&gt;=2025-01-01", 'ASRS parts replacement'!A:A, "&lt;=2025-12-31"),
  IF(_xlpm.usedCount=0, 2, MAX(2, _xlpm.usedCount/12*6*2))
)</f>
        <v>2</v>
      </c>
      <c r="J134" s="19" t="str">
        <f t="shared" si="3"/>
        <v>O</v>
      </c>
      <c r="K134" s="106">
        <v>242</v>
      </c>
      <c r="L134" s="19" t="s">
        <v>144</v>
      </c>
      <c r="M134" s="19"/>
      <c r="N134" s="263" t="s">
        <v>430</v>
      </c>
      <c r="O134" s="264">
        <v>97.2</v>
      </c>
      <c r="P134" s="265">
        <f t="shared" si="5"/>
        <v>163296</v>
      </c>
      <c r="Q134" s="18"/>
      <c r="R134" s="1" t="s">
        <v>303</v>
      </c>
      <c r="V134" s="1">
        <f t="shared" si="6"/>
        <v>19</v>
      </c>
      <c r="W134" s="1" t="e">
        <f>_xlfn.XLOOKUP(N134,#REF!,#REF!,"없음")</f>
        <v>#REF!</v>
      </c>
      <c r="X134" s="1">
        <v>19</v>
      </c>
      <c r="Y134" s="1" t="e">
        <f>_xlfn.XLOOKUP(N134,#REF!,#REF!,"없음")</f>
        <v>#REF!</v>
      </c>
    </row>
    <row r="135" spans="1:26" ht="13.5" customHeight="1">
      <c r="A135" s="18" t="s">
        <v>5</v>
      </c>
      <c r="B135" s="18" t="s">
        <v>280</v>
      </c>
      <c r="C135" s="19" t="s">
        <v>422</v>
      </c>
      <c r="D135" s="18" t="s">
        <v>423</v>
      </c>
      <c r="E135" s="119" t="s">
        <v>431</v>
      </c>
      <c r="F135" s="19" t="s">
        <v>283</v>
      </c>
      <c r="G135" s="19">
        <v>360</v>
      </c>
      <c r="H135" s="19">
        <v>11</v>
      </c>
      <c r="I135" s="198">
        <f>_xlfn.LET(
  _xlpm.orderNum, N135,
  _xlpm.usedCount, COUNTIFS('ASRS parts replacement'!F:F, _xlpm.orderNum, 'ASRS parts replacement'!A:A, "&gt;=2025-01-01", 'ASRS parts replacement'!A:A, "&lt;=2025-12-31"),
  IF(_xlpm.usedCount=0, 2, MAX(2, _xlpm.usedCount/12*6*2))
)</f>
        <v>2</v>
      </c>
      <c r="J135" s="19" t="str">
        <f t="shared" si="3"/>
        <v>O</v>
      </c>
      <c r="K135" s="106">
        <v>223</v>
      </c>
      <c r="L135" s="19" t="s">
        <v>255</v>
      </c>
      <c r="M135" s="19"/>
      <c r="N135" s="19" t="s">
        <v>432</v>
      </c>
      <c r="O135" s="80">
        <v>21.24</v>
      </c>
      <c r="P135" s="131">
        <f t="shared" si="5"/>
        <v>35683.199999999997</v>
      </c>
      <c r="Q135" s="18"/>
      <c r="V135" s="1">
        <f t="shared" si="6"/>
        <v>11</v>
      </c>
      <c r="W135" s="1" t="e">
        <f>_xlfn.XLOOKUP(N135,#REF!,#REF!,"없음")</f>
        <v>#REF!</v>
      </c>
      <c r="X135" s="1">
        <v>11</v>
      </c>
      <c r="Y135" s="1" t="e">
        <f>_xlfn.XLOOKUP(N135,#REF!,#REF!,"없음")</f>
        <v>#REF!</v>
      </c>
    </row>
    <row r="136" spans="1:26" ht="13.5" customHeight="1">
      <c r="A136" s="18" t="s">
        <v>5</v>
      </c>
      <c r="B136" s="18" t="s">
        <v>286</v>
      </c>
      <c r="C136" s="19" t="s">
        <v>433</v>
      </c>
      <c r="D136" s="18" t="s">
        <v>423</v>
      </c>
      <c r="E136" s="119" t="s">
        <v>434</v>
      </c>
      <c r="F136" s="19" t="s">
        <v>293</v>
      </c>
      <c r="G136" s="19">
        <v>360</v>
      </c>
      <c r="H136" s="19">
        <v>11</v>
      </c>
      <c r="I136" s="198">
        <f>_xlfn.LET(
  _xlpm.orderNum, N136,
  _xlpm.usedCount, COUNTIFS('ASRS parts replacement'!F:F, _xlpm.orderNum, 'ASRS parts replacement'!A:A, "&gt;=2025-01-01", 'ASRS parts replacement'!A:A, "&lt;=2025-12-31"),
  IF(_xlpm.usedCount=0, 2, MAX(2, _xlpm.usedCount/12*6*2))
)</f>
        <v>2</v>
      </c>
      <c r="J136" s="19" t="str">
        <f t="shared" si="3"/>
        <v>O</v>
      </c>
      <c r="K136" s="106">
        <v>223</v>
      </c>
      <c r="L136" s="19" t="s">
        <v>144</v>
      </c>
      <c r="M136" s="19"/>
      <c r="N136" s="19" t="s">
        <v>435</v>
      </c>
      <c r="O136" s="80">
        <v>21.24</v>
      </c>
      <c r="P136" s="131">
        <f t="shared" si="5"/>
        <v>35683.199999999997</v>
      </c>
      <c r="Q136" s="18"/>
      <c r="V136" s="1">
        <f t="shared" si="6"/>
        <v>11</v>
      </c>
      <c r="W136" s="1" t="e">
        <f>_xlfn.XLOOKUP(N136,#REF!,#REF!,"없음")</f>
        <v>#REF!</v>
      </c>
      <c r="X136" s="1">
        <v>11</v>
      </c>
      <c r="Y136" s="1" t="e">
        <f>_xlfn.XLOOKUP(N136,#REF!,#REF!,"없음")</f>
        <v>#REF!</v>
      </c>
    </row>
    <row r="137" spans="1:26" ht="13.5" customHeight="1">
      <c r="A137" s="18" t="s">
        <v>5</v>
      </c>
      <c r="B137" s="109" t="s">
        <v>286</v>
      </c>
      <c r="C137" s="19" t="s">
        <v>235</v>
      </c>
      <c r="D137" s="18" t="s">
        <v>436</v>
      </c>
      <c r="E137" s="118" t="s">
        <v>437</v>
      </c>
      <c r="F137" s="19" t="s">
        <v>283</v>
      </c>
      <c r="G137" s="19">
        <v>360</v>
      </c>
      <c r="H137" s="19">
        <v>18</v>
      </c>
      <c r="I137" s="198">
        <f>_xlfn.LET(
  _xlpm.orderNum, N137,
  _xlpm.usedCount, COUNTIFS('ASRS parts replacement'!F:F, _xlpm.orderNum, 'ASRS parts replacement'!A:A, "&gt;=2025-01-01", 'ASRS parts replacement'!A:A, "&lt;=2025-12-31"),
  IF(_xlpm.usedCount=0, 2, MAX(2, _xlpm.usedCount/12*6*2))
)</f>
        <v>2</v>
      </c>
      <c r="J137" s="19" t="str">
        <f t="shared" si="3"/>
        <v>O</v>
      </c>
      <c r="K137" s="106">
        <v>213</v>
      </c>
      <c r="L137" s="19" t="s">
        <v>255</v>
      </c>
      <c r="M137" s="19" t="s">
        <v>233</v>
      </c>
      <c r="N137" s="19">
        <v>10395279</v>
      </c>
      <c r="O137" s="80">
        <v>85.98</v>
      </c>
      <c r="P137" s="131">
        <f t="shared" si="5"/>
        <v>144446.39999999999</v>
      </c>
      <c r="Q137" s="18"/>
      <c r="R137" s="1" t="s">
        <v>303</v>
      </c>
      <c r="V137" s="1">
        <f t="shared" si="6"/>
        <v>18</v>
      </c>
      <c r="W137" s="1" t="e">
        <f>_xlfn.XLOOKUP(N137,#REF!,#REF!,"없음")</f>
        <v>#REF!</v>
      </c>
      <c r="Y137" s="1" t="e">
        <f>_xlfn.XLOOKUP(N137,#REF!,#REF!,"없음")</f>
        <v>#REF!</v>
      </c>
    </row>
    <row r="138" spans="1:26" ht="13.5" customHeight="1">
      <c r="A138" s="18" t="s">
        <v>5</v>
      </c>
      <c r="B138" s="109" t="s">
        <v>286</v>
      </c>
      <c r="C138" s="19" t="s">
        <v>235</v>
      </c>
      <c r="D138" s="18" t="s">
        <v>438</v>
      </c>
      <c r="E138" s="117" t="s">
        <v>439</v>
      </c>
      <c r="F138" s="19" t="s">
        <v>293</v>
      </c>
      <c r="G138" s="19">
        <v>360</v>
      </c>
      <c r="H138" s="19">
        <v>15</v>
      </c>
      <c r="I138" s="198">
        <f>_xlfn.LET(
  _xlpm.orderNum, N138,
  _xlpm.usedCount, COUNTIFS('ASRS parts replacement'!F:F, _xlpm.orderNum, 'ASRS parts replacement'!A:A, "&gt;=2025-01-01", 'ASRS parts replacement'!A:A, "&lt;=2025-12-31"),
  IF(_xlpm.usedCount=0, 2, MAX(2, _xlpm.usedCount/12*6*2))
)</f>
        <v>2</v>
      </c>
      <c r="J138" s="19" t="str">
        <f t="shared" si="3"/>
        <v>O</v>
      </c>
      <c r="K138" s="106">
        <v>213</v>
      </c>
      <c r="L138" s="19" t="s">
        <v>144</v>
      </c>
      <c r="M138" s="19" t="s">
        <v>233</v>
      </c>
      <c r="N138" s="19">
        <v>10395273</v>
      </c>
      <c r="O138" s="80">
        <v>75.44</v>
      </c>
      <c r="P138" s="131">
        <f t="shared" si="5"/>
        <v>126739.2</v>
      </c>
      <c r="Q138" s="18"/>
      <c r="R138" s="1" t="s">
        <v>303</v>
      </c>
      <c r="V138" s="1">
        <f t="shared" si="6"/>
        <v>15</v>
      </c>
      <c r="W138" s="1" t="e">
        <f>_xlfn.XLOOKUP(N138,#REF!,#REF!,"없음")</f>
        <v>#REF!</v>
      </c>
      <c r="X138" s="1">
        <v>15</v>
      </c>
      <c r="Y138" s="1" t="e">
        <f>_xlfn.XLOOKUP(N138,#REF!,#REF!,"없음")</f>
        <v>#REF!</v>
      </c>
    </row>
    <row r="139" spans="1:26" ht="31.15" customHeight="1">
      <c r="A139" s="18" t="s">
        <v>5</v>
      </c>
      <c r="B139" s="109" t="s">
        <v>286</v>
      </c>
      <c r="C139" s="19" t="s">
        <v>440</v>
      </c>
      <c r="D139" s="92" t="s">
        <v>441</v>
      </c>
      <c r="E139" s="110" t="s">
        <v>442</v>
      </c>
      <c r="F139" s="19" t="s">
        <v>293</v>
      </c>
      <c r="G139" s="19">
        <v>90</v>
      </c>
      <c r="H139" s="19">
        <v>6</v>
      </c>
      <c r="I139" s="198">
        <f>_xlfn.LET(
  _xlpm.orderNum, N139,
  _xlpm.usedCount, COUNTIFS('ASRS parts replacement'!F:F, _xlpm.orderNum, 'ASRS parts replacement'!A:A, "&gt;=2025-01-01", 'ASRS parts replacement'!A:A, "&lt;=2025-12-31"),
  IF(_xlpm.usedCount=0, 2, MAX(2, _xlpm.usedCount/12*6*2))
)</f>
        <v>2</v>
      </c>
      <c r="J139" s="19" t="str">
        <f t="shared" si="3"/>
        <v>O</v>
      </c>
      <c r="K139" s="106">
        <v>123</v>
      </c>
      <c r="L139" s="19" t="s">
        <v>144</v>
      </c>
      <c r="M139" s="19"/>
      <c r="N139" s="19" t="s">
        <v>443</v>
      </c>
      <c r="O139" s="80">
        <v>1059.9000000000001</v>
      </c>
      <c r="P139" s="131">
        <f t="shared" ref="P139:P142" si="7">$P$5*O139</f>
        <v>1814548.8</v>
      </c>
      <c r="Q139" s="18"/>
      <c r="V139" s="1">
        <f t="shared" si="6"/>
        <v>6</v>
      </c>
      <c r="W139" s="1" t="e">
        <f>_xlfn.XLOOKUP(N139,#REF!,#REF!,"없음")</f>
        <v>#REF!</v>
      </c>
      <c r="Y139" s="1" t="e">
        <f>_xlfn.XLOOKUP(N139,#REF!,#REF!,"없음")</f>
        <v>#REF!</v>
      </c>
    </row>
    <row r="140" spans="1:26" ht="13.5" customHeight="1">
      <c r="A140" s="18" t="s">
        <v>5</v>
      </c>
      <c r="B140" s="109" t="s">
        <v>286</v>
      </c>
      <c r="C140" s="19" t="s">
        <v>440</v>
      </c>
      <c r="D140" s="18" t="s">
        <v>444</v>
      </c>
      <c r="E140" s="120" t="s">
        <v>445</v>
      </c>
      <c r="F140" s="19" t="s">
        <v>283</v>
      </c>
      <c r="G140" s="19">
        <v>90</v>
      </c>
      <c r="H140" s="19">
        <v>4</v>
      </c>
      <c r="I140" s="198">
        <f>_xlfn.LET(
  _xlpm.orderNum, N140,
  _xlpm.usedCount, COUNTIFS('ASRS parts replacement'!F:F, _xlpm.orderNum, 'ASRS parts replacement'!A:A, "&gt;=2025-01-01", 'ASRS parts replacement'!A:A, "&lt;=2025-12-31"),
  IF(_xlpm.usedCount=0, 2, MAX(2, _xlpm.usedCount/12*6*2))
)</f>
        <v>2</v>
      </c>
      <c r="J140" s="19" t="str">
        <f t="shared" si="3"/>
        <v>O</v>
      </c>
      <c r="K140" s="106">
        <v>123</v>
      </c>
      <c r="L140" s="19" t="s">
        <v>144</v>
      </c>
      <c r="M140" s="19"/>
      <c r="N140" s="19" t="s">
        <v>446</v>
      </c>
      <c r="O140" s="80">
        <v>16.940000000000001</v>
      </c>
      <c r="P140" s="131">
        <f t="shared" si="7"/>
        <v>29001.280000000002</v>
      </c>
      <c r="Q140" s="18"/>
      <c r="V140" s="1">
        <f t="shared" si="6"/>
        <v>4</v>
      </c>
      <c r="W140" s="1" t="e">
        <f>_xlfn.XLOOKUP(N140,#REF!,#REF!,"없음")</f>
        <v>#REF!</v>
      </c>
      <c r="Y140" s="1" t="e">
        <f>_xlfn.XLOOKUP(N140,#REF!,#REF!,"없음")</f>
        <v>#REF!</v>
      </c>
    </row>
    <row r="141" spans="1:26" ht="13.35" customHeight="1">
      <c r="A141" s="18" t="s">
        <v>447</v>
      </c>
      <c r="B141" s="109" t="s">
        <v>286</v>
      </c>
      <c r="C141" s="19" t="s">
        <v>440</v>
      </c>
      <c r="D141" s="18" t="s">
        <v>448</v>
      </c>
      <c r="E141" s="110" t="s">
        <v>449</v>
      </c>
      <c r="F141" s="19" t="s">
        <v>283</v>
      </c>
      <c r="G141" s="19">
        <v>90</v>
      </c>
      <c r="H141" s="19">
        <v>2</v>
      </c>
      <c r="I141" s="198">
        <f>_xlfn.LET(
  _xlpm.orderNum, N141,
  _xlpm.usedCount, COUNTIFS('ASRS parts replacement'!F:F, _xlpm.orderNum, 'ASRS parts replacement'!A:A, "&gt;=2025-01-01", 'ASRS parts replacement'!A:A, "&lt;=2025-12-31"),
  IF(_xlpm.usedCount=0, 2, MAX(2, _xlpm.usedCount/12*6*2))
)</f>
        <v>2</v>
      </c>
      <c r="J141" s="19" t="str">
        <f>IF(H141&lt;I141,"X","O")</f>
        <v>O</v>
      </c>
      <c r="K141" s="106">
        <v>123</v>
      </c>
      <c r="L141" s="19" t="s">
        <v>255</v>
      </c>
      <c r="M141" s="19"/>
      <c r="N141" s="19" t="s">
        <v>450</v>
      </c>
      <c r="O141" s="80"/>
      <c r="P141" s="131">
        <f t="shared" si="7"/>
        <v>0</v>
      </c>
      <c r="Q141" s="18"/>
      <c r="V141" s="1">
        <f t="shared" si="6"/>
        <v>2</v>
      </c>
      <c r="W141" s="1" t="e">
        <f>_xlfn.XLOOKUP(N141,#REF!,#REF!,"없음")</f>
        <v>#REF!</v>
      </c>
      <c r="X141" s="1">
        <v>2</v>
      </c>
      <c r="Y141" s="1" t="e">
        <f>_xlfn.XLOOKUP(N141,#REF!,#REF!,"없음")</f>
        <v>#REF!</v>
      </c>
    </row>
    <row r="142" spans="1:26" ht="13.35" customHeight="1">
      <c r="A142" s="18" t="s">
        <v>447</v>
      </c>
      <c r="B142" s="109" t="s">
        <v>286</v>
      </c>
      <c r="C142" s="19" t="s">
        <v>440</v>
      </c>
      <c r="D142" s="18" t="s">
        <v>451</v>
      </c>
      <c r="E142" s="110">
        <v>10689711</v>
      </c>
      <c r="F142" s="19" t="s">
        <v>283</v>
      </c>
      <c r="G142" s="19">
        <v>90</v>
      </c>
      <c r="H142" s="19">
        <v>3</v>
      </c>
      <c r="I142" s="198">
        <f>_xlfn.LET(
  _xlpm.orderNum, N142,
  _xlpm.usedCount, COUNTIFS('ASRS parts replacement'!F:F, _xlpm.orderNum, 'ASRS parts replacement'!A:A, "&gt;=2025-01-01", 'ASRS parts replacement'!A:A, "&lt;=2025-12-31"),
  IF(_xlpm.usedCount=0, 2, MAX(2, _xlpm.usedCount/12*6*2))
)</f>
        <v>2</v>
      </c>
      <c r="J142" s="19" t="str">
        <f>IF(H142&lt;I142,"X","O")</f>
        <v>O</v>
      </c>
      <c r="K142" s="106">
        <v>123</v>
      </c>
      <c r="L142" s="19"/>
      <c r="M142" s="19" t="s">
        <v>452</v>
      </c>
      <c r="N142" s="19" t="s">
        <v>453</v>
      </c>
      <c r="O142" s="80"/>
      <c r="P142" s="131">
        <f t="shared" si="7"/>
        <v>0</v>
      </c>
      <c r="Q142" s="18"/>
      <c r="V142" s="1">
        <f t="shared" si="6"/>
        <v>3</v>
      </c>
      <c r="Z142" t="s">
        <v>285</v>
      </c>
    </row>
    <row r="143" spans="1:26" ht="13.5" customHeight="1">
      <c r="A143" s="18" t="s">
        <v>5</v>
      </c>
      <c r="B143" s="109" t="s">
        <v>286</v>
      </c>
      <c r="C143" s="19" t="s">
        <v>454</v>
      </c>
      <c r="D143" s="18" t="s">
        <v>455</v>
      </c>
      <c r="E143" s="117" t="s">
        <v>456</v>
      </c>
      <c r="F143" s="19" t="s">
        <v>293</v>
      </c>
      <c r="G143" s="19">
        <v>90</v>
      </c>
      <c r="H143" s="19">
        <v>13</v>
      </c>
      <c r="I143" s="199">
        <v>10</v>
      </c>
      <c r="J143" s="19" t="str">
        <f t="shared" si="3"/>
        <v>O</v>
      </c>
      <c r="K143" s="106">
        <v>113</v>
      </c>
      <c r="L143" s="19" t="s">
        <v>144</v>
      </c>
      <c r="M143" s="19"/>
      <c r="N143" s="19" t="s">
        <v>457</v>
      </c>
      <c r="O143" s="80">
        <v>1607.77</v>
      </c>
      <c r="P143" s="131">
        <f>$P$5*O143</f>
        <v>2752502.2399999998</v>
      </c>
      <c r="Q143" s="18"/>
      <c r="R143" s="1" t="s">
        <v>303</v>
      </c>
      <c r="V143" s="1">
        <f t="shared" si="6"/>
        <v>13</v>
      </c>
      <c r="W143" s="1" t="e">
        <f>_xlfn.XLOOKUP(N143,#REF!,#REF!,"없음")</f>
        <v>#REF!</v>
      </c>
      <c r="Y143" s="1" t="e">
        <f>_xlfn.XLOOKUP(N143,#REF!,#REF!,"없음")</f>
        <v>#REF!</v>
      </c>
    </row>
    <row r="144" spans="1:26" ht="13.5" customHeight="1">
      <c r="A144" s="18" t="s">
        <v>5</v>
      </c>
      <c r="B144" s="109" t="s">
        <v>286</v>
      </c>
      <c r="C144" s="19" t="s">
        <v>458</v>
      </c>
      <c r="D144" s="18" t="s">
        <v>459</v>
      </c>
      <c r="E144" s="117" t="s">
        <v>460</v>
      </c>
      <c r="F144" s="19" t="s">
        <v>293</v>
      </c>
      <c r="G144" s="19">
        <v>90</v>
      </c>
      <c r="H144" s="19">
        <v>4</v>
      </c>
      <c r="I144" s="198">
        <f>_xlfn.LET(
  _xlpm.orderNum, N144,
  _xlpm.usedCount, COUNTIFS('ASRS parts replacement'!F:F, _xlpm.orderNum, 'ASRS parts replacement'!A:A, "&gt;=2025-01-01", 'ASRS parts replacement'!A:A, "&lt;=2025-12-31"),
  IF(_xlpm.usedCount=0, 2, MAX(2, _xlpm.usedCount/12*6*2))
)</f>
        <v>2</v>
      </c>
      <c r="J144" s="19" t="str">
        <f t="shared" ref="J144:J386" si="8">IF(H144&lt;I144,"X","O")</f>
        <v>O</v>
      </c>
      <c r="K144" s="106">
        <v>114</v>
      </c>
      <c r="L144" s="19"/>
      <c r="M144" s="19" t="s">
        <v>461</v>
      </c>
      <c r="N144" s="263">
        <v>10404892</v>
      </c>
      <c r="O144" s="264">
        <v>258.19</v>
      </c>
      <c r="P144" s="265">
        <f t="shared" ref="P144:P155" si="9">$P$5*O144</f>
        <v>442021.27999999997</v>
      </c>
      <c r="Q144" s="18"/>
      <c r="R144" s="1" t="s">
        <v>303</v>
      </c>
      <c r="V144" s="1">
        <f t="shared" si="6"/>
        <v>4</v>
      </c>
      <c r="W144" s="1" t="e">
        <f>_xlfn.XLOOKUP(N144,#REF!,#REF!,"없음")</f>
        <v>#REF!</v>
      </c>
      <c r="Y144" s="1" t="e">
        <f>_xlfn.XLOOKUP(N144,#REF!,#REF!,"없음")</f>
        <v>#REF!</v>
      </c>
    </row>
    <row r="145" spans="1:25" ht="13.5" customHeight="1">
      <c r="A145" s="18" t="s">
        <v>5</v>
      </c>
      <c r="B145" s="109" t="s">
        <v>286</v>
      </c>
      <c r="C145" s="19" t="s">
        <v>458</v>
      </c>
      <c r="D145" s="18" t="s">
        <v>462</v>
      </c>
      <c r="E145" s="19" t="s">
        <v>463</v>
      </c>
      <c r="F145" s="19" t="s">
        <v>293</v>
      </c>
      <c r="G145" s="19">
        <v>90</v>
      </c>
      <c r="H145" s="19">
        <v>5</v>
      </c>
      <c r="I145" s="198">
        <f>_xlfn.LET(
  _xlpm.orderNum, N145,
  _xlpm.usedCount, COUNTIFS('ASRS parts replacement'!F:F, _xlpm.orderNum, 'ASRS parts replacement'!A:A, "&gt;=2025-01-01", 'ASRS parts replacement'!A:A, "&lt;=2025-12-31"),
  IF(_xlpm.usedCount=0, 2, MAX(2, _xlpm.usedCount/12*6*2))
)</f>
        <v>2</v>
      </c>
      <c r="J145" s="19" t="str">
        <f t="shared" si="8"/>
        <v>O</v>
      </c>
      <c r="K145" s="106">
        <v>114</v>
      </c>
      <c r="L145" s="19" t="s">
        <v>144</v>
      </c>
      <c r="M145" s="19" t="s">
        <v>461</v>
      </c>
      <c r="N145" s="19" t="s">
        <v>464</v>
      </c>
      <c r="O145" s="80">
        <v>20.32</v>
      </c>
      <c r="P145" s="131">
        <f t="shared" si="9"/>
        <v>34787.840000000004</v>
      </c>
      <c r="Q145" s="18"/>
      <c r="V145" s="1">
        <f t="shared" si="6"/>
        <v>5</v>
      </c>
      <c r="W145" s="1" t="e">
        <f>_xlfn.XLOOKUP(N145,#REF!,#REF!,"없음")</f>
        <v>#REF!</v>
      </c>
      <c r="Y145" s="1" t="e">
        <f>_xlfn.XLOOKUP(N145,#REF!,#REF!,"없음")</f>
        <v>#REF!</v>
      </c>
    </row>
    <row r="146" spans="1:25" ht="13.5" customHeight="1">
      <c r="A146" s="18" t="s">
        <v>5</v>
      </c>
      <c r="B146" s="109" t="s">
        <v>286</v>
      </c>
      <c r="C146" s="19" t="s">
        <v>465</v>
      </c>
      <c r="D146" s="18" t="s">
        <v>466</v>
      </c>
      <c r="E146" s="19" t="s">
        <v>467</v>
      </c>
      <c r="F146" s="19" t="s">
        <v>283</v>
      </c>
      <c r="G146" s="19">
        <v>90</v>
      </c>
      <c r="H146" s="19">
        <v>4</v>
      </c>
      <c r="I146" s="198">
        <f>_xlfn.LET(
  _xlpm.orderNum, N146,
  _xlpm.usedCount, COUNTIFS('ASRS parts replacement'!F:F, _xlpm.orderNum, 'ASRS parts replacement'!A:A, "&gt;=2025-01-01", 'ASRS parts replacement'!A:A, "&lt;=2025-12-31"),
  IF(_xlpm.usedCount=0, 2, MAX(2, _xlpm.usedCount/12*6*2))
)</f>
        <v>2</v>
      </c>
      <c r="J146" s="19" t="str">
        <f t="shared" si="8"/>
        <v>O</v>
      </c>
      <c r="K146" s="106">
        <v>113</v>
      </c>
      <c r="L146" s="19" t="s">
        <v>255</v>
      </c>
      <c r="M146" s="19"/>
      <c r="N146" s="19" t="s">
        <v>468</v>
      </c>
      <c r="O146" s="80">
        <v>603.80999999999995</v>
      </c>
      <c r="P146" s="131">
        <f t="shared" si="9"/>
        <v>1033722.7199999999</v>
      </c>
      <c r="Q146" s="18"/>
      <c r="V146" s="1">
        <f t="shared" si="6"/>
        <v>4</v>
      </c>
      <c r="W146" s="1" t="e">
        <f>_xlfn.XLOOKUP(N146,#REF!,#REF!,"없음")</f>
        <v>#REF!</v>
      </c>
      <c r="Y146" s="1" t="e">
        <f>_xlfn.XLOOKUP(N146,#REF!,#REF!,"없음")</f>
        <v>#REF!</v>
      </c>
    </row>
    <row r="147" spans="1:25" ht="13.5" customHeight="1">
      <c r="A147" s="18" t="s">
        <v>5</v>
      </c>
      <c r="B147" s="18" t="s">
        <v>286</v>
      </c>
      <c r="C147" s="19" t="s">
        <v>469</v>
      </c>
      <c r="D147" s="18" t="s">
        <v>470</v>
      </c>
      <c r="E147" s="358" t="s">
        <v>3818</v>
      </c>
      <c r="F147" s="19" t="s">
        <v>293</v>
      </c>
      <c r="G147" s="19">
        <v>180</v>
      </c>
      <c r="H147" s="19">
        <v>3</v>
      </c>
      <c r="I147" s="196">
        <v>1</v>
      </c>
      <c r="J147" s="19" t="str">
        <f>IF(H147&lt;I147,"X","O")</f>
        <v>O</v>
      </c>
      <c r="K147" s="106">
        <v>123</v>
      </c>
      <c r="L147" s="19" t="s">
        <v>144</v>
      </c>
      <c r="M147" s="19"/>
      <c r="N147" s="19">
        <v>10729207</v>
      </c>
      <c r="O147" s="80">
        <v>21.24</v>
      </c>
      <c r="P147" s="131">
        <f t="shared" si="9"/>
        <v>36362.879999999997</v>
      </c>
      <c r="Q147" s="18"/>
      <c r="V147" s="1">
        <f t="shared" si="6"/>
        <v>3</v>
      </c>
      <c r="W147" s="1" t="e">
        <f>_xlfn.XLOOKUP(N147,#REF!,#REF!,"없음")</f>
        <v>#REF!</v>
      </c>
      <c r="Y147" s="1" t="e">
        <f>_xlfn.XLOOKUP(N147,#REF!,#REF!,"없음")</f>
        <v>#REF!</v>
      </c>
    </row>
    <row r="148" spans="1:25" ht="13.5" customHeight="1">
      <c r="A148" s="18" t="s">
        <v>5</v>
      </c>
      <c r="B148" s="18" t="s">
        <v>286</v>
      </c>
      <c r="C148" s="19" t="s">
        <v>469</v>
      </c>
      <c r="D148" s="18" t="s">
        <v>471</v>
      </c>
      <c r="E148" s="19" t="s">
        <v>3781</v>
      </c>
      <c r="F148" s="19" t="s">
        <v>293</v>
      </c>
      <c r="G148" s="19">
        <v>180</v>
      </c>
      <c r="H148" s="19">
        <v>1</v>
      </c>
      <c r="I148" s="196">
        <v>1</v>
      </c>
      <c r="J148" s="19" t="str">
        <f t="shared" si="8"/>
        <v>O</v>
      </c>
      <c r="K148" s="106">
        <v>114</v>
      </c>
      <c r="L148" s="19" t="s">
        <v>144</v>
      </c>
      <c r="M148" s="19"/>
      <c r="N148" s="19">
        <v>10705327</v>
      </c>
      <c r="O148" s="80">
        <v>165.63</v>
      </c>
      <c r="P148" s="131">
        <f t="shared" si="9"/>
        <v>283558.56</v>
      </c>
      <c r="Q148" s="18"/>
      <c r="V148" s="1">
        <f t="shared" si="6"/>
        <v>1</v>
      </c>
      <c r="W148" s="1" t="e">
        <f>_xlfn.XLOOKUP(N148,#REF!,#REF!,"없음")</f>
        <v>#REF!</v>
      </c>
      <c r="Y148" s="1" t="e">
        <f>_xlfn.XLOOKUP(N148,#REF!,#REF!,"없음")</f>
        <v>#REF!</v>
      </c>
    </row>
    <row r="149" spans="1:25" ht="13.5" customHeight="1">
      <c r="A149" s="18" t="s">
        <v>5</v>
      </c>
      <c r="B149" s="109" t="s">
        <v>286</v>
      </c>
      <c r="C149" s="19" t="s">
        <v>235</v>
      </c>
      <c r="D149" s="18" t="s">
        <v>472</v>
      </c>
      <c r="E149" s="117" t="s">
        <v>473</v>
      </c>
      <c r="F149" s="19" t="s">
        <v>293</v>
      </c>
      <c r="G149" s="19">
        <v>90</v>
      </c>
      <c r="H149" s="19">
        <v>16</v>
      </c>
      <c r="I149" s="198">
        <f>_xlfn.LET(
  _xlpm.orderNum, N149,
  _xlpm.usedCount, COUNTIFS('ASRS parts replacement'!F:F, _xlpm.orderNum, 'ASRS parts replacement'!A:A, "&gt;=2025-01-01", 'ASRS parts replacement'!A:A, "&lt;=2025-12-31"),
  IF(_xlpm.usedCount=0, 2, MAX(2, _xlpm.usedCount/12*6*2))
)</f>
        <v>2</v>
      </c>
      <c r="J149" s="19" t="str">
        <f t="shared" si="8"/>
        <v>O</v>
      </c>
      <c r="K149" s="106">
        <v>213</v>
      </c>
      <c r="L149" s="19" t="s">
        <v>144</v>
      </c>
      <c r="M149" s="19" t="s">
        <v>239</v>
      </c>
      <c r="N149" s="263">
        <v>10519144</v>
      </c>
      <c r="O149" s="264"/>
      <c r="P149" s="265">
        <f t="shared" si="9"/>
        <v>0</v>
      </c>
      <c r="Q149" s="18"/>
      <c r="V149" s="1">
        <f t="shared" si="6"/>
        <v>16</v>
      </c>
      <c r="W149" s="1" t="e">
        <f>_xlfn.XLOOKUP(N149,#REF!,#REF!,"없음")</f>
        <v>#REF!</v>
      </c>
      <c r="X149" s="1">
        <v>18</v>
      </c>
      <c r="Y149" s="1" t="e">
        <f>_xlfn.XLOOKUP(N149,#REF!,#REF!,"없음")</f>
        <v>#REF!</v>
      </c>
    </row>
    <row r="150" spans="1:25" ht="13.5" customHeight="1">
      <c r="A150" s="18" t="s">
        <v>5</v>
      </c>
      <c r="B150" s="109" t="s">
        <v>286</v>
      </c>
      <c r="C150" s="19" t="s">
        <v>235</v>
      </c>
      <c r="D150" s="207" t="s">
        <v>474</v>
      </c>
      <c r="E150" s="117" t="s">
        <v>475</v>
      </c>
      <c r="F150" s="19" t="s">
        <v>293</v>
      </c>
      <c r="G150" s="19">
        <v>90</v>
      </c>
      <c r="H150" s="19">
        <v>10</v>
      </c>
      <c r="I150" s="198">
        <f>_xlfn.LET(
  _xlpm.orderNum, N150,
  _xlpm.usedCount, COUNTIFS('ASRS parts replacement'!F:F, _xlpm.orderNum, 'ASRS parts replacement'!A:A, "&gt;=2025-01-01", 'ASRS parts replacement'!A:A, "&lt;=2025-12-31"),
  IF(_xlpm.usedCount=0, 2, MAX(2, _xlpm.usedCount/12*6*2))
)</f>
        <v>4</v>
      </c>
      <c r="J150" s="19" t="str">
        <f t="shared" si="8"/>
        <v>O</v>
      </c>
      <c r="K150" s="106">
        <v>213</v>
      </c>
      <c r="L150" s="19"/>
      <c r="M150" s="19" t="s">
        <v>364</v>
      </c>
      <c r="N150" s="19">
        <v>10409303</v>
      </c>
      <c r="O150" s="80">
        <v>51.66</v>
      </c>
      <c r="P150" s="131">
        <f t="shared" si="9"/>
        <v>88441.919999999998</v>
      </c>
      <c r="Q150" s="18"/>
      <c r="V150" s="1">
        <f t="shared" si="6"/>
        <v>10</v>
      </c>
      <c r="W150" s="1" t="e">
        <f>_xlfn.XLOOKUP(N150,#REF!,#REF!,"없음")</f>
        <v>#REF!</v>
      </c>
      <c r="Y150" s="1" t="e">
        <f>_xlfn.XLOOKUP(N150,#REF!,#REF!,"없음")</f>
        <v>#REF!</v>
      </c>
    </row>
    <row r="151" spans="1:25" ht="13.35" customHeight="1">
      <c r="A151" s="18" t="s">
        <v>5</v>
      </c>
      <c r="B151" s="109" t="s">
        <v>286</v>
      </c>
      <c r="C151" s="19" t="s">
        <v>235</v>
      </c>
      <c r="D151" s="207" t="s">
        <v>476</v>
      </c>
      <c r="E151" s="117" t="s">
        <v>477</v>
      </c>
      <c r="F151" s="19" t="s">
        <v>283</v>
      </c>
      <c r="G151" s="19">
        <v>180</v>
      </c>
      <c r="H151" s="19">
        <v>88</v>
      </c>
      <c r="I151" s="198">
        <f>_xlfn.LET(
  _xlpm.orderNum, N151,
  _xlpm.usedCount, COUNTIFS('ASRS parts replacement'!F:F, _xlpm.orderNum, 'ASRS parts replacement'!A:A, "&gt;=2025-01-01", 'ASRS parts replacement'!A:A, "&lt;=2025-12-31"),
  IF(_xlpm.usedCount=0, 2, MAX(2, _xlpm.usedCount/12*6*2))
)</f>
        <v>14</v>
      </c>
      <c r="J151" s="19" t="str">
        <f t="shared" si="8"/>
        <v>O</v>
      </c>
      <c r="K151" s="106">
        <v>213</v>
      </c>
      <c r="L151" s="19"/>
      <c r="M151" s="19" t="s">
        <v>364</v>
      </c>
      <c r="N151" s="263">
        <v>10867661</v>
      </c>
      <c r="O151" s="264">
        <v>93</v>
      </c>
      <c r="P151" s="265">
        <f t="shared" si="9"/>
        <v>159216</v>
      </c>
      <c r="Q151" s="18"/>
      <c r="V151" s="1">
        <f t="shared" si="6"/>
        <v>88</v>
      </c>
      <c r="W151" s="1" t="e">
        <f>_xlfn.XLOOKUP(N151,#REF!,#REF!,"없음")</f>
        <v>#REF!</v>
      </c>
      <c r="X151" s="1">
        <v>12</v>
      </c>
      <c r="Y151" s="1" t="e">
        <f>_xlfn.XLOOKUP(N151,#REF!,#REF!,"없음")</f>
        <v>#REF!</v>
      </c>
    </row>
    <row r="152" spans="1:25" ht="13.5" customHeight="1">
      <c r="A152" s="114" t="s">
        <v>5</v>
      </c>
      <c r="B152" s="114" t="s">
        <v>286</v>
      </c>
      <c r="C152" s="19" t="s">
        <v>478</v>
      </c>
      <c r="D152" s="207" t="s">
        <v>479</v>
      </c>
      <c r="E152" s="117" t="s">
        <v>480</v>
      </c>
      <c r="F152" s="19" t="s">
        <v>283</v>
      </c>
      <c r="G152" s="19">
        <v>90</v>
      </c>
      <c r="H152" s="19">
        <v>24</v>
      </c>
      <c r="I152" s="198">
        <f>_xlfn.LET(
  _xlpm.orderNum, N152,
  _xlpm.usedCount, COUNTIFS('ASRS parts replacement'!F:F, _xlpm.orderNum, 'ASRS parts replacement'!A:A, "&gt;=2025-01-01", 'ASRS parts replacement'!A:A, "&lt;=2025-12-31"),
  IF(_xlpm.usedCount=0, 2, MAX(2, _xlpm.usedCount/12*6*2))
)</f>
        <v>2</v>
      </c>
      <c r="J152" s="19" t="str">
        <f t="shared" si="8"/>
        <v>O</v>
      </c>
      <c r="K152" s="106">
        <v>213</v>
      </c>
      <c r="L152" s="19"/>
      <c r="M152" s="19" t="s">
        <v>233</v>
      </c>
      <c r="N152" s="19">
        <v>10603702</v>
      </c>
      <c r="O152" s="80">
        <v>442.27</v>
      </c>
      <c r="P152" s="131">
        <f t="shared" si="9"/>
        <v>757166.24</v>
      </c>
      <c r="Q152" s="18"/>
      <c r="V152" s="1">
        <f t="shared" si="6"/>
        <v>24</v>
      </c>
      <c r="W152" s="1" t="e">
        <f>_xlfn.XLOOKUP(N152,#REF!,#REF!,"없음")</f>
        <v>#REF!</v>
      </c>
      <c r="X152" s="1">
        <v>24</v>
      </c>
      <c r="Y152" s="1" t="e">
        <f>_xlfn.XLOOKUP(N152,#REF!,#REF!,"없음")</f>
        <v>#REF!</v>
      </c>
    </row>
    <row r="153" spans="1:25" ht="13.5" customHeight="1">
      <c r="A153" s="18" t="s">
        <v>5</v>
      </c>
      <c r="B153" s="109" t="s">
        <v>286</v>
      </c>
      <c r="C153" s="19" t="s">
        <v>235</v>
      </c>
      <c r="D153" s="18" t="s">
        <v>481</v>
      </c>
      <c r="E153" s="117" t="s">
        <v>482</v>
      </c>
      <c r="F153" s="19" t="s">
        <v>293</v>
      </c>
      <c r="G153" s="19">
        <v>180</v>
      </c>
      <c r="H153" s="19">
        <v>8</v>
      </c>
      <c r="I153" s="198">
        <f>_xlfn.LET(
  _xlpm.orderNum, N153,
  _xlpm.usedCount, COUNTIFS('ASRS parts replacement'!F:F, _xlpm.orderNum, 'ASRS parts replacement'!A:A, "&gt;=2025-01-01", 'ASRS parts replacement'!A:A, "&lt;=2025-12-31"),
  IF(_xlpm.usedCount=0, 2, MAX(2, _xlpm.usedCount/12*6*2))
)</f>
        <v>2</v>
      </c>
      <c r="J153" s="19" t="str">
        <f t="shared" si="8"/>
        <v>O</v>
      </c>
      <c r="K153" s="106">
        <v>213</v>
      </c>
      <c r="L153" s="19"/>
      <c r="M153" s="19" t="s">
        <v>364</v>
      </c>
      <c r="N153" s="19">
        <v>10214920</v>
      </c>
      <c r="O153" s="80">
        <v>834.57</v>
      </c>
      <c r="P153" s="131">
        <f t="shared" si="9"/>
        <v>1428783.84</v>
      </c>
      <c r="Q153" s="18"/>
      <c r="V153" s="1">
        <f t="shared" si="6"/>
        <v>8</v>
      </c>
      <c r="W153" s="1" t="e">
        <f>_xlfn.XLOOKUP(N153,#REF!,#REF!,"없음")</f>
        <v>#REF!</v>
      </c>
      <c r="Y153" s="1" t="e">
        <f>_xlfn.XLOOKUP(N153,#REF!,#REF!,"없음")</f>
        <v>#REF!</v>
      </c>
    </row>
    <row r="154" spans="1:25" ht="13.5" customHeight="1">
      <c r="A154" s="18" t="s">
        <v>5</v>
      </c>
      <c r="B154" s="18" t="s">
        <v>286</v>
      </c>
      <c r="C154" s="19" t="s">
        <v>235</v>
      </c>
      <c r="D154" s="18" t="s">
        <v>483</v>
      </c>
      <c r="E154" s="19" t="s">
        <v>484</v>
      </c>
      <c r="F154" s="19" t="s">
        <v>293</v>
      </c>
      <c r="G154" s="19">
        <v>180</v>
      </c>
      <c r="H154" s="19">
        <v>6</v>
      </c>
      <c r="I154" s="198">
        <f>_xlfn.LET(
  _xlpm.orderNum, N154,
  _xlpm.usedCount, COUNTIFS('ASRS parts replacement'!F:F, _xlpm.orderNum, 'ASRS parts replacement'!A:A, "&gt;=2025-01-01", 'ASRS parts replacement'!A:A, "&lt;=2025-12-31"),
  IF(_xlpm.usedCount=0, 2, MAX(2, _xlpm.usedCount/12*6*2))
)</f>
        <v>2</v>
      </c>
      <c r="J154" s="19" t="str">
        <f>IF(H154&lt;I154,"X","O")</f>
        <v>O</v>
      </c>
      <c r="K154" s="106">
        <v>213</v>
      </c>
      <c r="L154" s="19"/>
      <c r="M154" s="19" t="s">
        <v>364</v>
      </c>
      <c r="N154" s="19">
        <v>10595386</v>
      </c>
      <c r="O154" s="80">
        <v>15.1</v>
      </c>
      <c r="P154" s="131">
        <f t="shared" si="9"/>
        <v>25851.200000000001</v>
      </c>
      <c r="Q154" s="18"/>
      <c r="V154" s="1">
        <f t="shared" si="6"/>
        <v>6</v>
      </c>
      <c r="W154" s="1" t="e">
        <f>_xlfn.XLOOKUP(N154,#REF!,#REF!,"없음")</f>
        <v>#REF!</v>
      </c>
      <c r="X154" s="1">
        <v>6</v>
      </c>
      <c r="Y154" s="1" t="e">
        <f>_xlfn.XLOOKUP(N154,#REF!,#REF!,"없음")</f>
        <v>#REF!</v>
      </c>
    </row>
    <row r="155" spans="1:25" ht="13.5" customHeight="1">
      <c r="A155" s="18" t="s">
        <v>5</v>
      </c>
      <c r="B155" s="18" t="s">
        <v>286</v>
      </c>
      <c r="C155" s="19" t="s">
        <v>235</v>
      </c>
      <c r="D155" s="18" t="s">
        <v>3782</v>
      </c>
      <c r="E155" s="19" t="s">
        <v>3783</v>
      </c>
      <c r="F155" s="19" t="s">
        <v>293</v>
      </c>
      <c r="G155" s="19">
        <v>720</v>
      </c>
      <c r="H155" s="19">
        <v>11</v>
      </c>
      <c r="I155" s="198">
        <f>_xlfn.LET(
  _xlpm.orderNum, N155,
  _xlpm.usedCount, COUNTIFS('ASRS parts replacement'!F:F, _xlpm.orderNum, 'ASRS parts replacement'!A:A, "&gt;=2025-01-01", 'ASRS parts replacement'!A:A, "&lt;=2025-12-31"),
  IF(_xlpm.usedCount=0, 2, MAX(2, _xlpm.usedCount/12*6*2))
)</f>
        <v>2</v>
      </c>
      <c r="J155" s="19" t="str">
        <f>IF(H155&lt;I155,"X","O")</f>
        <v>O</v>
      </c>
      <c r="K155" s="106">
        <v>213</v>
      </c>
      <c r="L155" s="19"/>
      <c r="M155" s="19" t="s">
        <v>233</v>
      </c>
      <c r="N155" s="19" t="s">
        <v>3780</v>
      </c>
      <c r="O155" s="80"/>
      <c r="P155" s="131">
        <f t="shared" si="9"/>
        <v>0</v>
      </c>
      <c r="Q155" s="18"/>
      <c r="W155" s="1" t="e">
        <f>_xlfn.XLOOKUP(N155,#REF!,#REF!,"없음")</f>
        <v>#REF!</v>
      </c>
      <c r="Y155" s="1" t="e">
        <f>_xlfn.XLOOKUP(N155,#REF!,#REF!,"없음")</f>
        <v>#REF!</v>
      </c>
    </row>
    <row r="156" spans="1:25" ht="13.35" customHeight="1">
      <c r="A156" s="18" t="s">
        <v>5</v>
      </c>
      <c r="B156" s="109" t="s">
        <v>286</v>
      </c>
      <c r="C156" s="19" t="s">
        <v>485</v>
      </c>
      <c r="D156" s="18" t="s">
        <v>486</v>
      </c>
      <c r="E156" s="19" t="s">
        <v>487</v>
      </c>
      <c r="F156" s="19" t="s">
        <v>293</v>
      </c>
      <c r="G156" s="19">
        <v>180</v>
      </c>
      <c r="H156" s="19">
        <v>12</v>
      </c>
      <c r="I156" s="198">
        <f>_xlfn.LET(
  _xlpm.orderNum, N156,
  _xlpm.usedCount, COUNTIFS('ASRS parts replacement'!F:F, _xlpm.orderNum, 'ASRS parts replacement'!A:A, "&gt;=2025-01-01", 'ASRS parts replacement'!A:A, "&lt;=2025-12-31"),
  IF(_xlpm.usedCount=0, 2, MAX(2, _xlpm.usedCount/12*6*2))
)</f>
        <v>2</v>
      </c>
      <c r="J156" s="19" t="str">
        <f t="shared" si="8"/>
        <v>O</v>
      </c>
      <c r="K156" s="106" t="s">
        <v>53</v>
      </c>
      <c r="L156" s="19" t="s">
        <v>144</v>
      </c>
      <c r="M156" s="19"/>
      <c r="N156" s="19">
        <v>10196637</v>
      </c>
      <c r="O156" s="80">
        <v>16.54</v>
      </c>
      <c r="P156" s="131">
        <f t="shared" ref="P156:P157" si="10">O156*P15</f>
        <v>0</v>
      </c>
      <c r="Q156" s="18"/>
      <c r="V156" s="1">
        <f t="shared" si="6"/>
        <v>12</v>
      </c>
      <c r="W156" s="1" t="e">
        <f>_xlfn.XLOOKUP(N156,#REF!,#REF!,"없음")</f>
        <v>#REF!</v>
      </c>
      <c r="X156" s="1">
        <v>12</v>
      </c>
      <c r="Y156" s="1" t="e">
        <f>_xlfn.XLOOKUP(N156,#REF!,#REF!,"없음")</f>
        <v>#REF!</v>
      </c>
    </row>
    <row r="157" spans="1:25" ht="13.35" customHeight="1">
      <c r="A157" s="18" t="s">
        <v>5</v>
      </c>
      <c r="B157" s="109" t="s">
        <v>280</v>
      </c>
      <c r="C157" s="19" t="s">
        <v>488</v>
      </c>
      <c r="D157" s="18" t="s">
        <v>489</v>
      </c>
      <c r="E157" s="19" t="s">
        <v>490</v>
      </c>
      <c r="F157" s="19" t="s">
        <v>283</v>
      </c>
      <c r="G157" s="19">
        <v>90</v>
      </c>
      <c r="H157" s="19">
        <v>5</v>
      </c>
      <c r="I157" s="198">
        <f>_xlfn.LET(
  _xlpm.orderNum, N157,
  _xlpm.usedCount, COUNTIFS('ASRS parts replacement'!F:F, _xlpm.orderNum, 'ASRS parts replacement'!A:A, "&gt;=2025-01-01", 'ASRS parts replacement'!A:A, "&lt;=2025-12-31"),
  IF(_xlpm.usedCount=0, 2, MAX(2, _xlpm.usedCount/12*6*2))
)</f>
        <v>2</v>
      </c>
      <c r="J157" s="19" t="s">
        <v>491</v>
      </c>
      <c r="K157" s="106"/>
      <c r="L157" s="19" t="s">
        <v>492</v>
      </c>
      <c r="M157" s="19"/>
      <c r="N157" s="19">
        <v>10221051</v>
      </c>
      <c r="O157" s="80">
        <v>53.97</v>
      </c>
      <c r="P157" s="131">
        <f t="shared" si="10"/>
        <v>0</v>
      </c>
      <c r="Q157" s="18"/>
      <c r="V157" s="1">
        <f t="shared" si="6"/>
        <v>5</v>
      </c>
      <c r="X157" s="1" t="e">
        <v>#REF!</v>
      </c>
    </row>
    <row r="158" spans="1:25" ht="13.5" customHeight="1">
      <c r="A158" s="18" t="s">
        <v>447</v>
      </c>
      <c r="B158" s="18" t="s">
        <v>280</v>
      </c>
      <c r="C158" s="19" t="s">
        <v>493</v>
      </c>
      <c r="D158" s="18" t="s">
        <v>494</v>
      </c>
      <c r="E158" s="19" t="s">
        <v>495</v>
      </c>
      <c r="F158" s="19" t="s">
        <v>283</v>
      </c>
      <c r="G158" s="19">
        <v>96</v>
      </c>
      <c r="H158" s="19">
        <v>10</v>
      </c>
      <c r="I158" s="196">
        <v>2</v>
      </c>
      <c r="J158" s="19" t="str">
        <f>IF(H158&lt;I158,"X","O")</f>
        <v>O</v>
      </c>
      <c r="K158" s="106">
        <v>311</v>
      </c>
      <c r="L158" s="19" t="s">
        <v>255</v>
      </c>
      <c r="M158" s="19"/>
      <c r="N158" s="19" t="s">
        <v>496</v>
      </c>
      <c r="O158" s="80">
        <v>9.26</v>
      </c>
      <c r="P158" s="131">
        <f t="shared" ref="P158:P221" si="11">O158*$P$5</f>
        <v>15853.119999999999</v>
      </c>
      <c r="Q158" s="18"/>
      <c r="V158" s="1">
        <f t="shared" si="6"/>
        <v>10</v>
      </c>
    </row>
    <row r="159" spans="1:25" ht="13.5" customHeight="1">
      <c r="A159" s="18" t="s">
        <v>447</v>
      </c>
      <c r="B159" s="18" t="s">
        <v>280</v>
      </c>
      <c r="C159" s="19" t="s">
        <v>493</v>
      </c>
      <c r="D159" s="18" t="s">
        <v>497</v>
      </c>
      <c r="E159" s="19" t="s">
        <v>498</v>
      </c>
      <c r="F159" s="19" t="s">
        <v>283</v>
      </c>
      <c r="G159" s="19">
        <v>96</v>
      </c>
      <c r="H159" s="19">
        <v>10</v>
      </c>
      <c r="I159" s="196">
        <v>2</v>
      </c>
      <c r="J159" s="19" t="str">
        <f>IF(H159&lt;I159,"X","O")</f>
        <v>O</v>
      </c>
      <c r="K159" s="106">
        <v>311</v>
      </c>
      <c r="L159" s="19" t="s">
        <v>255</v>
      </c>
      <c r="M159" s="19"/>
      <c r="N159" s="19" t="s">
        <v>499</v>
      </c>
      <c r="O159" s="80">
        <v>5.48</v>
      </c>
      <c r="P159" s="131">
        <f t="shared" si="11"/>
        <v>9381.76</v>
      </c>
      <c r="Q159" s="18"/>
      <c r="V159" s="1">
        <f t="shared" si="6"/>
        <v>10</v>
      </c>
    </row>
    <row r="160" spans="1:25" ht="13.5" customHeight="1">
      <c r="A160" s="18" t="s">
        <v>5</v>
      </c>
      <c r="B160" s="18" t="s">
        <v>500</v>
      </c>
      <c r="C160" s="19" t="s">
        <v>501</v>
      </c>
      <c r="D160" s="18" t="s">
        <v>502</v>
      </c>
      <c r="E160" s="19" t="s">
        <v>503</v>
      </c>
      <c r="F160" s="19" t="s">
        <v>504</v>
      </c>
      <c r="G160" s="19">
        <v>12</v>
      </c>
      <c r="H160" s="19">
        <v>1</v>
      </c>
      <c r="I160" s="196">
        <v>1</v>
      </c>
      <c r="J160" s="19" t="str">
        <f t="shared" si="8"/>
        <v>O</v>
      </c>
      <c r="K160" s="106">
        <v>124</v>
      </c>
      <c r="L160" s="19" t="s">
        <v>255</v>
      </c>
      <c r="M160" s="19"/>
      <c r="N160" s="19" t="s">
        <v>505</v>
      </c>
      <c r="O160" s="80">
        <v>136.97</v>
      </c>
      <c r="P160" s="131">
        <f t="shared" si="11"/>
        <v>234492.63999999998</v>
      </c>
      <c r="Q160" s="18"/>
      <c r="V160" s="1">
        <f t="shared" si="6"/>
        <v>1</v>
      </c>
      <c r="W160" s="1" t="e">
        <f>_xlfn.XLOOKUP(N160,#REF!,#REF!,"없음")</f>
        <v>#REF!</v>
      </c>
      <c r="Y160" s="1" t="e">
        <f>_xlfn.XLOOKUP(N160,#REF!,#REF!,"없음")</f>
        <v>#REF!</v>
      </c>
    </row>
    <row r="161" spans="1:26" ht="13.35" customHeight="1">
      <c r="A161" s="18" t="s">
        <v>5</v>
      </c>
      <c r="B161" s="18" t="s">
        <v>506</v>
      </c>
      <c r="C161" s="19" t="s">
        <v>334</v>
      </c>
      <c r="D161" s="18" t="s">
        <v>507</v>
      </c>
      <c r="E161" s="19" t="s">
        <v>508</v>
      </c>
      <c r="F161" s="19" t="s">
        <v>504</v>
      </c>
      <c r="G161" s="19">
        <v>8</v>
      </c>
      <c r="H161" s="19">
        <v>2</v>
      </c>
      <c r="I161" s="198">
        <f>_xlfn.LET(
  _xlpm.orderNum, N161,
  _xlpm.usedCount, COUNTIFS('ASRS parts replacement'!F:F, _xlpm.orderNum, 'ASRS parts replacement'!A:A, "&gt;=2025-01-01", 'ASRS parts replacement'!A:A, "&lt;=2025-12-31"),
  IF(_xlpm.usedCount=0, 2, MAX(2, _xlpm.usedCount/12*6*2))
)</f>
        <v>2</v>
      </c>
      <c r="J161" s="19" t="str">
        <f t="shared" si="8"/>
        <v>O</v>
      </c>
      <c r="K161" s="106" t="s">
        <v>190</v>
      </c>
      <c r="L161" s="19" t="s">
        <v>144</v>
      </c>
      <c r="M161" s="19" t="s">
        <v>509</v>
      </c>
      <c r="N161" s="19">
        <v>10205800</v>
      </c>
      <c r="O161" s="80">
        <v>5521.29</v>
      </c>
      <c r="P161" s="131">
        <f t="shared" si="11"/>
        <v>9452448.4800000004</v>
      </c>
      <c r="Q161" s="18"/>
      <c r="V161" s="1">
        <f t="shared" si="6"/>
        <v>2</v>
      </c>
      <c r="W161" s="1" t="e">
        <f>_xlfn.XLOOKUP(N161,#REF!,#REF!,"없음")</f>
        <v>#REF!</v>
      </c>
      <c r="X161" s="1">
        <v>2</v>
      </c>
      <c r="Y161" s="1" t="e">
        <f>_xlfn.XLOOKUP(N161,#REF!,#REF!,"없음")</f>
        <v>#REF!</v>
      </c>
    </row>
    <row r="162" spans="1:26" ht="13.5" customHeight="1">
      <c r="A162" s="18" t="s">
        <v>5</v>
      </c>
      <c r="B162" s="18" t="s">
        <v>506</v>
      </c>
      <c r="C162" s="19" t="s">
        <v>334</v>
      </c>
      <c r="D162" s="18" t="s">
        <v>510</v>
      </c>
      <c r="E162" s="19" t="s">
        <v>511</v>
      </c>
      <c r="F162" s="19" t="s">
        <v>512</v>
      </c>
      <c r="G162" s="19">
        <v>8</v>
      </c>
      <c r="H162" s="19">
        <v>4</v>
      </c>
      <c r="I162" s="198">
        <f>_xlfn.LET(
  _xlpm.orderNum, N162,
  _xlpm.usedCount, COUNTIFS('ASRS parts replacement'!F:F, _xlpm.orderNum, 'ASRS parts replacement'!A:A, "&gt;=2025-01-01", 'ASRS parts replacement'!A:A, "&lt;=2025-12-31"),
  IF(_xlpm.usedCount=0, 2, MAX(2, _xlpm.usedCount/12*6*2))
)</f>
        <v>2</v>
      </c>
      <c r="J162" s="19" t="str">
        <f t="shared" si="8"/>
        <v>O</v>
      </c>
      <c r="K162" s="106" t="s">
        <v>190</v>
      </c>
      <c r="L162" s="19" t="s">
        <v>144</v>
      </c>
      <c r="M162" s="19"/>
      <c r="N162" s="19">
        <v>10205543</v>
      </c>
      <c r="O162" s="80">
        <v>1322.3</v>
      </c>
      <c r="P162" s="131">
        <f t="shared" si="11"/>
        <v>2263777.6</v>
      </c>
      <c r="Q162" s="18"/>
      <c r="V162" s="1">
        <f t="shared" si="6"/>
        <v>4</v>
      </c>
      <c r="W162" s="1" t="e">
        <f>_xlfn.XLOOKUP(N162,#REF!,#REF!,"없음")</f>
        <v>#REF!</v>
      </c>
      <c r="X162" s="1">
        <v>4</v>
      </c>
      <c r="Y162" s="1" t="e">
        <f>_xlfn.XLOOKUP(N162,#REF!,#REF!,"없음")</f>
        <v>#REF!</v>
      </c>
    </row>
    <row r="163" spans="1:26" ht="13.5" customHeight="1">
      <c r="A163" s="18" t="s">
        <v>5</v>
      </c>
      <c r="B163" s="18" t="s">
        <v>506</v>
      </c>
      <c r="C163" s="19" t="s">
        <v>369</v>
      </c>
      <c r="D163" s="18" t="s">
        <v>513</v>
      </c>
      <c r="E163" s="19" t="s">
        <v>514</v>
      </c>
      <c r="F163" s="19" t="s">
        <v>504</v>
      </c>
      <c r="G163" s="19">
        <v>8</v>
      </c>
      <c r="H163" s="19">
        <v>2</v>
      </c>
      <c r="I163" s="198">
        <f>_xlfn.LET(
  _xlpm.orderNum, N163,
  _xlpm.usedCount, COUNTIFS('ASRS parts replacement'!F:F, _xlpm.orderNum, 'ASRS parts replacement'!A:A, "&gt;=2025-01-01", 'ASRS parts replacement'!A:A, "&lt;=2025-12-31"),
  IF(_xlpm.usedCount=0, 2, MAX(2, _xlpm.usedCount/12*6*2))
)</f>
        <v>2</v>
      </c>
      <c r="J163" s="19" t="str">
        <f t="shared" si="8"/>
        <v>O</v>
      </c>
      <c r="K163" s="106" t="s">
        <v>515</v>
      </c>
      <c r="L163" s="19" t="s">
        <v>144</v>
      </c>
      <c r="M163" s="19"/>
      <c r="N163" s="19" t="s">
        <v>516</v>
      </c>
      <c r="O163" s="80">
        <v>1066.0899999999999</v>
      </c>
      <c r="P163" s="131">
        <f t="shared" si="11"/>
        <v>1825146.0799999998</v>
      </c>
      <c r="Q163" s="18"/>
      <c r="V163" s="1">
        <f t="shared" si="6"/>
        <v>2</v>
      </c>
      <c r="W163" s="1" t="e">
        <f>_xlfn.XLOOKUP(N163,#REF!,#REF!,"없음")</f>
        <v>#REF!</v>
      </c>
      <c r="X163" s="1">
        <v>2</v>
      </c>
      <c r="Y163" s="1" t="e">
        <f>_xlfn.XLOOKUP(N163,#REF!,#REF!,"없음")</f>
        <v>#REF!</v>
      </c>
    </row>
    <row r="164" spans="1:26" ht="13.35" customHeight="1">
      <c r="A164" s="18" t="s">
        <v>5</v>
      </c>
      <c r="B164" s="18" t="s">
        <v>506</v>
      </c>
      <c r="C164" s="19" t="s">
        <v>369</v>
      </c>
      <c r="D164" s="18" t="s">
        <v>517</v>
      </c>
      <c r="E164" s="19" t="s">
        <v>514</v>
      </c>
      <c r="F164" s="19" t="s">
        <v>504</v>
      </c>
      <c r="G164" s="19">
        <v>8</v>
      </c>
      <c r="H164" s="19">
        <v>2</v>
      </c>
      <c r="I164" s="198">
        <f>_xlfn.LET(
  _xlpm.orderNum, N164,
  _xlpm.usedCount, COUNTIFS('ASRS parts replacement'!F:F, _xlpm.orderNum, 'ASRS parts replacement'!A:A, "&gt;=2025-01-01", 'ASRS parts replacement'!A:A, "&lt;=2025-12-31"),
  IF(_xlpm.usedCount=0, 2, MAX(2, _xlpm.usedCount/12*6*2))
)</f>
        <v>2</v>
      </c>
      <c r="J164" s="19" t="str">
        <f t="shared" si="8"/>
        <v>O</v>
      </c>
      <c r="K164" s="106" t="s">
        <v>515</v>
      </c>
      <c r="L164" s="19" t="s">
        <v>144</v>
      </c>
      <c r="M164" s="19"/>
      <c r="N164" s="19" t="s">
        <v>518</v>
      </c>
      <c r="O164" s="80">
        <v>1126.0999999999999</v>
      </c>
      <c r="P164" s="131">
        <f t="shared" si="11"/>
        <v>1927883.2</v>
      </c>
      <c r="Q164" s="18"/>
      <c r="V164" s="1">
        <f t="shared" si="6"/>
        <v>2</v>
      </c>
      <c r="W164" s="1" t="e">
        <f>_xlfn.XLOOKUP(N164,#REF!,#REF!,"없음")</f>
        <v>#REF!</v>
      </c>
      <c r="X164" s="1">
        <v>2</v>
      </c>
      <c r="Y164" s="1" t="e">
        <f>_xlfn.XLOOKUP(N164,#REF!,#REF!,"없음")</f>
        <v>#REF!</v>
      </c>
    </row>
    <row r="165" spans="1:26" ht="13.5" customHeight="1">
      <c r="A165" s="18" t="s">
        <v>5</v>
      </c>
      <c r="B165" s="18" t="s">
        <v>506</v>
      </c>
      <c r="C165" s="19" t="s">
        <v>519</v>
      </c>
      <c r="D165" s="18" t="s">
        <v>520</v>
      </c>
      <c r="E165" s="19" t="s">
        <v>521</v>
      </c>
      <c r="F165" s="19" t="s">
        <v>504</v>
      </c>
      <c r="G165" s="19">
        <v>16</v>
      </c>
      <c r="H165" s="19">
        <v>6</v>
      </c>
      <c r="I165" s="198">
        <f>_xlfn.LET(
  _xlpm.orderNum, N165,
  _xlpm.usedCount, COUNTIFS('ASRS parts replacement'!F:F, _xlpm.orderNum, 'ASRS parts replacement'!A:A, "&gt;=2025-01-01", 'ASRS parts replacement'!A:A, "&lt;=2025-12-31"),
  IF(_xlpm.usedCount=0, 2, MAX(2, _xlpm.usedCount/12*6*2))
)</f>
        <v>2</v>
      </c>
      <c r="J165" s="19" t="str">
        <f t="shared" si="8"/>
        <v>O</v>
      </c>
      <c r="K165" s="106">
        <v>102</v>
      </c>
      <c r="L165" s="19" t="s">
        <v>144</v>
      </c>
      <c r="M165" s="19" t="s">
        <v>144</v>
      </c>
      <c r="N165" s="19" t="s">
        <v>522</v>
      </c>
      <c r="O165" s="80">
        <v>181.71</v>
      </c>
      <c r="P165" s="131">
        <f t="shared" si="11"/>
        <v>311087.52</v>
      </c>
      <c r="Q165" s="18"/>
      <c r="V165" s="1">
        <f t="shared" si="6"/>
        <v>6</v>
      </c>
      <c r="W165" s="1" t="e">
        <f>_xlfn.XLOOKUP(N165,#REF!,#REF!,"없음")</f>
        <v>#REF!</v>
      </c>
      <c r="Y165" s="1" t="e">
        <f>_xlfn.XLOOKUP(N165,#REF!,#REF!,"없음")</f>
        <v>#REF!</v>
      </c>
    </row>
    <row r="166" spans="1:26" ht="13.5" customHeight="1">
      <c r="A166" s="18" t="s">
        <v>5</v>
      </c>
      <c r="B166" s="18" t="s">
        <v>506</v>
      </c>
      <c r="C166" s="19" t="s">
        <v>519</v>
      </c>
      <c r="D166" s="18" t="s">
        <v>523</v>
      </c>
      <c r="E166" s="19" t="s">
        <v>521</v>
      </c>
      <c r="F166" s="19" t="s">
        <v>504</v>
      </c>
      <c r="G166" s="19">
        <v>16</v>
      </c>
      <c r="H166" s="19">
        <v>6</v>
      </c>
      <c r="I166" s="198">
        <f>_xlfn.LET(
  _xlpm.orderNum, N166,
  _xlpm.usedCount, COUNTIFS('ASRS parts replacement'!F:F, _xlpm.orderNum, 'ASRS parts replacement'!A:A, "&gt;=2025-01-01", 'ASRS parts replacement'!A:A, "&lt;=2025-12-31"),
  IF(_xlpm.usedCount=0, 2, MAX(2, _xlpm.usedCount/12*6*2))
)</f>
        <v>2</v>
      </c>
      <c r="J166" s="19" t="str">
        <f t="shared" si="8"/>
        <v>O</v>
      </c>
      <c r="K166" s="106">
        <v>102</v>
      </c>
      <c r="L166" s="19" t="s">
        <v>144</v>
      </c>
      <c r="M166" s="19" t="s">
        <v>144</v>
      </c>
      <c r="N166" s="19" t="s">
        <v>524</v>
      </c>
      <c r="O166" s="80">
        <v>146.49</v>
      </c>
      <c r="P166" s="131">
        <f t="shared" si="11"/>
        <v>250790.88</v>
      </c>
      <c r="Q166" s="18"/>
      <c r="V166" s="1">
        <f t="shared" si="6"/>
        <v>6</v>
      </c>
      <c r="W166" s="1" t="e">
        <f>_xlfn.XLOOKUP(N166,#REF!,#REF!,"없음")</f>
        <v>#REF!</v>
      </c>
      <c r="Y166" s="1" t="e">
        <f>_xlfn.XLOOKUP(N166,#REF!,#REF!,"없음")</f>
        <v>#REF!</v>
      </c>
    </row>
    <row r="167" spans="1:26" ht="13.5" customHeight="1">
      <c r="A167" s="18" t="s">
        <v>5</v>
      </c>
      <c r="B167" s="18" t="s">
        <v>506</v>
      </c>
      <c r="C167" s="19" t="s">
        <v>519</v>
      </c>
      <c r="D167" s="18" t="s">
        <v>525</v>
      </c>
      <c r="E167" s="19" t="s">
        <v>526</v>
      </c>
      <c r="F167" s="19" t="s">
        <v>504</v>
      </c>
      <c r="G167" s="19">
        <v>16</v>
      </c>
      <c r="H167" s="19">
        <v>6</v>
      </c>
      <c r="I167" s="198">
        <f>_xlfn.LET(
  _xlpm.orderNum, N167,
  _xlpm.usedCount, COUNTIFS('ASRS parts replacement'!F:F, _xlpm.orderNum, 'ASRS parts replacement'!A:A, "&gt;=2025-01-01", 'ASRS parts replacement'!A:A, "&lt;=2025-12-31"),
  IF(_xlpm.usedCount=0, 2, MAX(2, _xlpm.usedCount/12*6*2))
)</f>
        <v>2</v>
      </c>
      <c r="J167" s="19" t="str">
        <f t="shared" si="8"/>
        <v>O</v>
      </c>
      <c r="K167" s="106">
        <v>112</v>
      </c>
      <c r="L167" s="19" t="s">
        <v>144</v>
      </c>
      <c r="M167" s="19" t="s">
        <v>144</v>
      </c>
      <c r="N167" s="19" t="s">
        <v>527</v>
      </c>
      <c r="O167" s="80">
        <v>80.930000000000007</v>
      </c>
      <c r="P167" s="131">
        <f t="shared" si="11"/>
        <v>138552.16</v>
      </c>
      <c r="Q167" s="18"/>
      <c r="V167" s="1">
        <f t="shared" ref="V167:V232" si="12">H167+U167</f>
        <v>6</v>
      </c>
      <c r="W167" s="1" t="e">
        <f>_xlfn.XLOOKUP(N167,#REF!,#REF!,"없음")</f>
        <v>#REF!</v>
      </c>
      <c r="Y167" s="1" t="e">
        <f>_xlfn.XLOOKUP(N167,#REF!,#REF!,"없음")</f>
        <v>#REF!</v>
      </c>
    </row>
    <row r="168" spans="1:26" ht="13.5" customHeight="1">
      <c r="A168" s="18" t="s">
        <v>5</v>
      </c>
      <c r="B168" s="18" t="s">
        <v>506</v>
      </c>
      <c r="C168" s="19" t="s">
        <v>519</v>
      </c>
      <c r="D168" s="18" t="s">
        <v>528</v>
      </c>
      <c r="E168" s="19" t="s">
        <v>526</v>
      </c>
      <c r="F168" s="19" t="s">
        <v>504</v>
      </c>
      <c r="G168" s="19">
        <v>16</v>
      </c>
      <c r="H168" s="19">
        <v>6</v>
      </c>
      <c r="I168" s="198">
        <f>_xlfn.LET(
  _xlpm.orderNum, N168,
  _xlpm.usedCount, COUNTIFS('ASRS parts replacement'!F:F, _xlpm.orderNum, 'ASRS parts replacement'!A:A, "&gt;=2025-01-01", 'ASRS parts replacement'!A:A, "&lt;=2025-12-31"),
  IF(_xlpm.usedCount=0, 2, MAX(2, _xlpm.usedCount/12*6*2))
)</f>
        <v>2</v>
      </c>
      <c r="J168" s="19" t="str">
        <f t="shared" si="8"/>
        <v>O</v>
      </c>
      <c r="K168" s="106">
        <v>102</v>
      </c>
      <c r="L168" s="19" t="s">
        <v>144</v>
      </c>
      <c r="M168" s="19" t="s">
        <v>144</v>
      </c>
      <c r="N168" s="19" t="s">
        <v>529</v>
      </c>
      <c r="O168" s="80">
        <v>81.540000000000006</v>
      </c>
      <c r="P168" s="131">
        <f t="shared" si="11"/>
        <v>139596.48000000001</v>
      </c>
      <c r="Q168" s="18"/>
      <c r="V168" s="1">
        <f t="shared" si="12"/>
        <v>6</v>
      </c>
      <c r="W168" s="1" t="e">
        <f>_xlfn.XLOOKUP(N168,#REF!,#REF!,"없음")</f>
        <v>#REF!</v>
      </c>
      <c r="Y168" s="1" t="e">
        <f>_xlfn.XLOOKUP(N168,#REF!,#REF!,"없음")</f>
        <v>#REF!</v>
      </c>
    </row>
    <row r="169" spans="1:26" ht="13.35" customHeight="1">
      <c r="A169" s="18" t="s">
        <v>5</v>
      </c>
      <c r="B169" s="109" t="s">
        <v>506</v>
      </c>
      <c r="C169" s="19" t="s">
        <v>519</v>
      </c>
      <c r="D169" s="18" t="s">
        <v>530</v>
      </c>
      <c r="E169" s="19"/>
      <c r="F169" s="19" t="s">
        <v>512</v>
      </c>
      <c r="G169" s="19">
        <v>32</v>
      </c>
      <c r="H169" s="19">
        <v>2</v>
      </c>
      <c r="I169" s="198">
        <f>_xlfn.LET(
  _xlpm.orderNum, N169,
  _xlpm.usedCount, COUNTIFS('ASRS parts replacement'!F:F, _xlpm.orderNum, 'ASRS parts replacement'!A:A, "&gt;=2025-01-01", 'ASRS parts replacement'!A:A, "&lt;=2025-12-31"),
  IF(_xlpm.usedCount=0, 2, MAX(2, _xlpm.usedCount/12*6*2))
)</f>
        <v>2</v>
      </c>
      <c r="J169" s="19" t="str">
        <f>IF(H169&lt;I169,"X","O")</f>
        <v>O</v>
      </c>
      <c r="K169" s="106" t="s">
        <v>79</v>
      </c>
      <c r="L169" s="19"/>
      <c r="M169" s="19" t="s">
        <v>406</v>
      </c>
      <c r="N169" s="19" t="s">
        <v>531</v>
      </c>
      <c r="O169" s="80"/>
      <c r="P169" s="131">
        <f t="shared" si="11"/>
        <v>0</v>
      </c>
      <c r="Q169" s="18"/>
      <c r="V169" s="1">
        <f t="shared" si="12"/>
        <v>2</v>
      </c>
      <c r="Z169" t="s">
        <v>285</v>
      </c>
    </row>
    <row r="170" spans="1:26" ht="13.35" customHeight="1">
      <c r="A170" s="18" t="s">
        <v>5</v>
      </c>
      <c r="B170" s="109" t="s">
        <v>506</v>
      </c>
      <c r="C170" s="19" t="s">
        <v>519</v>
      </c>
      <c r="D170" s="18" t="s">
        <v>532</v>
      </c>
      <c r="E170" s="19"/>
      <c r="F170" s="19" t="s">
        <v>512</v>
      </c>
      <c r="G170" s="19">
        <v>32</v>
      </c>
      <c r="H170" s="19">
        <v>2</v>
      </c>
      <c r="I170" s="198">
        <f>_xlfn.LET(
  _xlpm.orderNum, N170,
  _xlpm.usedCount, COUNTIFS('ASRS parts replacement'!F:F, _xlpm.orderNum, 'ASRS parts replacement'!A:A, "&gt;=2025-01-01", 'ASRS parts replacement'!A:A, "&lt;=2025-12-31"),
  IF(_xlpm.usedCount=0, 2, MAX(2, _xlpm.usedCount/12*6*2))
)</f>
        <v>2</v>
      </c>
      <c r="J170" s="19" t="str">
        <f>IF(H170&lt;I170,"X","O")</f>
        <v>O</v>
      </c>
      <c r="K170" s="106" t="s">
        <v>79</v>
      </c>
      <c r="L170" s="19"/>
      <c r="M170" s="19" t="s">
        <v>406</v>
      </c>
      <c r="N170" s="19" t="s">
        <v>533</v>
      </c>
      <c r="O170" s="80"/>
      <c r="P170" s="131">
        <f t="shared" si="11"/>
        <v>0</v>
      </c>
      <c r="Q170" s="18"/>
      <c r="V170" s="1">
        <f t="shared" si="12"/>
        <v>2</v>
      </c>
      <c r="Z170" t="s">
        <v>285</v>
      </c>
    </row>
    <row r="171" spans="1:26" ht="13.5" customHeight="1">
      <c r="A171" s="18" t="s">
        <v>5</v>
      </c>
      <c r="B171" s="18" t="s">
        <v>506</v>
      </c>
      <c r="C171" s="19" t="s">
        <v>519</v>
      </c>
      <c r="D171" s="18" t="s">
        <v>534</v>
      </c>
      <c r="E171" s="19" t="s">
        <v>535</v>
      </c>
      <c r="F171" s="19" t="s">
        <v>504</v>
      </c>
      <c r="G171" s="19">
        <v>32</v>
      </c>
      <c r="H171" s="19">
        <v>12</v>
      </c>
      <c r="I171" s="198">
        <f>_xlfn.LET(
  _xlpm.orderNum, N171,
  _xlpm.usedCount, COUNTIFS('ASRS parts replacement'!F:F, _xlpm.orderNum, 'ASRS parts replacement'!A:A, "&gt;=2025-01-01", 'ASRS parts replacement'!A:A, "&lt;=2025-12-31"),
  IF(_xlpm.usedCount=0, 2, MAX(2, _xlpm.usedCount/12*6*2))
)</f>
        <v>2</v>
      </c>
      <c r="J171" s="19" t="str">
        <f t="shared" si="8"/>
        <v>O</v>
      </c>
      <c r="K171" s="106">
        <v>102</v>
      </c>
      <c r="L171" s="19" t="s">
        <v>144</v>
      </c>
      <c r="M171" s="19" t="s">
        <v>144</v>
      </c>
      <c r="N171" s="19" t="s">
        <v>536</v>
      </c>
      <c r="O171" s="80">
        <v>67.61</v>
      </c>
      <c r="P171" s="131">
        <f t="shared" si="11"/>
        <v>115748.31999999999</v>
      </c>
      <c r="Q171" s="18"/>
      <c r="V171" s="1">
        <f t="shared" si="12"/>
        <v>12</v>
      </c>
      <c r="W171" s="1" t="e">
        <f>_xlfn.XLOOKUP(N171,#REF!,#REF!,"없음")</f>
        <v>#REF!</v>
      </c>
      <c r="Y171" s="1" t="e">
        <f>_xlfn.XLOOKUP(N171,#REF!,#REF!,"없음")</f>
        <v>#REF!</v>
      </c>
    </row>
    <row r="172" spans="1:26" ht="13.5" customHeight="1">
      <c r="A172" s="18" t="s">
        <v>5</v>
      </c>
      <c r="B172" s="18" t="s">
        <v>506</v>
      </c>
      <c r="C172" s="19" t="s">
        <v>537</v>
      </c>
      <c r="D172" s="18" t="s">
        <v>538</v>
      </c>
      <c r="E172" s="19" t="s">
        <v>539</v>
      </c>
      <c r="F172" s="19" t="s">
        <v>504</v>
      </c>
      <c r="G172" s="19">
        <v>4</v>
      </c>
      <c r="H172" s="19">
        <v>3</v>
      </c>
      <c r="I172" s="198">
        <f>_xlfn.LET(
  _xlpm.orderNum, N172,
  _xlpm.usedCount, COUNTIFS('ASRS parts replacement'!F:F, _xlpm.orderNum, 'ASRS parts replacement'!A:A, "&gt;=2025-01-01", 'ASRS parts replacement'!A:A, "&lt;=2025-12-31"),
  IF(_xlpm.usedCount=0, 2, MAX(2, _xlpm.usedCount/12*6*2))
)</f>
        <v>2</v>
      </c>
      <c r="J172" s="19" t="str">
        <f t="shared" si="8"/>
        <v>O</v>
      </c>
      <c r="K172" s="106">
        <v>105</v>
      </c>
      <c r="L172" s="19" t="s">
        <v>144</v>
      </c>
      <c r="M172" s="19" t="s">
        <v>144</v>
      </c>
      <c r="N172" s="19" t="s">
        <v>540</v>
      </c>
      <c r="O172" s="80">
        <v>1074.74</v>
      </c>
      <c r="P172" s="131">
        <f t="shared" si="11"/>
        <v>1839954.8800000001</v>
      </c>
      <c r="Q172" s="18"/>
      <c r="V172" s="1">
        <f t="shared" si="12"/>
        <v>3</v>
      </c>
      <c r="W172" s="1" t="e">
        <f>_xlfn.XLOOKUP(N172,#REF!,#REF!,"없음")</f>
        <v>#REF!</v>
      </c>
      <c r="X172" s="1">
        <v>3</v>
      </c>
      <c r="Y172" s="1" t="e">
        <f>_xlfn.XLOOKUP(N172,#REF!,#REF!,"없음")</f>
        <v>#REF!</v>
      </c>
    </row>
    <row r="173" spans="1:26" ht="13.5" customHeight="1">
      <c r="A173" s="18" t="s">
        <v>5</v>
      </c>
      <c r="B173" s="18" t="s">
        <v>506</v>
      </c>
      <c r="C173" s="19" t="s">
        <v>537</v>
      </c>
      <c r="D173" s="18" t="s">
        <v>538</v>
      </c>
      <c r="E173" s="19" t="s">
        <v>539</v>
      </c>
      <c r="F173" s="19" t="s">
        <v>504</v>
      </c>
      <c r="G173" s="19">
        <v>4</v>
      </c>
      <c r="H173" s="19">
        <v>3</v>
      </c>
      <c r="I173" s="198">
        <f>_xlfn.LET(
  _xlpm.orderNum, N173,
  _xlpm.usedCount, COUNTIFS('ASRS parts replacement'!F:F, _xlpm.orderNum, 'ASRS parts replacement'!A:A, "&gt;=2025-01-01", 'ASRS parts replacement'!A:A, "&lt;=2025-12-31"),
  IF(_xlpm.usedCount=0, 2, MAX(2, _xlpm.usedCount/12*6*2))
)</f>
        <v>2</v>
      </c>
      <c r="J173" s="19" t="str">
        <f t="shared" si="8"/>
        <v>O</v>
      </c>
      <c r="K173" s="106">
        <v>105</v>
      </c>
      <c r="L173" s="19" t="s">
        <v>144</v>
      </c>
      <c r="M173" s="19" t="s">
        <v>144</v>
      </c>
      <c r="N173" s="19" t="s">
        <v>541</v>
      </c>
      <c r="O173" s="80">
        <v>1074.6300000000001</v>
      </c>
      <c r="P173" s="131">
        <f t="shared" si="11"/>
        <v>1839766.5600000003</v>
      </c>
      <c r="Q173" s="18"/>
      <c r="V173" s="1">
        <f t="shared" si="12"/>
        <v>3</v>
      </c>
      <c r="W173" s="1" t="e">
        <f>_xlfn.XLOOKUP(N173,#REF!,#REF!,"없음")</f>
        <v>#REF!</v>
      </c>
      <c r="X173" s="1">
        <v>3</v>
      </c>
      <c r="Y173" s="1" t="e">
        <f>_xlfn.XLOOKUP(N173,#REF!,#REF!,"없음")</f>
        <v>#REF!</v>
      </c>
    </row>
    <row r="174" spans="1:26" ht="13.5" customHeight="1">
      <c r="A174" s="18" t="s">
        <v>5</v>
      </c>
      <c r="B174" s="18" t="s">
        <v>506</v>
      </c>
      <c r="C174" s="19" t="s">
        <v>537</v>
      </c>
      <c r="D174" s="18" t="s">
        <v>542</v>
      </c>
      <c r="E174" s="19" t="s">
        <v>543</v>
      </c>
      <c r="F174" s="19" t="s">
        <v>504</v>
      </c>
      <c r="G174" s="19">
        <v>8</v>
      </c>
      <c r="H174" s="19">
        <v>3</v>
      </c>
      <c r="I174" s="198">
        <f>_xlfn.LET(
  _xlpm.orderNum, N174,
  _xlpm.usedCount, COUNTIFS('ASRS parts replacement'!F:F, _xlpm.orderNum, 'ASRS parts replacement'!A:A, "&gt;=2025-01-01", 'ASRS parts replacement'!A:A, "&lt;=2025-12-31"),
  IF(_xlpm.usedCount=0, 2, MAX(2, _xlpm.usedCount/12*6*2))
)</f>
        <v>2</v>
      </c>
      <c r="J174" s="19" t="str">
        <f t="shared" si="8"/>
        <v>O</v>
      </c>
      <c r="K174" s="106">
        <v>105</v>
      </c>
      <c r="L174" s="19" t="s">
        <v>144</v>
      </c>
      <c r="M174" s="19" t="s">
        <v>144</v>
      </c>
      <c r="N174" s="19" t="s">
        <v>544</v>
      </c>
      <c r="O174" s="80">
        <v>534.36</v>
      </c>
      <c r="P174" s="131">
        <f t="shared" si="11"/>
        <v>914824.32000000007</v>
      </c>
      <c r="Q174" s="18"/>
      <c r="V174" s="1">
        <f t="shared" si="12"/>
        <v>3</v>
      </c>
      <c r="W174" s="1" t="e">
        <f>_xlfn.XLOOKUP(N174,#REF!,#REF!,"없음")</f>
        <v>#REF!</v>
      </c>
      <c r="X174" s="1">
        <v>3</v>
      </c>
      <c r="Y174" s="1" t="e">
        <f>_xlfn.XLOOKUP(N174,#REF!,#REF!,"없음")</f>
        <v>#REF!</v>
      </c>
    </row>
    <row r="175" spans="1:26" ht="13.5" customHeight="1">
      <c r="A175" s="18" t="s">
        <v>5</v>
      </c>
      <c r="B175" s="18" t="s">
        <v>506</v>
      </c>
      <c r="C175" s="19" t="s">
        <v>537</v>
      </c>
      <c r="D175" s="18" t="s">
        <v>545</v>
      </c>
      <c r="E175" s="19" t="s">
        <v>546</v>
      </c>
      <c r="F175" s="19" t="s">
        <v>504</v>
      </c>
      <c r="G175" s="19">
        <v>8</v>
      </c>
      <c r="H175" s="19">
        <v>2</v>
      </c>
      <c r="I175" s="198">
        <f>_xlfn.LET(
  _xlpm.orderNum, N175,
  _xlpm.usedCount, COUNTIFS('ASRS parts replacement'!F:F, _xlpm.orderNum, 'ASRS parts replacement'!A:A, "&gt;=2025-01-01", 'ASRS parts replacement'!A:A, "&lt;=2025-12-31"),
  IF(_xlpm.usedCount=0, 2, MAX(2, _xlpm.usedCount/12*6*2))
)</f>
        <v>2</v>
      </c>
      <c r="J175" s="19" t="str">
        <f t="shared" si="8"/>
        <v>O</v>
      </c>
      <c r="K175" s="106">
        <v>102</v>
      </c>
      <c r="L175" s="19" t="s">
        <v>144</v>
      </c>
      <c r="M175" s="19" t="s">
        <v>144</v>
      </c>
      <c r="N175" s="19" t="s">
        <v>547</v>
      </c>
      <c r="O175" s="80">
        <v>353.3</v>
      </c>
      <c r="P175" s="131">
        <f t="shared" si="11"/>
        <v>604849.6</v>
      </c>
      <c r="Q175" s="18"/>
      <c r="V175" s="1">
        <f t="shared" si="12"/>
        <v>2</v>
      </c>
      <c r="W175" s="1" t="e">
        <f>_xlfn.XLOOKUP(N175,#REF!,#REF!,"없음")</f>
        <v>#REF!</v>
      </c>
      <c r="Y175" s="1" t="e">
        <f>_xlfn.XLOOKUP(N175,#REF!,#REF!,"없음")</f>
        <v>#REF!</v>
      </c>
    </row>
    <row r="176" spans="1:26" ht="13.35" customHeight="1">
      <c r="A176" s="18" t="s">
        <v>5</v>
      </c>
      <c r="B176" s="18" t="s">
        <v>506</v>
      </c>
      <c r="C176" s="19" t="s">
        <v>537</v>
      </c>
      <c r="D176" s="18" t="s">
        <v>548</v>
      </c>
      <c r="E176" s="19" t="s">
        <v>546</v>
      </c>
      <c r="F176" s="19" t="s">
        <v>504</v>
      </c>
      <c r="G176" s="19">
        <v>8</v>
      </c>
      <c r="H176" s="19">
        <v>3</v>
      </c>
      <c r="I176" s="198">
        <f>_xlfn.LET(
  _xlpm.orderNum, N176,
  _xlpm.usedCount, COUNTIFS('ASRS parts replacement'!F:F, _xlpm.orderNum, 'ASRS parts replacement'!A:A, "&gt;=2025-01-01", 'ASRS parts replacement'!A:A, "&lt;=2025-12-31"),
  IF(_xlpm.usedCount=0, 2, MAX(2, _xlpm.usedCount/12*6*2))
)</f>
        <v>2</v>
      </c>
      <c r="J176" s="19" t="str">
        <f t="shared" si="8"/>
        <v>O</v>
      </c>
      <c r="K176" s="106">
        <v>102</v>
      </c>
      <c r="L176" s="19" t="s">
        <v>144</v>
      </c>
      <c r="M176" s="19" t="s">
        <v>144</v>
      </c>
      <c r="N176" s="19" t="s">
        <v>549</v>
      </c>
      <c r="O176" s="80">
        <v>200.79</v>
      </c>
      <c r="P176" s="131">
        <f t="shared" si="11"/>
        <v>343752.48</v>
      </c>
      <c r="Q176" s="18"/>
      <c r="V176" s="1">
        <f t="shared" si="12"/>
        <v>3</v>
      </c>
      <c r="W176" s="1" t="e">
        <f>_xlfn.XLOOKUP(N176,#REF!,#REF!,"없음")</f>
        <v>#REF!</v>
      </c>
      <c r="Y176" s="1" t="e">
        <f>_xlfn.XLOOKUP(N176,#REF!,#REF!,"없음")</f>
        <v>#REF!</v>
      </c>
    </row>
    <row r="177" spans="1:26" ht="13.35" customHeight="1">
      <c r="A177" s="18" t="s">
        <v>5</v>
      </c>
      <c r="B177" s="18" t="s">
        <v>506</v>
      </c>
      <c r="C177" s="19" t="s">
        <v>537</v>
      </c>
      <c r="D177" s="18" t="s">
        <v>550</v>
      </c>
      <c r="E177" s="19" t="s">
        <v>546</v>
      </c>
      <c r="F177" s="19" t="s">
        <v>504</v>
      </c>
      <c r="G177" s="19">
        <v>16</v>
      </c>
      <c r="H177" s="19">
        <v>4</v>
      </c>
      <c r="I177" s="198">
        <f>_xlfn.LET(
  _xlpm.orderNum, N177,
  _xlpm.usedCount, COUNTIFS('ASRS parts replacement'!F:F, _xlpm.orderNum, 'ASRS parts replacement'!A:A, "&gt;=2025-01-01", 'ASRS parts replacement'!A:A, "&lt;=2025-12-31"),
  IF(_xlpm.usedCount=0, 2, MAX(2, _xlpm.usedCount/12*6*2))
)</f>
        <v>2</v>
      </c>
      <c r="J177" s="19" t="str">
        <f t="shared" si="8"/>
        <v>O</v>
      </c>
      <c r="K177" s="106">
        <v>102</v>
      </c>
      <c r="L177" s="19" t="s">
        <v>144</v>
      </c>
      <c r="M177" s="19" t="s">
        <v>144</v>
      </c>
      <c r="N177" s="19" t="s">
        <v>551</v>
      </c>
      <c r="O177" s="80">
        <v>494.61</v>
      </c>
      <c r="P177" s="131">
        <f t="shared" si="11"/>
        <v>846772.32000000007</v>
      </c>
      <c r="Q177" s="18"/>
      <c r="V177" s="1">
        <f t="shared" si="12"/>
        <v>4</v>
      </c>
      <c r="W177" s="1" t="e">
        <f>_xlfn.XLOOKUP(N177,#REF!,#REF!,"없음")</f>
        <v>#REF!</v>
      </c>
      <c r="X177" s="1">
        <v>4</v>
      </c>
      <c r="Y177" s="1" t="e">
        <f>_xlfn.XLOOKUP(N177,#REF!,#REF!,"없음")</f>
        <v>#REF!</v>
      </c>
    </row>
    <row r="178" spans="1:26" ht="13.5" customHeight="1">
      <c r="A178" s="18" t="s">
        <v>5</v>
      </c>
      <c r="B178" s="18" t="s">
        <v>506</v>
      </c>
      <c r="C178" s="19" t="s">
        <v>400</v>
      </c>
      <c r="D178" s="18" t="s">
        <v>552</v>
      </c>
      <c r="E178" s="19" t="s">
        <v>553</v>
      </c>
      <c r="F178" s="19" t="s">
        <v>504</v>
      </c>
      <c r="G178" s="19">
        <v>8</v>
      </c>
      <c r="H178" s="19">
        <v>3</v>
      </c>
      <c r="I178" s="198">
        <f>_xlfn.LET(
  _xlpm.orderNum, N178,
  _xlpm.usedCount, COUNTIFS('ASRS parts replacement'!F:F, _xlpm.orderNum, 'ASRS parts replacement'!A:A, "&gt;=2025-01-01", 'ASRS parts replacement'!A:A, "&lt;=2025-12-31"),
  IF(_xlpm.usedCount=0, 2, MAX(2, _xlpm.usedCount/12*6*2))
)</f>
        <v>2</v>
      </c>
      <c r="J178" s="19" t="str">
        <f t="shared" si="8"/>
        <v>O</v>
      </c>
      <c r="K178" s="106" t="s">
        <v>190</v>
      </c>
      <c r="L178" s="19" t="s">
        <v>144</v>
      </c>
      <c r="M178" s="19"/>
      <c r="N178" s="19">
        <v>10201889</v>
      </c>
      <c r="O178" s="80">
        <v>914.36</v>
      </c>
      <c r="P178" s="131">
        <f t="shared" si="11"/>
        <v>1565384.32</v>
      </c>
      <c r="Q178" s="18"/>
      <c r="V178" s="1">
        <f t="shared" si="12"/>
        <v>3</v>
      </c>
      <c r="W178" s="1" t="e">
        <f>_xlfn.XLOOKUP(N178,#REF!,#REF!,"없음")</f>
        <v>#REF!</v>
      </c>
      <c r="X178" s="1">
        <v>3</v>
      </c>
      <c r="Y178" s="1" t="e">
        <f>_xlfn.XLOOKUP(N178,#REF!,#REF!,"없음")</f>
        <v>#REF!</v>
      </c>
    </row>
    <row r="179" spans="1:26" ht="13.5" customHeight="1">
      <c r="A179" s="18" t="s">
        <v>5</v>
      </c>
      <c r="B179" s="18" t="s">
        <v>506</v>
      </c>
      <c r="C179" s="19" t="s">
        <v>235</v>
      </c>
      <c r="D179" s="18" t="s">
        <v>554</v>
      </c>
      <c r="E179" s="19"/>
      <c r="F179" s="19" t="s">
        <v>504</v>
      </c>
      <c r="G179" s="19">
        <v>18</v>
      </c>
      <c r="H179" s="19">
        <v>3</v>
      </c>
      <c r="I179" s="198">
        <f>_xlfn.LET(
  _xlpm.orderNum, N179,
  _xlpm.usedCount, COUNTIFS('ASRS parts replacement'!F:F, _xlpm.orderNum, 'ASRS parts replacement'!A:A, "&gt;=2025-01-01", 'ASRS parts replacement'!A:A, "&lt;=2025-12-31"),
  IF(_xlpm.usedCount=0, 2, MAX(2, _xlpm.usedCount/12*6*2))
)</f>
        <v>2</v>
      </c>
      <c r="J179" s="19" t="str">
        <f t="shared" si="8"/>
        <v>O</v>
      </c>
      <c r="K179" s="106">
        <v>213</v>
      </c>
      <c r="L179" s="19"/>
      <c r="M179" s="19" t="s">
        <v>239</v>
      </c>
      <c r="N179" s="19">
        <v>10213750</v>
      </c>
      <c r="O179" s="80">
        <v>119.09</v>
      </c>
      <c r="P179" s="131">
        <f t="shared" si="11"/>
        <v>203882.08000000002</v>
      </c>
      <c r="Q179" s="18"/>
      <c r="V179" s="1">
        <f t="shared" si="12"/>
        <v>3</v>
      </c>
      <c r="W179" s="1" t="e">
        <f>_xlfn.XLOOKUP(N179,#REF!,#REF!,"없음")</f>
        <v>#REF!</v>
      </c>
      <c r="X179" s="1">
        <v>3</v>
      </c>
      <c r="Y179" s="1" t="e">
        <f>_xlfn.XLOOKUP(N179,#REF!,#REF!,"없음")</f>
        <v>#REF!</v>
      </c>
    </row>
    <row r="180" spans="1:26" ht="13.5" customHeight="1">
      <c r="A180" s="18" t="s">
        <v>5</v>
      </c>
      <c r="B180" s="18" t="s">
        <v>506</v>
      </c>
      <c r="C180" s="19" t="s">
        <v>555</v>
      </c>
      <c r="D180" s="18" t="s">
        <v>556</v>
      </c>
      <c r="E180" s="19"/>
      <c r="F180" s="19" t="s">
        <v>512</v>
      </c>
      <c r="G180" s="19">
        <v>4</v>
      </c>
      <c r="H180" s="19">
        <v>2</v>
      </c>
      <c r="I180" s="198">
        <f>_xlfn.LET(
  _xlpm.orderNum, N180,
  _xlpm.usedCount, COUNTIFS('ASRS parts replacement'!F:F, _xlpm.orderNum, 'ASRS parts replacement'!A:A, "&gt;=2025-01-01", 'ASRS parts replacement'!A:A, "&lt;=2025-12-31"),
  IF(_xlpm.usedCount=0, 2, MAX(2, _xlpm.usedCount/12*6*2))
)</f>
        <v>2</v>
      </c>
      <c r="J180" s="19" t="str">
        <f t="shared" si="8"/>
        <v>O</v>
      </c>
      <c r="K180" s="106">
        <v>215</v>
      </c>
      <c r="L180" s="19" t="s">
        <v>144</v>
      </c>
      <c r="M180" s="19"/>
      <c r="N180" s="19" t="s">
        <v>557</v>
      </c>
      <c r="O180" s="80">
        <v>1376.56</v>
      </c>
      <c r="P180" s="131">
        <f t="shared" si="11"/>
        <v>2356670.7199999997</v>
      </c>
      <c r="Q180" s="18"/>
      <c r="V180" s="1">
        <f t="shared" si="12"/>
        <v>2</v>
      </c>
      <c r="W180" s="1" t="e">
        <f>_xlfn.XLOOKUP(N180,#REF!,#REF!,"없음")</f>
        <v>#REF!</v>
      </c>
      <c r="X180" s="1">
        <v>2</v>
      </c>
      <c r="Y180" s="1" t="e">
        <f>_xlfn.XLOOKUP(N180,#REF!,#REF!,"없음")</f>
        <v>#REF!</v>
      </c>
    </row>
    <row r="181" spans="1:26" ht="13.5" customHeight="1">
      <c r="A181" s="18" t="s">
        <v>5</v>
      </c>
      <c r="B181" s="18" t="s">
        <v>506</v>
      </c>
      <c r="C181" s="19" t="s">
        <v>555</v>
      </c>
      <c r="D181" s="18" t="s">
        <v>558</v>
      </c>
      <c r="E181" s="19"/>
      <c r="F181" s="19" t="s">
        <v>512</v>
      </c>
      <c r="G181" s="19">
        <v>4</v>
      </c>
      <c r="H181" s="19">
        <v>2</v>
      </c>
      <c r="I181" s="198">
        <f>_xlfn.LET(
  _xlpm.orderNum, N181,
  _xlpm.usedCount, COUNTIFS('ASRS parts replacement'!F:F, _xlpm.orderNum, 'ASRS parts replacement'!A:A, "&gt;=2025-01-01", 'ASRS parts replacement'!A:A, "&lt;=2025-12-31"),
  IF(_xlpm.usedCount=0, 2, MAX(2, _xlpm.usedCount/12*6*2))
)</f>
        <v>2</v>
      </c>
      <c r="J181" s="19" t="str">
        <f t="shared" si="8"/>
        <v>O</v>
      </c>
      <c r="K181" s="106">
        <v>215</v>
      </c>
      <c r="L181" s="19" t="s">
        <v>144</v>
      </c>
      <c r="M181" s="19"/>
      <c r="N181" s="19" t="s">
        <v>559</v>
      </c>
      <c r="O181" s="80">
        <v>1439.71</v>
      </c>
      <c r="P181" s="131">
        <f t="shared" si="11"/>
        <v>2464783.52</v>
      </c>
      <c r="Q181" s="18"/>
      <c r="V181" s="1">
        <f t="shared" si="12"/>
        <v>2</v>
      </c>
      <c r="W181" s="1" t="e">
        <f>_xlfn.XLOOKUP(N181,#REF!,#REF!,"없음")</f>
        <v>#REF!</v>
      </c>
      <c r="X181" s="1">
        <v>2</v>
      </c>
      <c r="Y181" s="1" t="e">
        <f>_xlfn.XLOOKUP(N181,#REF!,#REF!,"없음")</f>
        <v>#REF!</v>
      </c>
    </row>
    <row r="182" spans="1:26" ht="13.5" customHeight="1">
      <c r="A182" s="18" t="s">
        <v>5</v>
      </c>
      <c r="B182" s="18" t="s">
        <v>506</v>
      </c>
      <c r="C182" s="19" t="str">
        <f>UPPER(_xlfn.TEXTBEFORE(D182, " ", 2))</f>
        <v>TENSIONING COMPONENTS,</v>
      </c>
      <c r="D182" s="18" t="s">
        <v>560</v>
      </c>
      <c r="E182" s="19"/>
      <c r="F182" s="19" t="s">
        <v>512</v>
      </c>
      <c r="G182" s="19">
        <v>8</v>
      </c>
      <c r="H182" s="19">
        <v>3</v>
      </c>
      <c r="I182" s="198">
        <f>_xlfn.LET(
  _xlpm.orderNum, N182,
  _xlpm.usedCount, COUNTIFS('ASRS parts replacement'!F:F, _xlpm.orderNum, 'ASRS parts replacement'!A:A, "&gt;=2025-01-01", 'ASRS parts replacement'!A:A, "&lt;=2025-12-31"),
  IF(_xlpm.usedCount=0, 2, MAX(2, _xlpm.usedCount/12*6*2))
)</f>
        <v>2</v>
      </c>
      <c r="J182" s="19" t="str">
        <f t="shared" si="8"/>
        <v>O</v>
      </c>
      <c r="K182" s="106" t="s">
        <v>53</v>
      </c>
      <c r="L182" s="19" t="s">
        <v>255</v>
      </c>
      <c r="M182" s="19"/>
      <c r="N182" s="19">
        <v>10199361</v>
      </c>
      <c r="O182" s="80">
        <v>16.57</v>
      </c>
      <c r="P182" s="131">
        <f t="shared" si="11"/>
        <v>28367.84</v>
      </c>
      <c r="Q182" s="18"/>
      <c r="V182" s="1">
        <f t="shared" si="12"/>
        <v>3</v>
      </c>
      <c r="W182" s="1" t="e">
        <f>_xlfn.XLOOKUP(N182,#REF!,#REF!,"없음")</f>
        <v>#REF!</v>
      </c>
      <c r="X182" s="1">
        <v>3</v>
      </c>
      <c r="Y182" s="1" t="e">
        <f>_xlfn.XLOOKUP(N182,#REF!,#REF!,"없음")</f>
        <v>#REF!</v>
      </c>
    </row>
    <row r="183" spans="1:26" ht="13.35" customHeight="1">
      <c r="A183" s="18" t="s">
        <v>5</v>
      </c>
      <c r="B183" s="109" t="s">
        <v>506</v>
      </c>
      <c r="C183" s="19" t="s">
        <v>561</v>
      </c>
      <c r="D183" s="18" t="s">
        <v>562</v>
      </c>
      <c r="E183" s="19" t="s">
        <v>563</v>
      </c>
      <c r="F183" s="19" t="s">
        <v>512</v>
      </c>
      <c r="G183" s="19">
        <v>8</v>
      </c>
      <c r="H183" s="19">
        <v>2</v>
      </c>
      <c r="I183" s="198">
        <f>_xlfn.LET(
  _xlpm.orderNum, N183,
  _xlpm.usedCount, COUNTIFS('ASRS parts replacement'!F:F, _xlpm.orderNum, 'ASRS parts replacement'!A:A, "&gt;=2025-01-01", 'ASRS parts replacement'!A:A, "&lt;=2025-12-31"),
  IF(_xlpm.usedCount=0, 2, MAX(2, _xlpm.usedCount/12*6*2))
)</f>
        <v>2</v>
      </c>
      <c r="J183" s="19" t="str">
        <f>IF(H183&lt;I183,"X","O")</f>
        <v>O</v>
      </c>
      <c r="K183" s="106" t="s">
        <v>53</v>
      </c>
      <c r="L183" s="19"/>
      <c r="M183" s="19"/>
      <c r="N183" s="19">
        <v>10199544</v>
      </c>
      <c r="O183" s="80">
        <v>101.91</v>
      </c>
      <c r="P183" s="131">
        <f t="shared" si="11"/>
        <v>174469.91999999998</v>
      </c>
      <c r="Q183" s="18"/>
      <c r="V183" s="1">
        <f t="shared" si="12"/>
        <v>2</v>
      </c>
      <c r="W183" s="1" t="e">
        <f>_xlfn.XLOOKUP(N183,#REF!,#REF!,"없음")</f>
        <v>#REF!</v>
      </c>
      <c r="Y183" s="1" t="e">
        <f>_xlfn.XLOOKUP(N183,#REF!,#REF!,"없음")</f>
        <v>#REF!</v>
      </c>
    </row>
    <row r="184" spans="1:26" ht="13.5" customHeight="1">
      <c r="A184" s="18" t="s">
        <v>5</v>
      </c>
      <c r="B184" s="18" t="s">
        <v>506</v>
      </c>
      <c r="C184" s="19" t="s">
        <v>564</v>
      </c>
      <c r="D184" s="18" t="s">
        <v>565</v>
      </c>
      <c r="E184" s="19"/>
      <c r="F184" s="19" t="s">
        <v>512</v>
      </c>
      <c r="G184" s="19">
        <v>16</v>
      </c>
      <c r="H184" s="19">
        <v>2</v>
      </c>
      <c r="I184" s="198">
        <f>_xlfn.LET(
  _xlpm.orderNum, N184,
  _xlpm.usedCount, COUNTIFS('ASRS parts replacement'!F:F, _xlpm.orderNum, 'ASRS parts replacement'!A:A, "&gt;=2025-01-01", 'ASRS parts replacement'!A:A, "&lt;=2025-12-31"),
  IF(_xlpm.usedCount=0, 2, MAX(2, _xlpm.usedCount/12*6*2))
)</f>
        <v>2</v>
      </c>
      <c r="J184" s="19" t="str">
        <f>IF(H184&lt;I184,"X","O")</f>
        <v>O</v>
      </c>
      <c r="K184" s="106" t="s">
        <v>405</v>
      </c>
      <c r="L184" s="19" t="s">
        <v>255</v>
      </c>
      <c r="M184" s="19" t="s">
        <v>566</v>
      </c>
      <c r="N184" s="19">
        <v>10744169</v>
      </c>
      <c r="O184" s="80">
        <v>4689.05</v>
      </c>
      <c r="P184" s="131">
        <f t="shared" si="11"/>
        <v>8027653.6000000006</v>
      </c>
      <c r="Q184" s="18"/>
      <c r="V184" s="1">
        <f t="shared" si="12"/>
        <v>2</v>
      </c>
      <c r="Z184" t="s">
        <v>285</v>
      </c>
    </row>
    <row r="185" spans="1:26" ht="13.5" customHeight="1">
      <c r="A185" s="18" t="s">
        <v>5</v>
      </c>
      <c r="B185" s="18" t="s">
        <v>506</v>
      </c>
      <c r="C185" s="19" t="s">
        <v>564</v>
      </c>
      <c r="D185" s="18" t="s">
        <v>567</v>
      </c>
      <c r="E185" s="19"/>
      <c r="F185" s="19" t="s">
        <v>512</v>
      </c>
      <c r="G185" s="19">
        <v>96</v>
      </c>
      <c r="H185" s="19">
        <v>3</v>
      </c>
      <c r="I185" s="198">
        <f>_xlfn.LET(
  _xlpm.orderNum, N185,
  _xlpm.usedCount, COUNTIFS('ASRS parts replacement'!F:F, _xlpm.orderNum, 'ASRS parts replacement'!A:A, "&gt;=2025-01-01", 'ASRS parts replacement'!A:A, "&lt;=2025-12-31"),
  IF(_xlpm.usedCount=0, 2, MAX(2, _xlpm.usedCount/12*6*2))
)</f>
        <v>2</v>
      </c>
      <c r="J185" s="19" t="str">
        <f>IF(H185&lt;I185,"X","O")</f>
        <v>O</v>
      </c>
      <c r="K185" s="106" t="s">
        <v>568</v>
      </c>
      <c r="L185" s="19"/>
      <c r="M185" s="19" t="s">
        <v>569</v>
      </c>
      <c r="N185" s="19" t="s">
        <v>570</v>
      </c>
      <c r="O185" s="80"/>
      <c r="P185" s="131">
        <f t="shared" si="11"/>
        <v>0</v>
      </c>
      <c r="Q185" s="18"/>
      <c r="V185" s="1">
        <f t="shared" si="12"/>
        <v>3</v>
      </c>
      <c r="Z185" t="s">
        <v>285</v>
      </c>
    </row>
    <row r="186" spans="1:26" ht="13.5" customHeight="1">
      <c r="A186" s="18" t="s">
        <v>5</v>
      </c>
      <c r="B186" s="18" t="s">
        <v>571</v>
      </c>
      <c r="C186" s="110" t="s">
        <v>572</v>
      </c>
      <c r="D186" s="18" t="s">
        <v>573</v>
      </c>
      <c r="E186" s="19" t="s">
        <v>574</v>
      </c>
      <c r="F186" s="121" t="s">
        <v>572</v>
      </c>
      <c r="G186" s="19">
        <v>18</v>
      </c>
      <c r="H186" s="19">
        <v>3</v>
      </c>
      <c r="I186" s="198">
        <f>_xlfn.LET(
  _xlpm.orderNum, N186,
  _xlpm.usedCount, COUNTIFS('ASRS parts replacement'!F:F, _xlpm.orderNum, 'ASRS parts replacement'!A:A, "&gt;=2025-01-01", 'ASRS parts replacement'!A:A, "&lt;=2025-12-31"),
  IF(_xlpm.usedCount=0, 2, MAX(2, _xlpm.usedCount/12*6*2))
)</f>
        <v>2</v>
      </c>
      <c r="J186" s="19" t="str">
        <f t="shared" si="8"/>
        <v>O</v>
      </c>
      <c r="K186" s="106" t="s">
        <v>190</v>
      </c>
      <c r="L186" s="19"/>
      <c r="M186" s="19"/>
      <c r="N186" s="19" t="s">
        <v>575</v>
      </c>
      <c r="O186" s="80">
        <v>121.35</v>
      </c>
      <c r="P186" s="131">
        <f t="shared" si="11"/>
        <v>207751.19999999998</v>
      </c>
      <c r="Q186" s="18"/>
      <c r="V186" s="1">
        <f t="shared" si="12"/>
        <v>3</v>
      </c>
      <c r="W186" s="1" t="e">
        <f>_xlfn.XLOOKUP(N186,#REF!,#REF!,"없음")</f>
        <v>#REF!</v>
      </c>
      <c r="Y186" s="1" t="e">
        <f>_xlfn.XLOOKUP(N186,#REF!,#REF!,"없음")</f>
        <v>#REF!</v>
      </c>
    </row>
    <row r="187" spans="1:26" ht="13.5" customHeight="1">
      <c r="A187" s="18" t="s">
        <v>5</v>
      </c>
      <c r="B187" s="18" t="s">
        <v>571</v>
      </c>
      <c r="C187" s="110" t="s">
        <v>572</v>
      </c>
      <c r="D187" s="18" t="s">
        <v>576</v>
      </c>
      <c r="E187" s="19" t="s">
        <v>574</v>
      </c>
      <c r="F187" s="121" t="s">
        <v>572</v>
      </c>
      <c r="G187" s="19">
        <v>18</v>
      </c>
      <c r="H187" s="19">
        <v>2</v>
      </c>
      <c r="I187" s="198">
        <f>_xlfn.LET(
  _xlpm.orderNum, N187,
  _xlpm.usedCount, COUNTIFS('ASRS parts replacement'!F:F, _xlpm.orderNum, 'ASRS parts replacement'!A:A, "&gt;=2025-01-01", 'ASRS parts replacement'!A:A, "&lt;=2025-12-31"),
  IF(_xlpm.usedCount=0, 2, MAX(2, _xlpm.usedCount/12*6*2))
)</f>
        <v>2</v>
      </c>
      <c r="J187" s="19" t="str">
        <f t="shared" si="8"/>
        <v>O</v>
      </c>
      <c r="K187" s="106" t="s">
        <v>190</v>
      </c>
      <c r="L187" s="19"/>
      <c r="M187" s="19"/>
      <c r="N187" s="19" t="s">
        <v>577</v>
      </c>
      <c r="O187" s="80">
        <v>226.98</v>
      </c>
      <c r="P187" s="131">
        <f t="shared" si="11"/>
        <v>388589.76</v>
      </c>
      <c r="Q187" s="18"/>
      <c r="V187" s="1">
        <f t="shared" si="12"/>
        <v>2</v>
      </c>
      <c r="W187" s="1" t="e">
        <f>_xlfn.XLOOKUP(N187,#REF!,#REF!,"없음")</f>
        <v>#REF!</v>
      </c>
      <c r="Y187" s="1" t="e">
        <f>_xlfn.XLOOKUP(N187,#REF!,#REF!,"없음")</f>
        <v>#REF!</v>
      </c>
    </row>
    <row r="188" spans="1:26" ht="13.5" customHeight="1">
      <c r="A188" s="18" t="s">
        <v>5</v>
      </c>
      <c r="B188" s="18" t="s">
        <v>571</v>
      </c>
      <c r="C188" s="110" t="s">
        <v>572</v>
      </c>
      <c r="D188" s="18" t="s">
        <v>578</v>
      </c>
      <c r="E188" s="19" t="s">
        <v>574</v>
      </c>
      <c r="F188" s="121" t="s">
        <v>572</v>
      </c>
      <c r="G188" s="19">
        <v>96</v>
      </c>
      <c r="H188" s="19">
        <v>2</v>
      </c>
      <c r="I188" s="198">
        <f>_xlfn.LET(
  _xlpm.orderNum, N188,
  _xlpm.usedCount, COUNTIFS('ASRS parts replacement'!F:F, _xlpm.orderNum, 'ASRS parts replacement'!A:A, "&gt;=2025-01-01", 'ASRS parts replacement'!A:A, "&lt;=2025-12-31"),
  IF(_xlpm.usedCount=0, 2, MAX(2, _xlpm.usedCount/12*6*2))
)</f>
        <v>2</v>
      </c>
      <c r="J188" s="19" t="str">
        <f t="shared" si="8"/>
        <v>O</v>
      </c>
      <c r="K188" s="106" t="s">
        <v>53</v>
      </c>
      <c r="L188" s="19"/>
      <c r="M188" s="19"/>
      <c r="N188" s="19" t="s">
        <v>579</v>
      </c>
      <c r="O188" s="80">
        <v>13.17</v>
      </c>
      <c r="P188" s="131">
        <f t="shared" si="11"/>
        <v>22547.040000000001</v>
      </c>
      <c r="Q188" s="18"/>
      <c r="V188" s="1">
        <f t="shared" si="12"/>
        <v>2</v>
      </c>
      <c r="W188" s="1" t="e">
        <f>_xlfn.XLOOKUP(N188,#REF!,#REF!,"없음")</f>
        <v>#REF!</v>
      </c>
      <c r="Y188" s="1" t="e">
        <f>_xlfn.XLOOKUP(N188,#REF!,#REF!,"없음")</f>
        <v>#REF!</v>
      </c>
    </row>
    <row r="189" spans="1:26" ht="13.5" customHeight="1">
      <c r="A189" s="18" t="s">
        <v>5</v>
      </c>
      <c r="B189" s="18" t="s">
        <v>571</v>
      </c>
      <c r="C189" s="110" t="s">
        <v>572</v>
      </c>
      <c r="D189" s="18" t="s">
        <v>580</v>
      </c>
      <c r="E189" s="19" t="s">
        <v>581</v>
      </c>
      <c r="F189" s="121" t="s">
        <v>572</v>
      </c>
      <c r="G189" s="19">
        <v>36</v>
      </c>
      <c r="H189" s="19">
        <v>2</v>
      </c>
      <c r="I189" s="198">
        <f>_xlfn.LET(
  _xlpm.orderNum, N189,
  _xlpm.usedCount, COUNTIFS('ASRS parts replacement'!F:F, _xlpm.orderNum, 'ASRS parts replacement'!A:A, "&gt;=2025-01-01", 'ASRS parts replacement'!A:A, "&lt;=2025-12-31"),
  IF(_xlpm.usedCount=0, 2, MAX(2, _xlpm.usedCount/12*6*2))
)</f>
        <v>2</v>
      </c>
      <c r="J189" s="19" t="str">
        <f>IF(H189&lt;I189,"X","O")</f>
        <v>O</v>
      </c>
      <c r="K189" s="106" t="s">
        <v>568</v>
      </c>
      <c r="L189" s="19"/>
      <c r="M189" s="19" t="s">
        <v>582</v>
      </c>
      <c r="N189" s="19">
        <v>10607322</v>
      </c>
      <c r="O189" s="80"/>
      <c r="P189" s="131">
        <f t="shared" si="11"/>
        <v>0</v>
      </c>
      <c r="Q189" s="18"/>
      <c r="V189" s="1">
        <f t="shared" si="12"/>
        <v>2</v>
      </c>
      <c r="Z189" t="s">
        <v>285</v>
      </c>
    </row>
    <row r="190" spans="1:26" ht="13.5" customHeight="1">
      <c r="A190" s="18" t="s">
        <v>5</v>
      </c>
      <c r="B190" s="18" t="s">
        <v>571</v>
      </c>
      <c r="C190" s="19" t="s">
        <v>583</v>
      </c>
      <c r="D190" s="18" t="s">
        <v>584</v>
      </c>
      <c r="E190" s="19" t="s">
        <v>3777</v>
      </c>
      <c r="F190" s="19" t="s">
        <v>5</v>
      </c>
      <c r="G190" s="19">
        <v>3</v>
      </c>
      <c r="H190" s="19">
        <v>1</v>
      </c>
      <c r="I190" s="199">
        <v>1</v>
      </c>
      <c r="J190" s="19" t="str">
        <f t="shared" si="8"/>
        <v>O</v>
      </c>
      <c r="K190" s="106">
        <v>213</v>
      </c>
      <c r="L190" s="19" t="s">
        <v>144</v>
      </c>
      <c r="M190" s="19" t="s">
        <v>585</v>
      </c>
      <c r="N190" s="19" t="s">
        <v>586</v>
      </c>
      <c r="O190" s="80">
        <v>3155.27</v>
      </c>
      <c r="P190" s="131">
        <f t="shared" si="11"/>
        <v>5401822.2400000002</v>
      </c>
      <c r="Q190" s="18"/>
      <c r="V190" s="1">
        <f t="shared" si="12"/>
        <v>1</v>
      </c>
      <c r="W190" s="1" t="e">
        <f>_xlfn.XLOOKUP(N190,#REF!,#REF!,"없음")</f>
        <v>#REF!</v>
      </c>
      <c r="Y190" s="1" t="e">
        <f>_xlfn.XLOOKUP(N190,#REF!,#REF!,"없음")</f>
        <v>#REF!</v>
      </c>
    </row>
    <row r="191" spans="1:26" ht="13.5" customHeight="1">
      <c r="A191" s="18" t="s">
        <v>5</v>
      </c>
      <c r="B191" s="18" t="s">
        <v>571</v>
      </c>
      <c r="C191" s="19" t="s">
        <v>583</v>
      </c>
      <c r="D191" s="18" t="s">
        <v>584</v>
      </c>
      <c r="E191" s="19" t="s">
        <v>3778</v>
      </c>
      <c r="F191" s="19" t="s">
        <v>5</v>
      </c>
      <c r="G191" s="19">
        <v>1</v>
      </c>
      <c r="H191" s="19">
        <v>1</v>
      </c>
      <c r="I191" s="199">
        <v>1</v>
      </c>
      <c r="J191" s="19" t="str">
        <f t="shared" ref="J191" si="13">IF(H191&lt;I191,"X","O")</f>
        <v>O</v>
      </c>
      <c r="K191" s="106">
        <v>213</v>
      </c>
      <c r="L191" s="19" t="s">
        <v>144</v>
      </c>
      <c r="M191" s="19" t="s">
        <v>585</v>
      </c>
      <c r="N191" s="19" t="s">
        <v>3779</v>
      </c>
      <c r="O191" s="80">
        <v>3155.27</v>
      </c>
      <c r="P191" s="131">
        <f t="shared" si="11"/>
        <v>5401822.2400000002</v>
      </c>
      <c r="Q191" s="18"/>
      <c r="V191" s="1">
        <f t="shared" ref="V191" si="14">H191+U191</f>
        <v>1</v>
      </c>
      <c r="W191" s="1" t="e">
        <f>_xlfn.XLOOKUP(N191,#REF!,#REF!,"없음")</f>
        <v>#REF!</v>
      </c>
      <c r="Y191" s="1" t="e">
        <f>_xlfn.XLOOKUP(N191,#REF!,#REF!,"없음")</f>
        <v>#REF!</v>
      </c>
    </row>
    <row r="192" spans="1:26" ht="13.5" customHeight="1">
      <c r="A192" s="18" t="s">
        <v>5</v>
      </c>
      <c r="B192" s="18" t="s">
        <v>571</v>
      </c>
      <c r="C192" s="19" t="s">
        <v>587</v>
      </c>
      <c r="D192" s="18" t="s">
        <v>588</v>
      </c>
      <c r="E192" s="19" t="s">
        <v>589</v>
      </c>
      <c r="F192" s="19" t="s">
        <v>590</v>
      </c>
      <c r="G192" s="19">
        <v>2</v>
      </c>
      <c r="H192" s="19">
        <v>2</v>
      </c>
      <c r="I192" s="198">
        <f>_xlfn.LET(
  _xlpm.orderNum, N192,
  _xlpm.usedCount, COUNTIFS('ASRS parts replacement'!F:F, _xlpm.orderNum, 'ASRS parts replacement'!A:A, "&gt;=2025-01-01", 'ASRS parts replacement'!A:A, "&lt;=2025-12-31"),
  IF(_xlpm.usedCount=0, 2, MAX(2, _xlpm.usedCount/12*6*2))
)</f>
        <v>2</v>
      </c>
      <c r="J192" s="19" t="str">
        <f t="shared" si="8"/>
        <v>O</v>
      </c>
      <c r="K192" s="106">
        <v>232</v>
      </c>
      <c r="L192" s="19" t="s">
        <v>144</v>
      </c>
      <c r="M192" s="19" t="s">
        <v>591</v>
      </c>
      <c r="N192" s="19" t="s">
        <v>592</v>
      </c>
      <c r="O192" s="80">
        <v>2337.5700000000002</v>
      </c>
      <c r="P192" s="131">
        <f t="shared" si="11"/>
        <v>4001919.8400000003</v>
      </c>
      <c r="Q192" s="18"/>
      <c r="V192" s="1">
        <f t="shared" si="12"/>
        <v>2</v>
      </c>
      <c r="W192" s="1" t="e">
        <f>_xlfn.XLOOKUP(N192,#REF!,#REF!,"없음")</f>
        <v>#REF!</v>
      </c>
      <c r="Y192" s="1" t="e">
        <f>_xlfn.XLOOKUP(N192,#REF!,#REF!,"없음")</f>
        <v>#REF!</v>
      </c>
    </row>
    <row r="193" spans="1:28" ht="13.5" customHeight="1">
      <c r="A193" s="18" t="s">
        <v>5</v>
      </c>
      <c r="B193" s="18" t="s">
        <v>571</v>
      </c>
      <c r="C193" s="19" t="s">
        <v>587</v>
      </c>
      <c r="D193" s="18" t="s">
        <v>593</v>
      </c>
      <c r="E193" s="19" t="s">
        <v>594</v>
      </c>
      <c r="F193" s="19" t="s">
        <v>595</v>
      </c>
      <c r="G193" s="19">
        <v>1</v>
      </c>
      <c r="H193" s="19">
        <v>1</v>
      </c>
      <c r="I193" s="199">
        <v>1</v>
      </c>
      <c r="J193" s="19" t="str">
        <f t="shared" si="8"/>
        <v>O</v>
      </c>
      <c r="K193" s="106">
        <v>104</v>
      </c>
      <c r="L193" s="19" t="s">
        <v>255</v>
      </c>
      <c r="M193" s="19" t="s">
        <v>596</v>
      </c>
      <c r="N193" s="19" t="s">
        <v>597</v>
      </c>
      <c r="O193" s="80"/>
      <c r="P193" s="131">
        <f t="shared" si="11"/>
        <v>0</v>
      </c>
      <c r="Q193" s="18"/>
      <c r="V193" s="1">
        <f t="shared" si="12"/>
        <v>1</v>
      </c>
      <c r="W193" s="1" t="e">
        <f>_xlfn.XLOOKUP(N193,#REF!,#REF!,"없음")</f>
        <v>#REF!</v>
      </c>
      <c r="Y193" s="1" t="e">
        <f>_xlfn.XLOOKUP(N193,#REF!,#REF!,"없음")</f>
        <v>#REF!</v>
      </c>
    </row>
    <row r="194" spans="1:28" ht="13.5" customHeight="1">
      <c r="A194" s="18" t="s">
        <v>5</v>
      </c>
      <c r="B194" s="18" t="s">
        <v>571</v>
      </c>
      <c r="C194" s="19" t="s">
        <v>587</v>
      </c>
      <c r="D194" s="18" t="s">
        <v>598</v>
      </c>
      <c r="E194" s="19" t="s">
        <v>599</v>
      </c>
      <c r="F194" s="19" t="s">
        <v>595</v>
      </c>
      <c r="G194" s="19">
        <v>6</v>
      </c>
      <c r="H194" s="19">
        <v>1</v>
      </c>
      <c r="I194" s="199">
        <v>1</v>
      </c>
      <c r="J194" s="19" t="str">
        <f>IF(H194&lt;I194,"X","O")</f>
        <v>O</v>
      </c>
      <c r="K194" s="106">
        <v>233</v>
      </c>
      <c r="L194" s="19" t="s">
        <v>255</v>
      </c>
      <c r="M194" s="19" t="s">
        <v>600</v>
      </c>
      <c r="N194" s="19" t="s">
        <v>601</v>
      </c>
      <c r="O194" s="80">
        <v>690.21</v>
      </c>
      <c r="P194" s="131">
        <f t="shared" si="11"/>
        <v>1181639.52</v>
      </c>
      <c r="Q194" s="18"/>
      <c r="V194" s="1">
        <f t="shared" si="12"/>
        <v>1</v>
      </c>
      <c r="W194" s="1" t="e">
        <f>_xlfn.XLOOKUP(N194,#REF!,#REF!,"없음")</f>
        <v>#REF!</v>
      </c>
      <c r="Y194" s="1" t="e">
        <f>_xlfn.XLOOKUP(N194,#REF!,#REF!,"없음")</f>
        <v>#REF!</v>
      </c>
    </row>
    <row r="195" spans="1:28" ht="13.5" customHeight="1">
      <c r="A195" s="18" t="s">
        <v>5</v>
      </c>
      <c r="B195" s="18" t="s">
        <v>571</v>
      </c>
      <c r="C195" s="19" t="s">
        <v>587</v>
      </c>
      <c r="D195" s="18" t="s">
        <v>602</v>
      </c>
      <c r="E195" s="19" t="s">
        <v>603</v>
      </c>
      <c r="F195" s="19" t="s">
        <v>604</v>
      </c>
      <c r="G195" s="19">
        <v>4</v>
      </c>
      <c r="H195" s="19">
        <v>1</v>
      </c>
      <c r="I195" s="199">
        <v>1</v>
      </c>
      <c r="J195" s="19" t="str">
        <f>IF(H195&lt;I195,"X","O")</f>
        <v>O</v>
      </c>
      <c r="K195" s="106">
        <v>235</v>
      </c>
      <c r="L195" s="19" t="s">
        <v>255</v>
      </c>
      <c r="M195" s="19" t="s">
        <v>596</v>
      </c>
      <c r="N195" s="19" t="s">
        <v>605</v>
      </c>
      <c r="O195" s="80"/>
      <c r="P195" s="131">
        <f t="shared" si="11"/>
        <v>0</v>
      </c>
      <c r="Q195" s="18"/>
      <c r="V195" s="1">
        <f t="shared" si="12"/>
        <v>1</v>
      </c>
      <c r="Z195" t="s">
        <v>285</v>
      </c>
    </row>
    <row r="196" spans="1:28" ht="13.5" customHeight="1">
      <c r="A196" s="18" t="s">
        <v>5</v>
      </c>
      <c r="B196" s="18" t="s">
        <v>571</v>
      </c>
      <c r="C196" s="19" t="s">
        <v>587</v>
      </c>
      <c r="D196" s="18" t="s">
        <v>606</v>
      </c>
      <c r="E196" s="19" t="s">
        <v>607</v>
      </c>
      <c r="F196" s="19" t="s">
        <v>604</v>
      </c>
      <c r="G196" s="19">
        <v>4</v>
      </c>
      <c r="H196" s="19">
        <v>1</v>
      </c>
      <c r="I196" s="199">
        <v>1</v>
      </c>
      <c r="J196" s="19" t="str">
        <f>IF(H196&lt;I196,"X","O")</f>
        <v>O</v>
      </c>
      <c r="K196" s="106">
        <v>235</v>
      </c>
      <c r="L196" s="19" t="s">
        <v>255</v>
      </c>
      <c r="M196" s="19" t="s">
        <v>596</v>
      </c>
      <c r="N196" s="19" t="s">
        <v>608</v>
      </c>
      <c r="O196" s="80"/>
      <c r="P196" s="131">
        <f t="shared" si="11"/>
        <v>0</v>
      </c>
      <c r="Q196" s="18"/>
      <c r="V196" s="1">
        <f t="shared" si="12"/>
        <v>1</v>
      </c>
      <c r="Z196" t="s">
        <v>285</v>
      </c>
    </row>
    <row r="197" spans="1:28" ht="13.5" customHeight="1">
      <c r="A197" s="18" t="s">
        <v>5</v>
      </c>
      <c r="B197" s="18" t="s">
        <v>571</v>
      </c>
      <c r="C197" s="19" t="s">
        <v>609</v>
      </c>
      <c r="D197" s="18" t="s">
        <v>610</v>
      </c>
      <c r="E197" s="19" t="s">
        <v>611</v>
      </c>
      <c r="F197" s="19" t="s">
        <v>612</v>
      </c>
      <c r="G197" s="19">
        <v>45</v>
      </c>
      <c r="H197" s="19">
        <v>7</v>
      </c>
      <c r="I197" s="198">
        <f>_xlfn.LET(
  _xlpm.orderNum, N197,
  _xlpm.usedCount, COUNTIFS('ASRS parts replacement'!F:F, _xlpm.orderNum, 'ASRS parts replacement'!A:A, "&gt;=2025-01-01", 'ASRS parts replacement'!A:A, "&lt;=2025-12-31"),
  IF(_xlpm.usedCount=0, 2, MAX(2, _xlpm.usedCount/12*6*2))
)</f>
        <v>2</v>
      </c>
      <c r="J197" s="19" t="str">
        <f t="shared" si="8"/>
        <v>O</v>
      </c>
      <c r="K197" s="106">
        <v>124</v>
      </c>
      <c r="L197" s="19"/>
      <c r="M197" s="19"/>
      <c r="N197" s="19" t="s">
        <v>613</v>
      </c>
      <c r="O197" s="80">
        <v>428.61</v>
      </c>
      <c r="P197" s="131">
        <f t="shared" si="11"/>
        <v>733780.32000000007</v>
      </c>
      <c r="Q197" s="18"/>
      <c r="V197" s="1">
        <f t="shared" si="12"/>
        <v>7</v>
      </c>
      <c r="W197" s="1" t="e">
        <f>_xlfn.XLOOKUP(N197,#REF!,#REF!,"없음")</f>
        <v>#REF!</v>
      </c>
      <c r="X197" s="1">
        <v>7</v>
      </c>
      <c r="Y197" s="1" t="e">
        <f>_xlfn.XLOOKUP(N197,#REF!,#REF!,"없음")</f>
        <v>#REF!</v>
      </c>
    </row>
    <row r="198" spans="1:28" ht="13.5" customHeight="1">
      <c r="A198" s="18" t="s">
        <v>5</v>
      </c>
      <c r="B198" s="18" t="s">
        <v>571</v>
      </c>
      <c r="C198" s="19" t="s">
        <v>614</v>
      </c>
      <c r="D198" s="18" t="s">
        <v>615</v>
      </c>
      <c r="E198" s="19" t="s">
        <v>616</v>
      </c>
      <c r="F198" s="19" t="s">
        <v>612</v>
      </c>
      <c r="G198" s="19">
        <v>94</v>
      </c>
      <c r="H198" s="19">
        <v>10</v>
      </c>
      <c r="I198" s="198">
        <f>_xlfn.LET(
  _xlpm.orderNum, N198,
  _xlpm.usedCount, COUNTIFS('ASRS parts replacement'!F:F, _xlpm.orderNum, 'ASRS parts replacement'!A:A, "&gt;=2025-01-01", 'ASRS parts replacement'!A:A, "&lt;=2025-12-31"),
  IF(_xlpm.usedCount=0, 2, MAX(2, _xlpm.usedCount/12*6*2))
)</f>
        <v>2</v>
      </c>
      <c r="J198" s="19" t="str">
        <f t="shared" si="8"/>
        <v>O</v>
      </c>
      <c r="K198" s="106">
        <v>124</v>
      </c>
      <c r="L198" s="19"/>
      <c r="M198" s="19"/>
      <c r="N198" s="263" t="s">
        <v>617</v>
      </c>
      <c r="O198" s="264">
        <v>516.15</v>
      </c>
      <c r="P198" s="265">
        <f t="shared" si="11"/>
        <v>883648.79999999993</v>
      </c>
      <c r="Q198" s="18"/>
      <c r="V198" s="1">
        <f t="shared" si="12"/>
        <v>10</v>
      </c>
      <c r="W198" s="1" t="e">
        <f>_xlfn.XLOOKUP(N198,#REF!,#REF!,"없음")</f>
        <v>#REF!</v>
      </c>
      <c r="X198" s="1">
        <v>10</v>
      </c>
      <c r="Y198" s="1" t="e">
        <f>_xlfn.XLOOKUP(N198,#REF!,#REF!,"없음")</f>
        <v>#REF!</v>
      </c>
    </row>
    <row r="199" spans="1:28" ht="13.5" customHeight="1">
      <c r="A199" s="18" t="s">
        <v>5</v>
      </c>
      <c r="B199" s="18" t="s">
        <v>571</v>
      </c>
      <c r="C199" s="19" t="s">
        <v>609</v>
      </c>
      <c r="D199" s="18" t="s">
        <v>618</v>
      </c>
      <c r="E199" s="19" t="s">
        <v>619</v>
      </c>
      <c r="F199" s="19" t="s">
        <v>612</v>
      </c>
      <c r="G199" s="19">
        <v>18</v>
      </c>
      <c r="H199" s="19">
        <v>5</v>
      </c>
      <c r="I199" s="198">
        <f>_xlfn.LET(
  _xlpm.orderNum, N199,
  _xlpm.usedCount, COUNTIFS('ASRS parts replacement'!F:F, _xlpm.orderNum, 'ASRS parts replacement'!A:A, "&gt;=2025-01-01", 'ASRS parts replacement'!A:A, "&lt;=2025-12-31"),
  IF(_xlpm.usedCount=0, 2, MAX(2, _xlpm.usedCount/12*6*2))
)</f>
        <v>2</v>
      </c>
      <c r="J199" s="19" t="str">
        <f t="shared" si="8"/>
        <v>O</v>
      </c>
      <c r="K199" s="106">
        <v>124</v>
      </c>
      <c r="L199" s="19"/>
      <c r="M199" s="19"/>
      <c r="N199" s="263" t="s">
        <v>620</v>
      </c>
      <c r="O199" s="264">
        <v>405.55</v>
      </c>
      <c r="P199" s="265">
        <f t="shared" si="11"/>
        <v>694301.6</v>
      </c>
      <c r="Q199" s="18"/>
      <c r="V199" s="1">
        <f t="shared" si="12"/>
        <v>5</v>
      </c>
      <c r="W199" s="1" t="e">
        <f>_xlfn.XLOOKUP(N199,#REF!,#REF!,"없음")</f>
        <v>#REF!</v>
      </c>
      <c r="X199" s="1">
        <v>5</v>
      </c>
      <c r="Y199" s="1" t="e">
        <f>_xlfn.XLOOKUP(N199,#REF!,#REF!,"없음")</f>
        <v>#REF!</v>
      </c>
    </row>
    <row r="200" spans="1:28" ht="13.5" customHeight="1">
      <c r="A200" s="18" t="s">
        <v>5</v>
      </c>
      <c r="B200" s="18" t="s">
        <v>571</v>
      </c>
      <c r="C200" s="19" t="s">
        <v>609</v>
      </c>
      <c r="D200" s="18" t="s">
        <v>621</v>
      </c>
      <c r="E200" s="19" t="s">
        <v>622</v>
      </c>
      <c r="F200" s="19" t="s">
        <v>612</v>
      </c>
      <c r="G200" s="19">
        <v>221</v>
      </c>
      <c r="H200" s="19">
        <v>2</v>
      </c>
      <c r="I200" s="198">
        <f>_xlfn.LET(
  _xlpm.orderNum, N200,
  _xlpm.usedCount, COUNTIFS('ASRS parts replacement'!F:F, _xlpm.orderNum, 'ASRS parts replacement'!A:A, "&gt;=2025-01-01", 'ASRS parts replacement'!A:A, "&lt;=2025-12-31"),
  IF(_xlpm.usedCount=0, 2, MAX(2, _xlpm.usedCount/12*6*2))
)</f>
        <v>2</v>
      </c>
      <c r="J200" s="19" t="str">
        <f>IF(H200&lt;I200,"X","O")</f>
        <v>O</v>
      </c>
      <c r="K200" s="106">
        <v>124</v>
      </c>
      <c r="L200" s="19" t="s">
        <v>144</v>
      </c>
      <c r="M200" s="19" t="s">
        <v>406</v>
      </c>
      <c r="N200" s="19" t="s">
        <v>623</v>
      </c>
      <c r="O200" s="80"/>
      <c r="P200" s="131">
        <f t="shared" si="11"/>
        <v>0</v>
      </c>
      <c r="Q200" s="18"/>
      <c r="V200" s="1">
        <f t="shared" si="12"/>
        <v>2</v>
      </c>
      <c r="Z200" t="s">
        <v>285</v>
      </c>
    </row>
    <row r="201" spans="1:28" ht="13.5" customHeight="1">
      <c r="A201" s="18" t="s">
        <v>5</v>
      </c>
      <c r="B201" s="18" t="s">
        <v>571</v>
      </c>
      <c r="C201" s="19" t="s">
        <v>609</v>
      </c>
      <c r="D201" s="18" t="s">
        <v>624</v>
      </c>
      <c r="E201" s="19" t="s">
        <v>625</v>
      </c>
      <c r="F201" s="19" t="s">
        <v>612</v>
      </c>
      <c r="G201" s="19">
        <v>99</v>
      </c>
      <c r="H201" s="19">
        <v>12</v>
      </c>
      <c r="I201" s="198">
        <f>_xlfn.LET(
  _xlpm.orderNum, N201,
  _xlpm.usedCount, COUNTIFS('ASRS parts replacement'!F:F, _xlpm.orderNum, 'ASRS parts replacement'!A:A, "&gt;=2025-01-01", 'ASRS parts replacement'!A:A, "&lt;=2025-12-31"),
  IF(_xlpm.usedCount=0, 2, MAX(2, _xlpm.usedCount/12*6*2))
)</f>
        <v>2</v>
      </c>
      <c r="J201" s="19" t="str">
        <f t="shared" si="8"/>
        <v>O</v>
      </c>
      <c r="K201" s="106">
        <v>223</v>
      </c>
      <c r="L201" s="19" t="s">
        <v>144</v>
      </c>
      <c r="M201" s="19" t="s">
        <v>626</v>
      </c>
      <c r="N201" s="263">
        <v>10217650</v>
      </c>
      <c r="O201" s="264">
        <v>121.08</v>
      </c>
      <c r="P201" s="265">
        <f t="shared" si="11"/>
        <v>207288.95999999999</v>
      </c>
      <c r="Q201" s="18"/>
      <c r="V201" s="1">
        <f t="shared" si="12"/>
        <v>12</v>
      </c>
      <c r="W201" s="1" t="e">
        <f>_xlfn.XLOOKUP(N201,#REF!,#REF!,"없음")</f>
        <v>#REF!</v>
      </c>
      <c r="Y201" s="1" t="e">
        <f>_xlfn.XLOOKUP(N201,#REF!,#REF!,"없음")</f>
        <v>#REF!</v>
      </c>
      <c r="AB201">
        <f>121*1600</f>
        <v>193600</v>
      </c>
    </row>
    <row r="202" spans="1:28" ht="13.15" customHeight="1">
      <c r="A202" s="18" t="s">
        <v>5</v>
      </c>
      <c r="B202" s="18" t="s">
        <v>571</v>
      </c>
      <c r="C202" s="19" t="s">
        <v>627</v>
      </c>
      <c r="D202" s="18" t="s">
        <v>628</v>
      </c>
      <c r="E202" s="19" t="s">
        <v>629</v>
      </c>
      <c r="F202" s="19" t="s">
        <v>612</v>
      </c>
      <c r="G202" s="19">
        <v>45</v>
      </c>
      <c r="H202" s="19">
        <v>4</v>
      </c>
      <c r="I202" s="198">
        <f>_xlfn.LET(
  _xlpm.orderNum, N202,
  _xlpm.usedCount, COUNTIFS('ASRS parts replacement'!F:F, _xlpm.orderNum, 'ASRS parts replacement'!A:A, "&gt;=2025-01-01", 'ASRS parts replacement'!A:A, "&lt;=2025-12-31"),
  IF(_xlpm.usedCount=0, 2, MAX(2, _xlpm.usedCount/12*6*2))
)</f>
        <v>2</v>
      </c>
      <c r="J202" s="19" t="str">
        <f>IF(H202&lt;I202,"X","O")</f>
        <v>O</v>
      </c>
      <c r="K202" s="106">
        <v>302</v>
      </c>
      <c r="L202" s="19" t="s">
        <v>255</v>
      </c>
      <c r="M202" s="19"/>
      <c r="N202" s="19">
        <v>10407332</v>
      </c>
      <c r="O202" s="80">
        <v>727.33</v>
      </c>
      <c r="P202" s="131">
        <f t="shared" si="11"/>
        <v>1245188.96</v>
      </c>
      <c r="Q202" s="18"/>
      <c r="V202" s="1">
        <f t="shared" si="12"/>
        <v>4</v>
      </c>
      <c r="W202" s="1" t="e">
        <f>_xlfn.XLOOKUP(N202,#REF!,#REF!,"없음")</f>
        <v>#REF!</v>
      </c>
      <c r="Y202" s="1" t="e">
        <f>_xlfn.XLOOKUP(N202,#REF!,#REF!,"없음")</f>
        <v>#REF!</v>
      </c>
    </row>
    <row r="203" spans="1:28" ht="13.35" customHeight="1">
      <c r="A203" s="18" t="s">
        <v>447</v>
      </c>
      <c r="B203" s="18" t="s">
        <v>571</v>
      </c>
      <c r="C203" s="19" t="s">
        <v>630</v>
      </c>
      <c r="D203" s="18" t="s">
        <v>631</v>
      </c>
      <c r="E203" s="19"/>
      <c r="F203" s="19" t="s">
        <v>612</v>
      </c>
      <c r="G203" s="19">
        <v>5850</v>
      </c>
      <c r="H203" s="19">
        <v>7</v>
      </c>
      <c r="I203" s="198">
        <f>_xlfn.LET(
  _xlpm.orderNum, N203,
  _xlpm.usedCount, COUNTIFS('ASRS parts replacement'!F:F, _xlpm.orderNum, 'ASRS parts replacement'!A:A, "&gt;=2025-01-01", 'ASRS parts replacement'!A:A, "&lt;=2025-12-31"),
  IF(_xlpm.usedCount=0, 2, MAX(2, _xlpm.usedCount/12*6*2))
)</f>
        <v>2</v>
      </c>
      <c r="J203" s="19" t="str">
        <f>IF(H203&lt;I203,"X","O")</f>
        <v>O</v>
      </c>
      <c r="K203" s="106" t="s">
        <v>405</v>
      </c>
      <c r="L203" s="19" t="s">
        <v>255</v>
      </c>
      <c r="M203" s="19" t="s">
        <v>632</v>
      </c>
      <c r="N203" s="19" t="s">
        <v>633</v>
      </c>
      <c r="O203" s="80"/>
      <c r="P203" s="131">
        <f t="shared" si="11"/>
        <v>0</v>
      </c>
      <c r="Q203" s="18"/>
      <c r="V203" s="1">
        <f t="shared" si="12"/>
        <v>7</v>
      </c>
      <c r="Z203" t="s">
        <v>285</v>
      </c>
    </row>
    <row r="204" spans="1:28" ht="13.5" customHeight="1">
      <c r="A204" s="18" t="s">
        <v>5</v>
      </c>
      <c r="B204" s="18" t="s">
        <v>571</v>
      </c>
      <c r="C204" s="19" t="s">
        <v>630</v>
      </c>
      <c r="D204" s="18" t="s">
        <v>634</v>
      </c>
      <c r="E204" s="19" t="s">
        <v>635</v>
      </c>
      <c r="F204" s="19" t="s">
        <v>612</v>
      </c>
      <c r="G204" s="19">
        <v>225</v>
      </c>
      <c r="H204" s="19">
        <v>10</v>
      </c>
      <c r="I204" s="198">
        <f>_xlfn.LET(
  _xlpm.orderNum, N204,
  _xlpm.usedCount, COUNTIFS('ASRS parts replacement'!F:F, _xlpm.orderNum, 'ASRS parts replacement'!A:A, "&gt;=2025-01-01", 'ASRS parts replacement'!A:A, "&lt;=2025-12-31"),
  IF(_xlpm.usedCount=0, 2, MAX(2, _xlpm.usedCount/12*6*2))
)</f>
        <v>2</v>
      </c>
      <c r="J204" s="19" t="str">
        <f t="shared" si="8"/>
        <v>O</v>
      </c>
      <c r="K204" s="106">
        <v>342</v>
      </c>
      <c r="L204" s="122" t="s">
        <v>636</v>
      </c>
      <c r="M204" s="19" t="s">
        <v>632</v>
      </c>
      <c r="N204" s="19" t="s">
        <v>637</v>
      </c>
      <c r="O204" s="80" t="s">
        <v>638</v>
      </c>
      <c r="P204" s="131" t="e">
        <f t="shared" si="11"/>
        <v>#VALUE!</v>
      </c>
      <c r="Q204" s="18"/>
      <c r="V204" s="1">
        <f t="shared" si="12"/>
        <v>10</v>
      </c>
      <c r="W204" s="1" t="e">
        <f>_xlfn.XLOOKUP(N204,#REF!,#REF!,"없음")</f>
        <v>#REF!</v>
      </c>
      <c r="Y204" s="1" t="e">
        <f>_xlfn.XLOOKUP(N204,#REF!,#REF!,"없음")</f>
        <v>#REF!</v>
      </c>
    </row>
    <row r="205" spans="1:28" ht="13.5" customHeight="1">
      <c r="A205" s="18" t="s">
        <v>5</v>
      </c>
      <c r="B205" s="18" t="s">
        <v>571</v>
      </c>
      <c r="C205" s="19" t="s">
        <v>630</v>
      </c>
      <c r="D205" s="18" t="s">
        <v>639</v>
      </c>
      <c r="E205" s="19" t="s">
        <v>640</v>
      </c>
      <c r="F205" s="19" t="s">
        <v>612</v>
      </c>
      <c r="G205" s="19">
        <v>225</v>
      </c>
      <c r="H205" s="19">
        <v>50</v>
      </c>
      <c r="I205" s="198">
        <f>_xlfn.LET(
  _xlpm.orderNum, N205,
  _xlpm.usedCount, COUNTIFS('ASRS parts replacement'!F:F, _xlpm.orderNum, 'ASRS parts replacement'!A:A, "&gt;=2025-01-01", 'ASRS parts replacement'!A:A, "&lt;=2025-12-31"),
  IF(_xlpm.usedCount=0, 2, MAX(2, _xlpm.usedCount/12*6*2))
)</f>
        <v>2</v>
      </c>
      <c r="J205" s="19" t="str">
        <f t="shared" si="8"/>
        <v>O</v>
      </c>
      <c r="K205" s="106">
        <v>322</v>
      </c>
      <c r="L205" s="19" t="s">
        <v>255</v>
      </c>
      <c r="M205" s="19" t="s">
        <v>632</v>
      </c>
      <c r="N205" s="19"/>
      <c r="O205" s="80"/>
      <c r="P205" s="131">
        <f t="shared" si="11"/>
        <v>0</v>
      </c>
      <c r="Q205" s="18"/>
      <c r="V205" s="1">
        <f t="shared" si="12"/>
        <v>50</v>
      </c>
      <c r="W205" s="1" t="e">
        <f>_xlfn.XLOOKUP(N205,#REF!,#REF!,"없음")</f>
        <v>#REF!</v>
      </c>
      <c r="Y205" s="1" t="e">
        <f>_xlfn.XLOOKUP(N205,#REF!,#REF!,"없음")</f>
        <v>#REF!</v>
      </c>
    </row>
    <row r="206" spans="1:28" ht="13.5" customHeight="1">
      <c r="A206" s="18" t="s">
        <v>5</v>
      </c>
      <c r="B206" s="18" t="s">
        <v>571</v>
      </c>
      <c r="C206" s="19" t="s">
        <v>630</v>
      </c>
      <c r="D206" s="18" t="s">
        <v>641</v>
      </c>
      <c r="E206" s="19" t="s">
        <v>642</v>
      </c>
      <c r="F206" s="19" t="s">
        <v>612</v>
      </c>
      <c r="G206" s="19">
        <v>811</v>
      </c>
      <c r="H206" s="19">
        <v>7</v>
      </c>
      <c r="I206" s="198">
        <f>_xlfn.LET(
  _xlpm.orderNum, N206,
  _xlpm.usedCount, COUNTIFS('ASRS parts replacement'!F:F, _xlpm.orderNum, 'ASRS parts replacement'!A:A, "&gt;=2025-01-01", 'ASRS parts replacement'!A:A, "&lt;=2025-12-31"),
  IF(_xlpm.usedCount=0, 2, MAX(2, _xlpm.usedCount/12*6*2))
)</f>
        <v>2</v>
      </c>
      <c r="J206" s="19" t="str">
        <f t="shared" si="8"/>
        <v>O</v>
      </c>
      <c r="K206" s="106">
        <v>332</v>
      </c>
      <c r="L206" s="19" t="s">
        <v>144</v>
      </c>
      <c r="M206" s="19" t="s">
        <v>632</v>
      </c>
      <c r="N206" s="19">
        <v>10518090</v>
      </c>
      <c r="O206" s="80">
        <v>69.52</v>
      </c>
      <c r="P206" s="131">
        <f t="shared" si="11"/>
        <v>119018.23999999999</v>
      </c>
      <c r="Q206" s="18"/>
      <c r="V206" s="1">
        <f t="shared" si="12"/>
        <v>7</v>
      </c>
      <c r="W206" s="1" t="e">
        <f>_xlfn.XLOOKUP(N206,#REF!,#REF!,"없음")</f>
        <v>#REF!</v>
      </c>
      <c r="X206" s="1">
        <v>7</v>
      </c>
      <c r="Y206" s="1" t="e">
        <f>_xlfn.XLOOKUP(N206,#REF!,#REF!,"없음")</f>
        <v>#REF!</v>
      </c>
    </row>
    <row r="207" spans="1:28" ht="13.5" customHeight="1">
      <c r="A207" s="18" t="s">
        <v>5</v>
      </c>
      <c r="B207" s="18" t="s">
        <v>571</v>
      </c>
      <c r="C207" s="19" t="s">
        <v>630</v>
      </c>
      <c r="D207" s="18" t="s">
        <v>643</v>
      </c>
      <c r="E207" s="19" t="s">
        <v>642</v>
      </c>
      <c r="F207" s="19" t="s">
        <v>612</v>
      </c>
      <c r="G207" s="19">
        <v>518</v>
      </c>
      <c r="H207" s="19">
        <v>6</v>
      </c>
      <c r="I207" s="198">
        <f>_xlfn.LET(
  _xlpm.orderNum, N207,
  _xlpm.usedCount, COUNTIFS('ASRS parts replacement'!F:F, _xlpm.orderNum, 'ASRS parts replacement'!A:A, "&gt;=2025-01-01", 'ASRS parts replacement'!A:A, "&lt;=2025-12-31"),
  IF(_xlpm.usedCount=0, 2, MAX(2, _xlpm.usedCount/12*6*2))
)</f>
        <v>2</v>
      </c>
      <c r="J207" s="19" t="str">
        <f t="shared" si="8"/>
        <v>O</v>
      </c>
      <c r="K207" s="106">
        <v>332</v>
      </c>
      <c r="L207" s="19" t="s">
        <v>144</v>
      </c>
      <c r="M207" s="19" t="s">
        <v>632</v>
      </c>
      <c r="N207" s="19">
        <v>10518098</v>
      </c>
      <c r="O207" s="80">
        <v>69.52</v>
      </c>
      <c r="P207" s="131">
        <f t="shared" si="11"/>
        <v>119018.23999999999</v>
      </c>
      <c r="Q207" s="18"/>
      <c r="V207" s="1">
        <f t="shared" si="12"/>
        <v>6</v>
      </c>
      <c r="W207" s="1" t="e">
        <f>_xlfn.XLOOKUP(N207,#REF!,#REF!,"없음")</f>
        <v>#REF!</v>
      </c>
      <c r="X207" s="1">
        <v>6</v>
      </c>
      <c r="Y207" s="1" t="e">
        <f>_xlfn.XLOOKUP(N207,#REF!,#REF!,"없음")</f>
        <v>#REF!</v>
      </c>
    </row>
    <row r="208" spans="1:28" ht="13.35" customHeight="1">
      <c r="A208" s="18" t="s">
        <v>447</v>
      </c>
      <c r="B208" s="18" t="s">
        <v>571</v>
      </c>
      <c r="C208" s="19" t="s">
        <v>630</v>
      </c>
      <c r="D208" s="18" t="s">
        <v>644</v>
      </c>
      <c r="E208" s="19" t="s">
        <v>642</v>
      </c>
      <c r="F208" s="19" t="s">
        <v>612</v>
      </c>
      <c r="G208" s="19">
        <v>518</v>
      </c>
      <c r="H208" s="19">
        <v>6</v>
      </c>
      <c r="I208" s="198">
        <f>_xlfn.LET(
  _xlpm.orderNum, N208,
  _xlpm.usedCount, COUNTIFS('ASRS parts replacement'!F:F, _xlpm.orderNum, 'ASRS parts replacement'!A:A, "&gt;=2025-01-01", 'ASRS parts replacement'!A:A, "&lt;=2025-12-31"),
  IF(_xlpm.usedCount=0, 2, MAX(2, _xlpm.usedCount/12*6*2))
)</f>
        <v>2</v>
      </c>
      <c r="J208" s="19" t="str">
        <f>IF(H208&lt;I208,"X","O")</f>
        <v>O</v>
      </c>
      <c r="K208" s="106">
        <v>332</v>
      </c>
      <c r="L208" s="19" t="s">
        <v>144</v>
      </c>
      <c r="M208" s="19" t="s">
        <v>632</v>
      </c>
      <c r="N208" s="19">
        <v>10518094</v>
      </c>
      <c r="O208" s="80">
        <v>52.26</v>
      </c>
      <c r="P208" s="131">
        <f t="shared" si="11"/>
        <v>89469.119999999995</v>
      </c>
      <c r="Q208" s="18"/>
      <c r="V208" s="1">
        <f t="shared" si="12"/>
        <v>6</v>
      </c>
      <c r="W208" s="1" t="e">
        <f>_xlfn.XLOOKUP(N208,#REF!,#REF!,"없음")</f>
        <v>#REF!</v>
      </c>
      <c r="X208" s="1">
        <v>6</v>
      </c>
      <c r="Y208" s="1" t="e">
        <f>_xlfn.XLOOKUP(N208,#REF!,#REF!,"없음")</f>
        <v>#REF!</v>
      </c>
    </row>
    <row r="209" spans="1:26" ht="13.5" customHeight="1">
      <c r="A209" s="18" t="s">
        <v>5</v>
      </c>
      <c r="B209" s="18" t="s">
        <v>571</v>
      </c>
      <c r="C209" s="19" t="s">
        <v>645</v>
      </c>
      <c r="D209" s="18" t="s">
        <v>646</v>
      </c>
      <c r="E209" s="19" t="s">
        <v>647</v>
      </c>
      <c r="F209" s="19" t="s">
        <v>648</v>
      </c>
      <c r="G209" s="19">
        <v>32</v>
      </c>
      <c r="H209" s="19">
        <v>3</v>
      </c>
      <c r="I209" s="198">
        <f>_xlfn.LET(
  _xlpm.orderNum, N209,
  _xlpm.usedCount, COUNTIFS('ASRS parts replacement'!F:F, _xlpm.orderNum, 'ASRS parts replacement'!A:A, "&gt;=2025-01-01", 'ASRS parts replacement'!A:A, "&lt;=2025-12-31"),
  IF(_xlpm.usedCount=0, 2, MAX(2, _xlpm.usedCount/12*6*2))
)</f>
        <v>2</v>
      </c>
      <c r="J209" s="19" t="str">
        <f t="shared" si="8"/>
        <v>O</v>
      </c>
      <c r="K209" s="106">
        <v>114</v>
      </c>
      <c r="L209" s="19" t="s">
        <v>255</v>
      </c>
      <c r="M209" s="19" t="s">
        <v>649</v>
      </c>
      <c r="N209" s="19" t="s">
        <v>650</v>
      </c>
      <c r="O209" s="80">
        <v>1269.73</v>
      </c>
      <c r="P209" s="131">
        <f t="shared" si="11"/>
        <v>2173777.7600000002</v>
      </c>
      <c r="Q209" s="18"/>
      <c r="V209" s="1">
        <f t="shared" si="12"/>
        <v>3</v>
      </c>
      <c r="W209" s="1" t="e">
        <f>_xlfn.XLOOKUP(N209,#REF!,#REF!,"없음")</f>
        <v>#REF!</v>
      </c>
      <c r="Y209" s="1" t="e">
        <f>_xlfn.XLOOKUP(N209,#REF!,#REF!,"없음")</f>
        <v>#REF!</v>
      </c>
    </row>
    <row r="210" spans="1:26" ht="13.5" customHeight="1">
      <c r="A210" s="18" t="s">
        <v>5</v>
      </c>
      <c r="B210" s="18" t="s">
        <v>571</v>
      </c>
      <c r="C210" s="19" t="s">
        <v>645</v>
      </c>
      <c r="D210" s="18" t="s">
        <v>651</v>
      </c>
      <c r="E210" s="19" t="s">
        <v>652</v>
      </c>
      <c r="F210" s="19" t="s">
        <v>648</v>
      </c>
      <c r="G210" s="19">
        <v>34</v>
      </c>
      <c r="H210" s="19">
        <v>2</v>
      </c>
      <c r="I210" s="198">
        <f>_xlfn.LET(
  _xlpm.orderNum, N210,
  _xlpm.usedCount, COUNTIFS('ASRS parts replacement'!F:F, _xlpm.orderNum, 'ASRS parts replacement'!A:A, "&gt;=2025-01-01", 'ASRS parts replacement'!A:A, "&lt;=2025-12-31"),
  IF(_xlpm.usedCount=0, 2, MAX(2, _xlpm.usedCount/12*6*2))
)</f>
        <v>2</v>
      </c>
      <c r="J210" s="19" t="str">
        <f>IF(H210&lt;I210,"X","O")</f>
        <v>O</v>
      </c>
      <c r="K210" s="106">
        <v>114</v>
      </c>
      <c r="L210" s="19"/>
      <c r="M210" s="19" t="s">
        <v>653</v>
      </c>
      <c r="N210" s="19" t="s">
        <v>654</v>
      </c>
      <c r="O210" s="80"/>
      <c r="P210" s="131">
        <f t="shared" si="11"/>
        <v>0</v>
      </c>
      <c r="Q210" s="18"/>
      <c r="V210" s="1">
        <f t="shared" si="12"/>
        <v>2</v>
      </c>
      <c r="Z210" t="s">
        <v>285</v>
      </c>
    </row>
    <row r="211" spans="1:26" ht="13.5" customHeight="1">
      <c r="A211" s="18" t="s">
        <v>5</v>
      </c>
      <c r="B211" s="18" t="s">
        <v>571</v>
      </c>
      <c r="C211" s="19" t="s">
        <v>655</v>
      </c>
      <c r="D211" s="18" t="s">
        <v>656</v>
      </c>
      <c r="E211" s="19"/>
      <c r="F211" s="19" t="s">
        <v>612</v>
      </c>
      <c r="G211" s="19">
        <v>68</v>
      </c>
      <c r="H211" s="19">
        <v>2</v>
      </c>
      <c r="I211" s="198">
        <f>_xlfn.LET(
  _xlpm.orderNum, N211,
  _xlpm.usedCount, COUNTIFS('ASRS parts replacement'!F:F, _xlpm.orderNum, 'ASRS parts replacement'!A:A, "&gt;=2025-01-01", 'ASRS parts replacement'!A:A, "&lt;=2025-12-31"),
  IF(_xlpm.usedCount=0, 2, MAX(2, _xlpm.usedCount/12*6*2))
)</f>
        <v>2</v>
      </c>
      <c r="J211" s="19" t="str">
        <f>IF(H211&lt;I211,"X","O")</f>
        <v>O</v>
      </c>
      <c r="K211" s="106">
        <v>312</v>
      </c>
      <c r="L211" s="19" t="s">
        <v>144</v>
      </c>
      <c r="M211" s="19"/>
      <c r="N211" s="19">
        <v>10883578</v>
      </c>
      <c r="O211" s="80"/>
      <c r="P211" s="131">
        <f t="shared" si="11"/>
        <v>0</v>
      </c>
      <c r="Q211" s="18"/>
      <c r="V211" s="1">
        <f t="shared" si="12"/>
        <v>2</v>
      </c>
      <c r="W211" s="1" t="e">
        <f>_xlfn.XLOOKUP(N211,#REF!,#REF!,"없음")</f>
        <v>#REF!</v>
      </c>
      <c r="Y211" s="1" t="e">
        <f>_xlfn.XLOOKUP(N211,#REF!,#REF!,"없음")</f>
        <v>#REF!</v>
      </c>
    </row>
    <row r="212" spans="1:26" ht="13.5" customHeight="1">
      <c r="A212" s="18" t="s">
        <v>5</v>
      </c>
      <c r="B212" s="18" t="s">
        <v>571</v>
      </c>
      <c r="C212" s="19" t="s">
        <v>657</v>
      </c>
      <c r="D212" s="18" t="s">
        <v>658</v>
      </c>
      <c r="E212" s="19" t="s">
        <v>659</v>
      </c>
      <c r="F212" s="19" t="s">
        <v>648</v>
      </c>
      <c r="G212" s="19">
        <v>55</v>
      </c>
      <c r="H212" s="19">
        <v>7</v>
      </c>
      <c r="I212" s="198">
        <f>_xlfn.LET(
  _xlpm.orderNum, N212,
  _xlpm.usedCount, COUNTIFS('ASRS parts replacement'!F:F, _xlpm.orderNum, 'ASRS parts replacement'!A:A, "&gt;=2025-01-01", 'ASRS parts replacement'!A:A, "&lt;=2025-12-31"),
  IF(_xlpm.usedCount=0, 2, MAX(2, _xlpm.usedCount/12*6*2))
)</f>
        <v>2</v>
      </c>
      <c r="J212" s="19" t="str">
        <f t="shared" si="8"/>
        <v>O</v>
      </c>
      <c r="K212" s="106">
        <v>114</v>
      </c>
      <c r="L212" s="19"/>
      <c r="M212" s="19" t="s">
        <v>660</v>
      </c>
      <c r="N212" s="19">
        <v>10696615</v>
      </c>
      <c r="O212" s="80">
        <v>1039.29</v>
      </c>
      <c r="P212" s="131">
        <f t="shared" si="11"/>
        <v>1779264.48</v>
      </c>
      <c r="Q212" s="18"/>
      <c r="V212" s="1">
        <f t="shared" si="12"/>
        <v>7</v>
      </c>
      <c r="W212" s="1" t="e">
        <f>_xlfn.XLOOKUP(N212,#REF!,#REF!,"없음")</f>
        <v>#REF!</v>
      </c>
      <c r="X212" s="1">
        <v>7</v>
      </c>
      <c r="Y212" s="1" t="e">
        <f>_xlfn.XLOOKUP(N212,#REF!,#REF!,"없음")</f>
        <v>#REF!</v>
      </c>
    </row>
    <row r="213" spans="1:26" ht="13.5" customHeight="1">
      <c r="A213" s="18" t="s">
        <v>5</v>
      </c>
      <c r="B213" s="18" t="s">
        <v>571</v>
      </c>
      <c r="C213" s="19" t="s">
        <v>657</v>
      </c>
      <c r="D213" s="18" t="s">
        <v>661</v>
      </c>
      <c r="E213" s="19">
        <v>55562</v>
      </c>
      <c r="F213" s="19" t="s">
        <v>662</v>
      </c>
      <c r="G213" s="19">
        <v>1</v>
      </c>
      <c r="H213" s="19">
        <v>1</v>
      </c>
      <c r="I213" s="196">
        <v>1</v>
      </c>
      <c r="J213" s="19" t="str">
        <f t="shared" ref="J213:J220" si="15">IF(H213&lt;I213,"X","O")</f>
        <v>O</v>
      </c>
      <c r="K213" s="106">
        <v>114</v>
      </c>
      <c r="L213" s="19"/>
      <c r="M213" s="19" t="s">
        <v>660</v>
      </c>
      <c r="N213" s="19">
        <v>10480400</v>
      </c>
      <c r="O213" s="80"/>
      <c r="P213" s="131">
        <f t="shared" si="11"/>
        <v>0</v>
      </c>
      <c r="Q213" s="18"/>
      <c r="V213" s="1">
        <f t="shared" si="12"/>
        <v>1</v>
      </c>
      <c r="Z213" t="s">
        <v>285</v>
      </c>
    </row>
    <row r="214" spans="1:26" ht="13.5" customHeight="1">
      <c r="A214" s="18" t="s">
        <v>5</v>
      </c>
      <c r="B214" s="18" t="s">
        <v>571</v>
      </c>
      <c r="C214" s="19" t="s">
        <v>458</v>
      </c>
      <c r="D214" s="18" t="s">
        <v>663</v>
      </c>
      <c r="E214" s="19" t="s">
        <v>664</v>
      </c>
      <c r="F214" s="19" t="s">
        <v>612</v>
      </c>
      <c r="G214" s="19">
        <v>2250</v>
      </c>
      <c r="H214" s="19">
        <v>16</v>
      </c>
      <c r="I214" s="198">
        <f>_xlfn.LET(
  _xlpm.orderNum, N214,
  _xlpm.usedCount, COUNTIFS('ASRS parts replacement'!F:F, _xlpm.orderNum, 'ASRS parts replacement'!A:A, "&gt;=2025-01-01", 'ASRS parts replacement'!A:A, "&lt;=2025-12-31"),
  IF(_xlpm.usedCount=0, 2, MAX(2, _xlpm.usedCount/12*6*2))
)</f>
        <v>2</v>
      </c>
      <c r="J214" s="19" t="str">
        <f t="shared" si="15"/>
        <v>O</v>
      </c>
      <c r="K214" s="106">
        <v>114</v>
      </c>
      <c r="L214" s="19" t="s">
        <v>144</v>
      </c>
      <c r="M214" s="19"/>
      <c r="N214" s="19" t="s">
        <v>665</v>
      </c>
      <c r="O214" s="80">
        <v>6.4</v>
      </c>
      <c r="P214" s="131">
        <f t="shared" si="11"/>
        <v>10956.800000000001</v>
      </c>
      <c r="Q214" s="18"/>
      <c r="V214" s="1">
        <f t="shared" si="12"/>
        <v>16</v>
      </c>
      <c r="W214" s="1" t="e">
        <f>_xlfn.XLOOKUP(N214,#REF!,#REF!,"없음")</f>
        <v>#REF!</v>
      </c>
      <c r="Y214" s="1" t="e">
        <f>_xlfn.XLOOKUP(N214,#REF!,#REF!,"없음")</f>
        <v>#REF!</v>
      </c>
    </row>
    <row r="215" spans="1:26" ht="13.5" customHeight="1">
      <c r="A215" s="18" t="s">
        <v>5</v>
      </c>
      <c r="B215" s="18" t="s">
        <v>571</v>
      </c>
      <c r="C215" s="19" t="s">
        <v>458</v>
      </c>
      <c r="D215" s="18" t="s">
        <v>666</v>
      </c>
      <c r="E215" s="19" t="s">
        <v>667</v>
      </c>
      <c r="F215" s="19" t="s">
        <v>612</v>
      </c>
      <c r="G215" s="19">
        <v>1350</v>
      </c>
      <c r="H215" s="19">
        <v>20</v>
      </c>
      <c r="I215" s="198">
        <f>_xlfn.LET(
  _xlpm.orderNum, N215,
  _xlpm.usedCount, COUNTIFS('ASRS parts replacement'!F:F, _xlpm.orderNum, 'ASRS parts replacement'!A:A, "&gt;=2025-01-01", 'ASRS parts replacement'!A:A, "&lt;=2025-12-31"),
  IF(_xlpm.usedCount=0, 2, MAX(2, _xlpm.usedCount/12*6*2))
)</f>
        <v>2</v>
      </c>
      <c r="J215" s="19" t="str">
        <f t="shared" si="15"/>
        <v>O</v>
      </c>
      <c r="K215" s="106">
        <v>114</v>
      </c>
      <c r="L215" s="19" t="s">
        <v>144</v>
      </c>
      <c r="M215" s="19"/>
      <c r="N215" s="19" t="s">
        <v>668</v>
      </c>
      <c r="O215" s="80">
        <v>6.4</v>
      </c>
      <c r="P215" s="131">
        <f t="shared" si="11"/>
        <v>10956.800000000001</v>
      </c>
      <c r="Q215" s="18"/>
      <c r="V215" s="1">
        <f t="shared" si="12"/>
        <v>20</v>
      </c>
      <c r="W215" s="1" t="e">
        <f>_xlfn.XLOOKUP(N215,#REF!,#REF!,"없음")</f>
        <v>#REF!</v>
      </c>
      <c r="Y215" s="1" t="e">
        <f>_xlfn.XLOOKUP(N215,#REF!,#REF!,"없음")</f>
        <v>#REF!</v>
      </c>
    </row>
    <row r="216" spans="1:26" ht="13.5" customHeight="1">
      <c r="A216" s="18" t="s">
        <v>5</v>
      </c>
      <c r="B216" s="18" t="s">
        <v>571</v>
      </c>
      <c r="C216" s="19" t="s">
        <v>458</v>
      </c>
      <c r="D216" s="18" t="s">
        <v>669</v>
      </c>
      <c r="E216" s="19" t="s">
        <v>670</v>
      </c>
      <c r="F216" s="19" t="s">
        <v>612</v>
      </c>
      <c r="G216" s="19">
        <v>1350</v>
      </c>
      <c r="H216" s="19">
        <v>8</v>
      </c>
      <c r="I216" s="198">
        <f>_xlfn.LET(
  _xlpm.orderNum, N216,
  _xlpm.usedCount, COUNTIFS('ASRS parts replacement'!F:F, _xlpm.orderNum, 'ASRS parts replacement'!A:A, "&gt;=2025-01-01", 'ASRS parts replacement'!A:A, "&lt;=2025-12-31"),
  IF(_xlpm.usedCount=0, 2, MAX(2, _xlpm.usedCount/12*6*2))
)</f>
        <v>2</v>
      </c>
      <c r="J216" s="19" t="str">
        <f t="shared" si="15"/>
        <v>O</v>
      </c>
      <c r="K216" s="106">
        <v>114</v>
      </c>
      <c r="L216" s="19" t="s">
        <v>144</v>
      </c>
      <c r="M216" s="19"/>
      <c r="N216" s="19" t="s">
        <v>671</v>
      </c>
      <c r="O216" s="80">
        <v>19.93</v>
      </c>
      <c r="P216" s="131">
        <f t="shared" si="11"/>
        <v>34120.159999999996</v>
      </c>
      <c r="Q216" s="18"/>
      <c r="V216" s="1">
        <f t="shared" si="12"/>
        <v>8</v>
      </c>
      <c r="W216" s="1" t="e">
        <f>_xlfn.XLOOKUP(N216,#REF!,#REF!,"없음")</f>
        <v>#REF!</v>
      </c>
      <c r="Y216" s="1" t="e">
        <f>_xlfn.XLOOKUP(N216,#REF!,#REF!,"없음")</f>
        <v>#REF!</v>
      </c>
    </row>
    <row r="217" spans="1:26" ht="13.5" customHeight="1">
      <c r="A217" s="18" t="s">
        <v>5</v>
      </c>
      <c r="B217" s="18" t="s">
        <v>571</v>
      </c>
      <c r="C217" s="19" t="s">
        <v>672</v>
      </c>
      <c r="D217" s="18" t="s">
        <v>673</v>
      </c>
      <c r="E217" s="19" t="s">
        <v>674</v>
      </c>
      <c r="F217" s="19" t="s">
        <v>612</v>
      </c>
      <c r="G217" s="19">
        <v>4205</v>
      </c>
      <c r="H217" s="19">
        <v>42</v>
      </c>
      <c r="I217" s="198">
        <f>_xlfn.LET(
  _xlpm.orderNum, N217,
  _xlpm.usedCount, COUNTIFS('ASRS parts replacement'!F:F, _xlpm.orderNum, 'ASRS parts replacement'!A:A, "&gt;=2025-01-01", 'ASRS parts replacement'!A:A, "&lt;=2025-12-31"),
  IF(_xlpm.usedCount=0, 2, MAX(2, _xlpm.usedCount/12*6*2))
)</f>
        <v>2</v>
      </c>
      <c r="J217" s="19" t="str">
        <f t="shared" si="15"/>
        <v>O</v>
      </c>
      <c r="K217" s="106">
        <v>213</v>
      </c>
      <c r="L217" s="19" t="s">
        <v>144</v>
      </c>
      <c r="M217" s="19"/>
      <c r="N217" s="19">
        <v>10202556</v>
      </c>
      <c r="O217" s="80">
        <v>20.32</v>
      </c>
      <c r="P217" s="131">
        <f t="shared" si="11"/>
        <v>34787.840000000004</v>
      </c>
      <c r="Q217" s="18"/>
      <c r="V217" s="1">
        <f t="shared" si="12"/>
        <v>42</v>
      </c>
      <c r="W217" s="1" t="e">
        <f>_xlfn.XLOOKUP(N217,#REF!,#REF!,"없음")</f>
        <v>#REF!</v>
      </c>
      <c r="X217" s="1">
        <v>42</v>
      </c>
      <c r="Y217" s="1" t="e">
        <f>_xlfn.XLOOKUP(N217,#REF!,#REF!,"없음")</f>
        <v>#REF!</v>
      </c>
    </row>
    <row r="218" spans="1:26" ht="13.5" customHeight="1">
      <c r="A218" s="18" t="s">
        <v>5</v>
      </c>
      <c r="B218" s="18" t="s">
        <v>571</v>
      </c>
      <c r="C218" s="19" t="s">
        <v>675</v>
      </c>
      <c r="D218" s="18" t="s">
        <v>676</v>
      </c>
      <c r="E218" s="19"/>
      <c r="F218" s="19" t="s">
        <v>677</v>
      </c>
      <c r="G218" s="19">
        <v>10</v>
      </c>
      <c r="H218" s="19">
        <v>3</v>
      </c>
      <c r="I218" s="198">
        <f>_xlfn.LET(
  _xlpm.orderNum, N218,
  _xlpm.usedCount, COUNTIFS('ASRS parts replacement'!F:F, _xlpm.orderNum, 'ASRS parts replacement'!A:A, "&gt;=2025-01-01", 'ASRS parts replacement'!A:A, "&lt;=2025-12-31"),
  IF(_xlpm.usedCount=0, 2, MAX(2, _xlpm.usedCount/12*6*2))
)</f>
        <v>2</v>
      </c>
      <c r="J218" s="19" t="str">
        <f>IF(H218&lt;I218,"X","O")</f>
        <v>O</v>
      </c>
      <c r="K218" s="106" t="s">
        <v>405</v>
      </c>
      <c r="L218" s="19"/>
      <c r="M218" s="19" t="s">
        <v>678</v>
      </c>
      <c r="N218" s="19">
        <v>10421964</v>
      </c>
      <c r="O218" s="80"/>
      <c r="P218" s="131">
        <f t="shared" si="11"/>
        <v>0</v>
      </c>
      <c r="Q218" s="18"/>
      <c r="V218" s="1">
        <f t="shared" si="12"/>
        <v>3</v>
      </c>
      <c r="Z218" t="s">
        <v>285</v>
      </c>
    </row>
    <row r="219" spans="1:26" ht="13.5" customHeight="1">
      <c r="A219" s="18" t="s">
        <v>5</v>
      </c>
      <c r="B219" s="18" t="s">
        <v>571</v>
      </c>
      <c r="C219" s="19" t="s">
        <v>679</v>
      </c>
      <c r="D219" s="18" t="s">
        <v>680</v>
      </c>
      <c r="E219" s="19" t="s">
        <v>681</v>
      </c>
      <c r="F219" s="19" t="s">
        <v>648</v>
      </c>
      <c r="G219" s="19">
        <v>342</v>
      </c>
      <c r="H219" s="19">
        <v>0</v>
      </c>
      <c r="I219" s="198">
        <f>_xlfn.LET(
  _xlpm.orderNum, N219,
  _xlpm.usedCount, COUNTIFS('ASRS parts replacement'!F:F, _xlpm.orderNum, 'ASRS parts replacement'!A:A, "&gt;=2025-01-01", 'ASRS parts replacement'!A:A, "&lt;=2025-12-31"),
  IF(_xlpm.usedCount=0, 2, MAX(2, _xlpm.usedCount/12*6*2))
)</f>
        <v>2</v>
      </c>
      <c r="J219" s="19" t="str">
        <f>IF(H219&lt;I219,"X","O")</f>
        <v>X</v>
      </c>
      <c r="K219" s="106" t="s">
        <v>682</v>
      </c>
      <c r="L219" s="19" t="s">
        <v>144</v>
      </c>
      <c r="M219" s="19"/>
      <c r="N219" s="19">
        <v>10393460</v>
      </c>
      <c r="O219" s="80">
        <v>27.39</v>
      </c>
      <c r="P219" s="131">
        <f t="shared" si="11"/>
        <v>46891.68</v>
      </c>
      <c r="Q219" s="261"/>
      <c r="V219" s="1">
        <f>H219+U219</f>
        <v>0</v>
      </c>
    </row>
    <row r="220" spans="1:26" ht="13.5" customHeight="1">
      <c r="A220" s="18" t="s">
        <v>5</v>
      </c>
      <c r="B220" s="18" t="s">
        <v>571</v>
      </c>
      <c r="C220" s="19" t="s">
        <v>683</v>
      </c>
      <c r="D220" s="18" t="s">
        <v>684</v>
      </c>
      <c r="E220" s="19" t="s">
        <v>685</v>
      </c>
      <c r="F220" s="19" t="s">
        <v>612</v>
      </c>
      <c r="G220" s="19">
        <v>1</v>
      </c>
      <c r="H220" s="19">
        <v>1</v>
      </c>
      <c r="I220" s="196">
        <v>1</v>
      </c>
      <c r="J220" s="19" t="str">
        <f t="shared" si="15"/>
        <v>O</v>
      </c>
      <c r="K220" s="106">
        <v>113</v>
      </c>
      <c r="L220" s="19" t="s">
        <v>144</v>
      </c>
      <c r="M220" s="19"/>
      <c r="N220" s="19" t="s">
        <v>686</v>
      </c>
      <c r="O220" s="80">
        <v>1681.79</v>
      </c>
      <c r="P220" s="131">
        <f t="shared" si="11"/>
        <v>2879224.48</v>
      </c>
      <c r="Q220" s="18"/>
      <c r="V220" s="1">
        <f t="shared" si="12"/>
        <v>1</v>
      </c>
      <c r="W220" s="1" t="e">
        <f>_xlfn.XLOOKUP(N220,#REF!,#REF!,"없음")</f>
        <v>#REF!</v>
      </c>
      <c r="Y220" s="1" t="e">
        <f>_xlfn.XLOOKUP(N220,#REF!,#REF!,"없음")</f>
        <v>#REF!</v>
      </c>
    </row>
    <row r="221" spans="1:26" ht="13.5" customHeight="1">
      <c r="A221" s="18" t="s">
        <v>5</v>
      </c>
      <c r="B221" s="18" t="s">
        <v>687</v>
      </c>
      <c r="C221" s="19" t="s">
        <v>488</v>
      </c>
      <c r="D221" s="18" t="s">
        <v>688</v>
      </c>
      <c r="E221" s="19" t="s">
        <v>689</v>
      </c>
      <c r="F221" s="19" t="s">
        <v>690</v>
      </c>
      <c r="G221" s="19">
        <v>118</v>
      </c>
      <c r="H221" s="19">
        <v>4</v>
      </c>
      <c r="I221" s="196">
        <f>_xlfn.LET(
  _xlpm.orderNum, N221,
  _xlpm.usedCount, COUNTIFS('ASRS parts replacement'!F:F, _xlpm.orderNum, 'ASRS parts replacement'!A:A, "&gt;=2024-09-01", 'ASRS parts replacement'!A:A, "&lt;=2025-12-31"),
  IF(_xlpm.usedCount=0, 2, MAX(2, _xlpm.usedCount/12*4*2))
)</f>
        <v>2</v>
      </c>
      <c r="J221" s="19" t="s">
        <v>491</v>
      </c>
      <c r="K221" s="106">
        <v>122</v>
      </c>
      <c r="L221" s="19" t="s">
        <v>492</v>
      </c>
      <c r="M221" s="19" t="s">
        <v>492</v>
      </c>
      <c r="N221" s="19">
        <v>10221867</v>
      </c>
      <c r="O221" s="80">
        <v>47.44</v>
      </c>
      <c r="P221" s="131">
        <f t="shared" si="11"/>
        <v>81217.279999999999</v>
      </c>
      <c r="Q221" s="1"/>
      <c r="V221" s="1">
        <f t="shared" si="12"/>
        <v>4</v>
      </c>
      <c r="X221" s="1" t="e">
        <v>#REF!</v>
      </c>
      <c r="Y221"/>
    </row>
    <row r="222" spans="1:26" ht="13.5" customHeight="1">
      <c r="A222" s="18" t="s">
        <v>5</v>
      </c>
      <c r="B222" s="18" t="s">
        <v>691</v>
      </c>
      <c r="C222" s="19" t="s">
        <v>488</v>
      </c>
      <c r="D222" s="18" t="s">
        <v>692</v>
      </c>
      <c r="E222" s="19" t="s">
        <v>693</v>
      </c>
      <c r="F222" s="123" t="s">
        <v>694</v>
      </c>
      <c r="G222" s="19">
        <v>1</v>
      </c>
      <c r="H222" s="19">
        <v>2</v>
      </c>
      <c r="I222" s="196">
        <f>_xlfn.LET(
  _xlpm.orderNum, N222,
  _xlpm.usedCount, COUNTIFS('ASRS parts replacement'!F:F, _xlpm.orderNum, 'ASRS parts replacement'!A:A, "&gt;=2024-09-01", 'ASRS parts replacement'!A:A, "&lt;=2025-12-31"),
  IF(_xlpm.usedCount=0, 2, MAX(2, _xlpm.usedCount/12*4*2))
)</f>
        <v>2</v>
      </c>
      <c r="J222" s="19" t="str">
        <f t="shared" ref="J222:J286" si="16">IF(H222&lt;I222,"X","O")</f>
        <v>O</v>
      </c>
      <c r="K222" s="106">
        <v>122</v>
      </c>
      <c r="L222" s="19"/>
      <c r="M222" s="19" t="s">
        <v>492</v>
      </c>
      <c r="N222" s="19">
        <v>10222532</v>
      </c>
      <c r="O222" s="80">
        <v>58</v>
      </c>
      <c r="P222" s="131">
        <f t="shared" ref="P222:P285" si="17">O222*$P$5</f>
        <v>99296</v>
      </c>
      <c r="Q222" s="18"/>
      <c r="V222" s="1">
        <f t="shared" si="12"/>
        <v>2</v>
      </c>
      <c r="W222" s="1" t="e">
        <f>_xlfn.XLOOKUP(N222,#REF!,#REF!,"없음")</f>
        <v>#REF!</v>
      </c>
      <c r="X222" s="1">
        <v>2</v>
      </c>
      <c r="Y222" s="1" t="e">
        <f>_xlfn.XLOOKUP(N222,#REF!,#REF!,"없음")</f>
        <v>#REF!</v>
      </c>
    </row>
    <row r="223" spans="1:26" ht="13.5" customHeight="1">
      <c r="A223" s="18" t="s">
        <v>5</v>
      </c>
      <c r="B223" s="18" t="s">
        <v>691</v>
      </c>
      <c r="C223" s="19" t="s">
        <v>488</v>
      </c>
      <c r="D223" s="18" t="s">
        <v>695</v>
      </c>
      <c r="E223" s="19" t="s">
        <v>696</v>
      </c>
      <c r="F223" s="123" t="s">
        <v>697</v>
      </c>
      <c r="G223" s="19">
        <v>3</v>
      </c>
      <c r="H223" s="19">
        <v>1</v>
      </c>
      <c r="I223" s="196">
        <v>1</v>
      </c>
      <c r="J223" s="19" t="str">
        <f t="shared" si="16"/>
        <v>O</v>
      </c>
      <c r="K223" s="106">
        <v>122</v>
      </c>
      <c r="L223" s="19"/>
      <c r="M223" s="19" t="s">
        <v>492</v>
      </c>
      <c r="N223" s="19">
        <v>10222326</v>
      </c>
      <c r="O223" s="80"/>
      <c r="P223" s="131">
        <f t="shared" si="17"/>
        <v>0</v>
      </c>
      <c r="Q223" s="18"/>
      <c r="V223" s="1">
        <f t="shared" si="12"/>
        <v>1</v>
      </c>
      <c r="W223" s="1" t="e">
        <f>_xlfn.XLOOKUP(N223,#REF!,#REF!,"없음")</f>
        <v>#REF!</v>
      </c>
      <c r="Y223" s="1" t="e">
        <f>_xlfn.XLOOKUP(N223,#REF!,#REF!,"없음")</f>
        <v>#REF!</v>
      </c>
    </row>
    <row r="224" spans="1:26" ht="13.5" customHeight="1">
      <c r="A224" s="18" t="s">
        <v>5</v>
      </c>
      <c r="B224" s="18" t="s">
        <v>691</v>
      </c>
      <c r="C224" s="19" t="s">
        <v>488</v>
      </c>
      <c r="D224" s="18" t="s">
        <v>489</v>
      </c>
      <c r="E224" s="19" t="s">
        <v>698</v>
      </c>
      <c r="F224" s="19" t="s">
        <v>699</v>
      </c>
      <c r="G224" s="19">
        <v>16</v>
      </c>
      <c r="H224" s="19">
        <v>1</v>
      </c>
      <c r="I224" s="196">
        <v>1</v>
      </c>
      <c r="J224" s="19" t="str">
        <f t="shared" si="16"/>
        <v>O</v>
      </c>
      <c r="K224" s="106">
        <v>122</v>
      </c>
      <c r="L224" s="19"/>
      <c r="M224" s="19" t="s">
        <v>492</v>
      </c>
      <c r="N224" s="19">
        <v>10221977</v>
      </c>
      <c r="O224" s="80"/>
      <c r="P224" s="131">
        <f t="shared" si="17"/>
        <v>0</v>
      </c>
      <c r="Q224" s="18"/>
      <c r="V224" s="1">
        <f t="shared" si="12"/>
        <v>1</v>
      </c>
      <c r="W224" s="1" t="e">
        <f>_xlfn.XLOOKUP(N224,#REF!,#REF!,"없음")</f>
        <v>#REF!</v>
      </c>
      <c r="Y224" s="1" t="e">
        <f>_xlfn.XLOOKUP(N224,#REF!,#REF!,"없음")</f>
        <v>#REF!</v>
      </c>
    </row>
    <row r="225" spans="1:25" ht="13.35" customHeight="1">
      <c r="A225" s="18" t="s">
        <v>5</v>
      </c>
      <c r="B225" s="18" t="s">
        <v>691</v>
      </c>
      <c r="C225" s="19" t="s">
        <v>488</v>
      </c>
      <c r="D225" s="18" t="s">
        <v>700</v>
      </c>
      <c r="E225" s="19" t="s">
        <v>701</v>
      </c>
      <c r="F225" s="19"/>
      <c r="G225" s="19">
        <v>9</v>
      </c>
      <c r="H225" s="19">
        <v>1</v>
      </c>
      <c r="I225" s="196">
        <v>1</v>
      </c>
      <c r="J225" s="19" t="str">
        <f t="shared" si="16"/>
        <v>O</v>
      </c>
      <c r="K225" s="106">
        <v>122</v>
      </c>
      <c r="L225" s="19"/>
      <c r="M225" s="19" t="s">
        <v>492</v>
      </c>
      <c r="N225" s="19">
        <v>10221188</v>
      </c>
      <c r="O225" s="80">
        <v>25.68</v>
      </c>
      <c r="P225" s="131">
        <f t="shared" si="17"/>
        <v>43964.159999999996</v>
      </c>
      <c r="Q225" s="18"/>
      <c r="V225" s="1">
        <f t="shared" si="12"/>
        <v>1</v>
      </c>
      <c r="W225" s="1" t="e">
        <f>_xlfn.XLOOKUP(N225,#REF!,#REF!,"없음")</f>
        <v>#REF!</v>
      </c>
      <c r="Y225" s="1" t="e">
        <f>_xlfn.XLOOKUP(N225,#REF!,#REF!,"없음")</f>
        <v>#REF!</v>
      </c>
    </row>
    <row r="226" spans="1:25" ht="13.5" customHeight="1">
      <c r="A226" s="18" t="s">
        <v>5</v>
      </c>
      <c r="B226" s="18" t="s">
        <v>691</v>
      </c>
      <c r="C226" s="19" t="s">
        <v>488</v>
      </c>
      <c r="D226" s="18" t="s">
        <v>702</v>
      </c>
      <c r="E226" s="19" t="s">
        <v>703</v>
      </c>
      <c r="F226" s="19"/>
      <c r="G226" s="19">
        <v>4</v>
      </c>
      <c r="H226" s="19">
        <v>1</v>
      </c>
      <c r="I226" s="196">
        <v>1</v>
      </c>
      <c r="J226" s="19" t="str">
        <f t="shared" ref="J226:J266" si="18">IF(H226&lt;I226,"X","O")</f>
        <v>O</v>
      </c>
      <c r="K226" s="106">
        <v>122</v>
      </c>
      <c r="L226" s="19"/>
      <c r="M226" s="19" t="s">
        <v>492</v>
      </c>
      <c r="N226" s="19">
        <v>10222407</v>
      </c>
      <c r="O226" s="80">
        <v>142.77000000000001</v>
      </c>
      <c r="P226" s="131">
        <f t="shared" si="17"/>
        <v>244422.24000000002</v>
      </c>
      <c r="Q226" s="18"/>
      <c r="V226" s="1">
        <f t="shared" si="12"/>
        <v>1</v>
      </c>
      <c r="W226" s="1" t="e">
        <f>_xlfn.XLOOKUP(N226,#REF!,#REF!,"없음")</f>
        <v>#REF!</v>
      </c>
      <c r="Y226" s="1" t="e">
        <f>_xlfn.XLOOKUP(N226,#REF!,#REF!,"없음")</f>
        <v>#REF!</v>
      </c>
    </row>
    <row r="227" spans="1:25" ht="13.35" customHeight="1">
      <c r="A227" s="18" t="s">
        <v>5</v>
      </c>
      <c r="B227" s="18" t="s">
        <v>691</v>
      </c>
      <c r="C227" s="19" t="s">
        <v>488</v>
      </c>
      <c r="D227" s="18" t="s">
        <v>702</v>
      </c>
      <c r="E227" s="19" t="s">
        <v>704</v>
      </c>
      <c r="F227" s="123" t="s">
        <v>705</v>
      </c>
      <c r="G227" s="19">
        <v>13</v>
      </c>
      <c r="H227" s="19">
        <v>3</v>
      </c>
      <c r="I227" s="196">
        <f>_xlfn.LET(
  _xlpm.orderNum, N227,
  _xlpm.usedCount, COUNTIFS('ASRS parts replacement'!F:F, _xlpm.orderNum, 'ASRS parts replacement'!A:A, "&gt;=2024-09-01", 'ASRS parts replacement'!A:A, "&lt;=2025-12-31"),
  IF(_xlpm.usedCount=0, 2, MAX(2, _xlpm.usedCount/12*4*2))
)</f>
        <v>2</v>
      </c>
      <c r="J227" s="19" t="str">
        <f t="shared" si="18"/>
        <v>O</v>
      </c>
      <c r="K227" s="106">
        <v>122</v>
      </c>
      <c r="L227" s="19"/>
      <c r="M227" s="19" t="s">
        <v>492</v>
      </c>
      <c r="N227" s="19">
        <v>10222406</v>
      </c>
      <c r="O227" s="80">
        <v>109.06</v>
      </c>
      <c r="P227" s="131">
        <f t="shared" si="17"/>
        <v>186710.72</v>
      </c>
      <c r="Q227" s="18"/>
      <c r="V227" s="1">
        <f t="shared" si="12"/>
        <v>3</v>
      </c>
      <c r="W227" s="1" t="e">
        <f>_xlfn.XLOOKUP(N227,#REF!,#REF!,"없음")</f>
        <v>#REF!</v>
      </c>
      <c r="Y227" s="1" t="e">
        <f>_xlfn.XLOOKUP(N227,#REF!,#REF!,"없음")</f>
        <v>#REF!</v>
      </c>
    </row>
    <row r="228" spans="1:25" ht="13.5" customHeight="1">
      <c r="A228" s="18" t="s">
        <v>5</v>
      </c>
      <c r="B228" s="18" t="s">
        <v>691</v>
      </c>
      <c r="C228" s="19" t="s">
        <v>488</v>
      </c>
      <c r="D228" s="18" t="s">
        <v>692</v>
      </c>
      <c r="E228" s="19" t="s">
        <v>706</v>
      </c>
      <c r="F228" s="123" t="s">
        <v>694</v>
      </c>
      <c r="G228" s="19">
        <v>2</v>
      </c>
      <c r="H228" s="19">
        <v>2</v>
      </c>
      <c r="I228" s="196">
        <f>_xlfn.LET(
  _xlpm.orderNum, N228,
  _xlpm.usedCount, COUNTIFS('ASRS parts replacement'!F:F, _xlpm.orderNum, 'ASRS parts replacement'!A:A, "&gt;=2024-09-01", 'ASRS parts replacement'!A:A, "&lt;=2025-12-31"),
  IF(_xlpm.usedCount=0, 2, MAX(2, _xlpm.usedCount/12*4*2))
)</f>
        <v>2</v>
      </c>
      <c r="J228" s="19" t="str">
        <f t="shared" si="18"/>
        <v>O</v>
      </c>
      <c r="K228" s="106">
        <v>122</v>
      </c>
      <c r="L228" s="19"/>
      <c r="M228" s="19" t="s">
        <v>492</v>
      </c>
      <c r="N228" s="19">
        <v>10222525</v>
      </c>
      <c r="O228" s="80">
        <v>44.89</v>
      </c>
      <c r="P228" s="131">
        <f t="shared" si="17"/>
        <v>76851.680000000008</v>
      </c>
      <c r="Q228" s="18"/>
      <c r="V228" s="1">
        <f t="shared" si="12"/>
        <v>2</v>
      </c>
      <c r="W228" s="1" t="e">
        <f>_xlfn.XLOOKUP(N228,#REF!,#REF!,"없음")</f>
        <v>#REF!</v>
      </c>
      <c r="X228" s="1">
        <v>2</v>
      </c>
      <c r="Y228" s="1" t="e">
        <f>_xlfn.XLOOKUP(N228,#REF!,#REF!,"없음")</f>
        <v>#REF!</v>
      </c>
    </row>
    <row r="229" spans="1:25" ht="13.5" customHeight="1">
      <c r="A229" s="18" t="s">
        <v>5</v>
      </c>
      <c r="B229" s="18" t="s">
        <v>691</v>
      </c>
      <c r="C229" s="19" t="s">
        <v>488</v>
      </c>
      <c r="D229" s="18" t="s">
        <v>700</v>
      </c>
      <c r="E229" s="19" t="s">
        <v>707</v>
      </c>
      <c r="F229" s="19"/>
      <c r="G229" s="19">
        <v>6</v>
      </c>
      <c r="H229" s="19">
        <v>1</v>
      </c>
      <c r="I229" s="196">
        <v>1</v>
      </c>
      <c r="J229" s="19" t="str">
        <f t="shared" si="18"/>
        <v>O</v>
      </c>
      <c r="K229" s="106">
        <v>122</v>
      </c>
      <c r="L229" s="19"/>
      <c r="M229" s="19" t="s">
        <v>492</v>
      </c>
      <c r="N229" s="19">
        <v>10221652</v>
      </c>
      <c r="O229" s="80">
        <v>19.489999999999998</v>
      </c>
      <c r="P229" s="131">
        <f t="shared" si="17"/>
        <v>33366.879999999997</v>
      </c>
      <c r="Q229" s="18"/>
      <c r="V229" s="1">
        <f t="shared" si="12"/>
        <v>1</v>
      </c>
      <c r="W229" s="1" t="e">
        <f>_xlfn.XLOOKUP(N229,#REF!,#REF!,"없음")</f>
        <v>#REF!</v>
      </c>
      <c r="Y229" s="1" t="e">
        <f>_xlfn.XLOOKUP(N229,#REF!,#REF!,"없음")</f>
        <v>#REF!</v>
      </c>
    </row>
    <row r="230" spans="1:25" ht="13.5" customHeight="1">
      <c r="A230" s="18" t="s">
        <v>5</v>
      </c>
      <c r="B230" s="18" t="s">
        <v>691</v>
      </c>
      <c r="C230" s="19" t="s">
        <v>488</v>
      </c>
      <c r="D230" s="18" t="s">
        <v>692</v>
      </c>
      <c r="E230" s="19" t="s">
        <v>708</v>
      </c>
      <c r="F230" s="19" t="s">
        <v>709</v>
      </c>
      <c r="G230" s="19">
        <v>8</v>
      </c>
      <c r="H230" s="19">
        <v>2</v>
      </c>
      <c r="I230" s="196">
        <f>_xlfn.LET(
  _xlpm.orderNum, N230,
  _xlpm.usedCount, COUNTIFS('ASRS parts replacement'!F:F, _xlpm.orderNum, 'ASRS parts replacement'!A:A, "&gt;=2024-09-01", 'ASRS parts replacement'!A:A, "&lt;=2025-12-31"),
  IF(_xlpm.usedCount=0, 2, MAX(2, _xlpm.usedCount/12*4*2))
)</f>
        <v>2</v>
      </c>
      <c r="J230" s="19" t="str">
        <f t="shared" si="18"/>
        <v>O</v>
      </c>
      <c r="K230" s="106">
        <v>122</v>
      </c>
      <c r="L230" s="19"/>
      <c r="M230" s="19" t="s">
        <v>492</v>
      </c>
      <c r="N230" s="19">
        <v>10222589</v>
      </c>
      <c r="O230" s="80">
        <v>45.11</v>
      </c>
      <c r="P230" s="131">
        <f t="shared" si="17"/>
        <v>77228.319999999992</v>
      </c>
      <c r="Q230" s="18"/>
      <c r="V230" s="1">
        <f t="shared" si="12"/>
        <v>2</v>
      </c>
      <c r="W230" s="1" t="e">
        <f>_xlfn.XLOOKUP(N230,#REF!,#REF!,"없음")</f>
        <v>#REF!</v>
      </c>
      <c r="Y230" s="1" t="e">
        <f>_xlfn.XLOOKUP(N230,#REF!,#REF!,"없음")</f>
        <v>#REF!</v>
      </c>
    </row>
    <row r="231" spans="1:25" ht="13.5" customHeight="1">
      <c r="A231" s="18" t="s">
        <v>5</v>
      </c>
      <c r="B231" s="18" t="s">
        <v>691</v>
      </c>
      <c r="C231" s="19" t="s">
        <v>488</v>
      </c>
      <c r="D231" s="18" t="s">
        <v>710</v>
      </c>
      <c r="E231" s="19" t="s">
        <v>711</v>
      </c>
      <c r="F231" s="19" t="s">
        <v>712</v>
      </c>
      <c r="G231" s="19">
        <v>82</v>
      </c>
      <c r="H231" s="19">
        <v>5</v>
      </c>
      <c r="I231" s="196">
        <f>_xlfn.LET(
  _xlpm.orderNum, N231,
  _xlpm.usedCount, COUNTIFS('ASRS parts replacement'!F:F, _xlpm.orderNum, 'ASRS parts replacement'!A:A, "&gt;=2024-09-01", 'ASRS parts replacement'!A:A, "&lt;=2025-12-31"),
  IF(_xlpm.usedCount=0, 2, MAX(2, _xlpm.usedCount/12*4*2))
)</f>
        <v>2</v>
      </c>
      <c r="J231" s="19" t="str">
        <f t="shared" si="18"/>
        <v>O</v>
      </c>
      <c r="K231" s="106">
        <v>122</v>
      </c>
      <c r="L231" s="19"/>
      <c r="M231" s="19" t="s">
        <v>492</v>
      </c>
      <c r="N231" s="19">
        <v>10216713</v>
      </c>
      <c r="O231" s="80">
        <v>11.55</v>
      </c>
      <c r="P231" s="131">
        <f t="shared" si="17"/>
        <v>19773.600000000002</v>
      </c>
      <c r="Q231" s="18"/>
      <c r="V231" s="1">
        <f t="shared" si="12"/>
        <v>5</v>
      </c>
      <c r="W231" s="1" t="e">
        <f>_xlfn.XLOOKUP(N231,#REF!,#REF!,"없음")</f>
        <v>#REF!</v>
      </c>
      <c r="Y231" s="1" t="e">
        <f>_xlfn.XLOOKUP(N231,#REF!,#REF!,"없음")</f>
        <v>#REF!</v>
      </c>
    </row>
    <row r="232" spans="1:25" ht="13.5" customHeight="1">
      <c r="A232" s="18" t="s">
        <v>5</v>
      </c>
      <c r="B232" s="18" t="s">
        <v>691</v>
      </c>
      <c r="C232" s="19" t="s">
        <v>488</v>
      </c>
      <c r="D232" s="18" t="s">
        <v>713</v>
      </c>
      <c r="E232" s="19" t="s">
        <v>714</v>
      </c>
      <c r="F232" s="123" t="s">
        <v>715</v>
      </c>
      <c r="G232" s="19">
        <v>3</v>
      </c>
      <c r="H232" s="19">
        <v>1</v>
      </c>
      <c r="I232" s="196">
        <v>1</v>
      </c>
      <c r="J232" s="19" t="str">
        <f t="shared" si="18"/>
        <v>O</v>
      </c>
      <c r="K232" s="106">
        <v>122</v>
      </c>
      <c r="L232" s="19"/>
      <c r="M232" s="19" t="s">
        <v>492</v>
      </c>
      <c r="N232" s="19">
        <v>10219398</v>
      </c>
      <c r="O232" s="80">
        <v>32.06</v>
      </c>
      <c r="P232" s="131">
        <f t="shared" si="17"/>
        <v>54886.720000000001</v>
      </c>
      <c r="Q232" s="18"/>
      <c r="V232" s="1">
        <f t="shared" si="12"/>
        <v>1</v>
      </c>
      <c r="W232" s="1" t="e">
        <f>_xlfn.XLOOKUP(N232,#REF!,#REF!,"없음")</f>
        <v>#REF!</v>
      </c>
      <c r="Y232" s="1" t="e">
        <f>_xlfn.XLOOKUP(N232,#REF!,#REF!,"없음")</f>
        <v>#REF!</v>
      </c>
    </row>
    <row r="233" spans="1:25" ht="13.5" customHeight="1">
      <c r="A233" s="18" t="s">
        <v>5</v>
      </c>
      <c r="B233" s="18" t="s">
        <v>691</v>
      </c>
      <c r="C233" s="19" t="s">
        <v>488</v>
      </c>
      <c r="D233" s="18" t="s">
        <v>716</v>
      </c>
      <c r="E233" s="19" t="s">
        <v>717</v>
      </c>
      <c r="F233" s="19" t="s">
        <v>718</v>
      </c>
      <c r="G233" s="19">
        <v>2</v>
      </c>
      <c r="H233" s="19">
        <v>2</v>
      </c>
      <c r="I233" s="196">
        <f>_xlfn.LET(
  _xlpm.orderNum, N233,
  _xlpm.usedCount, COUNTIFS('ASRS parts replacement'!F:F, _xlpm.orderNum, 'ASRS parts replacement'!A:A, "&gt;=2024-09-01", 'ASRS parts replacement'!A:A, "&lt;=2025-12-31"),
  IF(_xlpm.usedCount=0, 2, MAX(2, _xlpm.usedCount/12*4*2))
)</f>
        <v>2</v>
      </c>
      <c r="J233" s="19" t="str">
        <f t="shared" si="18"/>
        <v>O</v>
      </c>
      <c r="K233" s="106">
        <v>122</v>
      </c>
      <c r="L233" s="19"/>
      <c r="M233" s="19" t="s">
        <v>492</v>
      </c>
      <c r="N233" s="19">
        <v>10219402</v>
      </c>
      <c r="O233" s="80">
        <v>32.06</v>
      </c>
      <c r="P233" s="131">
        <f t="shared" si="17"/>
        <v>54886.720000000001</v>
      </c>
      <c r="Q233" s="18"/>
      <c r="V233" s="1">
        <f t="shared" ref="V233:V296" si="19">H233+U233</f>
        <v>2</v>
      </c>
      <c r="W233" s="1" t="e">
        <f>_xlfn.XLOOKUP(N233,#REF!,#REF!,"없음")</f>
        <v>#REF!</v>
      </c>
      <c r="Y233" s="1" t="e">
        <f>_xlfn.XLOOKUP(N233,#REF!,#REF!,"없음")</f>
        <v>#REF!</v>
      </c>
    </row>
    <row r="234" spans="1:25" ht="13.5" customHeight="1">
      <c r="A234" s="18" t="s">
        <v>5</v>
      </c>
      <c r="B234" s="18" t="s">
        <v>691</v>
      </c>
      <c r="C234" s="19" t="s">
        <v>488</v>
      </c>
      <c r="D234" s="18" t="s">
        <v>719</v>
      </c>
      <c r="E234" s="19" t="s">
        <v>720</v>
      </c>
      <c r="F234" s="19" t="s">
        <v>721</v>
      </c>
      <c r="G234" s="19">
        <v>1</v>
      </c>
      <c r="H234" s="19">
        <v>1</v>
      </c>
      <c r="I234" s="196">
        <v>1</v>
      </c>
      <c r="J234" s="19" t="str">
        <f t="shared" si="18"/>
        <v>O</v>
      </c>
      <c r="K234" s="106">
        <v>122</v>
      </c>
      <c r="L234" s="19"/>
      <c r="M234" s="19" t="s">
        <v>492</v>
      </c>
      <c r="N234" s="19">
        <v>10219210</v>
      </c>
      <c r="O234" s="80">
        <v>43.87</v>
      </c>
      <c r="P234" s="131">
        <f t="shared" si="17"/>
        <v>75105.440000000002</v>
      </c>
      <c r="Q234" s="18"/>
      <c r="V234" s="1">
        <f t="shared" si="19"/>
        <v>1</v>
      </c>
      <c r="W234" s="1" t="e">
        <f>_xlfn.XLOOKUP(N234,#REF!,#REF!,"없음")</f>
        <v>#REF!</v>
      </c>
      <c r="Y234" s="1" t="e">
        <f>_xlfn.XLOOKUP(N234,#REF!,#REF!,"없음")</f>
        <v>#REF!</v>
      </c>
    </row>
    <row r="235" spans="1:25" ht="13.5" customHeight="1">
      <c r="A235" s="18" t="s">
        <v>5</v>
      </c>
      <c r="B235" s="18" t="s">
        <v>691</v>
      </c>
      <c r="C235" s="19" t="s">
        <v>488</v>
      </c>
      <c r="D235" s="18" t="s">
        <v>692</v>
      </c>
      <c r="E235" s="19" t="s">
        <v>722</v>
      </c>
      <c r="F235" s="19" t="s">
        <v>723</v>
      </c>
      <c r="G235" s="19">
        <v>14</v>
      </c>
      <c r="H235" s="19">
        <v>3</v>
      </c>
      <c r="I235" s="196">
        <f>_xlfn.LET(
  _xlpm.orderNum, N235,
  _xlpm.usedCount, COUNTIFS('ASRS parts replacement'!F:F, _xlpm.orderNum, 'ASRS parts replacement'!A:A, "&gt;=2024-09-01", 'ASRS parts replacement'!A:A, "&lt;=2025-12-31"),
  IF(_xlpm.usedCount=0, 2, MAX(2, _xlpm.usedCount/12*4*2))
)</f>
        <v>2</v>
      </c>
      <c r="J235" s="19" t="str">
        <f t="shared" si="18"/>
        <v>O</v>
      </c>
      <c r="K235" s="106">
        <v>122</v>
      </c>
      <c r="L235" s="19"/>
      <c r="M235" s="19" t="s">
        <v>492</v>
      </c>
      <c r="N235" s="19">
        <v>10222529</v>
      </c>
      <c r="O235" s="80">
        <v>44.89</v>
      </c>
      <c r="P235" s="131">
        <f t="shared" si="17"/>
        <v>76851.680000000008</v>
      </c>
      <c r="Q235" s="18"/>
      <c r="V235" s="1">
        <f t="shared" si="19"/>
        <v>3</v>
      </c>
      <c r="W235" s="1" t="e">
        <f>_xlfn.XLOOKUP(N235,#REF!,#REF!,"없음")</f>
        <v>#REF!</v>
      </c>
      <c r="Y235" s="1" t="e">
        <f>_xlfn.XLOOKUP(N235,#REF!,#REF!,"없음")</f>
        <v>#REF!</v>
      </c>
    </row>
    <row r="236" spans="1:25" ht="13.5" customHeight="1">
      <c r="A236" s="18" t="s">
        <v>5</v>
      </c>
      <c r="B236" s="18" t="s">
        <v>691</v>
      </c>
      <c r="C236" s="19" t="s">
        <v>488</v>
      </c>
      <c r="D236" s="18" t="s">
        <v>692</v>
      </c>
      <c r="E236" s="19" t="s">
        <v>724</v>
      </c>
      <c r="F236" s="19" t="s">
        <v>725</v>
      </c>
      <c r="G236" s="19">
        <v>4</v>
      </c>
      <c r="H236" s="19">
        <v>2</v>
      </c>
      <c r="I236" s="196">
        <f>_xlfn.LET(
  _xlpm.orderNum, N236,
  _xlpm.usedCount, COUNTIFS('ASRS parts replacement'!F:F, _xlpm.orderNum, 'ASRS parts replacement'!A:A, "&gt;=2024-09-01", 'ASRS parts replacement'!A:A, "&lt;=2025-12-31"),
  IF(_xlpm.usedCount=0, 2, MAX(2, _xlpm.usedCount/12*4*2))
)</f>
        <v>2</v>
      </c>
      <c r="J236" s="19" t="str">
        <f t="shared" si="18"/>
        <v>O</v>
      </c>
      <c r="K236" s="106">
        <v>122</v>
      </c>
      <c r="L236" s="19"/>
      <c r="M236" s="19" t="s">
        <v>492</v>
      </c>
      <c r="N236" s="19">
        <v>10222531</v>
      </c>
      <c r="O236" s="80">
        <v>51.43</v>
      </c>
      <c r="P236" s="131">
        <f t="shared" si="17"/>
        <v>88048.16</v>
      </c>
      <c r="Q236" s="18"/>
      <c r="V236" s="1">
        <f t="shared" si="19"/>
        <v>2</v>
      </c>
      <c r="W236" s="1" t="e">
        <f>_xlfn.XLOOKUP(N236,#REF!,#REF!,"없음")</f>
        <v>#REF!</v>
      </c>
      <c r="Y236" s="1" t="e">
        <f>_xlfn.XLOOKUP(N236,#REF!,#REF!,"없음")</f>
        <v>#REF!</v>
      </c>
    </row>
    <row r="237" spans="1:25" ht="13.5" customHeight="1">
      <c r="A237" s="18" t="s">
        <v>5</v>
      </c>
      <c r="B237" s="18" t="s">
        <v>691</v>
      </c>
      <c r="C237" s="19" t="s">
        <v>488</v>
      </c>
      <c r="D237" s="18" t="s">
        <v>692</v>
      </c>
      <c r="E237" s="19" t="s">
        <v>726</v>
      </c>
      <c r="F237" s="19" t="s">
        <v>725</v>
      </c>
      <c r="G237" s="19">
        <v>5</v>
      </c>
      <c r="H237" s="19">
        <v>2</v>
      </c>
      <c r="I237" s="196">
        <f>_xlfn.LET(
  _xlpm.orderNum, N237,
  _xlpm.usedCount, COUNTIFS('ASRS parts replacement'!F:F, _xlpm.orderNum, 'ASRS parts replacement'!A:A, "&gt;=2024-09-01", 'ASRS parts replacement'!A:A, "&lt;=2025-12-31"),
  IF(_xlpm.usedCount=0, 2, MAX(2, _xlpm.usedCount/12*4*2))
)</f>
        <v>2</v>
      </c>
      <c r="J237" s="19" t="str">
        <f t="shared" si="18"/>
        <v>O</v>
      </c>
      <c r="K237" s="106">
        <v>122</v>
      </c>
      <c r="L237" s="19"/>
      <c r="M237" s="19" t="s">
        <v>492</v>
      </c>
      <c r="N237" s="19">
        <v>10219585</v>
      </c>
      <c r="O237" s="80">
        <v>188.2</v>
      </c>
      <c r="P237" s="131">
        <f t="shared" si="17"/>
        <v>322198.39999999997</v>
      </c>
      <c r="Q237" s="18"/>
      <c r="V237" s="1">
        <f t="shared" si="19"/>
        <v>2</v>
      </c>
      <c r="W237" s="1" t="e">
        <f>_xlfn.XLOOKUP(N237,#REF!,#REF!,"없음")</f>
        <v>#REF!</v>
      </c>
      <c r="Y237" s="1" t="e">
        <f>_xlfn.XLOOKUP(N237,#REF!,#REF!,"없음")</f>
        <v>#REF!</v>
      </c>
    </row>
    <row r="238" spans="1:25" ht="13.5" customHeight="1">
      <c r="A238" s="18" t="s">
        <v>5</v>
      </c>
      <c r="B238" s="18" t="s">
        <v>691</v>
      </c>
      <c r="C238" s="19" t="s">
        <v>488</v>
      </c>
      <c r="D238" s="18" t="s">
        <v>727</v>
      </c>
      <c r="E238" s="19" t="s">
        <v>728</v>
      </c>
      <c r="F238" s="19" t="s">
        <v>729</v>
      </c>
      <c r="G238" s="19">
        <v>5</v>
      </c>
      <c r="H238" s="19">
        <v>2</v>
      </c>
      <c r="I238" s="196">
        <f>_xlfn.LET(
  _xlpm.orderNum, N238,
  _xlpm.usedCount, COUNTIFS('ASRS parts replacement'!F:F, _xlpm.orderNum, 'ASRS parts replacement'!A:A, "&gt;=2024-09-01", 'ASRS parts replacement'!A:A, "&lt;=2025-12-31"),
  IF(_xlpm.usedCount=0, 2, MAX(2, _xlpm.usedCount/12*4*2))
)</f>
        <v>2</v>
      </c>
      <c r="J238" s="19" t="str">
        <f t="shared" si="18"/>
        <v>O</v>
      </c>
      <c r="K238" s="106">
        <v>122</v>
      </c>
      <c r="L238" s="19"/>
      <c r="M238" s="19" t="s">
        <v>492</v>
      </c>
      <c r="N238" s="19">
        <v>10222471</v>
      </c>
      <c r="O238" s="80">
        <v>17.2</v>
      </c>
      <c r="P238" s="131">
        <f t="shared" si="17"/>
        <v>29446.399999999998</v>
      </c>
      <c r="Q238" s="18"/>
      <c r="V238" s="1">
        <f t="shared" si="19"/>
        <v>2</v>
      </c>
      <c r="W238" s="1" t="e">
        <f>_xlfn.XLOOKUP(N238,#REF!,#REF!,"없음")</f>
        <v>#REF!</v>
      </c>
      <c r="Y238" s="1" t="e">
        <f>_xlfn.XLOOKUP(N238,#REF!,#REF!,"없음")</f>
        <v>#REF!</v>
      </c>
    </row>
    <row r="239" spans="1:25" ht="13.5" customHeight="1">
      <c r="A239" s="18" t="s">
        <v>5</v>
      </c>
      <c r="B239" s="18" t="s">
        <v>691</v>
      </c>
      <c r="C239" s="19" t="s">
        <v>488</v>
      </c>
      <c r="D239" s="18" t="s">
        <v>730</v>
      </c>
      <c r="E239" s="19" t="s">
        <v>731</v>
      </c>
      <c r="F239" s="123" t="s">
        <v>732</v>
      </c>
      <c r="G239" s="19">
        <v>1</v>
      </c>
      <c r="H239" s="19">
        <v>1</v>
      </c>
      <c r="I239" s="196">
        <v>1</v>
      </c>
      <c r="J239" s="19" t="str">
        <f t="shared" si="18"/>
        <v>O</v>
      </c>
      <c r="K239" s="106">
        <v>122</v>
      </c>
      <c r="L239" s="19"/>
      <c r="M239" s="19" t="s">
        <v>492</v>
      </c>
      <c r="N239" s="19">
        <v>10221758</v>
      </c>
      <c r="O239" s="80"/>
      <c r="P239" s="131">
        <f t="shared" si="17"/>
        <v>0</v>
      </c>
      <c r="Q239" s="18"/>
      <c r="V239" s="1">
        <f t="shared" si="19"/>
        <v>1</v>
      </c>
      <c r="W239" s="1" t="e">
        <f>_xlfn.XLOOKUP(N239,#REF!,#REF!,"없음")</f>
        <v>#REF!</v>
      </c>
      <c r="Y239" s="1" t="e">
        <f>_xlfn.XLOOKUP(N239,#REF!,#REF!,"없음")</f>
        <v>#REF!</v>
      </c>
    </row>
    <row r="240" spans="1:25" ht="13.35" customHeight="1">
      <c r="A240" s="18" t="s">
        <v>5</v>
      </c>
      <c r="B240" s="18" t="s">
        <v>691</v>
      </c>
      <c r="C240" s="19" t="s">
        <v>488</v>
      </c>
      <c r="D240" s="18" t="s">
        <v>695</v>
      </c>
      <c r="E240" s="19" t="s">
        <v>733</v>
      </c>
      <c r="F240" s="19" t="s">
        <v>729</v>
      </c>
      <c r="G240" s="19">
        <v>8</v>
      </c>
      <c r="H240" s="19">
        <v>3</v>
      </c>
      <c r="I240" s="196">
        <f>_xlfn.LET(
  _xlpm.orderNum, N240,
  _xlpm.usedCount, COUNTIFS('ASRS parts replacement'!F:F, _xlpm.orderNum, 'ASRS parts replacement'!A:A, "&gt;=2024-09-01", 'ASRS parts replacement'!A:A, "&lt;=2025-12-31"),
  IF(_xlpm.usedCount=0, 2, MAX(2, _xlpm.usedCount/12*4*2))
)</f>
        <v>2</v>
      </c>
      <c r="J240" s="19" t="str">
        <f t="shared" si="18"/>
        <v>O</v>
      </c>
      <c r="K240" s="106">
        <v>122</v>
      </c>
      <c r="L240" s="19"/>
      <c r="M240" s="19" t="s">
        <v>492</v>
      </c>
      <c r="N240" s="19">
        <v>10221760</v>
      </c>
      <c r="O240" s="80">
        <v>85.09</v>
      </c>
      <c r="P240" s="131">
        <f t="shared" si="17"/>
        <v>145674.08000000002</v>
      </c>
      <c r="Q240" s="18"/>
      <c r="V240" s="1">
        <f t="shared" si="19"/>
        <v>3</v>
      </c>
      <c r="W240" s="1" t="e">
        <f>_xlfn.XLOOKUP(N240,#REF!,#REF!,"없음")</f>
        <v>#REF!</v>
      </c>
      <c r="X240" s="1">
        <v>3</v>
      </c>
      <c r="Y240" s="1" t="e">
        <f>_xlfn.XLOOKUP(N240,#REF!,#REF!,"없음")</f>
        <v>#REF!</v>
      </c>
    </row>
    <row r="241" spans="1:25" ht="14.1" customHeight="1">
      <c r="A241" s="18" t="s">
        <v>5</v>
      </c>
      <c r="B241" s="18" t="s">
        <v>691</v>
      </c>
      <c r="C241" s="19" t="s">
        <v>488</v>
      </c>
      <c r="D241" s="18" t="s">
        <v>734</v>
      </c>
      <c r="E241" s="19" t="s">
        <v>735</v>
      </c>
      <c r="F241" s="123" t="s">
        <v>736</v>
      </c>
      <c r="G241" s="19">
        <v>7</v>
      </c>
      <c r="H241" s="19">
        <v>1</v>
      </c>
      <c r="I241" s="196">
        <v>1</v>
      </c>
      <c r="J241" s="19" t="str">
        <f t="shared" si="18"/>
        <v>O</v>
      </c>
      <c r="K241" s="106">
        <v>122</v>
      </c>
      <c r="L241" s="19"/>
      <c r="M241" s="19" t="s">
        <v>492</v>
      </c>
      <c r="N241" s="19">
        <v>10219449</v>
      </c>
      <c r="O241" s="80">
        <v>36.200000000000003</v>
      </c>
      <c r="P241" s="131">
        <f t="shared" si="17"/>
        <v>61974.400000000001</v>
      </c>
      <c r="Q241" s="18"/>
      <c r="V241" s="1">
        <f t="shared" si="19"/>
        <v>1</v>
      </c>
      <c r="W241" s="1" t="e">
        <f>_xlfn.XLOOKUP(N241,#REF!,#REF!,"없음")</f>
        <v>#REF!</v>
      </c>
      <c r="Y241" s="1" t="e">
        <f>_xlfn.XLOOKUP(N241,#REF!,#REF!,"없음")</f>
        <v>#REF!</v>
      </c>
    </row>
    <row r="242" spans="1:25" ht="14.1" customHeight="1">
      <c r="A242" s="18" t="s">
        <v>5</v>
      </c>
      <c r="B242" s="18" t="s">
        <v>691</v>
      </c>
      <c r="C242" s="19" t="s">
        <v>488</v>
      </c>
      <c r="D242" s="18" t="s">
        <v>737</v>
      </c>
      <c r="E242" s="19" t="s">
        <v>738</v>
      </c>
      <c r="F242" s="19" t="s">
        <v>739</v>
      </c>
      <c r="G242" s="19">
        <v>450</v>
      </c>
      <c r="H242" s="19">
        <v>6</v>
      </c>
      <c r="I242" s="196">
        <f>_xlfn.LET(
  _xlpm.orderNum, N242,
  _xlpm.usedCount, COUNTIFS('ASRS parts replacement'!F:F, _xlpm.orderNum, 'ASRS parts replacement'!A:A, "&gt;=2024-09-01", 'ASRS parts replacement'!A:A, "&lt;=2025-12-31"),
  IF(_xlpm.usedCount=0, 2, MAX(2, _xlpm.usedCount/12*4*2))
)</f>
        <v>2</v>
      </c>
      <c r="J242" s="19" t="str">
        <f t="shared" si="18"/>
        <v>O</v>
      </c>
      <c r="K242" s="106">
        <v>122</v>
      </c>
      <c r="L242" s="19"/>
      <c r="M242" s="19" t="s">
        <v>492</v>
      </c>
      <c r="N242" s="19">
        <v>10378042</v>
      </c>
      <c r="O242" s="80">
        <v>67.34</v>
      </c>
      <c r="P242" s="131">
        <f t="shared" si="17"/>
        <v>115286.08</v>
      </c>
      <c r="Q242" s="18"/>
      <c r="V242" s="1">
        <f t="shared" si="19"/>
        <v>6</v>
      </c>
      <c r="W242" s="1" t="e">
        <f>_xlfn.XLOOKUP(N242,#REF!,#REF!,"없음")</f>
        <v>#REF!</v>
      </c>
      <c r="Y242" s="1" t="e">
        <f>_xlfn.XLOOKUP(N242,#REF!,#REF!,"없음")</f>
        <v>#REF!</v>
      </c>
    </row>
    <row r="243" spans="1:25" ht="14.1" customHeight="1">
      <c r="A243" s="18" t="s">
        <v>5</v>
      </c>
      <c r="B243" s="18" t="s">
        <v>691</v>
      </c>
      <c r="C243" s="19" t="s">
        <v>488</v>
      </c>
      <c r="D243" s="18" t="s">
        <v>692</v>
      </c>
      <c r="E243" s="19" t="s">
        <v>740</v>
      </c>
      <c r="F243" s="19"/>
      <c r="G243" s="19">
        <v>1</v>
      </c>
      <c r="H243" s="19">
        <v>1</v>
      </c>
      <c r="I243" s="196">
        <v>1</v>
      </c>
      <c r="J243" s="19" t="str">
        <f t="shared" si="18"/>
        <v>O</v>
      </c>
      <c r="K243" s="106">
        <v>122</v>
      </c>
      <c r="L243" s="19"/>
      <c r="M243" s="19" t="s">
        <v>492</v>
      </c>
      <c r="N243" s="19">
        <v>10222599</v>
      </c>
      <c r="O243" s="80">
        <v>54.96</v>
      </c>
      <c r="P243" s="131">
        <f t="shared" si="17"/>
        <v>94091.520000000004</v>
      </c>
      <c r="Q243" s="18"/>
      <c r="V243" s="1">
        <f t="shared" si="19"/>
        <v>1</v>
      </c>
      <c r="W243" s="1" t="e">
        <f>_xlfn.XLOOKUP(N243,#REF!,#REF!,"없음")</f>
        <v>#REF!</v>
      </c>
      <c r="Y243" s="1" t="e">
        <f>_xlfn.XLOOKUP(N243,#REF!,#REF!,"없음")</f>
        <v>#REF!</v>
      </c>
    </row>
    <row r="244" spans="1:25" ht="13.5" customHeight="1">
      <c r="A244" s="18" t="s">
        <v>5</v>
      </c>
      <c r="B244" s="18" t="s">
        <v>691</v>
      </c>
      <c r="C244" s="19" t="s">
        <v>488</v>
      </c>
      <c r="D244" s="18" t="s">
        <v>741</v>
      </c>
      <c r="E244" s="19" t="s">
        <v>742</v>
      </c>
      <c r="F244" s="19" t="s">
        <v>743</v>
      </c>
      <c r="G244" s="19">
        <v>3</v>
      </c>
      <c r="H244" s="19">
        <v>2</v>
      </c>
      <c r="I244" s="196">
        <f>_xlfn.LET(
  _xlpm.orderNum, N244,
  _xlpm.usedCount, COUNTIFS('ASRS parts replacement'!F:F, _xlpm.orderNum, 'ASRS parts replacement'!A:A, "&gt;=2024-09-01", 'ASRS parts replacement'!A:A, "&lt;=2025-12-31"),
  IF(_xlpm.usedCount=0, 2, MAX(2, _xlpm.usedCount/12*4*2))
)</f>
        <v>2</v>
      </c>
      <c r="J244" s="19" t="str">
        <f t="shared" si="18"/>
        <v>O</v>
      </c>
      <c r="K244" s="106">
        <v>122</v>
      </c>
      <c r="L244" s="19"/>
      <c r="M244" s="19" t="s">
        <v>492</v>
      </c>
      <c r="N244" s="19">
        <v>10431239</v>
      </c>
      <c r="O244" s="80">
        <v>36.97</v>
      </c>
      <c r="P244" s="131">
        <f t="shared" si="17"/>
        <v>63292.639999999999</v>
      </c>
      <c r="Q244" s="18"/>
      <c r="V244" s="1">
        <f t="shared" si="19"/>
        <v>2</v>
      </c>
      <c r="W244" s="1" t="e">
        <f>_xlfn.XLOOKUP(N244,#REF!,#REF!,"없음")</f>
        <v>#REF!</v>
      </c>
      <c r="Y244" s="1" t="e">
        <f>_xlfn.XLOOKUP(N244,#REF!,#REF!,"없음")</f>
        <v>#REF!</v>
      </c>
    </row>
    <row r="245" spans="1:25" ht="13.5" customHeight="1">
      <c r="A245" s="18" t="s">
        <v>5</v>
      </c>
      <c r="B245" s="18" t="s">
        <v>691</v>
      </c>
      <c r="C245" s="19" t="s">
        <v>488</v>
      </c>
      <c r="D245" s="18" t="s">
        <v>744</v>
      </c>
      <c r="E245" s="19" t="s">
        <v>745</v>
      </c>
      <c r="F245" s="19" t="s">
        <v>746</v>
      </c>
      <c r="G245" s="19">
        <v>17</v>
      </c>
      <c r="H245" s="19">
        <v>3</v>
      </c>
      <c r="I245" s="196">
        <f>_xlfn.LET(
  _xlpm.orderNum, N245,
  _xlpm.usedCount, COUNTIFS('ASRS parts replacement'!F:F, _xlpm.orderNum, 'ASRS parts replacement'!A:A, "&gt;=2024-09-01", 'ASRS parts replacement'!A:A, "&lt;=2025-12-31"),
  IF(_xlpm.usedCount=0, 2, MAX(2, _xlpm.usedCount/12*4*2))
)</f>
        <v>2</v>
      </c>
      <c r="J245" s="19" t="str">
        <f t="shared" si="18"/>
        <v>O</v>
      </c>
      <c r="K245" s="106">
        <v>122</v>
      </c>
      <c r="L245" s="19"/>
      <c r="M245" s="19" t="s">
        <v>492</v>
      </c>
      <c r="N245" s="19">
        <v>10216714</v>
      </c>
      <c r="O245" s="80">
        <v>12.5</v>
      </c>
      <c r="P245" s="131">
        <f t="shared" si="17"/>
        <v>21400</v>
      </c>
      <c r="Q245" s="18"/>
      <c r="V245" s="1">
        <f t="shared" si="19"/>
        <v>3</v>
      </c>
      <c r="W245" s="1" t="e">
        <f>_xlfn.XLOOKUP(N245,#REF!,#REF!,"없음")</f>
        <v>#REF!</v>
      </c>
      <c r="Y245" s="1" t="e">
        <f>_xlfn.XLOOKUP(N245,#REF!,#REF!,"없음")</f>
        <v>#REF!</v>
      </c>
    </row>
    <row r="246" spans="1:25" ht="13.5" customHeight="1">
      <c r="A246" s="18" t="s">
        <v>5</v>
      </c>
      <c r="B246" s="18" t="s">
        <v>691</v>
      </c>
      <c r="C246" s="19" t="s">
        <v>488</v>
      </c>
      <c r="D246" s="18" t="s">
        <v>692</v>
      </c>
      <c r="E246" s="19" t="s">
        <v>747</v>
      </c>
      <c r="F246" s="123" t="s">
        <v>748</v>
      </c>
      <c r="G246" s="19">
        <v>11</v>
      </c>
      <c r="H246" s="19">
        <v>2</v>
      </c>
      <c r="I246" s="196">
        <f>_xlfn.LET(
  _xlpm.orderNum, N246,
  _xlpm.usedCount, COUNTIFS('ASRS parts replacement'!F:F, _xlpm.orderNum, 'ASRS parts replacement'!A:A, "&gt;=2024-09-01", 'ASRS parts replacement'!A:A, "&lt;=2025-12-31"),
  IF(_xlpm.usedCount=0, 2, MAX(2, _xlpm.usedCount/12*4*2))
)</f>
        <v>2</v>
      </c>
      <c r="J246" s="19" t="str">
        <f t="shared" si="18"/>
        <v>O</v>
      </c>
      <c r="K246" s="106">
        <v>122</v>
      </c>
      <c r="L246" s="19"/>
      <c r="M246" s="19" t="s">
        <v>492</v>
      </c>
      <c r="N246" s="19">
        <v>10222530</v>
      </c>
      <c r="O246" s="80">
        <v>43.53</v>
      </c>
      <c r="P246" s="131">
        <f t="shared" si="17"/>
        <v>74523.360000000001</v>
      </c>
      <c r="Q246" s="18"/>
      <c r="V246" s="1">
        <f t="shared" si="19"/>
        <v>2</v>
      </c>
      <c r="W246" s="1" t="e">
        <f>_xlfn.XLOOKUP(N246,#REF!,#REF!,"없음")</f>
        <v>#REF!</v>
      </c>
      <c r="Y246" s="1" t="e">
        <f>_xlfn.XLOOKUP(N246,#REF!,#REF!,"없음")</f>
        <v>#REF!</v>
      </c>
    </row>
    <row r="247" spans="1:25" ht="13.5" customHeight="1">
      <c r="A247" s="18" t="s">
        <v>5</v>
      </c>
      <c r="B247" s="18" t="s">
        <v>691</v>
      </c>
      <c r="C247" s="19" t="s">
        <v>488</v>
      </c>
      <c r="D247" s="18" t="s">
        <v>749</v>
      </c>
      <c r="E247" s="19" t="s">
        <v>750</v>
      </c>
      <c r="F247" s="19" t="s">
        <v>739</v>
      </c>
      <c r="G247" s="19">
        <v>55</v>
      </c>
      <c r="H247" s="19">
        <v>5</v>
      </c>
      <c r="I247" s="196">
        <f>_xlfn.LET(
  _xlpm.orderNum, N247,
  _xlpm.usedCount, COUNTIFS('ASRS parts replacement'!F:F, _xlpm.orderNum, 'ASRS parts replacement'!A:A, "&gt;=2024-09-01", 'ASRS parts replacement'!A:A, "&lt;=2025-12-31"),
  IF(_xlpm.usedCount=0, 2, MAX(2, _xlpm.usedCount/12*4*2))
)</f>
        <v>2</v>
      </c>
      <c r="J247" s="19" t="str">
        <f t="shared" si="18"/>
        <v>O</v>
      </c>
      <c r="K247" s="106">
        <v>122</v>
      </c>
      <c r="L247" s="19"/>
      <c r="M247" s="19" t="s">
        <v>492</v>
      </c>
      <c r="N247" s="19">
        <v>10219273</v>
      </c>
      <c r="O247" s="80">
        <v>51.65</v>
      </c>
      <c r="P247" s="131">
        <f t="shared" si="17"/>
        <v>88424.8</v>
      </c>
      <c r="Q247" s="18"/>
      <c r="V247" s="1">
        <f t="shared" si="19"/>
        <v>5</v>
      </c>
      <c r="W247" s="1" t="e">
        <f>_xlfn.XLOOKUP(N247,#REF!,#REF!,"없음")</f>
        <v>#REF!</v>
      </c>
      <c r="Y247" s="1" t="e">
        <f>_xlfn.XLOOKUP(N247,#REF!,#REF!,"없음")</f>
        <v>#REF!</v>
      </c>
    </row>
    <row r="248" spans="1:25" ht="13.5" customHeight="1">
      <c r="A248" s="18" t="s">
        <v>447</v>
      </c>
      <c r="B248" s="18" t="s">
        <v>751</v>
      </c>
      <c r="C248" s="19" t="s">
        <v>752</v>
      </c>
      <c r="D248" s="18" t="s">
        <v>753</v>
      </c>
      <c r="E248" s="19" t="s">
        <v>754</v>
      </c>
      <c r="F248" s="123" t="s">
        <v>736</v>
      </c>
      <c r="G248" s="19" t="s">
        <v>682</v>
      </c>
      <c r="H248" s="19">
        <v>1</v>
      </c>
      <c r="I248" s="196">
        <v>1</v>
      </c>
      <c r="J248" s="19" t="str">
        <f t="shared" si="18"/>
        <v>O</v>
      </c>
      <c r="K248" s="106">
        <v>122</v>
      </c>
      <c r="L248" s="19"/>
      <c r="M248" s="19" t="s">
        <v>755</v>
      </c>
      <c r="N248" s="19">
        <v>10760813</v>
      </c>
      <c r="O248" s="80">
        <v>295.07</v>
      </c>
      <c r="P248" s="131">
        <f t="shared" si="17"/>
        <v>505159.83999999997</v>
      </c>
      <c r="Q248" s="18"/>
      <c r="V248" s="1">
        <f t="shared" si="19"/>
        <v>1</v>
      </c>
      <c r="W248" s="1" t="e">
        <f>_xlfn.XLOOKUP(N248,#REF!,#REF!,"없음")</f>
        <v>#REF!</v>
      </c>
      <c r="Y248" s="1" t="e">
        <f>_xlfn.XLOOKUP(N248,#REF!,#REF!,"없음")</f>
        <v>#REF!</v>
      </c>
    </row>
    <row r="249" spans="1:25" ht="13.35" customHeight="1">
      <c r="A249" s="18" t="s">
        <v>5</v>
      </c>
      <c r="B249" s="18" t="s">
        <v>751</v>
      </c>
      <c r="C249" s="19" t="s">
        <v>752</v>
      </c>
      <c r="D249" s="18" t="s">
        <v>756</v>
      </c>
      <c r="E249" s="19" t="s">
        <v>757</v>
      </c>
      <c r="F249" s="123" t="s">
        <v>758</v>
      </c>
      <c r="G249" s="19">
        <v>3</v>
      </c>
      <c r="H249" s="19">
        <v>1</v>
      </c>
      <c r="I249" s="196">
        <v>1</v>
      </c>
      <c r="J249" s="19" t="str">
        <f t="shared" si="18"/>
        <v>O</v>
      </c>
      <c r="K249" s="106">
        <v>122</v>
      </c>
      <c r="L249" s="19"/>
      <c r="M249" s="19" t="s">
        <v>755</v>
      </c>
      <c r="N249" s="19">
        <v>10219399</v>
      </c>
      <c r="O249" s="80"/>
      <c r="P249" s="131">
        <f t="shared" si="17"/>
        <v>0</v>
      </c>
      <c r="Q249" s="18"/>
      <c r="V249" s="1">
        <f t="shared" si="19"/>
        <v>1</v>
      </c>
      <c r="W249" s="1" t="e">
        <f>_xlfn.XLOOKUP(N249,#REF!,#REF!,"없음")</f>
        <v>#REF!</v>
      </c>
      <c r="Y249" s="1" t="e">
        <f>_xlfn.XLOOKUP(N249,#REF!,#REF!,"없음")</f>
        <v>#REF!</v>
      </c>
    </row>
    <row r="250" spans="1:25" ht="13.35" customHeight="1">
      <c r="A250" s="18" t="s">
        <v>5</v>
      </c>
      <c r="B250" s="18" t="s">
        <v>691</v>
      </c>
      <c r="C250" s="19" t="s">
        <v>752</v>
      </c>
      <c r="D250" s="18" t="s">
        <v>695</v>
      </c>
      <c r="E250" s="19" t="s">
        <v>759</v>
      </c>
      <c r="F250" s="19"/>
      <c r="G250" s="19"/>
      <c r="H250" s="19">
        <v>1</v>
      </c>
      <c r="I250" s="196">
        <v>1</v>
      </c>
      <c r="J250" s="19" t="str">
        <f t="shared" si="18"/>
        <v>O</v>
      </c>
      <c r="K250" s="106">
        <v>122</v>
      </c>
      <c r="L250" s="19"/>
      <c r="M250" s="19" t="s">
        <v>492</v>
      </c>
      <c r="N250" s="19">
        <v>10211758</v>
      </c>
      <c r="O250" s="80"/>
      <c r="P250" s="131">
        <f t="shared" si="17"/>
        <v>0</v>
      </c>
      <c r="Q250" s="18"/>
      <c r="V250" s="1">
        <f t="shared" si="19"/>
        <v>1</v>
      </c>
      <c r="W250" s="1" t="e">
        <f>_xlfn.XLOOKUP(N250,#REF!,#REF!,"없음")</f>
        <v>#REF!</v>
      </c>
      <c r="Y250" s="1" t="e">
        <f>_xlfn.XLOOKUP(N250,#REF!,#REF!,"없음")</f>
        <v>#REF!</v>
      </c>
    </row>
    <row r="251" spans="1:25" ht="13.35" customHeight="1">
      <c r="A251" s="18" t="s">
        <v>5</v>
      </c>
      <c r="B251" s="18" t="s">
        <v>691</v>
      </c>
      <c r="C251" s="19" t="s">
        <v>752</v>
      </c>
      <c r="D251" s="18" t="s">
        <v>760</v>
      </c>
      <c r="E251" s="19" t="s">
        <v>761</v>
      </c>
      <c r="F251" s="19" t="s">
        <v>762</v>
      </c>
      <c r="G251" s="19">
        <v>1</v>
      </c>
      <c r="H251" s="19">
        <v>1</v>
      </c>
      <c r="I251" s="196">
        <v>1</v>
      </c>
      <c r="J251" s="19" t="str">
        <f t="shared" si="18"/>
        <v>O</v>
      </c>
      <c r="K251" s="106">
        <v>122</v>
      </c>
      <c r="L251" s="19"/>
      <c r="M251" s="19" t="s">
        <v>492</v>
      </c>
      <c r="N251" s="19">
        <v>10469408</v>
      </c>
      <c r="O251" s="80"/>
      <c r="P251" s="131">
        <f t="shared" si="17"/>
        <v>0</v>
      </c>
      <c r="Q251" s="18"/>
      <c r="V251" s="1">
        <f t="shared" si="19"/>
        <v>1</v>
      </c>
      <c r="W251" s="1" t="e">
        <f>_xlfn.XLOOKUP(N251,#REF!,#REF!,"없음")</f>
        <v>#REF!</v>
      </c>
      <c r="Y251" s="1" t="e">
        <f>_xlfn.XLOOKUP(N251,#REF!,#REF!,"없음")</f>
        <v>#REF!</v>
      </c>
    </row>
    <row r="252" spans="1:25" ht="13.5" customHeight="1">
      <c r="A252" s="18" t="s">
        <v>5</v>
      </c>
      <c r="B252" s="18" t="s">
        <v>691</v>
      </c>
      <c r="C252" s="19" t="s">
        <v>488</v>
      </c>
      <c r="D252" s="18" t="s">
        <v>763</v>
      </c>
      <c r="E252" s="19" t="s">
        <v>764</v>
      </c>
      <c r="F252" s="19" t="s">
        <v>765</v>
      </c>
      <c r="G252" s="19">
        <v>12</v>
      </c>
      <c r="H252" s="19">
        <v>2</v>
      </c>
      <c r="I252" s="196">
        <f>_xlfn.LET(
  _xlpm.orderNum, N252,
  _xlpm.usedCount, COUNTIFS('ASRS parts replacement'!F:F, _xlpm.orderNum, 'ASRS parts replacement'!A:A, "&gt;=2024-09-01", 'ASRS parts replacement'!A:A, "&lt;=2025-12-31"),
  IF(_xlpm.usedCount=0, 2, MAX(2, _xlpm.usedCount/12*4*2))
)</f>
        <v>2</v>
      </c>
      <c r="J252" s="19" t="str">
        <f t="shared" si="18"/>
        <v>O</v>
      </c>
      <c r="K252" s="106">
        <v>112</v>
      </c>
      <c r="L252" s="19"/>
      <c r="M252" s="19" t="s">
        <v>766</v>
      </c>
      <c r="N252" s="19">
        <v>10217205</v>
      </c>
      <c r="O252" s="80">
        <v>64.69</v>
      </c>
      <c r="P252" s="131">
        <f t="shared" si="17"/>
        <v>110749.28</v>
      </c>
      <c r="Q252" s="18"/>
      <c r="V252" s="1">
        <f t="shared" si="19"/>
        <v>2</v>
      </c>
      <c r="W252" s="1" t="e">
        <f>_xlfn.XLOOKUP(N252,#REF!,#REF!,"없음")</f>
        <v>#REF!</v>
      </c>
      <c r="X252" s="1">
        <v>2</v>
      </c>
      <c r="Y252" s="1" t="e">
        <f>_xlfn.XLOOKUP(N252,#REF!,#REF!,"없음")</f>
        <v>#REF!</v>
      </c>
    </row>
    <row r="253" spans="1:25" ht="13.5" customHeight="1">
      <c r="A253" s="18" t="s">
        <v>5</v>
      </c>
      <c r="B253" s="18" t="s">
        <v>691</v>
      </c>
      <c r="C253" s="19" t="s">
        <v>488</v>
      </c>
      <c r="D253" s="18" t="s">
        <v>767</v>
      </c>
      <c r="E253" s="19" t="s">
        <v>768</v>
      </c>
      <c r="F253" s="19" t="s">
        <v>769</v>
      </c>
      <c r="G253" s="19">
        <v>41</v>
      </c>
      <c r="H253" s="19">
        <v>3</v>
      </c>
      <c r="I253" s="196">
        <f>_xlfn.LET(
  _xlpm.orderNum, N253,
  _xlpm.usedCount, COUNTIFS('ASRS parts replacement'!F:F, _xlpm.orderNum, 'ASRS parts replacement'!A:A, "&gt;=2024-09-01", 'ASRS parts replacement'!A:A, "&lt;=2025-12-31"),
  IF(_xlpm.usedCount=0, 2, MAX(2, _xlpm.usedCount/12*4*2))
)</f>
        <v>2</v>
      </c>
      <c r="J253" s="19" t="str">
        <f t="shared" si="18"/>
        <v>O</v>
      </c>
      <c r="K253" s="106">
        <v>112</v>
      </c>
      <c r="L253" s="19"/>
      <c r="M253" s="19" t="s">
        <v>766</v>
      </c>
      <c r="N253" s="19">
        <v>10217574</v>
      </c>
      <c r="O253" s="80">
        <v>353.82</v>
      </c>
      <c r="P253" s="131">
        <f t="shared" si="17"/>
        <v>605739.84</v>
      </c>
      <c r="Q253" s="18"/>
      <c r="V253" s="1">
        <f t="shared" si="19"/>
        <v>3</v>
      </c>
      <c r="W253" s="1" t="e">
        <f>_xlfn.XLOOKUP(N253,#REF!,#REF!,"없음")</f>
        <v>#REF!</v>
      </c>
      <c r="Y253" s="1" t="e">
        <f>_xlfn.XLOOKUP(N253,#REF!,#REF!,"없음")</f>
        <v>#REF!</v>
      </c>
    </row>
    <row r="254" spans="1:25" ht="13.5" customHeight="1">
      <c r="A254" s="18" t="s">
        <v>5</v>
      </c>
      <c r="B254" s="18" t="s">
        <v>691</v>
      </c>
      <c r="C254" s="19" t="s">
        <v>488</v>
      </c>
      <c r="D254" s="18" t="s">
        <v>770</v>
      </c>
      <c r="E254" s="19" t="s">
        <v>771</v>
      </c>
      <c r="F254" s="19"/>
      <c r="G254" s="19">
        <v>1</v>
      </c>
      <c r="H254" s="19">
        <v>1</v>
      </c>
      <c r="I254" s="196">
        <v>1</v>
      </c>
      <c r="J254" s="19" t="str">
        <f t="shared" si="18"/>
        <v>O</v>
      </c>
      <c r="K254" s="106">
        <v>112</v>
      </c>
      <c r="L254" s="19"/>
      <c r="M254" s="19" t="s">
        <v>766</v>
      </c>
      <c r="N254" s="19">
        <v>10628486</v>
      </c>
      <c r="O254" s="80">
        <v>352.17</v>
      </c>
      <c r="P254" s="131">
        <f t="shared" si="17"/>
        <v>602915.04</v>
      </c>
      <c r="Q254" s="18"/>
      <c r="V254" s="1">
        <f t="shared" si="19"/>
        <v>1</v>
      </c>
      <c r="W254" s="1" t="e">
        <f>_xlfn.XLOOKUP(N254,#REF!,#REF!,"없음")</f>
        <v>#REF!</v>
      </c>
      <c r="Y254" s="1" t="e">
        <f>_xlfn.XLOOKUP(N254,#REF!,#REF!,"없음")</f>
        <v>#REF!</v>
      </c>
    </row>
    <row r="255" spans="1:25" ht="13.5" customHeight="1">
      <c r="A255" s="18" t="s">
        <v>5</v>
      </c>
      <c r="B255" s="18" t="s">
        <v>691</v>
      </c>
      <c r="C255" s="19" t="s">
        <v>488</v>
      </c>
      <c r="D255" s="18" t="s">
        <v>702</v>
      </c>
      <c r="E255" s="19" t="s">
        <v>772</v>
      </c>
      <c r="F255" s="123" t="s">
        <v>709</v>
      </c>
      <c r="G255" s="19">
        <v>4</v>
      </c>
      <c r="H255" s="19">
        <v>2</v>
      </c>
      <c r="I255" s="196">
        <f>_xlfn.LET(
  _xlpm.orderNum, N255,
  _xlpm.usedCount, COUNTIFS('ASRS parts replacement'!F:F, _xlpm.orderNum, 'ASRS parts replacement'!A:A, "&gt;=2024-09-01", 'ASRS parts replacement'!A:A, "&lt;=2025-12-31"),
  IF(_xlpm.usedCount=0, 2, MAX(2, _xlpm.usedCount/12*4*2))
)</f>
        <v>2</v>
      </c>
      <c r="J255" s="19" t="str">
        <f t="shared" si="18"/>
        <v>O</v>
      </c>
      <c r="K255" s="106">
        <v>112</v>
      </c>
      <c r="L255" s="19"/>
      <c r="M255" s="19" t="s">
        <v>766</v>
      </c>
      <c r="N255" s="19">
        <v>10222462</v>
      </c>
      <c r="O255" s="80">
        <v>279.02</v>
      </c>
      <c r="P255" s="131">
        <f t="shared" si="17"/>
        <v>477682.24</v>
      </c>
      <c r="Q255" s="18"/>
      <c r="V255" s="1">
        <f t="shared" si="19"/>
        <v>2</v>
      </c>
      <c r="W255" s="1" t="e">
        <f>_xlfn.XLOOKUP(N255,#REF!,#REF!,"없음")</f>
        <v>#REF!</v>
      </c>
      <c r="X255" s="1">
        <v>2</v>
      </c>
      <c r="Y255" s="1" t="e">
        <f>_xlfn.XLOOKUP(N255,#REF!,#REF!,"없음")</f>
        <v>#REF!</v>
      </c>
    </row>
    <row r="256" spans="1:25" ht="13.5" customHeight="1">
      <c r="A256" s="18" t="s">
        <v>5</v>
      </c>
      <c r="B256" s="18" t="s">
        <v>691</v>
      </c>
      <c r="C256" s="19" t="s">
        <v>488</v>
      </c>
      <c r="D256" s="18" t="s">
        <v>773</v>
      </c>
      <c r="E256" s="19" t="s">
        <v>774</v>
      </c>
      <c r="F256" s="123" t="s">
        <v>709</v>
      </c>
      <c r="G256" s="19">
        <v>5</v>
      </c>
      <c r="H256" s="19">
        <v>1</v>
      </c>
      <c r="I256" s="196">
        <v>1</v>
      </c>
      <c r="J256" s="19" t="str">
        <f t="shared" si="18"/>
        <v>O</v>
      </c>
      <c r="K256" s="106">
        <v>112</v>
      </c>
      <c r="L256" s="19"/>
      <c r="M256" s="19" t="s">
        <v>766</v>
      </c>
      <c r="N256" s="19">
        <v>10222379</v>
      </c>
      <c r="O256" s="80">
        <v>21.84</v>
      </c>
      <c r="P256" s="131">
        <f t="shared" si="17"/>
        <v>37390.080000000002</v>
      </c>
      <c r="Q256" s="18"/>
      <c r="V256" s="1">
        <f t="shared" si="19"/>
        <v>1</v>
      </c>
      <c r="W256" s="1" t="e">
        <f>_xlfn.XLOOKUP(N256,#REF!,#REF!,"없음")</f>
        <v>#REF!</v>
      </c>
      <c r="Y256" s="1" t="e">
        <f>_xlfn.XLOOKUP(N256,#REF!,#REF!,"없음")</f>
        <v>#REF!</v>
      </c>
    </row>
    <row r="257" spans="1:25" ht="13.5" customHeight="1">
      <c r="A257" s="18" t="s">
        <v>5</v>
      </c>
      <c r="B257" s="18" t="s">
        <v>691</v>
      </c>
      <c r="C257" s="19" t="s">
        <v>488</v>
      </c>
      <c r="D257" s="18" t="s">
        <v>775</v>
      </c>
      <c r="E257" s="19" t="s">
        <v>776</v>
      </c>
      <c r="F257" s="19" t="s">
        <v>777</v>
      </c>
      <c r="G257" s="19">
        <v>40</v>
      </c>
      <c r="H257" s="19">
        <v>2</v>
      </c>
      <c r="I257" s="196">
        <f>_xlfn.LET(
  _xlpm.orderNum, N257,
  _xlpm.usedCount, COUNTIFS('ASRS parts replacement'!F:F, _xlpm.orderNum, 'ASRS parts replacement'!A:A, "&gt;=2024-09-01", 'ASRS parts replacement'!A:A, "&lt;=2025-12-31"),
  IF(_xlpm.usedCount=0, 2, MAX(2, _xlpm.usedCount/12*4*2))
)</f>
        <v>2</v>
      </c>
      <c r="J257" s="19" t="str">
        <f t="shared" si="18"/>
        <v>O</v>
      </c>
      <c r="K257" s="106">
        <v>112</v>
      </c>
      <c r="L257" s="19"/>
      <c r="M257" s="19" t="s">
        <v>766</v>
      </c>
      <c r="N257" s="19">
        <v>10217146</v>
      </c>
      <c r="O257" s="80"/>
      <c r="P257" s="131">
        <f t="shared" si="17"/>
        <v>0</v>
      </c>
      <c r="Q257" s="18"/>
      <c r="V257" s="1">
        <f t="shared" si="19"/>
        <v>2</v>
      </c>
      <c r="W257" s="1" t="e">
        <f>_xlfn.XLOOKUP(N257,#REF!,#REF!,"없음")</f>
        <v>#REF!</v>
      </c>
      <c r="X257" s="1">
        <v>2</v>
      </c>
      <c r="Y257" s="1" t="e">
        <f>_xlfn.XLOOKUP(N257,#REF!,#REF!,"없음")</f>
        <v>#REF!</v>
      </c>
    </row>
    <row r="258" spans="1:25" ht="13.5" customHeight="1">
      <c r="A258" s="18" t="s">
        <v>5</v>
      </c>
      <c r="B258" s="18" t="s">
        <v>691</v>
      </c>
      <c r="C258" s="19" t="s">
        <v>488</v>
      </c>
      <c r="D258" s="18" t="s">
        <v>778</v>
      </c>
      <c r="E258" s="19" t="s">
        <v>779</v>
      </c>
      <c r="F258" s="19" t="s">
        <v>777</v>
      </c>
      <c r="G258" s="19">
        <v>280</v>
      </c>
      <c r="H258" s="19">
        <v>3</v>
      </c>
      <c r="I258" s="196">
        <f>_xlfn.LET(
  _xlpm.orderNum, N258,
  _xlpm.usedCount, COUNTIFS('ASRS parts replacement'!F:F, _xlpm.orderNum, 'ASRS parts replacement'!A:A, "&gt;=2024-09-01", 'ASRS parts replacement'!A:A, "&lt;=2025-12-31"),
  IF(_xlpm.usedCount=0, 2, MAX(2, _xlpm.usedCount/12*4*2))
)</f>
        <v>2</v>
      </c>
      <c r="J258" s="19" t="str">
        <f t="shared" si="18"/>
        <v>O</v>
      </c>
      <c r="K258" s="106">
        <v>112</v>
      </c>
      <c r="L258" s="19"/>
      <c r="M258" s="19" t="s">
        <v>766</v>
      </c>
      <c r="N258" s="19">
        <v>10217147</v>
      </c>
      <c r="O258" s="80"/>
      <c r="P258" s="131">
        <f t="shared" si="17"/>
        <v>0</v>
      </c>
      <c r="Q258" s="18"/>
      <c r="V258" s="1">
        <f t="shared" si="19"/>
        <v>3</v>
      </c>
      <c r="W258" s="1" t="e">
        <f>_xlfn.XLOOKUP(N258,#REF!,#REF!,"없음")</f>
        <v>#REF!</v>
      </c>
      <c r="X258" s="1">
        <v>4</v>
      </c>
      <c r="Y258" s="1" t="e">
        <f>_xlfn.XLOOKUP(N258,#REF!,#REF!,"없음")</f>
        <v>#REF!</v>
      </c>
    </row>
    <row r="259" spans="1:25" ht="13.35" customHeight="1">
      <c r="A259" s="18" t="s">
        <v>5</v>
      </c>
      <c r="B259" s="18" t="s">
        <v>691</v>
      </c>
      <c r="C259" s="19" t="s">
        <v>488</v>
      </c>
      <c r="D259" s="18" t="s">
        <v>780</v>
      </c>
      <c r="E259" s="19" t="s">
        <v>781</v>
      </c>
      <c r="F259" s="19" t="s">
        <v>782</v>
      </c>
      <c r="G259" s="19">
        <v>277</v>
      </c>
      <c r="H259" s="19">
        <v>4</v>
      </c>
      <c r="I259" s="196">
        <f>_xlfn.LET(
  _xlpm.orderNum, N259,
  _xlpm.usedCount, COUNTIFS('ASRS parts replacement'!F:F, _xlpm.orderNum, 'ASRS parts replacement'!A:A, "&gt;=2024-09-01", 'ASRS parts replacement'!A:A, "&lt;=2025-12-31"),
  IF(_xlpm.usedCount=0, 2, MAX(2, _xlpm.usedCount/12*4*2))
)</f>
        <v>2</v>
      </c>
      <c r="J259" s="19" t="str">
        <f t="shared" si="18"/>
        <v>O</v>
      </c>
      <c r="K259" s="106">
        <v>112</v>
      </c>
      <c r="L259" s="19"/>
      <c r="M259" s="19" t="s">
        <v>766</v>
      </c>
      <c r="N259" s="19">
        <v>10217148</v>
      </c>
      <c r="O259" s="80">
        <v>117.9</v>
      </c>
      <c r="P259" s="131">
        <f t="shared" si="17"/>
        <v>201844.80000000002</v>
      </c>
      <c r="Q259" s="18"/>
      <c r="V259" s="1">
        <f t="shared" si="19"/>
        <v>4</v>
      </c>
      <c r="W259" s="1" t="e">
        <f>_xlfn.XLOOKUP(N259,#REF!,#REF!,"없음")</f>
        <v>#REF!</v>
      </c>
      <c r="Y259" s="1" t="e">
        <f>_xlfn.XLOOKUP(N259,#REF!,#REF!,"없음")</f>
        <v>#REF!</v>
      </c>
    </row>
    <row r="260" spans="1:25" ht="13.35" customHeight="1">
      <c r="A260" s="18" t="s">
        <v>5</v>
      </c>
      <c r="B260" s="18" t="s">
        <v>691</v>
      </c>
      <c r="C260" s="19" t="s">
        <v>488</v>
      </c>
      <c r="D260" s="18" t="s">
        <v>783</v>
      </c>
      <c r="E260" s="19" t="s">
        <v>784</v>
      </c>
      <c r="F260" s="123" t="s">
        <v>785</v>
      </c>
      <c r="G260" s="19">
        <v>2</v>
      </c>
      <c r="H260" s="19">
        <v>2</v>
      </c>
      <c r="I260" s="196">
        <f>_xlfn.LET(
  _xlpm.orderNum, N260,
  _xlpm.usedCount, COUNTIFS('ASRS parts replacement'!F:F, _xlpm.orderNum, 'ASRS parts replacement'!A:A, "&gt;=2024-09-01", 'ASRS parts replacement'!A:A, "&lt;=2025-12-31"),
  IF(_xlpm.usedCount=0, 2, MAX(2, _xlpm.usedCount/12*4*2))
)</f>
        <v>2</v>
      </c>
      <c r="J260" s="19" t="str">
        <f t="shared" si="18"/>
        <v>O</v>
      </c>
      <c r="K260" s="106">
        <v>112</v>
      </c>
      <c r="L260" s="19"/>
      <c r="M260" s="19" t="s">
        <v>766</v>
      </c>
      <c r="N260" s="19">
        <v>10217149</v>
      </c>
      <c r="O260" s="80"/>
      <c r="P260" s="131">
        <f t="shared" si="17"/>
        <v>0</v>
      </c>
      <c r="Q260" s="18"/>
      <c r="V260" s="1">
        <f t="shared" si="19"/>
        <v>2</v>
      </c>
      <c r="W260" s="1" t="e">
        <f>_xlfn.XLOOKUP(N260,#REF!,#REF!,"없음")</f>
        <v>#REF!</v>
      </c>
      <c r="X260" s="1">
        <v>2</v>
      </c>
      <c r="Y260" s="1" t="e">
        <f>_xlfn.XLOOKUP(N260,#REF!,#REF!,"없음")</f>
        <v>#REF!</v>
      </c>
    </row>
    <row r="261" spans="1:25" ht="13.35" customHeight="1">
      <c r="A261" s="18" t="s">
        <v>5</v>
      </c>
      <c r="B261" s="18" t="s">
        <v>691</v>
      </c>
      <c r="C261" s="19" t="s">
        <v>488</v>
      </c>
      <c r="D261" s="18" t="s">
        <v>767</v>
      </c>
      <c r="E261" s="19" t="s">
        <v>786</v>
      </c>
      <c r="F261" s="19" t="s">
        <v>787</v>
      </c>
      <c r="G261" s="19">
        <v>7</v>
      </c>
      <c r="H261" s="19">
        <v>3</v>
      </c>
      <c r="I261" s="196">
        <f>_xlfn.LET(
  _xlpm.orderNum, N261,
  _xlpm.usedCount, COUNTIFS('ASRS parts replacement'!F:F, _xlpm.orderNum, 'ASRS parts replacement'!A:A, "&gt;=2024-09-01", 'ASRS parts replacement'!A:A, "&lt;=2025-12-31"),
  IF(_xlpm.usedCount=0, 2, MAX(2, _xlpm.usedCount/12*4*2))
)</f>
        <v>2</v>
      </c>
      <c r="J261" s="19" t="str">
        <f t="shared" si="18"/>
        <v>O</v>
      </c>
      <c r="K261" s="106">
        <v>112</v>
      </c>
      <c r="L261" s="19"/>
      <c r="M261" s="19" t="s">
        <v>766</v>
      </c>
      <c r="N261" s="19">
        <v>10217526</v>
      </c>
      <c r="O261" s="80">
        <v>353.82</v>
      </c>
      <c r="P261" s="131">
        <f t="shared" si="17"/>
        <v>605739.84</v>
      </c>
      <c r="Q261" s="18"/>
      <c r="V261" s="1">
        <f t="shared" si="19"/>
        <v>3</v>
      </c>
      <c r="W261" s="1" t="e">
        <f>_xlfn.XLOOKUP(N261,#REF!,#REF!,"없음")</f>
        <v>#REF!</v>
      </c>
      <c r="Y261" s="1" t="e">
        <f>_xlfn.XLOOKUP(N261,#REF!,#REF!,"없음")</f>
        <v>#REF!</v>
      </c>
    </row>
    <row r="262" spans="1:25" ht="13.5" customHeight="1">
      <c r="A262" s="18" t="s">
        <v>5</v>
      </c>
      <c r="B262" s="18" t="s">
        <v>691</v>
      </c>
      <c r="C262" s="19" t="s">
        <v>488</v>
      </c>
      <c r="D262" s="18" t="s">
        <v>788</v>
      </c>
      <c r="E262" s="19" t="s">
        <v>789</v>
      </c>
      <c r="F262" s="19" t="s">
        <v>790</v>
      </c>
      <c r="G262" s="19">
        <v>38</v>
      </c>
      <c r="H262" s="19">
        <v>6</v>
      </c>
      <c r="I262" s="196">
        <f>_xlfn.LET(
  _xlpm.orderNum, N262,
  _xlpm.usedCount, COUNTIFS('ASRS parts replacement'!F:F, _xlpm.orderNum, 'ASRS parts replacement'!A:A, "&gt;=2024-09-01", 'ASRS parts replacement'!A:A, "&lt;=2025-12-31"),
  IF(_xlpm.usedCount=0, 2, MAX(2, _xlpm.usedCount/12*4*2))
)</f>
        <v>2</v>
      </c>
      <c r="J262" s="19" t="str">
        <f t="shared" si="18"/>
        <v>O</v>
      </c>
      <c r="K262" s="106">
        <v>112</v>
      </c>
      <c r="L262" s="19"/>
      <c r="M262" s="19" t="s">
        <v>766</v>
      </c>
      <c r="N262" s="19">
        <v>10221104</v>
      </c>
      <c r="O262" s="80">
        <v>317.22000000000003</v>
      </c>
      <c r="P262" s="131">
        <f t="shared" si="17"/>
        <v>543080.64</v>
      </c>
      <c r="Q262" s="18"/>
      <c r="V262" s="1">
        <f t="shared" si="19"/>
        <v>6</v>
      </c>
      <c r="W262" s="1" t="e">
        <f>_xlfn.XLOOKUP(N262,#REF!,#REF!,"없음")</f>
        <v>#REF!</v>
      </c>
      <c r="X262" s="1">
        <v>6</v>
      </c>
      <c r="Y262" s="1" t="e">
        <f>_xlfn.XLOOKUP(N262,#REF!,#REF!,"없음")</f>
        <v>#REF!</v>
      </c>
    </row>
    <row r="263" spans="1:25" ht="13.5" customHeight="1">
      <c r="A263" s="18" t="s">
        <v>5</v>
      </c>
      <c r="B263" s="18" t="s">
        <v>691</v>
      </c>
      <c r="C263" s="19" t="s">
        <v>488</v>
      </c>
      <c r="D263" s="18" t="s">
        <v>791</v>
      </c>
      <c r="E263" s="19" t="s">
        <v>792</v>
      </c>
      <c r="F263" s="123" t="s">
        <v>793</v>
      </c>
      <c r="G263" s="19">
        <v>1</v>
      </c>
      <c r="H263" s="19">
        <v>2</v>
      </c>
      <c r="I263" s="196">
        <f>_xlfn.LET(
  _xlpm.orderNum, N263,
  _xlpm.usedCount, COUNTIFS('ASRS parts replacement'!F:F, _xlpm.orderNum, 'ASRS parts replacement'!A:A, "&gt;=2024-09-01", 'ASRS parts replacement'!A:A, "&lt;=2025-12-31"),
  IF(_xlpm.usedCount=0, 2, MAX(2, _xlpm.usedCount/12*4*2))
)</f>
        <v>2</v>
      </c>
      <c r="J263" s="19" t="str">
        <f t="shared" si="18"/>
        <v>O</v>
      </c>
      <c r="K263" s="106">
        <v>221</v>
      </c>
      <c r="L263" s="19"/>
      <c r="M263" s="19" t="s">
        <v>509</v>
      </c>
      <c r="N263" s="19">
        <v>10563292</v>
      </c>
      <c r="O263" s="80"/>
      <c r="P263" s="131">
        <f t="shared" si="17"/>
        <v>0</v>
      </c>
      <c r="Q263" s="18"/>
      <c r="V263" s="1">
        <f t="shared" si="19"/>
        <v>2</v>
      </c>
      <c r="W263" s="1" t="e">
        <f>_xlfn.XLOOKUP(N263,#REF!,#REF!,"없음")</f>
        <v>#REF!</v>
      </c>
      <c r="Y263" s="1" t="e">
        <f>_xlfn.XLOOKUP(N263,#REF!,#REF!,"없음")</f>
        <v>#REF!</v>
      </c>
    </row>
    <row r="264" spans="1:25" ht="13.5" customHeight="1">
      <c r="A264" s="18" t="s">
        <v>5</v>
      </c>
      <c r="B264" s="18" t="s">
        <v>691</v>
      </c>
      <c r="C264" s="19" t="s">
        <v>488</v>
      </c>
      <c r="D264" s="18" t="s">
        <v>794</v>
      </c>
      <c r="E264" s="19" t="s">
        <v>795</v>
      </c>
      <c r="F264" s="123" t="s">
        <v>736</v>
      </c>
      <c r="G264" s="19">
        <v>2</v>
      </c>
      <c r="H264" s="19">
        <v>2</v>
      </c>
      <c r="I264" s="196">
        <f>_xlfn.LET(
  _xlpm.orderNum, N264,
  _xlpm.usedCount, COUNTIFS('ASRS parts replacement'!F:F, _xlpm.orderNum, 'ASRS parts replacement'!A:A, "&gt;=2024-09-01", 'ASRS parts replacement'!A:A, "&lt;=2025-12-31"),
  IF(_xlpm.usedCount=0, 2, MAX(2, _xlpm.usedCount/12*4*2))
)</f>
        <v>2</v>
      </c>
      <c r="J264" s="19" t="str">
        <f t="shared" si="18"/>
        <v>O</v>
      </c>
      <c r="K264" s="106">
        <v>211</v>
      </c>
      <c r="L264" s="19"/>
      <c r="M264" s="19" t="s">
        <v>509</v>
      </c>
      <c r="N264" s="19">
        <v>10562978</v>
      </c>
      <c r="O264" s="80">
        <v>312.45999999999998</v>
      </c>
      <c r="P264" s="131">
        <f t="shared" si="17"/>
        <v>534931.52</v>
      </c>
      <c r="Q264" s="18"/>
      <c r="V264" s="1">
        <f t="shared" si="19"/>
        <v>2</v>
      </c>
      <c r="W264" s="1" t="e">
        <f>_xlfn.XLOOKUP(N264,#REF!,#REF!,"없음")</f>
        <v>#REF!</v>
      </c>
      <c r="Y264" s="1" t="e">
        <f>_xlfn.XLOOKUP(N264,#REF!,#REF!,"없음")</f>
        <v>#REF!</v>
      </c>
    </row>
    <row r="265" spans="1:25" ht="13.5" customHeight="1">
      <c r="A265" s="18" t="s">
        <v>5</v>
      </c>
      <c r="B265" s="18" t="s">
        <v>691</v>
      </c>
      <c r="C265" s="19" t="s">
        <v>488</v>
      </c>
      <c r="D265" s="18" t="s">
        <v>796</v>
      </c>
      <c r="E265" s="19" t="s">
        <v>797</v>
      </c>
      <c r="F265" s="123" t="s">
        <v>798</v>
      </c>
      <c r="G265" s="19">
        <v>1</v>
      </c>
      <c r="H265" s="19">
        <v>1</v>
      </c>
      <c r="I265" s="196">
        <v>1</v>
      </c>
      <c r="J265" s="19" t="str">
        <f t="shared" si="18"/>
        <v>O</v>
      </c>
      <c r="K265" s="106">
        <v>221</v>
      </c>
      <c r="L265" s="19"/>
      <c r="M265" s="19" t="s">
        <v>509</v>
      </c>
      <c r="N265" s="19">
        <v>10563291</v>
      </c>
      <c r="O265" s="80"/>
      <c r="P265" s="131">
        <f t="shared" si="17"/>
        <v>0</v>
      </c>
      <c r="Q265" s="18"/>
      <c r="V265" s="1">
        <f t="shared" si="19"/>
        <v>1</v>
      </c>
      <c r="W265" s="1" t="e">
        <f>_xlfn.XLOOKUP(N265,#REF!,#REF!,"없음")</f>
        <v>#REF!</v>
      </c>
      <c r="Y265" s="1" t="e">
        <f>_xlfn.XLOOKUP(N265,#REF!,#REF!,"없음")</f>
        <v>#REF!</v>
      </c>
    </row>
    <row r="266" spans="1:25" ht="13.5" customHeight="1">
      <c r="A266" s="18" t="s">
        <v>5</v>
      </c>
      <c r="B266" s="18" t="s">
        <v>691</v>
      </c>
      <c r="C266" s="19" t="s">
        <v>488</v>
      </c>
      <c r="D266" s="18" t="s">
        <v>799</v>
      </c>
      <c r="E266" s="19" t="s">
        <v>800</v>
      </c>
      <c r="F266" s="19" t="s">
        <v>765</v>
      </c>
      <c r="G266" s="19">
        <v>4</v>
      </c>
      <c r="H266" s="19">
        <v>2</v>
      </c>
      <c r="I266" s="196">
        <f>_xlfn.LET(
  _xlpm.orderNum, N266,
  _xlpm.usedCount, COUNTIFS('ASRS parts replacement'!F:F, _xlpm.orderNum, 'ASRS parts replacement'!A:A, "&gt;=2024-09-01", 'ASRS parts replacement'!A:A, "&lt;=2025-12-31"),
  IF(_xlpm.usedCount=0, 2, MAX(2, _xlpm.usedCount/12*4*2))
)</f>
        <v>2</v>
      </c>
      <c r="J266" s="19" t="str">
        <f t="shared" si="18"/>
        <v>O</v>
      </c>
      <c r="K266" s="106">
        <v>221</v>
      </c>
      <c r="L266" s="19"/>
      <c r="M266" s="19" t="s">
        <v>509</v>
      </c>
      <c r="N266" s="19">
        <v>10562979</v>
      </c>
      <c r="O266" s="80">
        <v>359.48</v>
      </c>
      <c r="P266" s="131">
        <f t="shared" si="17"/>
        <v>615429.76</v>
      </c>
      <c r="Q266" s="18"/>
      <c r="V266" s="1">
        <f t="shared" si="19"/>
        <v>2</v>
      </c>
      <c r="W266" s="1" t="e">
        <f>_xlfn.XLOOKUP(N266,#REF!,#REF!,"없음")</f>
        <v>#REF!</v>
      </c>
      <c r="Y266" s="1" t="e">
        <f>_xlfn.XLOOKUP(N266,#REF!,#REF!,"없음")</f>
        <v>#REF!</v>
      </c>
    </row>
    <row r="267" spans="1:25" ht="13.5" customHeight="1">
      <c r="A267" s="18" t="s">
        <v>5</v>
      </c>
      <c r="B267" s="18" t="s">
        <v>691</v>
      </c>
      <c r="C267" s="19" t="s">
        <v>488</v>
      </c>
      <c r="D267" s="18" t="s">
        <v>801</v>
      </c>
      <c r="E267" s="19" t="s">
        <v>802</v>
      </c>
      <c r="F267" s="19" t="s">
        <v>803</v>
      </c>
      <c r="G267" s="19">
        <v>2</v>
      </c>
      <c r="H267" s="19">
        <v>2</v>
      </c>
      <c r="I267" s="196">
        <f>_xlfn.LET(
  _xlpm.orderNum, N267,
  _xlpm.usedCount, COUNTIFS('ASRS parts replacement'!F:F, _xlpm.orderNum, 'ASRS parts replacement'!A:A, "&gt;=2024-09-01", 'ASRS parts replacement'!A:A, "&lt;=2025-12-31"),
  IF(_xlpm.usedCount=0, 2, MAX(2, _xlpm.usedCount/12*4*2))
)</f>
        <v>2</v>
      </c>
      <c r="J267" s="19" t="str">
        <f t="shared" si="16"/>
        <v>O</v>
      </c>
      <c r="K267" s="106">
        <v>221</v>
      </c>
      <c r="L267" s="19"/>
      <c r="M267" s="19" t="s">
        <v>509</v>
      </c>
      <c r="N267" s="19">
        <v>10692121</v>
      </c>
      <c r="O267" s="80">
        <v>79.209999999999994</v>
      </c>
      <c r="P267" s="131">
        <f t="shared" si="17"/>
        <v>135607.51999999999</v>
      </c>
      <c r="Q267" s="18"/>
      <c r="V267" s="1">
        <f t="shared" si="19"/>
        <v>2</v>
      </c>
      <c r="W267" s="1" t="e">
        <f>_xlfn.XLOOKUP(N267,#REF!,#REF!,"없음")</f>
        <v>#REF!</v>
      </c>
      <c r="Y267" s="1" t="e">
        <f>_xlfn.XLOOKUP(N267,#REF!,#REF!,"없음")</f>
        <v>#REF!</v>
      </c>
    </row>
    <row r="268" spans="1:25" ht="13.5" customHeight="1">
      <c r="A268" s="18" t="s">
        <v>5</v>
      </c>
      <c r="B268" s="18" t="s">
        <v>691</v>
      </c>
      <c r="C268" s="19" t="s">
        <v>488</v>
      </c>
      <c r="D268" s="18" t="s">
        <v>804</v>
      </c>
      <c r="E268" s="19" t="s">
        <v>805</v>
      </c>
      <c r="F268" s="123" t="s">
        <v>806</v>
      </c>
      <c r="G268" s="19">
        <v>2</v>
      </c>
      <c r="H268" s="19">
        <v>3</v>
      </c>
      <c r="I268" s="196">
        <f>_xlfn.LET(
  _xlpm.orderNum, N268,
  _xlpm.usedCount, COUNTIFS('ASRS parts replacement'!F:F, _xlpm.orderNum, 'ASRS parts replacement'!A:A, "&gt;=2024-09-01", 'ASRS parts replacement'!A:A, "&lt;=2025-12-31"),
  IF(_xlpm.usedCount=0, 2, MAX(2, _xlpm.usedCount/12*4*2))
)</f>
        <v>2</v>
      </c>
      <c r="J268" s="19" t="str">
        <f t="shared" si="16"/>
        <v>O</v>
      </c>
      <c r="K268" s="106">
        <v>221</v>
      </c>
      <c r="L268" s="19"/>
      <c r="M268" s="19" t="s">
        <v>509</v>
      </c>
      <c r="N268" s="19">
        <v>10606530</v>
      </c>
      <c r="O268" s="80">
        <v>2524.5</v>
      </c>
      <c r="P268" s="131">
        <f t="shared" si="17"/>
        <v>4321944</v>
      </c>
      <c r="Q268" s="18"/>
      <c r="V268" s="1">
        <f t="shared" si="19"/>
        <v>3</v>
      </c>
      <c r="W268" s="1" t="e">
        <f>_xlfn.XLOOKUP(N268,#REF!,#REF!,"없음")</f>
        <v>#REF!</v>
      </c>
      <c r="Y268" s="1" t="e">
        <f>_xlfn.XLOOKUP(N268,#REF!,#REF!,"없음")</f>
        <v>#REF!</v>
      </c>
    </row>
    <row r="269" spans="1:25" ht="13.5" customHeight="1">
      <c r="A269" s="18" t="s">
        <v>5</v>
      </c>
      <c r="B269" s="18" t="s">
        <v>691</v>
      </c>
      <c r="C269" s="19" t="s">
        <v>488</v>
      </c>
      <c r="D269" s="18" t="s">
        <v>807</v>
      </c>
      <c r="E269" s="19" t="s">
        <v>808</v>
      </c>
      <c r="F269" s="19" t="s">
        <v>809</v>
      </c>
      <c r="G269" s="19">
        <v>3</v>
      </c>
      <c r="H269" s="19">
        <v>2</v>
      </c>
      <c r="I269" s="196">
        <f>_xlfn.LET(
  _xlpm.orderNum, N269,
  _xlpm.usedCount, COUNTIFS('ASRS parts replacement'!F:F, _xlpm.orderNum, 'ASRS parts replacement'!A:A, "&gt;=2024-09-01", 'ASRS parts replacement'!A:A, "&lt;=2025-12-31"),
  IF(_xlpm.usedCount=0, 2, MAX(2, _xlpm.usedCount/12*4*2))
)</f>
        <v>2</v>
      </c>
      <c r="J269" s="19" t="str">
        <f t="shared" si="16"/>
        <v>O</v>
      </c>
      <c r="K269" s="106">
        <v>221</v>
      </c>
      <c r="L269" s="19"/>
      <c r="M269" s="19" t="s">
        <v>509</v>
      </c>
      <c r="N269" s="19">
        <v>10692501</v>
      </c>
      <c r="O269" s="80">
        <v>82.66</v>
      </c>
      <c r="P269" s="131">
        <f t="shared" si="17"/>
        <v>141513.91999999998</v>
      </c>
      <c r="Q269" s="18"/>
      <c r="V269" s="1">
        <f t="shared" si="19"/>
        <v>2</v>
      </c>
      <c r="W269" s="1" t="e">
        <f>_xlfn.XLOOKUP(N269,#REF!,#REF!,"없음")</f>
        <v>#REF!</v>
      </c>
      <c r="Y269" s="1" t="e">
        <f>_xlfn.XLOOKUP(N269,#REF!,#REF!,"없음")</f>
        <v>#REF!</v>
      </c>
    </row>
    <row r="270" spans="1:25" ht="13.5" customHeight="1">
      <c r="A270" s="18" t="s">
        <v>5</v>
      </c>
      <c r="B270" s="18" t="s">
        <v>691</v>
      </c>
      <c r="C270" s="19" t="s">
        <v>488</v>
      </c>
      <c r="D270" s="18" t="s">
        <v>810</v>
      </c>
      <c r="E270" s="19" t="s">
        <v>811</v>
      </c>
      <c r="F270" s="19" t="s">
        <v>812</v>
      </c>
      <c r="G270" s="19">
        <v>1</v>
      </c>
      <c r="H270" s="19">
        <v>2</v>
      </c>
      <c r="I270" s="196">
        <f>_xlfn.LET(
  _xlpm.orderNum, N270,
  _xlpm.usedCount, COUNTIFS('ASRS parts replacement'!F:F, _xlpm.orderNum, 'ASRS parts replacement'!A:A, "&gt;=2024-09-01", 'ASRS parts replacement'!A:A, "&lt;=2025-12-31"),
  IF(_xlpm.usedCount=0, 2, MAX(2, _xlpm.usedCount/12*4*2))
)</f>
        <v>2</v>
      </c>
      <c r="J270" s="19" t="str">
        <f t="shared" si="16"/>
        <v>O</v>
      </c>
      <c r="K270" s="106">
        <v>221</v>
      </c>
      <c r="L270" s="19"/>
      <c r="M270" s="19" t="s">
        <v>509</v>
      </c>
      <c r="N270" s="19">
        <v>10563297</v>
      </c>
      <c r="O270" s="80">
        <v>1004.25</v>
      </c>
      <c r="P270" s="131">
        <f t="shared" si="17"/>
        <v>1719276</v>
      </c>
      <c r="Q270" s="18"/>
      <c r="V270" s="1">
        <f t="shared" si="19"/>
        <v>2</v>
      </c>
      <c r="W270" s="1" t="e">
        <f>_xlfn.XLOOKUP(N270,#REF!,#REF!,"없음")</f>
        <v>#REF!</v>
      </c>
      <c r="Y270" s="1" t="e">
        <f>_xlfn.XLOOKUP(N270,#REF!,#REF!,"없음")</f>
        <v>#REF!</v>
      </c>
    </row>
    <row r="271" spans="1:25" ht="13.35" customHeight="1">
      <c r="A271" s="18" t="s">
        <v>447</v>
      </c>
      <c r="B271" s="18" t="s">
        <v>751</v>
      </c>
      <c r="C271" s="19" t="s">
        <v>752</v>
      </c>
      <c r="D271" s="18" t="s">
        <v>813</v>
      </c>
      <c r="E271" s="19" t="s">
        <v>814</v>
      </c>
      <c r="F271" s="123" t="s">
        <v>815</v>
      </c>
      <c r="G271" s="19">
        <v>5</v>
      </c>
      <c r="H271" s="19">
        <v>1</v>
      </c>
      <c r="I271" s="196">
        <v>1</v>
      </c>
      <c r="J271" s="19" t="str">
        <f t="shared" si="16"/>
        <v>O</v>
      </c>
      <c r="K271" s="106">
        <v>211</v>
      </c>
      <c r="L271" s="19"/>
      <c r="M271" s="19" t="s">
        <v>816</v>
      </c>
      <c r="N271" s="19">
        <v>10527989</v>
      </c>
      <c r="O271" s="80"/>
      <c r="P271" s="131">
        <f t="shared" si="17"/>
        <v>0</v>
      </c>
      <c r="Q271" s="18"/>
      <c r="V271" s="1">
        <f t="shared" si="19"/>
        <v>1</v>
      </c>
      <c r="W271" s="1" t="e">
        <f>_xlfn.XLOOKUP(N271,#REF!,#REF!,"없음")</f>
        <v>#REF!</v>
      </c>
      <c r="Y271" s="1" t="e">
        <f>_xlfn.XLOOKUP(N271,#REF!,#REF!,"없음")</f>
        <v>#REF!</v>
      </c>
    </row>
    <row r="272" spans="1:25" ht="13.5" customHeight="1">
      <c r="A272" s="18" t="s">
        <v>447</v>
      </c>
      <c r="B272" s="18" t="s">
        <v>751</v>
      </c>
      <c r="C272" s="19" t="s">
        <v>752</v>
      </c>
      <c r="D272" s="18" t="s">
        <v>817</v>
      </c>
      <c r="E272" s="19" t="s">
        <v>818</v>
      </c>
      <c r="F272" s="123" t="s">
        <v>819</v>
      </c>
      <c r="G272" s="19">
        <v>1</v>
      </c>
      <c r="H272" s="19">
        <v>1</v>
      </c>
      <c r="I272" s="196">
        <v>1</v>
      </c>
      <c r="J272" s="19" t="str">
        <f>IF(H272&lt;I272,"X","O")</f>
        <v>O</v>
      </c>
      <c r="K272" s="106">
        <v>221</v>
      </c>
      <c r="L272" s="19"/>
      <c r="M272" s="19" t="s">
        <v>816</v>
      </c>
      <c r="N272" s="19">
        <v>10688882</v>
      </c>
      <c r="O272" s="80"/>
      <c r="P272" s="131">
        <f t="shared" si="17"/>
        <v>0</v>
      </c>
      <c r="Q272" s="18"/>
      <c r="V272" s="1">
        <f t="shared" si="19"/>
        <v>1</v>
      </c>
      <c r="W272" s="1" t="e">
        <f>_xlfn.XLOOKUP(N272,#REF!,#REF!,"없음")</f>
        <v>#REF!</v>
      </c>
      <c r="Y272" s="1" t="e">
        <f>_xlfn.XLOOKUP(N272,#REF!,#REF!,"없음")</f>
        <v>#REF!</v>
      </c>
    </row>
    <row r="273" spans="1:25" ht="13.5" customHeight="1">
      <c r="A273" s="18" t="s">
        <v>5</v>
      </c>
      <c r="B273" s="18" t="s">
        <v>691</v>
      </c>
      <c r="C273" s="19" t="s">
        <v>488</v>
      </c>
      <c r="D273" s="18" t="s">
        <v>820</v>
      </c>
      <c r="E273" s="19" t="s">
        <v>821</v>
      </c>
      <c r="F273" s="123" t="s">
        <v>822</v>
      </c>
      <c r="G273" s="19">
        <v>40</v>
      </c>
      <c r="H273" s="19">
        <v>2</v>
      </c>
      <c r="I273" s="196">
        <f>_xlfn.LET(
  _xlpm.orderNum, N273,
  _xlpm.usedCount, COUNTIFS('ASRS parts replacement'!F:F, _xlpm.orderNum, 'ASRS parts replacement'!A:A, "&gt;=2024-09-01", 'ASRS parts replacement'!A:A, "&lt;=2025-12-31"),
  IF(_xlpm.usedCount=0, 2, MAX(2, _xlpm.usedCount/12*4*2))
)</f>
        <v>2</v>
      </c>
      <c r="J273" s="19" t="str">
        <f t="shared" si="16"/>
        <v>O</v>
      </c>
      <c r="K273" s="106">
        <v>211</v>
      </c>
      <c r="L273" s="19"/>
      <c r="M273" s="19" t="s">
        <v>509</v>
      </c>
      <c r="N273" s="19">
        <v>10221060</v>
      </c>
      <c r="O273" s="80"/>
      <c r="P273" s="131">
        <f t="shared" si="17"/>
        <v>0</v>
      </c>
      <c r="Q273" s="18"/>
      <c r="V273" s="1">
        <f t="shared" si="19"/>
        <v>2</v>
      </c>
      <c r="W273" s="1" t="e">
        <f>_xlfn.XLOOKUP(N273,#REF!,#REF!,"없음")</f>
        <v>#REF!</v>
      </c>
      <c r="Y273" s="1" t="e">
        <f>_xlfn.XLOOKUP(N273,#REF!,#REF!,"없음")</f>
        <v>#REF!</v>
      </c>
    </row>
    <row r="274" spans="1:25" ht="13.5" customHeight="1">
      <c r="A274" s="18" t="s">
        <v>5</v>
      </c>
      <c r="B274" s="18" t="s">
        <v>691</v>
      </c>
      <c r="C274" s="19" t="s">
        <v>488</v>
      </c>
      <c r="D274" s="18" t="s">
        <v>823</v>
      </c>
      <c r="E274" s="19" t="s">
        <v>824</v>
      </c>
      <c r="F274" s="19" t="s">
        <v>825</v>
      </c>
      <c r="G274" s="19">
        <v>1</v>
      </c>
      <c r="H274" s="19">
        <v>2</v>
      </c>
      <c r="I274" s="196">
        <f>_xlfn.LET(
  _xlpm.orderNum, N274,
  _xlpm.usedCount, COUNTIFS('ASRS parts replacement'!F:F, _xlpm.orderNum, 'ASRS parts replacement'!A:A, "&gt;=2024-09-01", 'ASRS parts replacement'!A:A, "&lt;=2025-12-31"),
  IF(_xlpm.usedCount=0, 2, MAX(2, _xlpm.usedCount/12*4*2))
)</f>
        <v>2</v>
      </c>
      <c r="J274" s="19" t="str">
        <f t="shared" si="16"/>
        <v>O</v>
      </c>
      <c r="K274" s="106">
        <v>221</v>
      </c>
      <c r="L274" s="19"/>
      <c r="M274" s="19" t="s">
        <v>509</v>
      </c>
      <c r="N274" s="19">
        <v>10692124</v>
      </c>
      <c r="O274" s="80">
        <v>82.66</v>
      </c>
      <c r="P274" s="131">
        <f t="shared" si="17"/>
        <v>141513.91999999998</v>
      </c>
      <c r="Q274" s="18"/>
      <c r="V274" s="1">
        <f t="shared" si="19"/>
        <v>2</v>
      </c>
      <c r="W274" s="1" t="e">
        <f>_xlfn.XLOOKUP(N274,#REF!,#REF!,"없음")</f>
        <v>#REF!</v>
      </c>
      <c r="Y274" s="1" t="e">
        <f>_xlfn.XLOOKUP(N274,#REF!,#REF!,"없음")</f>
        <v>#REF!</v>
      </c>
    </row>
    <row r="275" spans="1:25" ht="13.5" customHeight="1">
      <c r="A275" s="18" t="s">
        <v>447</v>
      </c>
      <c r="B275" s="18" t="s">
        <v>751</v>
      </c>
      <c r="C275" s="19" t="s">
        <v>488</v>
      </c>
      <c r="D275" s="18" t="s">
        <v>826</v>
      </c>
      <c r="E275" s="19" t="s">
        <v>827</v>
      </c>
      <c r="F275" s="123" t="s">
        <v>828</v>
      </c>
      <c r="G275" s="19">
        <v>1</v>
      </c>
      <c r="H275" s="19">
        <v>1</v>
      </c>
      <c r="I275" s="196">
        <v>1</v>
      </c>
      <c r="J275" s="19" t="str">
        <f>IF(H275&lt;I275,"X","O")</f>
        <v>O</v>
      </c>
      <c r="K275" s="106">
        <v>221</v>
      </c>
      <c r="L275" s="19"/>
      <c r="M275" s="19" t="s">
        <v>816</v>
      </c>
      <c r="N275" s="19">
        <v>10563293</v>
      </c>
      <c r="O275" s="80"/>
      <c r="P275" s="131">
        <f t="shared" si="17"/>
        <v>0</v>
      </c>
      <c r="Q275" s="18"/>
      <c r="V275" s="1">
        <f t="shared" si="19"/>
        <v>1</v>
      </c>
      <c r="W275" s="1" t="e">
        <f>_xlfn.XLOOKUP(N275,#REF!,#REF!,"없음")</f>
        <v>#REF!</v>
      </c>
      <c r="Y275" s="1" t="e">
        <f>_xlfn.XLOOKUP(N275,#REF!,#REF!,"없음")</f>
        <v>#REF!</v>
      </c>
    </row>
    <row r="276" spans="1:25" ht="14.1" customHeight="1">
      <c r="A276" s="18" t="s">
        <v>5</v>
      </c>
      <c r="B276" s="18" t="s">
        <v>691</v>
      </c>
      <c r="C276" s="19" t="s">
        <v>488</v>
      </c>
      <c r="D276" s="18" t="s">
        <v>829</v>
      </c>
      <c r="E276" s="19" t="s">
        <v>830</v>
      </c>
      <c r="F276" s="123" t="s">
        <v>831</v>
      </c>
      <c r="G276" s="19">
        <v>144</v>
      </c>
      <c r="H276" s="19">
        <v>4</v>
      </c>
      <c r="I276" s="196">
        <f>_xlfn.LET(
  _xlpm.orderNum, N276,
  _xlpm.usedCount, COUNTIFS('ASRS parts replacement'!F:F, _xlpm.orderNum, 'ASRS parts replacement'!A:A, "&gt;=2024-09-01", 'ASRS parts replacement'!A:A, "&lt;=2025-12-31"),
  IF(_xlpm.usedCount=0, 2, MAX(2, _xlpm.usedCount/12*4*2))
)</f>
        <v>2</v>
      </c>
      <c r="J276" s="19" t="str">
        <f>IF(H276&lt;I276,"X","O")</f>
        <v>O</v>
      </c>
      <c r="K276" s="106">
        <v>311</v>
      </c>
      <c r="L276" s="19"/>
      <c r="M276" s="19" t="s">
        <v>832</v>
      </c>
      <c r="N276" s="19">
        <v>10221680</v>
      </c>
      <c r="O276" s="80">
        <v>68.510000000000005</v>
      </c>
      <c r="P276" s="131">
        <f t="shared" si="17"/>
        <v>117289.12000000001</v>
      </c>
      <c r="Q276" s="18"/>
      <c r="V276" s="1">
        <f t="shared" si="19"/>
        <v>4</v>
      </c>
      <c r="W276" s="1" t="e">
        <f>_xlfn.XLOOKUP(N276,#REF!,#REF!,"없음")</f>
        <v>#REF!</v>
      </c>
      <c r="Y276" s="1" t="e">
        <f>_xlfn.XLOOKUP(N276,#REF!,#REF!,"없음")</f>
        <v>#REF!</v>
      </c>
    </row>
    <row r="277" spans="1:25" ht="13.5" customHeight="1">
      <c r="A277" s="18" t="s">
        <v>5</v>
      </c>
      <c r="B277" s="18" t="s">
        <v>691</v>
      </c>
      <c r="C277" s="19" t="s">
        <v>833</v>
      </c>
      <c r="D277" s="18" t="s">
        <v>834</v>
      </c>
      <c r="E277" s="19" t="s">
        <v>835</v>
      </c>
      <c r="F277" s="19" t="s">
        <v>836</v>
      </c>
      <c r="G277" s="19">
        <v>129</v>
      </c>
      <c r="H277" s="19">
        <v>5</v>
      </c>
      <c r="I277" s="196">
        <f>_xlfn.LET(
  _xlpm.orderNum, N277,
  _xlpm.usedCount, COUNTIFS('ASRS parts replacement'!F:F, _xlpm.orderNum, 'ASRS parts replacement'!A:A, "&gt;=2024-09-01", 'ASRS parts replacement'!A:A, "&lt;=2025-12-31"),
  IF(_xlpm.usedCount=0, 2, MAX(2, _xlpm.usedCount/12*4*2))
)</f>
        <v>2</v>
      </c>
      <c r="J277" s="19" t="str">
        <f t="shared" si="16"/>
        <v>O</v>
      </c>
      <c r="K277" s="106">
        <v>311</v>
      </c>
      <c r="L277" s="19"/>
      <c r="M277" s="19" t="s">
        <v>832</v>
      </c>
      <c r="N277" s="19">
        <v>10221927</v>
      </c>
      <c r="O277" s="80">
        <v>82.39</v>
      </c>
      <c r="P277" s="131">
        <f t="shared" si="17"/>
        <v>141051.68</v>
      </c>
      <c r="Q277" s="18"/>
      <c r="V277" s="1">
        <f t="shared" si="19"/>
        <v>5</v>
      </c>
      <c r="W277" s="1" t="e">
        <f>_xlfn.XLOOKUP(N277,#REF!,#REF!,"없음")</f>
        <v>#REF!</v>
      </c>
      <c r="Y277" s="1" t="e">
        <f>_xlfn.XLOOKUP(N277,#REF!,#REF!,"없음")</f>
        <v>#REF!</v>
      </c>
    </row>
    <row r="278" spans="1:25" ht="13.5" customHeight="1">
      <c r="A278" s="18" t="s">
        <v>5</v>
      </c>
      <c r="B278" s="18" t="s">
        <v>691</v>
      </c>
      <c r="C278" s="19" t="s">
        <v>833</v>
      </c>
      <c r="D278" s="18" t="s">
        <v>837</v>
      </c>
      <c r="E278" s="19" t="s">
        <v>838</v>
      </c>
      <c r="F278" s="123" t="s">
        <v>831</v>
      </c>
      <c r="G278" s="19">
        <v>35</v>
      </c>
      <c r="H278" s="19">
        <v>4</v>
      </c>
      <c r="I278" s="196">
        <f>_xlfn.LET(
  _xlpm.orderNum, N278,
  _xlpm.usedCount, COUNTIFS('ASRS parts replacement'!F:F, _xlpm.orderNum, 'ASRS parts replacement'!A:A, "&gt;=2024-09-01", 'ASRS parts replacement'!A:A, "&lt;=2025-12-31"),
  IF(_xlpm.usedCount=0, 2, MAX(2, _xlpm.usedCount/12*4*2))
)</f>
        <v>2</v>
      </c>
      <c r="J278" s="19" t="str">
        <f t="shared" si="16"/>
        <v>O</v>
      </c>
      <c r="K278" s="106">
        <v>311</v>
      </c>
      <c r="L278" s="19"/>
      <c r="M278" s="19" t="s">
        <v>832</v>
      </c>
      <c r="N278" s="19">
        <v>10221735</v>
      </c>
      <c r="O278" s="80">
        <v>70.94</v>
      </c>
      <c r="P278" s="131">
        <f t="shared" si="17"/>
        <v>121449.28</v>
      </c>
      <c r="Q278" s="18"/>
      <c r="V278" s="1">
        <f t="shared" si="19"/>
        <v>4</v>
      </c>
      <c r="W278" s="1" t="e">
        <f>_xlfn.XLOOKUP(N278,#REF!,#REF!,"없음")</f>
        <v>#REF!</v>
      </c>
      <c r="Y278" s="1" t="e">
        <f>_xlfn.XLOOKUP(N278,#REF!,#REF!,"없음")</f>
        <v>#REF!</v>
      </c>
    </row>
    <row r="279" spans="1:25" ht="14.1" customHeight="1">
      <c r="A279" s="18" t="s">
        <v>5</v>
      </c>
      <c r="B279" s="18" t="s">
        <v>691</v>
      </c>
      <c r="C279" s="19" t="s">
        <v>833</v>
      </c>
      <c r="D279" s="18" t="s">
        <v>839</v>
      </c>
      <c r="E279" s="19" t="s">
        <v>840</v>
      </c>
      <c r="F279" s="19" t="s">
        <v>841</v>
      </c>
      <c r="G279" s="19">
        <v>35</v>
      </c>
      <c r="H279" s="19">
        <v>3</v>
      </c>
      <c r="I279" s="196">
        <f>_xlfn.LET(
  _xlpm.orderNum, N279,
  _xlpm.usedCount, COUNTIFS('ASRS parts replacement'!F:F, _xlpm.orderNum, 'ASRS parts replacement'!A:A, "&gt;=2024-09-01", 'ASRS parts replacement'!A:A, "&lt;=2025-12-31"),
  IF(_xlpm.usedCount=0, 2, MAX(2, _xlpm.usedCount/12*4*2))
)</f>
        <v>2</v>
      </c>
      <c r="J279" s="19" t="str">
        <f t="shared" si="16"/>
        <v>O</v>
      </c>
      <c r="K279" s="106">
        <v>311</v>
      </c>
      <c r="L279" s="19"/>
      <c r="M279" s="19" t="s">
        <v>832</v>
      </c>
      <c r="N279" s="19">
        <v>10478083</v>
      </c>
      <c r="O279" s="80">
        <v>71.67</v>
      </c>
      <c r="P279" s="131">
        <f t="shared" si="17"/>
        <v>122699.04000000001</v>
      </c>
      <c r="Q279" s="18"/>
      <c r="V279" s="1">
        <f t="shared" si="19"/>
        <v>3</v>
      </c>
      <c r="W279" s="1" t="e">
        <f>_xlfn.XLOOKUP(N279,#REF!,#REF!,"없음")</f>
        <v>#REF!</v>
      </c>
      <c r="Y279" s="1" t="e">
        <f>_xlfn.XLOOKUP(N279,#REF!,#REF!,"없음")</f>
        <v>#REF!</v>
      </c>
    </row>
    <row r="280" spans="1:25" ht="13.5" customHeight="1">
      <c r="A280" s="18" t="s">
        <v>5</v>
      </c>
      <c r="B280" s="18" t="s">
        <v>691</v>
      </c>
      <c r="C280" s="19" t="s">
        <v>833</v>
      </c>
      <c r="D280" s="18" t="s">
        <v>842</v>
      </c>
      <c r="E280" s="19" t="s">
        <v>843</v>
      </c>
      <c r="F280" s="123" t="s">
        <v>831</v>
      </c>
      <c r="G280" s="19">
        <v>38</v>
      </c>
      <c r="H280" s="19">
        <v>4</v>
      </c>
      <c r="I280" s="196">
        <f>_xlfn.LET(
  _xlpm.orderNum, N280,
  _xlpm.usedCount, COUNTIFS('ASRS parts replacement'!F:F, _xlpm.orderNum, 'ASRS parts replacement'!A:A, "&gt;=2024-09-01", 'ASRS parts replacement'!A:A, "&lt;=2025-12-31"),
  IF(_xlpm.usedCount=0, 2, MAX(2, _xlpm.usedCount/12*4*2))
)</f>
        <v>2</v>
      </c>
      <c r="J280" s="19" t="str">
        <f>IF(H280&lt;I280,"X","O")</f>
        <v>O</v>
      </c>
      <c r="K280" s="106">
        <v>311</v>
      </c>
      <c r="L280" s="19"/>
      <c r="M280" s="19" t="s">
        <v>832</v>
      </c>
      <c r="N280" s="19">
        <v>10217661</v>
      </c>
      <c r="O280" s="80">
        <v>27.36</v>
      </c>
      <c r="P280" s="131">
        <f t="shared" si="17"/>
        <v>46840.32</v>
      </c>
      <c r="Q280" s="18"/>
      <c r="V280" s="1">
        <f t="shared" si="19"/>
        <v>4</v>
      </c>
      <c r="W280" s="1" t="e">
        <f>_xlfn.XLOOKUP(N280,#REF!,#REF!,"없음")</f>
        <v>#REF!</v>
      </c>
      <c r="Y280" s="1" t="e">
        <f>_xlfn.XLOOKUP(N280,#REF!,#REF!,"없음")</f>
        <v>#REF!</v>
      </c>
    </row>
    <row r="281" spans="1:25" ht="13.5" customHeight="1">
      <c r="A281" s="18" t="s">
        <v>5</v>
      </c>
      <c r="B281" s="18" t="s">
        <v>691</v>
      </c>
      <c r="C281" s="19" t="s">
        <v>833</v>
      </c>
      <c r="D281" s="18" t="s">
        <v>844</v>
      </c>
      <c r="E281" s="19" t="s">
        <v>845</v>
      </c>
      <c r="F281" s="19"/>
      <c r="G281" s="19">
        <v>2</v>
      </c>
      <c r="H281" s="19">
        <v>2</v>
      </c>
      <c r="I281" s="196">
        <f>_xlfn.LET(
  _xlpm.orderNum, N281,
  _xlpm.usedCount, COUNTIFS('ASRS parts replacement'!F:F, _xlpm.orderNum, 'ASRS parts replacement'!A:A, "&gt;=2024-09-01", 'ASRS parts replacement'!A:A, "&lt;=2025-12-31"),
  IF(_xlpm.usedCount=0, 2, MAX(2, _xlpm.usedCount/12*4*2))
)</f>
        <v>2</v>
      </c>
      <c r="J281" s="19" t="str">
        <f t="shared" si="16"/>
        <v>O</v>
      </c>
      <c r="K281" s="106">
        <v>311</v>
      </c>
      <c r="L281" s="19"/>
      <c r="M281" s="19" t="s">
        <v>846</v>
      </c>
      <c r="N281" s="19">
        <v>10255623</v>
      </c>
      <c r="O281" s="80">
        <v>32.81</v>
      </c>
      <c r="P281" s="131">
        <f t="shared" si="17"/>
        <v>56170.720000000001</v>
      </c>
      <c r="Q281" s="18"/>
      <c r="V281" s="1">
        <f t="shared" si="19"/>
        <v>2</v>
      </c>
      <c r="W281" s="1" t="e">
        <f>_xlfn.XLOOKUP(N281,#REF!,#REF!,"없음")</f>
        <v>#REF!</v>
      </c>
      <c r="Y281" s="1" t="e">
        <f>_xlfn.XLOOKUP(N281,#REF!,#REF!,"없음")</f>
        <v>#REF!</v>
      </c>
    </row>
    <row r="282" spans="1:25" ht="13.5" customHeight="1">
      <c r="A282" s="18" t="s">
        <v>447</v>
      </c>
      <c r="B282" s="18" t="s">
        <v>751</v>
      </c>
      <c r="C282" s="19" t="s">
        <v>833</v>
      </c>
      <c r="D282" s="18" t="s">
        <v>847</v>
      </c>
      <c r="E282" s="19" t="s">
        <v>848</v>
      </c>
      <c r="F282" s="123" t="s">
        <v>790</v>
      </c>
      <c r="G282" s="19" t="s">
        <v>682</v>
      </c>
      <c r="H282" s="19">
        <v>2</v>
      </c>
      <c r="I282" s="196">
        <f>_xlfn.LET(
  _xlpm.orderNum, N282,
  _xlpm.usedCount, COUNTIFS('ASRS parts replacement'!F:F, _xlpm.orderNum, 'ASRS parts replacement'!A:A, "&gt;=2024-09-01", 'ASRS parts replacement'!A:A, "&lt;=2025-12-31"),
  IF(_xlpm.usedCount=0, 2, MAX(2, _xlpm.usedCount/12*4*2))
)</f>
        <v>2</v>
      </c>
      <c r="J282" s="19" t="str">
        <f t="shared" si="16"/>
        <v>O</v>
      </c>
      <c r="K282" s="106">
        <v>112</v>
      </c>
      <c r="L282" s="19"/>
      <c r="M282" s="19" t="s">
        <v>849</v>
      </c>
      <c r="N282" s="19">
        <v>10217524</v>
      </c>
      <c r="O282" s="80">
        <v>40.99</v>
      </c>
      <c r="P282" s="131">
        <f t="shared" si="17"/>
        <v>70174.880000000005</v>
      </c>
      <c r="Q282" s="18"/>
      <c r="V282" s="1">
        <f t="shared" si="19"/>
        <v>2</v>
      </c>
      <c r="W282" s="1" t="e">
        <f>_xlfn.XLOOKUP(N282,#REF!,#REF!,"없음")</f>
        <v>#REF!</v>
      </c>
      <c r="Y282" s="1" t="e">
        <f>_xlfn.XLOOKUP(N282,#REF!,#REF!,"없음")</f>
        <v>#REF!</v>
      </c>
    </row>
    <row r="283" spans="1:25" ht="13.5" customHeight="1">
      <c r="A283" s="18" t="s">
        <v>5</v>
      </c>
      <c r="B283" s="18" t="s">
        <v>691</v>
      </c>
      <c r="C283" s="19" t="s">
        <v>833</v>
      </c>
      <c r="D283" s="18" t="s">
        <v>850</v>
      </c>
      <c r="E283" s="19" t="s">
        <v>851</v>
      </c>
      <c r="F283" s="123" t="s">
        <v>819</v>
      </c>
      <c r="G283" s="19">
        <v>6</v>
      </c>
      <c r="H283" s="19">
        <v>2</v>
      </c>
      <c r="I283" s="196">
        <f>_xlfn.LET(
  _xlpm.orderNum, N283,
  _xlpm.usedCount, COUNTIFS('ASRS parts replacement'!F:F, _xlpm.orderNum, 'ASRS parts replacement'!A:A, "&gt;=2024-09-01", 'ASRS parts replacement'!A:A, "&lt;=2025-12-31"),
  IF(_xlpm.usedCount=0, 2, MAX(2, _xlpm.usedCount/12*4*2))
)</f>
        <v>2</v>
      </c>
      <c r="J283" s="19" t="str">
        <f t="shared" si="16"/>
        <v>O</v>
      </c>
      <c r="K283" s="106">
        <v>221</v>
      </c>
      <c r="L283" s="19"/>
      <c r="M283" s="19" t="s">
        <v>509</v>
      </c>
      <c r="N283" s="19">
        <v>10515537</v>
      </c>
      <c r="O283" s="80">
        <v>12.64</v>
      </c>
      <c r="P283" s="131">
        <f t="shared" si="17"/>
        <v>21639.68</v>
      </c>
      <c r="Q283" s="18"/>
      <c r="V283" s="1">
        <f t="shared" si="19"/>
        <v>2</v>
      </c>
      <c r="W283" s="1" t="e">
        <f>_xlfn.XLOOKUP(N283,#REF!,#REF!,"없음")</f>
        <v>#REF!</v>
      </c>
      <c r="Y283" s="1" t="e">
        <f>_xlfn.XLOOKUP(N283,#REF!,#REF!,"없음")</f>
        <v>#REF!</v>
      </c>
    </row>
    <row r="284" spans="1:25" ht="13.5" customHeight="1">
      <c r="A284" s="18" t="s">
        <v>5</v>
      </c>
      <c r="B284" s="18" t="s">
        <v>691</v>
      </c>
      <c r="C284" s="19" t="s">
        <v>852</v>
      </c>
      <c r="D284" s="18" t="s">
        <v>853</v>
      </c>
      <c r="E284" s="19" t="s">
        <v>854</v>
      </c>
      <c r="F284" s="123" t="s">
        <v>831</v>
      </c>
      <c r="G284" s="19"/>
      <c r="H284" s="19">
        <v>1</v>
      </c>
      <c r="I284" s="196">
        <v>1</v>
      </c>
      <c r="J284" s="19" t="str">
        <f t="shared" si="16"/>
        <v>O</v>
      </c>
      <c r="K284" s="106">
        <v>311</v>
      </c>
      <c r="L284" s="19"/>
      <c r="M284" s="19" t="s">
        <v>846</v>
      </c>
      <c r="N284" s="19">
        <v>10217500</v>
      </c>
      <c r="O284" s="80">
        <v>411.64</v>
      </c>
      <c r="P284" s="131">
        <f t="shared" si="17"/>
        <v>704727.67999999993</v>
      </c>
      <c r="Q284" s="18"/>
      <c r="V284" s="1">
        <f t="shared" si="19"/>
        <v>1</v>
      </c>
      <c r="W284" s="1" t="e">
        <f>_xlfn.XLOOKUP(N284,#REF!,#REF!,"없음")</f>
        <v>#REF!</v>
      </c>
      <c r="Y284" s="1" t="e">
        <f>_xlfn.XLOOKUP(N284,#REF!,#REF!,"없음")</f>
        <v>#REF!</v>
      </c>
    </row>
    <row r="285" spans="1:25" ht="13.5" customHeight="1">
      <c r="A285" s="18" t="s">
        <v>5</v>
      </c>
      <c r="B285" s="18" t="s">
        <v>691</v>
      </c>
      <c r="C285" s="19" t="s">
        <v>852</v>
      </c>
      <c r="D285" s="18" t="s">
        <v>855</v>
      </c>
      <c r="E285" s="19" t="s">
        <v>856</v>
      </c>
      <c r="F285" s="123" t="s">
        <v>831</v>
      </c>
      <c r="G285" s="19">
        <v>2</v>
      </c>
      <c r="H285" s="19">
        <v>3</v>
      </c>
      <c r="I285" s="196">
        <f>_xlfn.LET(
  _xlpm.orderNum, N285,
  _xlpm.usedCount, COUNTIFS('ASRS parts replacement'!F:F, _xlpm.orderNum, 'ASRS parts replacement'!A:A, "&gt;=2024-09-01", 'ASRS parts replacement'!A:A, "&lt;=2025-12-31"),
  IF(_xlpm.usedCount=0, 2, MAX(2, _xlpm.usedCount/12*4*2))
)</f>
        <v>2</v>
      </c>
      <c r="J285" s="19" t="str">
        <f t="shared" si="16"/>
        <v>O</v>
      </c>
      <c r="K285" s="106">
        <v>311</v>
      </c>
      <c r="L285" s="19"/>
      <c r="M285" s="19" t="s">
        <v>846</v>
      </c>
      <c r="N285" s="19">
        <v>10217501</v>
      </c>
      <c r="O285" s="80">
        <v>411.64</v>
      </c>
      <c r="P285" s="131">
        <f t="shared" si="17"/>
        <v>704727.67999999993</v>
      </c>
      <c r="Q285" s="18"/>
      <c r="V285" s="1">
        <f t="shared" si="19"/>
        <v>3</v>
      </c>
      <c r="W285" s="1" t="e">
        <f>_xlfn.XLOOKUP(N285,#REF!,#REF!,"없음")</f>
        <v>#REF!</v>
      </c>
      <c r="Y285" s="1" t="e">
        <f>_xlfn.XLOOKUP(N285,#REF!,#REF!,"없음")</f>
        <v>#REF!</v>
      </c>
    </row>
    <row r="286" spans="1:25" ht="13.5" customHeight="1">
      <c r="A286" s="18" t="s">
        <v>5</v>
      </c>
      <c r="B286" s="18" t="s">
        <v>691</v>
      </c>
      <c r="C286" s="19" t="s">
        <v>857</v>
      </c>
      <c r="D286" s="18" t="s">
        <v>858</v>
      </c>
      <c r="E286" s="19" t="s">
        <v>859</v>
      </c>
      <c r="F286" s="19" t="s">
        <v>860</v>
      </c>
      <c r="G286" s="19">
        <v>113</v>
      </c>
      <c r="H286" s="19">
        <v>5</v>
      </c>
      <c r="I286" s="196">
        <f>_xlfn.LET(
  _xlpm.orderNum, N286,
  _xlpm.usedCount, COUNTIFS('ASRS parts replacement'!F:F, _xlpm.orderNum, 'ASRS parts replacement'!A:A, "&gt;=2024-09-01", 'ASRS parts replacement'!A:A, "&lt;=2025-12-31"),
  IF(_xlpm.usedCount=0, 2, MAX(2, _xlpm.usedCount/12*4*2))
)</f>
        <v>2</v>
      </c>
      <c r="J286" s="19" t="str">
        <f t="shared" si="16"/>
        <v>O</v>
      </c>
      <c r="K286" s="106">
        <v>112</v>
      </c>
      <c r="L286" s="19"/>
      <c r="M286" s="19" t="s">
        <v>766</v>
      </c>
      <c r="N286" s="19">
        <v>10217579</v>
      </c>
      <c r="O286" s="80">
        <v>123.31</v>
      </c>
      <c r="P286" s="131">
        <f t="shared" ref="P286:P349" si="20">O286*$P$5</f>
        <v>211106.72</v>
      </c>
      <c r="Q286" s="18"/>
      <c r="V286" s="1">
        <f t="shared" si="19"/>
        <v>5</v>
      </c>
      <c r="W286" s="1" t="e">
        <f>_xlfn.XLOOKUP(N286,#REF!,#REF!,"없음")</f>
        <v>#REF!</v>
      </c>
      <c r="Y286" s="1" t="e">
        <f>_xlfn.XLOOKUP(N286,#REF!,#REF!,"없음")</f>
        <v>#REF!</v>
      </c>
    </row>
    <row r="287" spans="1:25" ht="13.5" customHeight="1">
      <c r="A287" s="18" t="s">
        <v>5</v>
      </c>
      <c r="B287" s="18" t="s">
        <v>691</v>
      </c>
      <c r="C287" s="19" t="s">
        <v>857</v>
      </c>
      <c r="D287" s="18" t="s">
        <v>861</v>
      </c>
      <c r="E287" s="19" t="s">
        <v>862</v>
      </c>
      <c r="F287" s="19" t="s">
        <v>739</v>
      </c>
      <c r="G287" s="19">
        <v>180</v>
      </c>
      <c r="H287" s="19">
        <v>8</v>
      </c>
      <c r="I287" s="196">
        <f>_xlfn.LET(
  _xlpm.orderNum, N287,
  _xlpm.usedCount, COUNTIFS('ASRS parts replacement'!F:F, _xlpm.orderNum, 'ASRS parts replacement'!A:A, "&gt;=2024-09-01", 'ASRS parts replacement'!A:A, "&lt;=2025-12-31"),
  IF(_xlpm.usedCount=0, 2, MAX(2, _xlpm.usedCount/12*4*2))
)</f>
        <v>2</v>
      </c>
      <c r="J287" s="19" t="str">
        <f t="shared" ref="J287:J310" si="21">IF(H287&lt;I287,"X","O")</f>
        <v>O</v>
      </c>
      <c r="K287" s="106">
        <v>112</v>
      </c>
      <c r="L287" s="19"/>
      <c r="M287" s="19" t="s">
        <v>766</v>
      </c>
      <c r="N287" s="19">
        <v>10585569</v>
      </c>
      <c r="O287" s="80">
        <v>1137.73</v>
      </c>
      <c r="P287" s="131">
        <f t="shared" si="20"/>
        <v>1947793.76</v>
      </c>
      <c r="Q287" s="18"/>
      <c r="V287" s="1">
        <f t="shared" si="19"/>
        <v>8</v>
      </c>
      <c r="W287" s="1" t="e">
        <f>_xlfn.XLOOKUP(N287,#REF!,#REF!,"없음")</f>
        <v>#REF!</v>
      </c>
      <c r="X287" s="1">
        <v>8</v>
      </c>
      <c r="Y287" s="1" t="e">
        <f>_xlfn.XLOOKUP(N287,#REF!,#REF!,"없음")</f>
        <v>#REF!</v>
      </c>
    </row>
    <row r="288" spans="1:25" ht="13.5" customHeight="1">
      <c r="A288" s="18" t="s">
        <v>5</v>
      </c>
      <c r="B288" s="18" t="s">
        <v>691</v>
      </c>
      <c r="C288" s="19" t="s">
        <v>857</v>
      </c>
      <c r="D288" s="18" t="s">
        <v>863</v>
      </c>
      <c r="E288" s="19" t="s">
        <v>863</v>
      </c>
      <c r="F288" s="19" t="s">
        <v>739</v>
      </c>
      <c r="G288" s="19">
        <v>180</v>
      </c>
      <c r="H288" s="19">
        <v>10</v>
      </c>
      <c r="I288" s="196">
        <f>_xlfn.LET(
  _xlpm.orderNum, N288,
  _xlpm.usedCount, COUNTIFS('ASRS parts replacement'!F:F, _xlpm.orderNum, 'ASRS parts replacement'!A:A, "&gt;=2024-09-01", 'ASRS parts replacement'!A:A, "&lt;=2025-12-31"),
  IF(_xlpm.usedCount=0, 2, MAX(2, _xlpm.usedCount/12*4*2))
)</f>
        <v>2</v>
      </c>
      <c r="J288" s="19" t="str">
        <f t="shared" si="21"/>
        <v>O</v>
      </c>
      <c r="K288" s="106">
        <v>211</v>
      </c>
      <c r="L288" s="19"/>
      <c r="M288" s="19" t="s">
        <v>766</v>
      </c>
      <c r="N288" s="19" t="s">
        <v>419</v>
      </c>
      <c r="O288" s="80" t="s">
        <v>864</v>
      </c>
      <c r="P288" s="131" t="e">
        <f t="shared" si="20"/>
        <v>#VALUE!</v>
      </c>
      <c r="Q288" s="18"/>
      <c r="V288" s="1">
        <f t="shared" si="19"/>
        <v>10</v>
      </c>
      <c r="W288" s="1" t="e">
        <f>_xlfn.XLOOKUP(N288,#REF!,#REF!,"없음")</f>
        <v>#REF!</v>
      </c>
      <c r="Y288" s="1" t="e">
        <f>_xlfn.XLOOKUP(N288,#REF!,#REF!,"없음")</f>
        <v>#REF!</v>
      </c>
    </row>
    <row r="289" spans="1:25" ht="13.5" customHeight="1">
      <c r="A289" s="18" t="s">
        <v>5</v>
      </c>
      <c r="B289" s="18" t="s">
        <v>691</v>
      </c>
      <c r="C289" s="19" t="s">
        <v>857</v>
      </c>
      <c r="D289" s="18" t="s">
        <v>865</v>
      </c>
      <c r="E289" s="19" t="s">
        <v>866</v>
      </c>
      <c r="F289" s="19" t="s">
        <v>725</v>
      </c>
      <c r="G289" s="19">
        <v>5</v>
      </c>
      <c r="H289" s="19">
        <v>4</v>
      </c>
      <c r="I289" s="196">
        <f>_xlfn.LET(
  _xlpm.orderNum, N289,
  _xlpm.usedCount, COUNTIFS('ASRS parts replacement'!F:F, _xlpm.orderNum, 'ASRS parts replacement'!A:A, "&gt;=2024-09-01", 'ASRS parts replacement'!A:A, "&lt;=2025-12-31"),
  IF(_xlpm.usedCount=0, 2, MAX(2, _xlpm.usedCount/12*4*2))
)</f>
        <v>2</v>
      </c>
      <c r="J289" s="19" t="str">
        <f t="shared" si="21"/>
        <v>O</v>
      </c>
      <c r="K289" s="106">
        <v>112</v>
      </c>
      <c r="L289" s="19"/>
      <c r="M289" s="19" t="s">
        <v>766</v>
      </c>
      <c r="N289" s="19">
        <v>10585568</v>
      </c>
      <c r="O289" s="80">
        <v>491.08</v>
      </c>
      <c r="P289" s="131">
        <f t="shared" si="20"/>
        <v>840728.96</v>
      </c>
      <c r="Q289" s="18"/>
      <c r="V289" s="1">
        <f t="shared" si="19"/>
        <v>4</v>
      </c>
      <c r="W289" s="1" t="e">
        <f>_xlfn.XLOOKUP(N289,#REF!,#REF!,"없음")</f>
        <v>#REF!</v>
      </c>
      <c r="X289" s="1">
        <v>4</v>
      </c>
      <c r="Y289" s="1" t="e">
        <f>_xlfn.XLOOKUP(N289,#REF!,#REF!,"없음")</f>
        <v>#REF!</v>
      </c>
    </row>
    <row r="290" spans="1:25" ht="13.35" customHeight="1">
      <c r="A290" s="18" t="s">
        <v>5</v>
      </c>
      <c r="B290" s="18" t="s">
        <v>691</v>
      </c>
      <c r="C290" s="19" t="s">
        <v>857</v>
      </c>
      <c r="D290" s="18" t="s">
        <v>867</v>
      </c>
      <c r="E290" s="19" t="s">
        <v>867</v>
      </c>
      <c r="F290" s="123" t="s">
        <v>694</v>
      </c>
      <c r="G290" s="19">
        <v>3</v>
      </c>
      <c r="H290" s="19">
        <v>2</v>
      </c>
      <c r="I290" s="196">
        <f>_xlfn.LET(
  _xlpm.orderNum, N290,
  _xlpm.usedCount, COUNTIFS('ASRS parts replacement'!F:F, _xlpm.orderNum, 'ASRS parts replacement'!A:A, "&gt;=2024-09-01", 'ASRS parts replacement'!A:A, "&lt;=2025-12-31"),
  IF(_xlpm.usedCount=0, 2, MAX(2, _xlpm.usedCount/12*4*2))
)</f>
        <v>2</v>
      </c>
      <c r="J290" s="19" t="str">
        <f t="shared" si="21"/>
        <v>O</v>
      </c>
      <c r="K290" s="106">
        <v>112</v>
      </c>
      <c r="L290" s="19"/>
      <c r="M290" s="19" t="s">
        <v>766</v>
      </c>
      <c r="N290" s="19">
        <v>10217001</v>
      </c>
      <c r="O290" s="80"/>
      <c r="P290" s="131">
        <f t="shared" si="20"/>
        <v>0</v>
      </c>
      <c r="Q290" s="18"/>
      <c r="V290" s="1">
        <f t="shared" si="19"/>
        <v>2</v>
      </c>
      <c r="W290" s="1" t="e">
        <f>_xlfn.XLOOKUP(N290,#REF!,#REF!,"없음")</f>
        <v>#REF!</v>
      </c>
      <c r="X290" s="1">
        <v>2</v>
      </c>
      <c r="Y290" s="1" t="e">
        <f>_xlfn.XLOOKUP(N290,#REF!,#REF!,"없음")</f>
        <v>#REF!</v>
      </c>
    </row>
    <row r="291" spans="1:25" ht="13.5" customHeight="1">
      <c r="A291" s="18" t="s">
        <v>5</v>
      </c>
      <c r="B291" s="18" t="s">
        <v>691</v>
      </c>
      <c r="C291" s="19" t="s">
        <v>857</v>
      </c>
      <c r="D291" s="18" t="s">
        <v>868</v>
      </c>
      <c r="E291" s="19" t="s">
        <v>869</v>
      </c>
      <c r="F291" s="19" t="s">
        <v>870</v>
      </c>
      <c r="G291" s="19">
        <v>29</v>
      </c>
      <c r="H291" s="19">
        <v>7</v>
      </c>
      <c r="I291" s="196">
        <f>_xlfn.LET(
  _xlpm.orderNum, N291,
  _xlpm.usedCount, COUNTIFS('ASRS parts replacement'!F:F, _xlpm.orderNum, 'ASRS parts replacement'!A:A, "&gt;=2024-09-01", 'ASRS parts replacement'!A:A, "&lt;=2025-12-31"),
  IF(_xlpm.usedCount=0, 2, MAX(2, _xlpm.usedCount/12*4*2))
)</f>
        <v>2</v>
      </c>
      <c r="J291" s="19" t="str">
        <f t="shared" si="21"/>
        <v>O</v>
      </c>
      <c r="K291" s="106">
        <v>112</v>
      </c>
      <c r="L291" s="19"/>
      <c r="M291" s="19" t="s">
        <v>766</v>
      </c>
      <c r="N291" s="19">
        <v>10217026</v>
      </c>
      <c r="O291" s="80">
        <v>150.53</v>
      </c>
      <c r="P291" s="131">
        <f t="shared" si="20"/>
        <v>257707.36000000002</v>
      </c>
      <c r="Q291" s="18"/>
      <c r="V291" s="1">
        <f t="shared" si="19"/>
        <v>7</v>
      </c>
      <c r="W291" s="1" t="e">
        <f>_xlfn.XLOOKUP(N291,#REF!,#REF!,"없음")</f>
        <v>#REF!</v>
      </c>
      <c r="X291" s="1">
        <v>7</v>
      </c>
      <c r="Y291" s="1" t="e">
        <f>_xlfn.XLOOKUP(N291,#REF!,#REF!,"없음")</f>
        <v>#REF!</v>
      </c>
    </row>
    <row r="292" spans="1:25" ht="13.5" customHeight="1">
      <c r="A292" s="18" t="s">
        <v>5</v>
      </c>
      <c r="B292" s="18" t="s">
        <v>691</v>
      </c>
      <c r="C292" s="19" t="s">
        <v>871</v>
      </c>
      <c r="D292" s="18" t="s">
        <v>872</v>
      </c>
      <c r="E292" s="19" t="s">
        <v>873</v>
      </c>
      <c r="F292" s="19" t="s">
        <v>765</v>
      </c>
      <c r="G292" s="19">
        <v>8</v>
      </c>
      <c r="H292" s="19">
        <v>2</v>
      </c>
      <c r="I292" s="196">
        <f>_xlfn.LET(
  _xlpm.orderNum, N292,
  _xlpm.usedCount, COUNTIFS('ASRS parts replacement'!F:F, _xlpm.orderNum, 'ASRS parts replacement'!A:A, "&gt;=2024-09-01", 'ASRS parts replacement'!A:A, "&lt;=2025-12-31"),
  IF(_xlpm.usedCount=0, 2, MAX(2, _xlpm.usedCount/12*4*2))
)</f>
        <v>2</v>
      </c>
      <c r="J292" s="19" t="str">
        <f t="shared" si="21"/>
        <v>O</v>
      </c>
      <c r="K292" s="106">
        <v>112</v>
      </c>
      <c r="L292" s="19"/>
      <c r="M292" s="19" t="s">
        <v>766</v>
      </c>
      <c r="N292" s="19">
        <v>10217027</v>
      </c>
      <c r="O292" s="80">
        <v>46.04</v>
      </c>
      <c r="P292" s="131">
        <f t="shared" si="20"/>
        <v>78820.479999999996</v>
      </c>
      <c r="Q292" s="18"/>
      <c r="V292" s="1">
        <f t="shared" si="19"/>
        <v>2</v>
      </c>
      <c r="W292" s="1" t="e">
        <f>_xlfn.XLOOKUP(N292,#REF!,#REF!,"없음")</f>
        <v>#REF!</v>
      </c>
      <c r="X292" s="1">
        <v>2</v>
      </c>
      <c r="Y292" s="1" t="e">
        <f>_xlfn.XLOOKUP(N292,#REF!,#REF!,"없음")</f>
        <v>#REF!</v>
      </c>
    </row>
    <row r="293" spans="1:25" ht="13.5" customHeight="1">
      <c r="A293" s="18" t="s">
        <v>5</v>
      </c>
      <c r="B293" s="18" t="s">
        <v>691</v>
      </c>
      <c r="C293" s="19" t="s">
        <v>857</v>
      </c>
      <c r="D293" s="18" t="s">
        <v>874</v>
      </c>
      <c r="E293" s="19" t="s">
        <v>875</v>
      </c>
      <c r="F293" s="19" t="s">
        <v>876</v>
      </c>
      <c r="G293" s="19">
        <v>16</v>
      </c>
      <c r="H293" s="19">
        <v>5</v>
      </c>
      <c r="I293" s="196">
        <f>_xlfn.LET(
  _xlpm.orderNum, N293,
  _xlpm.usedCount, COUNTIFS('ASRS parts replacement'!F:F, _xlpm.orderNum, 'ASRS parts replacement'!A:A, "&gt;=2024-09-01", 'ASRS parts replacement'!A:A, "&lt;=2025-12-31"),
  IF(_xlpm.usedCount=0, 2, MAX(2, _xlpm.usedCount/12*4*2))
)</f>
        <v>2</v>
      </c>
      <c r="J293" s="19" t="str">
        <f t="shared" si="21"/>
        <v>O</v>
      </c>
      <c r="K293" s="106">
        <v>112</v>
      </c>
      <c r="L293" s="19"/>
      <c r="M293" s="19" t="s">
        <v>766</v>
      </c>
      <c r="N293" s="19">
        <v>10217646</v>
      </c>
      <c r="O293" s="80">
        <v>282.91000000000003</v>
      </c>
      <c r="P293" s="131">
        <f t="shared" si="20"/>
        <v>484341.92000000004</v>
      </c>
      <c r="Q293" s="18"/>
      <c r="V293" s="1">
        <f t="shared" si="19"/>
        <v>5</v>
      </c>
      <c r="W293" s="1" t="e">
        <f>_xlfn.XLOOKUP(N293,#REF!,#REF!,"없음")</f>
        <v>#REF!</v>
      </c>
      <c r="Y293" s="1" t="e">
        <f>_xlfn.XLOOKUP(N293,#REF!,#REF!,"없음")</f>
        <v>#REF!</v>
      </c>
    </row>
    <row r="294" spans="1:25" ht="13.5" customHeight="1">
      <c r="A294" s="18" t="s">
        <v>5</v>
      </c>
      <c r="B294" s="18" t="s">
        <v>691</v>
      </c>
      <c r="C294" s="19" t="s">
        <v>857</v>
      </c>
      <c r="D294" s="18" t="s">
        <v>877</v>
      </c>
      <c r="E294" s="19" t="s">
        <v>878</v>
      </c>
      <c r="F294" s="123" t="s">
        <v>694</v>
      </c>
      <c r="G294" s="19">
        <v>3</v>
      </c>
      <c r="H294" s="19">
        <v>3</v>
      </c>
      <c r="I294" s="196">
        <f>_xlfn.LET(
  _xlpm.orderNum, N294,
  _xlpm.usedCount, COUNTIFS('ASRS parts replacement'!F:F, _xlpm.orderNum, 'ASRS parts replacement'!A:A, "&gt;=2024-09-01", 'ASRS parts replacement'!A:A, "&lt;=2025-12-31"),
  IF(_xlpm.usedCount=0, 2, MAX(2, _xlpm.usedCount/12*4*2))
)</f>
        <v>2</v>
      </c>
      <c r="J294" s="19" t="str">
        <f t="shared" si="21"/>
        <v>O</v>
      </c>
      <c r="K294" s="106">
        <v>112</v>
      </c>
      <c r="L294" s="19"/>
      <c r="M294" s="19" t="s">
        <v>766</v>
      </c>
      <c r="N294" s="19">
        <v>10217586</v>
      </c>
      <c r="O294" s="80">
        <v>132.68</v>
      </c>
      <c r="P294" s="131">
        <f t="shared" si="20"/>
        <v>227148.16</v>
      </c>
      <c r="Q294" s="18"/>
      <c r="V294" s="1">
        <f t="shared" si="19"/>
        <v>3</v>
      </c>
      <c r="W294" s="1" t="e">
        <f>_xlfn.XLOOKUP(N294,#REF!,#REF!,"없음")</f>
        <v>#REF!</v>
      </c>
      <c r="Y294" s="1" t="e">
        <f>_xlfn.XLOOKUP(N294,#REF!,#REF!,"없음")</f>
        <v>#REF!</v>
      </c>
    </row>
    <row r="295" spans="1:25" ht="13.35" customHeight="1">
      <c r="A295" s="18" t="s">
        <v>5</v>
      </c>
      <c r="B295" s="18" t="s">
        <v>751</v>
      </c>
      <c r="C295" s="19" t="s">
        <v>857</v>
      </c>
      <c r="D295" s="18" t="s">
        <v>879</v>
      </c>
      <c r="E295" s="19" t="s">
        <v>880</v>
      </c>
      <c r="F295" s="123" t="s">
        <v>785</v>
      </c>
      <c r="G295" s="19">
        <v>1</v>
      </c>
      <c r="H295" s="19">
        <v>1</v>
      </c>
      <c r="I295" s="196">
        <v>1</v>
      </c>
      <c r="J295" s="19" t="str">
        <f t="shared" si="21"/>
        <v>O</v>
      </c>
      <c r="K295" s="106">
        <v>112</v>
      </c>
      <c r="L295" s="19"/>
      <c r="M295" s="19" t="s">
        <v>766</v>
      </c>
      <c r="N295" s="19">
        <v>10217060</v>
      </c>
      <c r="O295" s="80"/>
      <c r="P295" s="131">
        <f t="shared" si="20"/>
        <v>0</v>
      </c>
      <c r="Q295" s="18"/>
      <c r="V295" s="1">
        <f t="shared" si="19"/>
        <v>1</v>
      </c>
      <c r="W295" s="1" t="e">
        <f>_xlfn.XLOOKUP(N295,#REF!,#REF!,"없음")</f>
        <v>#REF!</v>
      </c>
      <c r="Y295" s="1" t="e">
        <f>_xlfn.XLOOKUP(N295,#REF!,#REF!,"없음")</f>
        <v>#REF!</v>
      </c>
    </row>
    <row r="296" spans="1:25" ht="13.5" customHeight="1">
      <c r="A296" s="18" t="s">
        <v>5</v>
      </c>
      <c r="B296" s="18" t="s">
        <v>751</v>
      </c>
      <c r="C296" s="19" t="s">
        <v>881</v>
      </c>
      <c r="D296" s="18" t="s">
        <v>882</v>
      </c>
      <c r="E296" s="19" t="s">
        <v>883</v>
      </c>
      <c r="F296" s="19"/>
      <c r="G296" s="19"/>
      <c r="H296" s="19">
        <v>2</v>
      </c>
      <c r="I296" s="196">
        <f>_xlfn.LET(
  _xlpm.orderNum, N296,
  _xlpm.usedCount, COUNTIFS('ASRS parts replacement'!F:F, _xlpm.orderNum, 'ASRS parts replacement'!A:A, "&gt;=2024-09-01", 'ASRS parts replacement'!A:A, "&lt;=2025-12-31"),
  IF(_xlpm.usedCount=0, 2, MAX(2, _xlpm.usedCount/12*4*2))
)</f>
        <v>2</v>
      </c>
      <c r="J296" s="19" t="str">
        <f t="shared" si="21"/>
        <v>O</v>
      </c>
      <c r="K296" s="106">
        <v>112</v>
      </c>
      <c r="L296" s="19"/>
      <c r="M296" s="19" t="s">
        <v>766</v>
      </c>
      <c r="N296" s="19">
        <v>10908514</v>
      </c>
      <c r="O296" s="80"/>
      <c r="P296" s="131">
        <f t="shared" si="20"/>
        <v>0</v>
      </c>
      <c r="Q296" s="18"/>
      <c r="V296" s="1">
        <f t="shared" si="19"/>
        <v>2</v>
      </c>
      <c r="W296" s="1">
        <v>1</v>
      </c>
      <c r="X296" s="1">
        <v>2</v>
      </c>
      <c r="Y296" s="1" t="e">
        <f>_xlfn.XLOOKUP(N296,#REF!,#REF!,"없음")</f>
        <v>#REF!</v>
      </c>
    </row>
    <row r="297" spans="1:25" ht="13.5" customHeight="1">
      <c r="A297" s="18" t="s">
        <v>5</v>
      </c>
      <c r="B297" s="18" t="s">
        <v>691</v>
      </c>
      <c r="C297" s="19" t="s">
        <v>881</v>
      </c>
      <c r="D297" s="18" t="s">
        <v>884</v>
      </c>
      <c r="E297" s="19" t="s">
        <v>885</v>
      </c>
      <c r="F297" s="19" t="s">
        <v>725</v>
      </c>
      <c r="G297" s="19">
        <v>3</v>
      </c>
      <c r="H297" s="19">
        <v>3</v>
      </c>
      <c r="I297" s="196">
        <f>_xlfn.LET(
  _xlpm.orderNum, N297,
  _xlpm.usedCount, COUNTIFS('ASRS parts replacement'!F:F, _xlpm.orderNum, 'ASRS parts replacement'!A:A, "&gt;=2024-09-01", 'ASRS parts replacement'!A:A, "&lt;=2025-12-31"),
  IF(_xlpm.usedCount=0, 2, MAX(2, _xlpm.usedCount/12*4*2))
)</f>
        <v>2</v>
      </c>
      <c r="J297" s="19" t="str">
        <f>IF(H297&lt;I297,"X","O")</f>
        <v>O</v>
      </c>
      <c r="K297" s="106">
        <v>112</v>
      </c>
      <c r="L297" s="19"/>
      <c r="M297" s="19" t="s">
        <v>766</v>
      </c>
      <c r="N297" s="19">
        <v>10217071</v>
      </c>
      <c r="O297" s="80">
        <v>16.36</v>
      </c>
      <c r="P297" s="131">
        <f t="shared" si="20"/>
        <v>28008.32</v>
      </c>
      <c r="Q297" s="18"/>
      <c r="V297" s="1">
        <f t="shared" ref="V297:V360" si="22">H297+U297</f>
        <v>3</v>
      </c>
      <c r="W297" s="1" t="e">
        <f>_xlfn.XLOOKUP(N297,#REF!,#REF!,"없음")</f>
        <v>#REF!</v>
      </c>
      <c r="X297" s="1">
        <v>3</v>
      </c>
      <c r="Y297" s="1" t="e">
        <f>_xlfn.XLOOKUP(N297,#REF!,#REF!,"없음")</f>
        <v>#REF!</v>
      </c>
    </row>
    <row r="298" spans="1:25" ht="13.5" customHeight="1">
      <c r="A298" s="18" t="s">
        <v>5</v>
      </c>
      <c r="B298" s="18" t="s">
        <v>691</v>
      </c>
      <c r="C298" s="19" t="s">
        <v>881</v>
      </c>
      <c r="D298" s="18" t="s">
        <v>886</v>
      </c>
      <c r="E298" s="19" t="s">
        <v>887</v>
      </c>
      <c r="F298" s="19"/>
      <c r="G298" s="19">
        <v>248</v>
      </c>
      <c r="H298" s="19">
        <v>7</v>
      </c>
      <c r="I298" s="196">
        <f>_xlfn.LET(
  _xlpm.orderNum, N298,
  _xlpm.usedCount, COUNTIFS('ASRS parts replacement'!F:F, _xlpm.orderNum, 'ASRS parts replacement'!A:A, "&gt;=2024-09-01", 'ASRS parts replacement'!A:A, "&lt;=2025-12-31"),
  IF(_xlpm.usedCount=0, 2, MAX(2, _xlpm.usedCount/12*4*2))
)</f>
        <v>2</v>
      </c>
      <c r="J298" s="19" t="str">
        <f>IF(H298&lt;I298,"X","O")</f>
        <v>O</v>
      </c>
      <c r="K298" s="106">
        <v>112</v>
      </c>
      <c r="L298" s="19"/>
      <c r="M298" s="19" t="s">
        <v>766</v>
      </c>
      <c r="N298" s="19">
        <v>10217521</v>
      </c>
      <c r="O298" s="80">
        <v>11.08</v>
      </c>
      <c r="P298" s="131">
        <f t="shared" si="20"/>
        <v>18968.96</v>
      </c>
      <c r="Q298" s="18"/>
      <c r="V298" s="1">
        <f t="shared" si="22"/>
        <v>7</v>
      </c>
      <c r="W298" s="1" t="e">
        <f>_xlfn.XLOOKUP(N298,#REF!,#REF!,"없음")</f>
        <v>#REF!</v>
      </c>
      <c r="Y298" s="1" t="e">
        <f>_xlfn.XLOOKUP(N298,#REF!,#REF!,"없음")</f>
        <v>#REF!</v>
      </c>
    </row>
    <row r="299" spans="1:25" ht="13.35" customHeight="1">
      <c r="A299" s="18" t="s">
        <v>5</v>
      </c>
      <c r="B299" s="18" t="s">
        <v>691</v>
      </c>
      <c r="C299" s="19" t="s">
        <v>881</v>
      </c>
      <c r="D299" s="18" t="s">
        <v>888</v>
      </c>
      <c r="E299" s="19" t="s">
        <v>889</v>
      </c>
      <c r="F299" s="19" t="s">
        <v>890</v>
      </c>
      <c r="G299" s="19"/>
      <c r="H299" s="19">
        <v>1</v>
      </c>
      <c r="I299" s="196">
        <v>1</v>
      </c>
      <c r="J299" s="19" t="str">
        <f t="shared" si="21"/>
        <v>O</v>
      </c>
      <c r="K299" s="106">
        <v>122</v>
      </c>
      <c r="L299" s="19"/>
      <c r="M299" s="19" t="s">
        <v>492</v>
      </c>
      <c r="N299" s="19">
        <v>10216717</v>
      </c>
      <c r="O299" s="80"/>
      <c r="P299" s="131">
        <f t="shared" si="20"/>
        <v>0</v>
      </c>
      <c r="Q299" s="18"/>
      <c r="V299" s="1">
        <f t="shared" si="22"/>
        <v>1</v>
      </c>
      <c r="W299" s="1" t="e">
        <f>_xlfn.XLOOKUP(N299,#REF!,#REF!,"없음")</f>
        <v>#REF!</v>
      </c>
      <c r="Y299" s="1" t="e">
        <f>_xlfn.XLOOKUP(N299,#REF!,#REF!,"없음")</f>
        <v>#REF!</v>
      </c>
    </row>
    <row r="300" spans="1:25" ht="13.5" customHeight="1">
      <c r="A300" s="18" t="s">
        <v>5</v>
      </c>
      <c r="B300" s="18" t="s">
        <v>691</v>
      </c>
      <c r="C300" s="19" t="s">
        <v>881</v>
      </c>
      <c r="D300" s="18" t="s">
        <v>891</v>
      </c>
      <c r="E300" s="19" t="s">
        <v>892</v>
      </c>
      <c r="F300" s="19"/>
      <c r="G300" s="19">
        <v>4</v>
      </c>
      <c r="H300" s="19">
        <v>2</v>
      </c>
      <c r="I300" s="196">
        <f>_xlfn.LET(
  _xlpm.orderNum, N300,
  _xlpm.usedCount, COUNTIFS('ASRS parts replacement'!F:F, _xlpm.orderNum, 'ASRS parts replacement'!A:A, "&gt;=2024-09-01", 'ASRS parts replacement'!A:A, "&lt;=2025-12-31"),
  IF(_xlpm.usedCount=0, 2, MAX(2, _xlpm.usedCount/12*4*2))
)</f>
        <v>2</v>
      </c>
      <c r="J300" s="19" t="str">
        <f>IF(H300&lt;I300,"X","O")</f>
        <v>O</v>
      </c>
      <c r="K300" s="106">
        <v>221</v>
      </c>
      <c r="L300" s="19"/>
      <c r="M300" s="19" t="s">
        <v>509</v>
      </c>
      <c r="N300" s="19">
        <v>10564452</v>
      </c>
      <c r="O300" s="80">
        <v>53.3</v>
      </c>
      <c r="P300" s="131">
        <f t="shared" si="20"/>
        <v>91249.599999999991</v>
      </c>
      <c r="Q300" s="18"/>
      <c r="V300" s="1">
        <f t="shared" si="22"/>
        <v>2</v>
      </c>
      <c r="W300" s="1" t="e">
        <f>_xlfn.XLOOKUP(N300,#REF!,#REF!,"없음")</f>
        <v>#REF!</v>
      </c>
      <c r="Y300" s="1" t="e">
        <f>_xlfn.XLOOKUP(N300,#REF!,#REF!,"없음")</f>
        <v>#REF!</v>
      </c>
    </row>
    <row r="301" spans="1:25" ht="13.5" customHeight="1">
      <c r="A301" s="18" t="s">
        <v>5</v>
      </c>
      <c r="B301" s="18" t="s">
        <v>691</v>
      </c>
      <c r="C301" s="19" t="s">
        <v>881</v>
      </c>
      <c r="D301" s="18" t="s">
        <v>893</v>
      </c>
      <c r="E301" s="19"/>
      <c r="F301" s="19"/>
      <c r="G301" s="19">
        <v>4</v>
      </c>
      <c r="H301" s="19">
        <v>2</v>
      </c>
      <c r="I301" s="196">
        <f>_xlfn.LET(
  _xlpm.orderNum, N301,
  _xlpm.usedCount, COUNTIFS('ASRS parts replacement'!F:F, _xlpm.orderNum, 'ASRS parts replacement'!A:A, "&gt;=2024-09-01", 'ASRS parts replacement'!A:A, "&lt;=2025-12-31"),
  IF(_xlpm.usedCount=0, 2, MAX(2, _xlpm.usedCount/12*4*2))
)</f>
        <v>2</v>
      </c>
      <c r="J301" s="19" t="str">
        <f t="shared" si="21"/>
        <v>O</v>
      </c>
      <c r="K301" s="106">
        <v>221</v>
      </c>
      <c r="L301" s="19"/>
      <c r="M301" s="19" t="s">
        <v>509</v>
      </c>
      <c r="N301" s="19">
        <v>10563998</v>
      </c>
      <c r="O301" s="80">
        <v>58.1</v>
      </c>
      <c r="P301" s="131">
        <f t="shared" si="20"/>
        <v>99467.199999999997</v>
      </c>
      <c r="Q301" s="18"/>
      <c r="V301" s="1">
        <f t="shared" si="22"/>
        <v>2</v>
      </c>
      <c r="W301" s="1" t="e">
        <f>_xlfn.XLOOKUP(N301,#REF!,#REF!,"없음")</f>
        <v>#REF!</v>
      </c>
      <c r="Y301" s="1" t="e">
        <f>_xlfn.XLOOKUP(N301,#REF!,#REF!,"없음")</f>
        <v>#REF!</v>
      </c>
    </row>
    <row r="302" spans="1:25" ht="13.5" customHeight="1">
      <c r="A302" s="18" t="s">
        <v>5</v>
      </c>
      <c r="B302" s="18" t="s">
        <v>691</v>
      </c>
      <c r="C302" s="19" t="s">
        <v>894</v>
      </c>
      <c r="D302" s="18" t="s">
        <v>895</v>
      </c>
      <c r="E302" s="19" t="s">
        <v>896</v>
      </c>
      <c r="F302" s="19"/>
      <c r="G302" s="19">
        <v>1</v>
      </c>
      <c r="H302" s="19">
        <v>1</v>
      </c>
      <c r="I302" s="196">
        <v>1</v>
      </c>
      <c r="J302" s="19" t="str">
        <f t="shared" si="21"/>
        <v>O</v>
      </c>
      <c r="K302" s="106">
        <v>211</v>
      </c>
      <c r="L302" s="19"/>
      <c r="M302" s="19" t="s">
        <v>509</v>
      </c>
      <c r="N302" s="19">
        <v>10217438</v>
      </c>
      <c r="O302" s="80">
        <v>20.170000000000002</v>
      </c>
      <c r="P302" s="131">
        <f t="shared" si="20"/>
        <v>34531.040000000001</v>
      </c>
      <c r="Q302" s="18"/>
      <c r="V302" s="1">
        <f t="shared" si="22"/>
        <v>1</v>
      </c>
      <c r="W302" s="1" t="e">
        <f>_xlfn.XLOOKUP(N302,#REF!,#REF!,"없음")</f>
        <v>#REF!</v>
      </c>
      <c r="Y302" s="1" t="e">
        <f>_xlfn.XLOOKUP(N302,#REF!,#REF!,"없음")</f>
        <v>#REF!</v>
      </c>
    </row>
    <row r="303" spans="1:25" ht="13.5" customHeight="1">
      <c r="A303" s="18" t="s">
        <v>5</v>
      </c>
      <c r="B303" s="18" t="s">
        <v>691</v>
      </c>
      <c r="C303" s="19" t="s">
        <v>897</v>
      </c>
      <c r="D303" s="18" t="s">
        <v>898</v>
      </c>
      <c r="E303" s="19" t="s">
        <v>899</v>
      </c>
      <c r="F303" s="19" t="s">
        <v>900</v>
      </c>
      <c r="G303" s="19">
        <v>3</v>
      </c>
      <c r="H303" s="19">
        <v>2</v>
      </c>
      <c r="I303" s="196">
        <v>1</v>
      </c>
      <c r="J303" s="19" t="str">
        <f t="shared" si="21"/>
        <v>O</v>
      </c>
      <c r="K303" s="106">
        <v>122</v>
      </c>
      <c r="L303" s="19"/>
      <c r="M303" s="19" t="s">
        <v>492</v>
      </c>
      <c r="N303" s="19">
        <v>10222591</v>
      </c>
      <c r="O303" s="80">
        <v>22.5</v>
      </c>
      <c r="P303" s="131">
        <f t="shared" si="20"/>
        <v>38520</v>
      </c>
      <c r="Q303" s="18"/>
      <c r="V303" s="1">
        <f t="shared" si="22"/>
        <v>2</v>
      </c>
      <c r="W303" s="1" t="e">
        <f>_xlfn.XLOOKUP(N303,#REF!,#REF!,"없음")</f>
        <v>#REF!</v>
      </c>
      <c r="Y303" s="1" t="e">
        <f>_xlfn.XLOOKUP(N303,#REF!,#REF!,"없음")</f>
        <v>#REF!</v>
      </c>
    </row>
    <row r="304" spans="1:25" ht="13.35" customHeight="1">
      <c r="A304" s="18" t="s">
        <v>5</v>
      </c>
      <c r="B304" s="109" t="s">
        <v>691</v>
      </c>
      <c r="C304" s="19" t="s">
        <v>901</v>
      </c>
      <c r="D304" s="18" t="s">
        <v>902</v>
      </c>
      <c r="E304" s="19" t="s">
        <v>903</v>
      </c>
      <c r="F304" s="19" t="s">
        <v>812</v>
      </c>
      <c r="G304" s="19">
        <v>1</v>
      </c>
      <c r="H304" s="19">
        <v>1</v>
      </c>
      <c r="I304" s="196">
        <v>1</v>
      </c>
      <c r="J304" s="19" t="str">
        <f t="shared" si="21"/>
        <v>O</v>
      </c>
      <c r="K304" s="106">
        <v>225</v>
      </c>
      <c r="L304" s="19" t="s">
        <v>144</v>
      </c>
      <c r="M304" s="19" t="s">
        <v>904</v>
      </c>
      <c r="N304" s="19">
        <v>10713689</v>
      </c>
      <c r="O304" s="80">
        <v>122.04</v>
      </c>
      <c r="P304" s="131">
        <f t="shared" si="20"/>
        <v>208932.48000000001</v>
      </c>
      <c r="Q304" s="18"/>
      <c r="V304" s="1">
        <f t="shared" si="22"/>
        <v>1</v>
      </c>
      <c r="W304" s="1" t="e">
        <f>_xlfn.XLOOKUP(N304,#REF!,#REF!,"없음")</f>
        <v>#REF!</v>
      </c>
      <c r="Y304" s="1" t="e">
        <f>_xlfn.XLOOKUP(N304,#REF!,#REF!,"없음")</f>
        <v>#REF!</v>
      </c>
    </row>
    <row r="305" spans="1:25" ht="13.5" customHeight="1">
      <c r="A305" s="18" t="s">
        <v>5</v>
      </c>
      <c r="B305" s="109" t="s">
        <v>691</v>
      </c>
      <c r="C305" s="19" t="s">
        <v>901</v>
      </c>
      <c r="D305" s="124" t="s">
        <v>905</v>
      </c>
      <c r="E305" s="19" t="s">
        <v>903</v>
      </c>
      <c r="F305" s="19" t="s">
        <v>812</v>
      </c>
      <c r="G305" s="19">
        <v>1</v>
      </c>
      <c r="H305" s="19">
        <v>1</v>
      </c>
      <c r="I305" s="196">
        <v>1</v>
      </c>
      <c r="J305" s="19" t="str">
        <f t="shared" si="21"/>
        <v>O</v>
      </c>
      <c r="K305" s="106">
        <v>225</v>
      </c>
      <c r="L305" s="19" t="s">
        <v>144</v>
      </c>
      <c r="M305" s="19" t="s">
        <v>906</v>
      </c>
      <c r="N305" s="19">
        <v>10718548</v>
      </c>
      <c r="O305" s="80">
        <v>1.61</v>
      </c>
      <c r="P305" s="131">
        <f t="shared" si="20"/>
        <v>2756.32</v>
      </c>
      <c r="Q305" s="18"/>
      <c r="V305" s="1">
        <f t="shared" si="22"/>
        <v>1</v>
      </c>
      <c r="W305" s="1" t="e">
        <f>_xlfn.XLOOKUP(N305,#REF!,#REF!,"없음")</f>
        <v>#REF!</v>
      </c>
      <c r="Y305" s="1" t="e">
        <f>_xlfn.XLOOKUP(N305,#REF!,#REF!,"없음")</f>
        <v>#REF!</v>
      </c>
    </row>
    <row r="306" spans="1:25" ht="13.5" customHeight="1">
      <c r="A306" s="18" t="s">
        <v>447</v>
      </c>
      <c r="B306" s="18" t="s">
        <v>751</v>
      </c>
      <c r="C306" s="19" t="s">
        <v>907</v>
      </c>
      <c r="D306" s="18" t="s">
        <v>908</v>
      </c>
      <c r="E306" s="19" t="s">
        <v>909</v>
      </c>
      <c r="F306" s="19" t="s">
        <v>910</v>
      </c>
      <c r="G306" s="19">
        <v>8</v>
      </c>
      <c r="H306" s="19">
        <v>1</v>
      </c>
      <c r="I306" s="196">
        <v>1</v>
      </c>
      <c r="J306" s="19" t="str">
        <f t="shared" si="21"/>
        <v>O</v>
      </c>
      <c r="K306" s="106">
        <v>225</v>
      </c>
      <c r="L306" s="19"/>
      <c r="M306" s="19" t="s">
        <v>816</v>
      </c>
      <c r="N306" s="19">
        <v>10217314</v>
      </c>
      <c r="O306" s="80"/>
      <c r="P306" s="131">
        <f t="shared" si="20"/>
        <v>0</v>
      </c>
      <c r="Q306" s="18"/>
      <c r="V306" s="1">
        <f t="shared" si="22"/>
        <v>1</v>
      </c>
      <c r="W306" s="1" t="e">
        <f>_xlfn.XLOOKUP(N306,#REF!,#REF!,"없음")</f>
        <v>#REF!</v>
      </c>
      <c r="Y306" s="1" t="e">
        <f>_xlfn.XLOOKUP(N306,#REF!,#REF!,"없음")</f>
        <v>#REF!</v>
      </c>
    </row>
    <row r="307" spans="1:25" ht="13.35" customHeight="1">
      <c r="A307" s="18" t="s">
        <v>5</v>
      </c>
      <c r="B307" s="18" t="s">
        <v>691</v>
      </c>
      <c r="C307" s="19" t="s">
        <v>901</v>
      </c>
      <c r="D307" s="18" t="s">
        <v>911</v>
      </c>
      <c r="E307" s="19" t="s">
        <v>912</v>
      </c>
      <c r="F307" s="123" t="s">
        <v>913</v>
      </c>
      <c r="G307" s="19">
        <v>13</v>
      </c>
      <c r="H307" s="19">
        <v>3</v>
      </c>
      <c r="I307" s="196">
        <v>1</v>
      </c>
      <c r="J307" s="19" t="str">
        <f t="shared" si="21"/>
        <v>O</v>
      </c>
      <c r="K307" s="106">
        <v>311</v>
      </c>
      <c r="L307" s="19"/>
      <c r="M307" s="19" t="s">
        <v>904</v>
      </c>
      <c r="N307" s="19">
        <v>10621237</v>
      </c>
      <c r="O307" s="80">
        <v>53.68</v>
      </c>
      <c r="P307" s="131">
        <f t="shared" si="20"/>
        <v>91900.160000000003</v>
      </c>
      <c r="Q307" s="18"/>
      <c r="V307" s="1">
        <f t="shared" si="22"/>
        <v>3</v>
      </c>
      <c r="W307" s="1" t="e">
        <f>_xlfn.XLOOKUP(N307,#REF!,#REF!,"없음")</f>
        <v>#REF!</v>
      </c>
      <c r="Y307" s="1" t="e">
        <f>_xlfn.XLOOKUP(N307,#REF!,#REF!,"없음")</f>
        <v>#REF!</v>
      </c>
    </row>
    <row r="308" spans="1:25" ht="13.5" customHeight="1">
      <c r="A308" s="18" t="s">
        <v>5</v>
      </c>
      <c r="B308" s="18" t="s">
        <v>691</v>
      </c>
      <c r="C308" s="19" t="s">
        <v>901</v>
      </c>
      <c r="D308" s="18" t="s">
        <v>914</v>
      </c>
      <c r="E308" s="123" t="s">
        <v>915</v>
      </c>
      <c r="F308" s="123" t="s">
        <v>916</v>
      </c>
      <c r="G308" s="19">
        <v>1</v>
      </c>
      <c r="H308" s="19">
        <v>2</v>
      </c>
      <c r="I308" s="196">
        <v>1</v>
      </c>
      <c r="J308" s="19" t="str">
        <f t="shared" si="21"/>
        <v>O</v>
      </c>
      <c r="K308" s="106">
        <v>225</v>
      </c>
      <c r="L308" s="19" t="s">
        <v>144</v>
      </c>
      <c r="M308" s="19"/>
      <c r="N308" s="19">
        <v>10719508</v>
      </c>
      <c r="O308" s="80">
        <v>777.66</v>
      </c>
      <c r="P308" s="131">
        <f t="shared" si="20"/>
        <v>1331353.92</v>
      </c>
      <c r="Q308" s="18"/>
      <c r="V308" s="1">
        <f t="shared" si="22"/>
        <v>2</v>
      </c>
      <c r="W308" s="1" t="e">
        <f>_xlfn.XLOOKUP(N308,#REF!,#REF!,"없음")</f>
        <v>#REF!</v>
      </c>
      <c r="X308" s="1">
        <v>2</v>
      </c>
      <c r="Y308" s="1" t="e">
        <f>_xlfn.XLOOKUP(N308,#REF!,#REF!,"없음")</f>
        <v>#REF!</v>
      </c>
    </row>
    <row r="309" spans="1:25" ht="13.5" customHeight="1">
      <c r="A309" s="18" t="s">
        <v>5</v>
      </c>
      <c r="B309" s="18" t="s">
        <v>691</v>
      </c>
      <c r="C309" s="19" t="s">
        <v>901</v>
      </c>
      <c r="D309" s="18" t="s">
        <v>917</v>
      </c>
      <c r="E309" s="123" t="s">
        <v>915</v>
      </c>
      <c r="F309" s="123" t="s">
        <v>916</v>
      </c>
      <c r="G309" s="19">
        <v>1</v>
      </c>
      <c r="H309" s="19">
        <v>2</v>
      </c>
      <c r="I309" s="196">
        <v>1</v>
      </c>
      <c r="J309" s="19" t="str">
        <f t="shared" si="21"/>
        <v>O</v>
      </c>
      <c r="K309" s="106">
        <v>225</v>
      </c>
      <c r="L309" s="19" t="s">
        <v>144</v>
      </c>
      <c r="M309" s="19"/>
      <c r="N309" s="19">
        <v>10719509</v>
      </c>
      <c r="O309" s="80">
        <v>445.95</v>
      </c>
      <c r="P309" s="131">
        <f t="shared" si="20"/>
        <v>763466.4</v>
      </c>
      <c r="Q309" s="18"/>
      <c r="V309" s="1">
        <f t="shared" si="22"/>
        <v>2</v>
      </c>
      <c r="W309" s="1" t="e">
        <f>_xlfn.XLOOKUP(N309,#REF!,#REF!,"없음")</f>
        <v>#REF!</v>
      </c>
      <c r="X309" s="1">
        <v>2</v>
      </c>
      <c r="Y309" s="1" t="e">
        <f>_xlfn.XLOOKUP(N309,#REF!,#REF!,"없음")</f>
        <v>#REF!</v>
      </c>
    </row>
    <row r="310" spans="1:25" ht="13.5" customHeight="1">
      <c r="A310" s="18" t="s">
        <v>5</v>
      </c>
      <c r="B310" s="18" t="s">
        <v>691</v>
      </c>
      <c r="C310" s="19" t="s">
        <v>901</v>
      </c>
      <c r="D310" s="18" t="s">
        <v>918</v>
      </c>
      <c r="E310" s="123" t="s">
        <v>919</v>
      </c>
      <c r="F310" s="123" t="s">
        <v>920</v>
      </c>
      <c r="G310" s="19">
        <v>4</v>
      </c>
      <c r="H310" s="19">
        <v>1</v>
      </c>
      <c r="I310" s="196">
        <v>1</v>
      </c>
      <c r="J310" s="19" t="str">
        <f t="shared" si="21"/>
        <v>O</v>
      </c>
      <c r="K310" s="106">
        <v>225</v>
      </c>
      <c r="L310" s="19" t="s">
        <v>144</v>
      </c>
      <c r="M310" s="19"/>
      <c r="N310" s="19">
        <v>10719083</v>
      </c>
      <c r="O310" s="80">
        <v>911.91</v>
      </c>
      <c r="P310" s="131">
        <f t="shared" si="20"/>
        <v>1561189.92</v>
      </c>
      <c r="Q310" s="18"/>
      <c r="V310" s="1">
        <f t="shared" si="22"/>
        <v>1</v>
      </c>
      <c r="W310" s="1" t="e">
        <f>_xlfn.XLOOKUP(N310,#REF!,#REF!,"없음")</f>
        <v>#REF!</v>
      </c>
      <c r="Y310" s="1" t="e">
        <f>_xlfn.XLOOKUP(N310,#REF!,#REF!,"없음")</f>
        <v>#REF!</v>
      </c>
    </row>
    <row r="311" spans="1:25" ht="13.5" customHeight="1">
      <c r="A311" s="18" t="s">
        <v>5</v>
      </c>
      <c r="B311" s="18" t="s">
        <v>691</v>
      </c>
      <c r="C311" s="19" t="s">
        <v>921</v>
      </c>
      <c r="D311" s="18" t="s">
        <v>922</v>
      </c>
      <c r="E311" s="19" t="s">
        <v>923</v>
      </c>
      <c r="F311" s="123" t="s">
        <v>736</v>
      </c>
      <c r="G311" s="19">
        <v>2</v>
      </c>
      <c r="H311" s="19">
        <v>1</v>
      </c>
      <c r="I311" s="196">
        <v>1</v>
      </c>
      <c r="J311" s="19" t="str">
        <f t="shared" si="8"/>
        <v>O</v>
      </c>
      <c r="K311" s="106">
        <v>232</v>
      </c>
      <c r="L311" s="19"/>
      <c r="M311" s="19" t="s">
        <v>591</v>
      </c>
      <c r="N311" s="19" t="s">
        <v>924</v>
      </c>
      <c r="O311" s="80">
        <v>4229.4799999999996</v>
      </c>
      <c r="P311" s="131">
        <f t="shared" si="20"/>
        <v>7240869.7599999988</v>
      </c>
      <c r="Q311" s="18"/>
      <c r="V311" s="1">
        <f t="shared" si="22"/>
        <v>1</v>
      </c>
      <c r="W311" s="1" t="e">
        <f>_xlfn.XLOOKUP(N311,#REF!,#REF!,"없음")</f>
        <v>#REF!</v>
      </c>
      <c r="Y311" s="1" t="e">
        <f>_xlfn.XLOOKUP(N311,#REF!,#REF!,"없음")</f>
        <v>#REF!</v>
      </c>
    </row>
    <row r="312" spans="1:25" ht="13.5" customHeight="1">
      <c r="A312" s="18" t="s">
        <v>5</v>
      </c>
      <c r="B312" s="18" t="s">
        <v>691</v>
      </c>
      <c r="C312" s="19" t="s">
        <v>925</v>
      </c>
      <c r="D312" s="18" t="s">
        <v>926</v>
      </c>
      <c r="E312" s="19" t="s">
        <v>927</v>
      </c>
      <c r="F312" s="19" t="s">
        <v>928</v>
      </c>
      <c r="G312" s="19">
        <v>4</v>
      </c>
      <c r="H312" s="19">
        <v>2</v>
      </c>
      <c r="I312" s="196">
        <v>1</v>
      </c>
      <c r="J312" s="19" t="str">
        <f t="shared" si="8"/>
        <v>O</v>
      </c>
      <c r="K312" s="106">
        <v>233</v>
      </c>
      <c r="L312" s="19"/>
      <c r="M312" s="19" t="s">
        <v>509</v>
      </c>
      <c r="N312" s="19" t="s">
        <v>929</v>
      </c>
      <c r="O312" s="80">
        <v>3265.49</v>
      </c>
      <c r="P312" s="131">
        <f t="shared" si="20"/>
        <v>5590518.8799999999</v>
      </c>
      <c r="Q312" s="18"/>
      <c r="V312" s="1">
        <f t="shared" si="22"/>
        <v>2</v>
      </c>
      <c r="W312" s="1" t="e">
        <f>_xlfn.XLOOKUP(N312,#REF!,#REF!,"없음")</f>
        <v>#REF!</v>
      </c>
      <c r="Y312" s="1" t="e">
        <f>_xlfn.XLOOKUP(N312,#REF!,#REF!,"없음")</f>
        <v>#REF!</v>
      </c>
    </row>
    <row r="313" spans="1:25" ht="13.5" customHeight="1">
      <c r="A313" s="18" t="s">
        <v>5</v>
      </c>
      <c r="B313" s="18" t="s">
        <v>691</v>
      </c>
      <c r="C313" s="19" t="s">
        <v>930</v>
      </c>
      <c r="D313" s="18" t="s">
        <v>931</v>
      </c>
      <c r="E313" s="19" t="s">
        <v>932</v>
      </c>
      <c r="F313" s="19" t="s">
        <v>933</v>
      </c>
      <c r="G313" s="19" t="s">
        <v>419</v>
      </c>
      <c r="H313" s="19">
        <v>2</v>
      </c>
      <c r="I313" s="198">
        <f>_xlfn.LET(
  _xlpm.orderNum, N313,
  _xlpm.usedCount, COUNTIFS('ASRS parts replacement'!F:F, _xlpm.orderNum, 'ASRS parts replacement'!A:A, "&gt;=2025-01-01", 'ASRS parts replacement'!A:A, "&lt;=2025-12-31"),
  IF(_xlpm.usedCount=0, 2, MAX(2, _xlpm.usedCount/12*6*2))
)</f>
        <v>2</v>
      </c>
      <c r="J313" s="19" t="str">
        <f t="shared" si="8"/>
        <v>O</v>
      </c>
      <c r="K313" s="106">
        <v>233</v>
      </c>
      <c r="L313" s="19"/>
      <c r="M313" s="19" t="s">
        <v>509</v>
      </c>
      <c r="N313" s="19">
        <v>10395586</v>
      </c>
      <c r="O313" s="80">
        <v>279.81</v>
      </c>
      <c r="P313" s="131">
        <f t="shared" si="20"/>
        <v>479034.72000000003</v>
      </c>
      <c r="Q313" s="18"/>
      <c r="V313" s="1">
        <f t="shared" si="22"/>
        <v>2</v>
      </c>
      <c r="W313" s="1" t="e">
        <f>_xlfn.XLOOKUP(N313,#REF!,#REF!,"없음")</f>
        <v>#REF!</v>
      </c>
      <c r="Y313" s="1" t="e">
        <f>_xlfn.XLOOKUP(N313,#REF!,#REF!,"없음")</f>
        <v>#REF!</v>
      </c>
    </row>
    <row r="314" spans="1:25" ht="13.5" customHeight="1">
      <c r="A314" s="18" t="s">
        <v>5</v>
      </c>
      <c r="B314" s="18" t="s">
        <v>691</v>
      </c>
      <c r="C314" s="19" t="s">
        <v>930</v>
      </c>
      <c r="D314" s="18" t="s">
        <v>934</v>
      </c>
      <c r="E314" s="19" t="s">
        <v>935</v>
      </c>
      <c r="F314" s="19" t="s">
        <v>612</v>
      </c>
      <c r="G314" s="19" t="s">
        <v>419</v>
      </c>
      <c r="H314" s="19">
        <v>2</v>
      </c>
      <c r="I314" s="198">
        <f>_xlfn.LET(
  _xlpm.orderNum, N314,
  _xlpm.usedCount, COUNTIFS('ASRS parts replacement'!F:F, _xlpm.orderNum, 'ASRS parts replacement'!A:A, "&gt;=2025-01-01", 'ASRS parts replacement'!A:A, "&lt;=2025-12-31"),
  IF(_xlpm.usedCount=0, 2, MAX(2, _xlpm.usedCount/12*6*2))
)</f>
        <v>2</v>
      </c>
      <c r="J314" s="19" t="str">
        <f t="shared" si="8"/>
        <v>O</v>
      </c>
      <c r="K314" s="106">
        <v>233</v>
      </c>
      <c r="L314" s="19"/>
      <c r="M314" s="19" t="s">
        <v>509</v>
      </c>
      <c r="N314" s="19">
        <v>10416979</v>
      </c>
      <c r="O314" s="80">
        <v>507.87</v>
      </c>
      <c r="P314" s="131">
        <f t="shared" si="20"/>
        <v>869473.44000000006</v>
      </c>
      <c r="Q314" s="18"/>
      <c r="V314" s="1">
        <f t="shared" si="22"/>
        <v>2</v>
      </c>
      <c r="W314" s="1" t="e">
        <f>_xlfn.XLOOKUP(N314,#REF!,#REF!,"없음")</f>
        <v>#REF!</v>
      </c>
      <c r="Y314" s="1" t="e">
        <f>_xlfn.XLOOKUP(N314,#REF!,#REF!,"없음")</f>
        <v>#REF!</v>
      </c>
    </row>
    <row r="315" spans="1:25" ht="13.5" customHeight="1">
      <c r="A315" s="18" t="s">
        <v>5</v>
      </c>
      <c r="B315" s="18" t="s">
        <v>691</v>
      </c>
      <c r="C315" s="19" t="s">
        <v>936</v>
      </c>
      <c r="D315" s="18" t="s">
        <v>937</v>
      </c>
      <c r="E315" s="19" t="s">
        <v>938</v>
      </c>
      <c r="F315" s="123" t="s">
        <v>705</v>
      </c>
      <c r="G315" s="19">
        <v>3</v>
      </c>
      <c r="H315" s="19">
        <v>3</v>
      </c>
      <c r="I315" s="198">
        <f>_xlfn.LET(
  _xlpm.orderNum, N315,
  _xlpm.usedCount, COUNTIFS('ASRS parts replacement'!F:F, _xlpm.orderNum, 'ASRS parts replacement'!A:A, "&gt;=2025-01-01", 'ASRS parts replacement'!A:A, "&lt;=2025-12-31"),
  IF(_xlpm.usedCount=0, 2, MAX(2, _xlpm.usedCount/12*6*2))
)</f>
        <v>2</v>
      </c>
      <c r="J315" s="19" t="str">
        <f t="shared" si="8"/>
        <v>O</v>
      </c>
      <c r="K315" s="106">
        <v>221</v>
      </c>
      <c r="L315" s="19"/>
      <c r="M315" s="19" t="s">
        <v>509</v>
      </c>
      <c r="N315" s="19">
        <v>10223962</v>
      </c>
      <c r="O315" s="80">
        <v>219.78</v>
      </c>
      <c r="P315" s="131">
        <f t="shared" si="20"/>
        <v>376263.36</v>
      </c>
      <c r="Q315" s="18"/>
      <c r="V315" s="1">
        <f t="shared" si="22"/>
        <v>3</v>
      </c>
      <c r="W315" s="1" t="e">
        <f>_xlfn.XLOOKUP(N315,#REF!,#REF!,"없음")</f>
        <v>#REF!</v>
      </c>
      <c r="Y315" s="1" t="e">
        <f>_xlfn.XLOOKUP(N315,#REF!,#REF!,"없음")</f>
        <v>#REF!</v>
      </c>
    </row>
    <row r="316" spans="1:25" ht="13.5" customHeight="1">
      <c r="A316" s="18" t="s">
        <v>5</v>
      </c>
      <c r="B316" s="18" t="s">
        <v>691</v>
      </c>
      <c r="C316" s="19" t="s">
        <v>936</v>
      </c>
      <c r="D316" s="18" t="s">
        <v>939</v>
      </c>
      <c r="E316" s="19" t="s">
        <v>940</v>
      </c>
      <c r="F316" s="19" t="s">
        <v>787</v>
      </c>
      <c r="G316" s="19">
        <v>53</v>
      </c>
      <c r="H316" s="19">
        <v>4</v>
      </c>
      <c r="I316" s="198">
        <f>_xlfn.LET(
  _xlpm.orderNum, N316,
  _xlpm.usedCount, COUNTIFS('ASRS parts replacement'!F:F, _xlpm.orderNum, 'ASRS parts replacement'!A:A, "&gt;=2025-01-01", 'ASRS parts replacement'!A:A, "&lt;=2025-12-31"),
  IF(_xlpm.usedCount=0, 2, MAX(2, _xlpm.usedCount/12*6*2))
)</f>
        <v>2</v>
      </c>
      <c r="J316" s="19" t="str">
        <f t="shared" si="8"/>
        <v>O</v>
      </c>
      <c r="K316" s="106">
        <v>211</v>
      </c>
      <c r="L316" s="19"/>
      <c r="M316" s="19" t="s">
        <v>509</v>
      </c>
      <c r="N316" s="19">
        <v>10223709</v>
      </c>
      <c r="O316" s="80">
        <v>195.79</v>
      </c>
      <c r="P316" s="131">
        <f t="shared" si="20"/>
        <v>335192.48</v>
      </c>
      <c r="Q316" s="18"/>
      <c r="V316" s="1">
        <f t="shared" si="22"/>
        <v>4</v>
      </c>
      <c r="W316" s="1" t="e">
        <f>_xlfn.XLOOKUP(N316,#REF!,#REF!,"없음")</f>
        <v>#REF!</v>
      </c>
      <c r="Y316" s="1" t="e">
        <f>_xlfn.XLOOKUP(N316,#REF!,#REF!,"없음")</f>
        <v>#REF!</v>
      </c>
    </row>
    <row r="317" spans="1:25" ht="13.5" customHeight="1">
      <c r="A317" s="18" t="s">
        <v>5</v>
      </c>
      <c r="B317" s="18" t="s">
        <v>691</v>
      </c>
      <c r="C317" s="19" t="s">
        <v>936</v>
      </c>
      <c r="D317" s="18" t="s">
        <v>941</v>
      </c>
      <c r="E317" s="19" t="s">
        <v>942</v>
      </c>
      <c r="F317" s="123" t="s">
        <v>943</v>
      </c>
      <c r="G317" s="19">
        <v>6</v>
      </c>
      <c r="H317" s="19">
        <v>4</v>
      </c>
      <c r="I317" s="198">
        <f>_xlfn.LET(
  _xlpm.orderNum, N317,
  _xlpm.usedCount, COUNTIFS('ASRS parts replacement'!F:F, _xlpm.orderNum, 'ASRS parts replacement'!A:A, "&gt;=2025-01-01", 'ASRS parts replacement'!A:A, "&lt;=2025-12-31"),
  IF(_xlpm.usedCount=0, 2, MAX(2, _xlpm.usedCount/12*6*2))
)</f>
        <v>2</v>
      </c>
      <c r="J317" s="19" t="str">
        <f t="shared" si="8"/>
        <v>O</v>
      </c>
      <c r="K317" s="106">
        <v>211</v>
      </c>
      <c r="L317" s="19"/>
      <c r="M317" s="19" t="s">
        <v>509</v>
      </c>
      <c r="N317" s="19">
        <v>10223770</v>
      </c>
      <c r="O317" s="80">
        <v>11173.5</v>
      </c>
      <c r="P317" s="131">
        <f t="shared" si="20"/>
        <v>19129032</v>
      </c>
      <c r="Q317" s="18"/>
      <c r="V317" s="1">
        <f t="shared" si="22"/>
        <v>4</v>
      </c>
      <c r="W317" s="1" t="e">
        <f>_xlfn.XLOOKUP(N317,#REF!,#REF!,"없음")</f>
        <v>#REF!</v>
      </c>
      <c r="X317" s="1">
        <v>4</v>
      </c>
      <c r="Y317" s="1" t="e">
        <f>_xlfn.XLOOKUP(N317,#REF!,#REF!,"없음")</f>
        <v>#REF!</v>
      </c>
    </row>
    <row r="318" spans="1:25" ht="13.5" customHeight="1">
      <c r="A318" s="18" t="s">
        <v>5</v>
      </c>
      <c r="B318" s="18" t="s">
        <v>691</v>
      </c>
      <c r="C318" s="19" t="s">
        <v>944</v>
      </c>
      <c r="D318" s="18" t="s">
        <v>945</v>
      </c>
      <c r="E318" s="19" t="s">
        <v>946</v>
      </c>
      <c r="F318" s="19" t="s">
        <v>947</v>
      </c>
      <c r="G318" s="19">
        <v>4</v>
      </c>
      <c r="H318" s="19">
        <v>2</v>
      </c>
      <c r="I318" s="198">
        <f>_xlfn.LET(
  _xlpm.orderNum, N318,
  _xlpm.usedCount, COUNTIFS('ASRS parts replacement'!F:F, _xlpm.orderNum, 'ASRS parts replacement'!A:A, "&gt;=2025-01-01", 'ASRS parts replacement'!A:A, "&lt;=2025-12-31"),
  IF(_xlpm.usedCount=0, 2, MAX(2, _xlpm.usedCount/12*6*2))
)</f>
        <v>2</v>
      </c>
      <c r="J318" s="19" t="str">
        <f t="shared" si="8"/>
        <v>O</v>
      </c>
      <c r="K318" s="106">
        <v>222</v>
      </c>
      <c r="L318" s="19"/>
      <c r="M318" s="19" t="s">
        <v>816</v>
      </c>
      <c r="N318" s="19">
        <v>10222391</v>
      </c>
      <c r="O318" s="80">
        <v>830.53</v>
      </c>
      <c r="P318" s="131">
        <f t="shared" si="20"/>
        <v>1421867.3599999999</v>
      </c>
      <c r="Q318" s="18"/>
      <c r="V318" s="1">
        <f t="shared" si="22"/>
        <v>2</v>
      </c>
      <c r="W318" s="1" t="e">
        <f>_xlfn.XLOOKUP(N318,#REF!,#REF!,"없음")</f>
        <v>#REF!</v>
      </c>
      <c r="Y318" s="1" t="e">
        <f>_xlfn.XLOOKUP(N318,#REF!,#REF!,"없음")</f>
        <v>#REF!</v>
      </c>
    </row>
    <row r="319" spans="1:25" ht="13.5" customHeight="1">
      <c r="A319" s="18" t="s">
        <v>5</v>
      </c>
      <c r="B319" s="18" t="s">
        <v>691</v>
      </c>
      <c r="C319" s="19" t="s">
        <v>936</v>
      </c>
      <c r="D319" s="18" t="s">
        <v>948</v>
      </c>
      <c r="E319" s="19" t="s">
        <v>949</v>
      </c>
      <c r="F319" s="19" t="s">
        <v>787</v>
      </c>
      <c r="G319" s="19">
        <v>73</v>
      </c>
      <c r="H319" s="19">
        <v>5</v>
      </c>
      <c r="I319" s="198">
        <f>_xlfn.LET(
  _xlpm.orderNum, N319,
  _xlpm.usedCount, COUNTIFS('ASRS parts replacement'!F:F, _xlpm.orderNum, 'ASRS parts replacement'!A:A, "&gt;=2025-01-01", 'ASRS parts replacement'!A:A, "&lt;=2025-12-31"),
  IF(_xlpm.usedCount=0, 2, MAX(2, _xlpm.usedCount/12*6*2))
)</f>
        <v>2</v>
      </c>
      <c r="J319" s="19" t="str">
        <f t="shared" si="8"/>
        <v>O</v>
      </c>
      <c r="K319" s="106">
        <v>211</v>
      </c>
      <c r="L319" s="19"/>
      <c r="M319" s="19" t="s">
        <v>509</v>
      </c>
      <c r="N319" s="19">
        <v>10223763</v>
      </c>
      <c r="O319" s="80">
        <v>392.04</v>
      </c>
      <c r="P319" s="131">
        <f t="shared" si="20"/>
        <v>671172.48</v>
      </c>
      <c r="Q319" s="18"/>
      <c r="V319" s="1">
        <f t="shared" si="22"/>
        <v>5</v>
      </c>
      <c r="W319" s="1" t="e">
        <f>_xlfn.XLOOKUP(N319,#REF!,#REF!,"없음")</f>
        <v>#REF!</v>
      </c>
      <c r="Y319" s="1" t="e">
        <f>_xlfn.XLOOKUP(N319,#REF!,#REF!,"없음")</f>
        <v>#REF!</v>
      </c>
    </row>
    <row r="320" spans="1:25" ht="13.35" customHeight="1">
      <c r="A320" s="18" t="s">
        <v>5</v>
      </c>
      <c r="B320" s="18" t="s">
        <v>691</v>
      </c>
      <c r="C320" s="19" t="s">
        <v>936</v>
      </c>
      <c r="D320" s="18" t="s">
        <v>950</v>
      </c>
      <c r="E320" s="19" t="s">
        <v>951</v>
      </c>
      <c r="F320" s="19"/>
      <c r="G320" s="19">
        <v>4</v>
      </c>
      <c r="H320" s="19">
        <v>2</v>
      </c>
      <c r="I320" s="198">
        <f>_xlfn.LET(
  _xlpm.orderNum, N320,
  _xlpm.usedCount, COUNTIFS('ASRS parts replacement'!F:F, _xlpm.orderNum, 'ASRS parts replacement'!A:A, "&gt;=2025-01-01", 'ASRS parts replacement'!A:A, "&lt;=2025-12-31"),
  IF(_xlpm.usedCount=0, 2, MAX(2, _xlpm.usedCount/12*6*2))
)</f>
        <v>2</v>
      </c>
      <c r="J320" s="19" t="str">
        <f t="shared" si="8"/>
        <v>O</v>
      </c>
      <c r="K320" s="106">
        <v>211</v>
      </c>
      <c r="L320" s="19"/>
      <c r="M320" s="19" t="s">
        <v>509</v>
      </c>
      <c r="N320" s="19">
        <v>10223957</v>
      </c>
      <c r="O320" s="80">
        <v>2200.89</v>
      </c>
      <c r="P320" s="131">
        <f t="shared" si="20"/>
        <v>3767923.6799999997</v>
      </c>
      <c r="Q320" s="18"/>
      <c r="V320" s="1">
        <f t="shared" si="22"/>
        <v>2</v>
      </c>
      <c r="W320" s="1" t="e">
        <f>_xlfn.XLOOKUP(N320,#REF!,#REF!,"없음")</f>
        <v>#REF!</v>
      </c>
      <c r="Y320" s="1" t="e">
        <f>_xlfn.XLOOKUP(N320,#REF!,#REF!,"없음")</f>
        <v>#REF!</v>
      </c>
    </row>
    <row r="321" spans="1:25" ht="13.5" customHeight="1">
      <c r="A321" s="18" t="s">
        <v>5</v>
      </c>
      <c r="B321" s="18" t="s">
        <v>691</v>
      </c>
      <c r="C321" s="19" t="s">
        <v>936</v>
      </c>
      <c r="D321" s="18" t="s">
        <v>952</v>
      </c>
      <c r="E321" s="19"/>
      <c r="F321" s="19"/>
      <c r="G321" s="19">
        <v>3</v>
      </c>
      <c r="H321" s="19">
        <v>2</v>
      </c>
      <c r="I321" s="198">
        <f>_xlfn.LET(
  _xlpm.orderNum, N321,
  _xlpm.usedCount, COUNTIFS('ASRS parts replacement'!F:F, _xlpm.orderNum, 'ASRS parts replacement'!A:A, "&gt;=2025-01-01", 'ASRS parts replacement'!A:A, "&lt;=2025-12-31"),
  IF(_xlpm.usedCount=0, 2, MAX(2, _xlpm.usedCount/12*6*2))
)</f>
        <v>2</v>
      </c>
      <c r="J321" s="19" t="str">
        <f t="shared" si="8"/>
        <v>O</v>
      </c>
      <c r="K321" s="106">
        <v>211</v>
      </c>
      <c r="L321" s="19"/>
      <c r="M321" s="19" t="s">
        <v>509</v>
      </c>
      <c r="N321" s="19">
        <v>10403959</v>
      </c>
      <c r="O321" s="80">
        <v>31.48</v>
      </c>
      <c r="P321" s="131">
        <f t="shared" si="20"/>
        <v>53893.760000000002</v>
      </c>
      <c r="Q321" s="18"/>
      <c r="V321" s="1">
        <f t="shared" si="22"/>
        <v>2</v>
      </c>
      <c r="W321" s="1" t="e">
        <f>_xlfn.XLOOKUP(N321,#REF!,#REF!,"없음")</f>
        <v>#REF!</v>
      </c>
      <c r="Y321" s="1" t="e">
        <f>_xlfn.XLOOKUP(N321,#REF!,#REF!,"없음")</f>
        <v>#REF!</v>
      </c>
    </row>
    <row r="322" spans="1:25" ht="13.5" customHeight="1">
      <c r="A322" s="18" t="s">
        <v>5</v>
      </c>
      <c r="B322" s="18" t="s">
        <v>691</v>
      </c>
      <c r="C322" s="19" t="s">
        <v>936</v>
      </c>
      <c r="D322" s="18" t="s">
        <v>953</v>
      </c>
      <c r="E322" s="19" t="s">
        <v>954</v>
      </c>
      <c r="F322" s="19"/>
      <c r="G322" s="19">
        <v>7</v>
      </c>
      <c r="H322" s="19">
        <v>6</v>
      </c>
      <c r="I322" s="198">
        <f>_xlfn.LET(
  _xlpm.orderNum, N322,
  _xlpm.usedCount, COUNTIFS('ASRS parts replacement'!F:F, _xlpm.orderNum, 'ASRS parts replacement'!A:A, "&gt;=2025-01-01", 'ASRS parts replacement'!A:A, "&lt;=2025-12-31"),
  IF(_xlpm.usedCount=0, 2, MAX(2, _xlpm.usedCount/12*6*2))
)</f>
        <v>2</v>
      </c>
      <c r="J322" s="19" t="str">
        <f t="shared" si="8"/>
        <v>O</v>
      </c>
      <c r="K322" s="106">
        <v>211</v>
      </c>
      <c r="L322" s="19"/>
      <c r="M322" s="19" t="s">
        <v>509</v>
      </c>
      <c r="N322" s="19">
        <v>10434655</v>
      </c>
      <c r="O322" s="80">
        <v>30.59</v>
      </c>
      <c r="P322" s="131">
        <f t="shared" si="20"/>
        <v>52370.080000000002</v>
      </c>
      <c r="Q322" s="18"/>
      <c r="V322" s="1">
        <f t="shared" si="22"/>
        <v>6</v>
      </c>
      <c r="W322" s="1" t="e">
        <f>_xlfn.XLOOKUP(N322,#REF!,#REF!,"없음")</f>
        <v>#REF!</v>
      </c>
      <c r="X322" s="1">
        <v>6</v>
      </c>
      <c r="Y322" s="1" t="e">
        <f>_xlfn.XLOOKUP(N322,#REF!,#REF!,"없음")</f>
        <v>#REF!</v>
      </c>
    </row>
    <row r="323" spans="1:25" ht="13.5" customHeight="1">
      <c r="A323" s="18" t="s">
        <v>5</v>
      </c>
      <c r="B323" s="18" t="s">
        <v>691</v>
      </c>
      <c r="C323" s="19" t="s">
        <v>936</v>
      </c>
      <c r="D323" s="18" t="s">
        <v>955</v>
      </c>
      <c r="E323" s="19" t="s">
        <v>956</v>
      </c>
      <c r="F323" s="19" t="s">
        <v>787</v>
      </c>
      <c r="G323" s="19">
        <v>532</v>
      </c>
      <c r="H323" s="19">
        <v>6</v>
      </c>
      <c r="I323" s="198">
        <f>_xlfn.LET(
  _xlpm.orderNum, N323,
  _xlpm.usedCount, COUNTIFS('ASRS parts replacement'!F:F, _xlpm.orderNum, 'ASRS parts replacement'!A:A, "&gt;=2025-01-01", 'ASRS parts replacement'!A:A, "&lt;=2025-12-31"),
  IF(_xlpm.usedCount=0, 2, MAX(2, _xlpm.usedCount/12*6*2))
)</f>
        <v>2</v>
      </c>
      <c r="J323" s="19" t="str">
        <f t="shared" si="8"/>
        <v>O</v>
      </c>
      <c r="K323" s="106">
        <v>211</v>
      </c>
      <c r="L323" s="19"/>
      <c r="M323" s="19" t="s">
        <v>509</v>
      </c>
      <c r="N323" s="19">
        <v>10222350</v>
      </c>
      <c r="O323" s="80">
        <v>50.94</v>
      </c>
      <c r="P323" s="131">
        <f t="shared" si="20"/>
        <v>87209.279999999999</v>
      </c>
      <c r="Q323" s="18"/>
      <c r="V323" s="1">
        <f t="shared" si="22"/>
        <v>6</v>
      </c>
      <c r="W323" s="1" t="e">
        <f>_xlfn.XLOOKUP(N323,#REF!,#REF!,"없음")</f>
        <v>#REF!</v>
      </c>
      <c r="Y323" s="1" t="e">
        <f>_xlfn.XLOOKUP(N323,#REF!,#REF!,"없음")</f>
        <v>#REF!</v>
      </c>
    </row>
    <row r="324" spans="1:25" ht="13.5" customHeight="1">
      <c r="A324" s="18" t="s">
        <v>5</v>
      </c>
      <c r="B324" s="18" t="s">
        <v>691</v>
      </c>
      <c r="C324" s="19" t="s">
        <v>936</v>
      </c>
      <c r="D324" s="18" t="s">
        <v>957</v>
      </c>
      <c r="E324" s="19" t="s">
        <v>958</v>
      </c>
      <c r="F324" s="19"/>
      <c r="G324" s="19">
        <v>5</v>
      </c>
      <c r="H324" s="19">
        <v>2</v>
      </c>
      <c r="I324" s="198">
        <f>_xlfn.LET(
  _xlpm.orderNum, N324,
  _xlpm.usedCount, COUNTIFS('ASRS parts replacement'!F:F, _xlpm.orderNum, 'ASRS parts replacement'!A:A, "&gt;=2025-01-01", 'ASRS parts replacement'!A:A, "&lt;=2025-12-31"),
  IF(_xlpm.usedCount=0, 2, MAX(2, _xlpm.usedCount/12*6*2))
)</f>
        <v>2</v>
      </c>
      <c r="J324" s="19" t="str">
        <f t="shared" si="8"/>
        <v>O</v>
      </c>
      <c r="K324" s="106">
        <v>211</v>
      </c>
      <c r="L324" s="19"/>
      <c r="M324" s="19" t="s">
        <v>509</v>
      </c>
      <c r="N324" s="19">
        <v>10223825</v>
      </c>
      <c r="O324" s="80">
        <v>343.04</v>
      </c>
      <c r="P324" s="131">
        <f t="shared" si="20"/>
        <v>587284.47999999998</v>
      </c>
      <c r="Q324" s="18"/>
      <c r="V324" s="1">
        <f t="shared" si="22"/>
        <v>2</v>
      </c>
      <c r="W324" s="1" t="e">
        <f>_xlfn.XLOOKUP(N324,#REF!,#REF!,"없음")</f>
        <v>#REF!</v>
      </c>
      <c r="Y324" s="1" t="e">
        <f>_xlfn.XLOOKUP(N324,#REF!,#REF!,"없음")</f>
        <v>#REF!</v>
      </c>
    </row>
    <row r="325" spans="1:25" ht="13.5" customHeight="1">
      <c r="A325" s="18" t="s">
        <v>5</v>
      </c>
      <c r="B325" s="18" t="s">
        <v>691</v>
      </c>
      <c r="C325" s="19" t="s">
        <v>936</v>
      </c>
      <c r="D325" s="18" t="s">
        <v>959</v>
      </c>
      <c r="E325" s="19" t="s">
        <v>960</v>
      </c>
      <c r="F325" s="19" t="s">
        <v>961</v>
      </c>
      <c r="G325" s="19">
        <v>150</v>
      </c>
      <c r="H325" s="19">
        <v>4</v>
      </c>
      <c r="I325" s="198">
        <f>_xlfn.LET(
  _xlpm.orderNum, N325,
  _xlpm.usedCount, COUNTIFS('ASRS parts replacement'!F:F, _xlpm.orderNum, 'ASRS parts replacement'!A:A, "&gt;=2025-01-01", 'ASRS parts replacement'!A:A, "&lt;=2025-12-31"),
  IF(_xlpm.usedCount=0, 2, MAX(2, _xlpm.usedCount/12*6*2))
)</f>
        <v>2</v>
      </c>
      <c r="J325" s="19" t="str">
        <f t="shared" si="8"/>
        <v>O</v>
      </c>
      <c r="K325" s="106">
        <v>211</v>
      </c>
      <c r="L325" s="19"/>
      <c r="M325" s="19" t="s">
        <v>509</v>
      </c>
      <c r="N325" s="19">
        <v>10223707</v>
      </c>
      <c r="O325" s="80">
        <v>151.47</v>
      </c>
      <c r="P325" s="131">
        <f t="shared" si="20"/>
        <v>259316.63999999998</v>
      </c>
      <c r="Q325" s="18"/>
      <c r="V325" s="1">
        <f t="shared" si="22"/>
        <v>4</v>
      </c>
      <c r="W325" s="1" t="e">
        <f>_xlfn.XLOOKUP(N325,#REF!,#REF!,"없음")</f>
        <v>#REF!</v>
      </c>
      <c r="Y325" s="1" t="e">
        <f>_xlfn.XLOOKUP(N325,#REF!,#REF!,"없음")</f>
        <v>#REF!</v>
      </c>
    </row>
    <row r="326" spans="1:25" ht="13.5" customHeight="1">
      <c r="A326" s="18" t="s">
        <v>5</v>
      </c>
      <c r="B326" s="18" t="s">
        <v>691</v>
      </c>
      <c r="C326" s="19" t="s">
        <v>936</v>
      </c>
      <c r="D326" s="18" t="s">
        <v>962</v>
      </c>
      <c r="E326" s="19" t="s">
        <v>963</v>
      </c>
      <c r="F326" s="19" t="s">
        <v>787</v>
      </c>
      <c r="G326" s="19">
        <v>10</v>
      </c>
      <c r="H326" s="19">
        <v>4</v>
      </c>
      <c r="I326" s="198">
        <f>_xlfn.LET(
  _xlpm.orderNum, N326,
  _xlpm.usedCount, COUNTIFS('ASRS parts replacement'!F:F, _xlpm.orderNum, 'ASRS parts replacement'!A:A, "&gt;=2025-01-01", 'ASRS parts replacement'!A:A, "&lt;=2025-12-31"),
  IF(_xlpm.usedCount=0, 2, MAX(2, _xlpm.usedCount/12*6*2))
)</f>
        <v>2</v>
      </c>
      <c r="J326" s="19" t="str">
        <f t="shared" si="8"/>
        <v>O</v>
      </c>
      <c r="K326" s="106">
        <v>211</v>
      </c>
      <c r="L326" s="19"/>
      <c r="M326" s="19" t="s">
        <v>509</v>
      </c>
      <c r="N326" s="19">
        <v>10434656</v>
      </c>
      <c r="O326" s="80">
        <v>49.2</v>
      </c>
      <c r="P326" s="131">
        <f t="shared" si="20"/>
        <v>84230.400000000009</v>
      </c>
      <c r="Q326" s="18"/>
      <c r="V326" s="1">
        <f t="shared" si="22"/>
        <v>4</v>
      </c>
      <c r="W326" s="1" t="e">
        <f>_xlfn.XLOOKUP(N326,#REF!,#REF!,"없음")</f>
        <v>#REF!</v>
      </c>
      <c r="Y326" s="1" t="e">
        <f>_xlfn.XLOOKUP(N326,#REF!,#REF!,"없음")</f>
        <v>#REF!</v>
      </c>
    </row>
    <row r="327" spans="1:25" ht="13.5" customHeight="1">
      <c r="A327" s="18" t="s">
        <v>5</v>
      </c>
      <c r="B327" s="18" t="s">
        <v>691</v>
      </c>
      <c r="C327" s="19" t="s">
        <v>936</v>
      </c>
      <c r="D327" s="18" t="s">
        <v>964</v>
      </c>
      <c r="E327" s="19" t="s">
        <v>965</v>
      </c>
      <c r="F327" s="19" t="s">
        <v>787</v>
      </c>
      <c r="G327" s="19">
        <v>174</v>
      </c>
      <c r="H327" s="19">
        <v>7</v>
      </c>
      <c r="I327" s="198">
        <f>_xlfn.LET(
  _xlpm.orderNum, N327,
  _xlpm.usedCount, COUNTIFS('ASRS parts replacement'!F:F, _xlpm.orderNum, 'ASRS parts replacement'!A:A, "&gt;=2025-01-01", 'ASRS parts replacement'!A:A, "&lt;=2025-12-31"),
  IF(_xlpm.usedCount=0, 2, MAX(2, _xlpm.usedCount/12*6*2))
)</f>
        <v>2</v>
      </c>
      <c r="J327" s="19" t="str">
        <f t="shared" si="8"/>
        <v>O</v>
      </c>
      <c r="K327" s="106">
        <v>211</v>
      </c>
      <c r="L327" s="19"/>
      <c r="M327" s="19" t="s">
        <v>509</v>
      </c>
      <c r="N327" s="19">
        <v>10223711</v>
      </c>
      <c r="O327" s="80">
        <v>329.67</v>
      </c>
      <c r="P327" s="131">
        <f t="shared" si="20"/>
        <v>564395.04</v>
      </c>
      <c r="Q327" s="18"/>
      <c r="V327" s="1">
        <f t="shared" si="22"/>
        <v>7</v>
      </c>
      <c r="W327" s="1" t="e">
        <f>_xlfn.XLOOKUP(N327,#REF!,#REF!,"없음")</f>
        <v>#REF!</v>
      </c>
      <c r="Y327" s="1" t="e">
        <f>_xlfn.XLOOKUP(N327,#REF!,#REF!,"없음")</f>
        <v>#REF!</v>
      </c>
    </row>
    <row r="328" spans="1:25" ht="13.5" customHeight="1">
      <c r="A328" s="18" t="s">
        <v>5</v>
      </c>
      <c r="B328" s="18" t="s">
        <v>691</v>
      </c>
      <c r="C328" s="19" t="s">
        <v>936</v>
      </c>
      <c r="D328" s="18" t="s">
        <v>966</v>
      </c>
      <c r="E328" s="19" t="s">
        <v>967</v>
      </c>
      <c r="F328" s="19" t="s">
        <v>512</v>
      </c>
      <c r="G328" s="19">
        <v>1</v>
      </c>
      <c r="H328" s="19">
        <v>2</v>
      </c>
      <c r="I328" s="198">
        <f>_xlfn.LET(
  _xlpm.orderNum, N328,
  _xlpm.usedCount, COUNTIFS('ASRS parts replacement'!F:F, _xlpm.orderNum, 'ASRS parts replacement'!A:A, "&gt;=2025-01-01", 'ASRS parts replacement'!A:A, "&lt;=2025-12-31"),
  IF(_xlpm.usedCount=0, 2, MAX(2, _xlpm.usedCount/12*6*2))
)</f>
        <v>2</v>
      </c>
      <c r="J328" s="19" t="str">
        <f t="shared" si="8"/>
        <v>O</v>
      </c>
      <c r="K328" s="106">
        <v>211</v>
      </c>
      <c r="L328" s="19"/>
      <c r="M328" s="19" t="s">
        <v>509</v>
      </c>
      <c r="N328" s="19">
        <v>10223701</v>
      </c>
      <c r="O328" s="80">
        <v>334.13</v>
      </c>
      <c r="P328" s="131">
        <f t="shared" si="20"/>
        <v>572030.55999999994</v>
      </c>
      <c r="Q328" s="18"/>
      <c r="V328" s="1">
        <f t="shared" si="22"/>
        <v>2</v>
      </c>
      <c r="W328" s="1" t="e">
        <f>_xlfn.XLOOKUP(N328,#REF!,#REF!,"없음")</f>
        <v>#REF!</v>
      </c>
      <c r="Y328" s="1" t="e">
        <f>_xlfn.XLOOKUP(N328,#REF!,#REF!,"없음")</f>
        <v>#REF!</v>
      </c>
    </row>
    <row r="329" spans="1:25" ht="13.5" customHeight="1">
      <c r="A329" s="18" t="s">
        <v>447</v>
      </c>
      <c r="B329" s="18" t="s">
        <v>751</v>
      </c>
      <c r="C329" s="19" t="s">
        <v>944</v>
      </c>
      <c r="D329" s="18" t="s">
        <v>968</v>
      </c>
      <c r="E329" s="19" t="s">
        <v>969</v>
      </c>
      <c r="F329" s="123" t="s">
        <v>970</v>
      </c>
      <c r="G329" s="19">
        <v>4</v>
      </c>
      <c r="H329" s="19">
        <v>2</v>
      </c>
      <c r="I329" s="198">
        <f>_xlfn.LET(
  _xlpm.orderNum, N329,
  _xlpm.usedCount, COUNTIFS('ASRS parts replacement'!F:F, _xlpm.orderNum, 'ASRS parts replacement'!A:A, "&gt;=2025-01-01", 'ASRS parts replacement'!A:A, "&lt;=2025-12-31"),
  IF(_xlpm.usedCount=0, 2, MAX(2, _xlpm.usedCount/12*6*2))
)</f>
        <v>2</v>
      </c>
      <c r="J329" s="19" t="str">
        <f t="shared" si="8"/>
        <v>O</v>
      </c>
      <c r="K329" s="106">
        <v>211</v>
      </c>
      <c r="L329" s="19"/>
      <c r="M329" s="19" t="s">
        <v>816</v>
      </c>
      <c r="N329" s="19">
        <v>10219909</v>
      </c>
      <c r="O329" s="80"/>
      <c r="P329" s="131">
        <f t="shared" si="20"/>
        <v>0</v>
      </c>
      <c r="Q329" s="18"/>
      <c r="V329" s="1">
        <f t="shared" si="22"/>
        <v>2</v>
      </c>
      <c r="W329" s="1" t="e">
        <f>_xlfn.XLOOKUP(N329,#REF!,#REF!,"없음")</f>
        <v>#REF!</v>
      </c>
      <c r="Y329" s="1" t="e">
        <f>_xlfn.XLOOKUP(N329,#REF!,#REF!,"없음")</f>
        <v>#REF!</v>
      </c>
    </row>
    <row r="330" spans="1:25" ht="13.35" customHeight="1">
      <c r="A330" s="18" t="s">
        <v>5</v>
      </c>
      <c r="B330" s="18" t="s">
        <v>751</v>
      </c>
      <c r="C330" s="19" t="s">
        <v>944</v>
      </c>
      <c r="D330" s="18" t="s">
        <v>971</v>
      </c>
      <c r="E330" s="19" t="s">
        <v>972</v>
      </c>
      <c r="F330" s="19" t="s">
        <v>973</v>
      </c>
      <c r="G330" s="19"/>
      <c r="H330" s="19">
        <v>1</v>
      </c>
      <c r="I330" s="199">
        <v>1</v>
      </c>
      <c r="J330" s="19" t="str">
        <f t="shared" si="8"/>
        <v>O</v>
      </c>
      <c r="K330" s="106">
        <v>221</v>
      </c>
      <c r="L330" s="19"/>
      <c r="M330" s="19" t="s">
        <v>816</v>
      </c>
      <c r="N330" s="19">
        <v>10605241</v>
      </c>
      <c r="O330" s="80"/>
      <c r="P330" s="131">
        <f t="shared" si="20"/>
        <v>0</v>
      </c>
      <c r="Q330" s="18"/>
      <c r="U330" s="1" t="s">
        <v>974</v>
      </c>
      <c r="V330" s="1" t="e">
        <f t="shared" si="22"/>
        <v>#VALUE!</v>
      </c>
      <c r="W330" s="1" t="e">
        <f>_xlfn.XLOOKUP(N330,#REF!,#REF!,"없음")</f>
        <v>#REF!</v>
      </c>
      <c r="Y330" s="1" t="e">
        <f>_xlfn.XLOOKUP(N330,#REF!,#REF!,"없음")</f>
        <v>#REF!</v>
      </c>
    </row>
    <row r="331" spans="1:25" ht="13.5" customHeight="1">
      <c r="A331" s="18" t="s">
        <v>5</v>
      </c>
      <c r="B331" s="18" t="s">
        <v>691</v>
      </c>
      <c r="C331" s="19" t="s">
        <v>936</v>
      </c>
      <c r="D331" s="18" t="s">
        <v>975</v>
      </c>
      <c r="E331" s="19" t="s">
        <v>976</v>
      </c>
      <c r="F331" s="19" t="s">
        <v>977</v>
      </c>
      <c r="G331" s="19">
        <v>4</v>
      </c>
      <c r="H331" s="19">
        <v>3</v>
      </c>
      <c r="I331" s="198">
        <f>_xlfn.LET(
  _xlpm.orderNum, N331,
  _xlpm.usedCount, COUNTIFS('ASRS parts replacement'!F:F, _xlpm.orderNum, 'ASRS parts replacement'!A:A, "&gt;=2025-01-01", 'ASRS parts replacement'!A:A, "&lt;=2025-12-31"),
  IF(_xlpm.usedCount=0, 2, MAX(2, _xlpm.usedCount/12*6*2))
)</f>
        <v>2</v>
      </c>
      <c r="J331" s="19" t="str">
        <f t="shared" si="8"/>
        <v>O</v>
      </c>
      <c r="K331" s="106">
        <v>211</v>
      </c>
      <c r="L331" s="19"/>
      <c r="M331" s="19" t="s">
        <v>509</v>
      </c>
      <c r="N331" s="19">
        <v>10219007</v>
      </c>
      <c r="O331" s="80">
        <v>102.91</v>
      </c>
      <c r="P331" s="131">
        <f t="shared" si="20"/>
        <v>176181.91999999998</v>
      </c>
      <c r="Q331" s="18"/>
      <c r="V331" s="1">
        <f t="shared" si="22"/>
        <v>3</v>
      </c>
      <c r="W331" s="1" t="e">
        <f>_xlfn.XLOOKUP(N331,#REF!,#REF!,"없음")</f>
        <v>#REF!</v>
      </c>
      <c r="Y331" s="1" t="e">
        <f>_xlfn.XLOOKUP(N331,#REF!,#REF!,"없음")</f>
        <v>#REF!</v>
      </c>
    </row>
    <row r="332" spans="1:25" ht="13.5" customHeight="1">
      <c r="A332" s="18" t="s">
        <v>5</v>
      </c>
      <c r="B332" s="18" t="s">
        <v>691</v>
      </c>
      <c r="C332" s="19" t="s">
        <v>936</v>
      </c>
      <c r="D332" s="18" t="s">
        <v>978</v>
      </c>
      <c r="E332" s="19" t="s">
        <v>979</v>
      </c>
      <c r="F332" s="19" t="s">
        <v>787</v>
      </c>
      <c r="G332" s="19">
        <v>59</v>
      </c>
      <c r="H332" s="19">
        <v>5</v>
      </c>
      <c r="I332" s="198">
        <f>_xlfn.LET(
  _xlpm.orderNum, N332,
  _xlpm.usedCount, COUNTIFS('ASRS parts replacement'!F:F, _xlpm.orderNum, 'ASRS parts replacement'!A:A, "&gt;=2025-01-01", 'ASRS parts replacement'!A:A, "&lt;=2025-12-31"),
  IF(_xlpm.usedCount=0, 2, MAX(2, _xlpm.usedCount/12*6*2))
)</f>
        <v>2</v>
      </c>
      <c r="J332" s="19" t="str">
        <f t="shared" si="8"/>
        <v>O</v>
      </c>
      <c r="K332" s="106">
        <v>221</v>
      </c>
      <c r="L332" s="19"/>
      <c r="M332" s="19" t="s">
        <v>509</v>
      </c>
      <c r="N332" s="19">
        <v>10607750</v>
      </c>
      <c r="O332" s="80">
        <v>168.4</v>
      </c>
      <c r="P332" s="131">
        <f t="shared" si="20"/>
        <v>288300.79999999999</v>
      </c>
      <c r="Q332" s="18"/>
      <c r="V332" s="1">
        <f t="shared" si="22"/>
        <v>5</v>
      </c>
      <c r="W332" s="1" t="e">
        <f>_xlfn.XLOOKUP(N332,#REF!,#REF!,"없음")</f>
        <v>#REF!</v>
      </c>
      <c r="Y332" s="1" t="e">
        <f>_xlfn.XLOOKUP(N332,#REF!,#REF!,"없음")</f>
        <v>#REF!</v>
      </c>
    </row>
    <row r="333" spans="1:25" ht="13.5" customHeight="1">
      <c r="A333" s="18" t="s">
        <v>5</v>
      </c>
      <c r="B333" s="18" t="s">
        <v>691</v>
      </c>
      <c r="C333" s="19" t="s">
        <v>936</v>
      </c>
      <c r="D333" s="18" t="s">
        <v>980</v>
      </c>
      <c r="E333" s="19" t="s">
        <v>981</v>
      </c>
      <c r="F333" s="19" t="s">
        <v>982</v>
      </c>
      <c r="G333" s="19">
        <v>140</v>
      </c>
      <c r="H333" s="19">
        <v>5</v>
      </c>
      <c r="I333" s="198">
        <f>_xlfn.LET(
  _xlpm.orderNum, N333,
  _xlpm.usedCount, COUNTIFS('ASRS parts replacement'!F:F, _xlpm.orderNum, 'ASRS parts replacement'!A:A, "&gt;=2025-01-01", 'ASRS parts replacement'!A:A, "&lt;=2025-12-31"),
  IF(_xlpm.usedCount=0, 2, MAX(2, _xlpm.usedCount/12*6*2))
)</f>
        <v>2</v>
      </c>
      <c r="J333" s="19" t="str">
        <f t="shared" si="8"/>
        <v>O</v>
      </c>
      <c r="K333" s="106">
        <v>211</v>
      </c>
      <c r="L333" s="19"/>
      <c r="M333" s="19" t="s">
        <v>509</v>
      </c>
      <c r="N333" s="19">
        <v>10223702</v>
      </c>
      <c r="O333" s="80">
        <v>130.46</v>
      </c>
      <c r="P333" s="131">
        <f t="shared" si="20"/>
        <v>223347.52000000002</v>
      </c>
      <c r="Q333" s="18"/>
      <c r="V333" s="1">
        <f t="shared" si="22"/>
        <v>5</v>
      </c>
      <c r="W333" s="1" t="e">
        <f>_xlfn.XLOOKUP(N333,#REF!,#REF!,"없음")</f>
        <v>#REF!</v>
      </c>
      <c r="Y333" s="1" t="e">
        <f>_xlfn.XLOOKUP(N333,#REF!,#REF!,"없음")</f>
        <v>#REF!</v>
      </c>
    </row>
    <row r="334" spans="1:25" ht="13.35" customHeight="1">
      <c r="A334" s="18" t="s">
        <v>5</v>
      </c>
      <c r="B334" s="18" t="s">
        <v>691</v>
      </c>
      <c r="C334" s="19" t="s">
        <v>936</v>
      </c>
      <c r="D334" s="18" t="s">
        <v>983</v>
      </c>
      <c r="E334" s="19" t="s">
        <v>984</v>
      </c>
      <c r="F334" s="19"/>
      <c r="G334" s="19">
        <v>61</v>
      </c>
      <c r="H334" s="19">
        <v>4</v>
      </c>
      <c r="I334" s="198">
        <f>_xlfn.LET(
  _xlpm.orderNum, N334,
  _xlpm.usedCount, COUNTIFS('ASRS parts replacement'!F:F, _xlpm.orderNum, 'ASRS parts replacement'!A:A, "&gt;=2025-01-01", 'ASRS parts replacement'!A:A, "&lt;=2025-12-31"),
  IF(_xlpm.usedCount=0, 2, MAX(2, _xlpm.usedCount/12*6*2))
)</f>
        <v>2</v>
      </c>
      <c r="J334" s="19" t="str">
        <f t="shared" si="8"/>
        <v>O</v>
      </c>
      <c r="K334" s="106">
        <v>211</v>
      </c>
      <c r="L334" s="19"/>
      <c r="M334" s="19" t="s">
        <v>509</v>
      </c>
      <c r="N334" s="19">
        <v>10222349</v>
      </c>
      <c r="O334" s="80">
        <v>49.23</v>
      </c>
      <c r="P334" s="131">
        <f t="shared" si="20"/>
        <v>84281.76</v>
      </c>
      <c r="Q334" s="18"/>
      <c r="V334" s="1">
        <f t="shared" si="22"/>
        <v>4</v>
      </c>
      <c r="W334" s="1" t="e">
        <f>_xlfn.XLOOKUP(N334,#REF!,#REF!,"없음")</f>
        <v>#REF!</v>
      </c>
      <c r="Y334" s="1" t="e">
        <f>_xlfn.XLOOKUP(N334,#REF!,#REF!,"없음")</f>
        <v>#REF!</v>
      </c>
    </row>
    <row r="335" spans="1:25" ht="13.5" customHeight="1">
      <c r="A335" s="18" t="s">
        <v>5</v>
      </c>
      <c r="B335" s="18" t="s">
        <v>691</v>
      </c>
      <c r="C335" s="19" t="s">
        <v>936</v>
      </c>
      <c r="D335" s="18" t="s">
        <v>985</v>
      </c>
      <c r="E335" s="19" t="s">
        <v>986</v>
      </c>
      <c r="F335" s="19" t="s">
        <v>787</v>
      </c>
      <c r="G335" s="19">
        <v>274</v>
      </c>
      <c r="H335" s="19">
        <v>7</v>
      </c>
      <c r="I335" s="198">
        <f>_xlfn.LET(
  _xlpm.orderNum, N335,
  _xlpm.usedCount, COUNTIFS('ASRS parts replacement'!F:F, _xlpm.orderNum, 'ASRS parts replacement'!A:A, "&gt;=2025-01-01", 'ASRS parts replacement'!A:A, "&lt;=2025-12-31"),
  IF(_xlpm.usedCount=0, 2, MAX(2, _xlpm.usedCount/12*6*2))
)</f>
        <v>2</v>
      </c>
      <c r="J335" s="19" t="str">
        <f t="shared" si="8"/>
        <v>O</v>
      </c>
      <c r="K335" s="106">
        <v>211</v>
      </c>
      <c r="L335" s="19"/>
      <c r="M335" s="19" t="s">
        <v>509</v>
      </c>
      <c r="N335" s="19">
        <v>10223712</v>
      </c>
      <c r="O335" s="80">
        <v>381.65</v>
      </c>
      <c r="P335" s="131">
        <f t="shared" si="20"/>
        <v>653384.79999999993</v>
      </c>
      <c r="Q335" s="18"/>
      <c r="V335" s="1">
        <f t="shared" si="22"/>
        <v>7</v>
      </c>
      <c r="W335" s="1" t="e">
        <f>_xlfn.XLOOKUP(N335,#REF!,#REF!,"없음")</f>
        <v>#REF!</v>
      </c>
      <c r="Y335" s="1" t="e">
        <f>_xlfn.XLOOKUP(N335,#REF!,#REF!,"없음")</f>
        <v>#REF!</v>
      </c>
    </row>
    <row r="336" spans="1:25" ht="13.5" customHeight="1">
      <c r="A336" s="18" t="s">
        <v>5</v>
      </c>
      <c r="B336" s="18" t="s">
        <v>691</v>
      </c>
      <c r="C336" s="19" t="s">
        <v>936</v>
      </c>
      <c r="D336" s="18" t="s">
        <v>987</v>
      </c>
      <c r="E336" s="19" t="s">
        <v>988</v>
      </c>
      <c r="F336" s="19" t="s">
        <v>787</v>
      </c>
      <c r="G336" s="19">
        <v>97</v>
      </c>
      <c r="H336" s="19">
        <v>4</v>
      </c>
      <c r="I336" s="198">
        <f>_xlfn.LET(
  _xlpm.orderNum, N336,
  _xlpm.usedCount, COUNTIFS('ASRS parts replacement'!F:F, _xlpm.orderNum, 'ASRS parts replacement'!A:A, "&gt;=2025-01-01", 'ASRS parts replacement'!A:A, "&lt;=2025-12-31"),
  IF(_xlpm.usedCount=0, 2, MAX(2, _xlpm.usedCount/12*6*2))
)</f>
        <v>2</v>
      </c>
      <c r="J336" s="19" t="str">
        <f t="shared" si="8"/>
        <v>O</v>
      </c>
      <c r="K336" s="106">
        <v>211</v>
      </c>
      <c r="L336" s="19"/>
      <c r="M336" s="19" t="s">
        <v>509</v>
      </c>
      <c r="N336" s="19">
        <v>10222363</v>
      </c>
      <c r="O336" s="80">
        <v>84.17</v>
      </c>
      <c r="P336" s="131">
        <f t="shared" si="20"/>
        <v>144099.04</v>
      </c>
      <c r="Q336" s="18"/>
      <c r="V336" s="1">
        <f t="shared" si="22"/>
        <v>4</v>
      </c>
      <c r="W336" s="1" t="e">
        <f>_xlfn.XLOOKUP(N336,#REF!,#REF!,"없음")</f>
        <v>#REF!</v>
      </c>
      <c r="Y336" s="1" t="e">
        <f>_xlfn.XLOOKUP(N336,#REF!,#REF!,"없음")</f>
        <v>#REF!</v>
      </c>
    </row>
    <row r="337" spans="1:25" ht="13.5" customHeight="1">
      <c r="A337" s="18" t="s">
        <v>5</v>
      </c>
      <c r="B337" s="18" t="s">
        <v>691</v>
      </c>
      <c r="C337" s="19" t="s">
        <v>936</v>
      </c>
      <c r="D337" s="18" t="s">
        <v>989</v>
      </c>
      <c r="E337" s="19" t="s">
        <v>990</v>
      </c>
      <c r="F337" s="19"/>
      <c r="G337" s="19">
        <v>55</v>
      </c>
      <c r="H337" s="19">
        <v>6</v>
      </c>
      <c r="I337" s="198">
        <f>_xlfn.LET(
  _xlpm.orderNum, N337,
  _xlpm.usedCount, COUNTIFS('ASRS parts replacement'!F:F, _xlpm.orderNum, 'ASRS parts replacement'!A:A, "&gt;=2025-01-01", 'ASRS parts replacement'!A:A, "&lt;=2025-12-31"),
  IF(_xlpm.usedCount=0, 2, MAX(2, _xlpm.usedCount/12*6*2))
)</f>
        <v>2</v>
      </c>
      <c r="J337" s="19" t="str">
        <f t="shared" si="8"/>
        <v>O</v>
      </c>
      <c r="K337" s="106">
        <v>211</v>
      </c>
      <c r="L337" s="19"/>
      <c r="M337" s="19" t="s">
        <v>509</v>
      </c>
      <c r="N337" s="19">
        <v>10222351</v>
      </c>
      <c r="O337" s="80">
        <v>89.51</v>
      </c>
      <c r="P337" s="131">
        <f t="shared" si="20"/>
        <v>153241.12</v>
      </c>
      <c r="Q337" s="18"/>
      <c r="V337" s="1">
        <f t="shared" si="22"/>
        <v>6</v>
      </c>
      <c r="W337" s="1" t="e">
        <f>_xlfn.XLOOKUP(N337,#REF!,#REF!,"없음")</f>
        <v>#REF!</v>
      </c>
      <c r="X337" s="1">
        <v>6</v>
      </c>
      <c r="Y337" s="1" t="e">
        <f>_xlfn.XLOOKUP(N337,#REF!,#REF!,"없음")</f>
        <v>#REF!</v>
      </c>
    </row>
    <row r="338" spans="1:25" ht="13.5" customHeight="1">
      <c r="A338" s="18" t="s">
        <v>5</v>
      </c>
      <c r="B338" s="18" t="s">
        <v>691</v>
      </c>
      <c r="C338" s="19" t="s">
        <v>936</v>
      </c>
      <c r="D338" s="18" t="s">
        <v>991</v>
      </c>
      <c r="E338" s="19" t="s">
        <v>992</v>
      </c>
      <c r="F338" s="19"/>
      <c r="G338" s="19">
        <v>9</v>
      </c>
      <c r="H338" s="19">
        <v>3</v>
      </c>
      <c r="I338" s="198">
        <f>_xlfn.LET(
  _xlpm.orderNum, N338,
  _xlpm.usedCount, COUNTIFS('ASRS parts replacement'!F:F, _xlpm.orderNum, 'ASRS parts replacement'!A:A, "&gt;=2025-01-01", 'ASRS parts replacement'!A:A, "&lt;=2025-12-31"),
  IF(_xlpm.usedCount=0, 2, MAX(2, _xlpm.usedCount/12*6*2))
)</f>
        <v>2</v>
      </c>
      <c r="J338" s="19" t="str">
        <f t="shared" si="8"/>
        <v>O</v>
      </c>
      <c r="K338" s="106">
        <v>211</v>
      </c>
      <c r="L338" s="19"/>
      <c r="M338" s="19" t="s">
        <v>509</v>
      </c>
      <c r="N338" s="19">
        <v>10219910</v>
      </c>
      <c r="O338" s="80">
        <v>305.91000000000003</v>
      </c>
      <c r="P338" s="131">
        <f t="shared" si="20"/>
        <v>523717.92000000004</v>
      </c>
      <c r="Q338" s="18"/>
      <c r="V338" s="1">
        <f t="shared" si="22"/>
        <v>3</v>
      </c>
      <c r="W338" s="1" t="e">
        <f>_xlfn.XLOOKUP(N338,#REF!,#REF!,"없음")</f>
        <v>#REF!</v>
      </c>
      <c r="Y338" s="1" t="e">
        <f>_xlfn.XLOOKUP(N338,#REF!,#REF!,"없음")</f>
        <v>#REF!</v>
      </c>
    </row>
    <row r="339" spans="1:25" ht="13.5" customHeight="1">
      <c r="A339" s="18" t="s">
        <v>5</v>
      </c>
      <c r="B339" s="18" t="s">
        <v>691</v>
      </c>
      <c r="C339" s="19" t="s">
        <v>936</v>
      </c>
      <c r="D339" s="18" t="s">
        <v>993</v>
      </c>
      <c r="E339" s="19" t="s">
        <v>994</v>
      </c>
      <c r="F339" s="19" t="s">
        <v>787</v>
      </c>
      <c r="G339" s="19">
        <v>120</v>
      </c>
      <c r="H339" s="19">
        <v>5</v>
      </c>
      <c r="I339" s="198">
        <f>_xlfn.LET(
  _xlpm.orderNum, N339,
  _xlpm.usedCount, COUNTIFS('ASRS parts replacement'!F:F, _xlpm.orderNum, 'ASRS parts replacement'!A:A, "&gt;=2025-01-01", 'ASRS parts replacement'!A:A, "&lt;=2025-12-31"),
  IF(_xlpm.usedCount=0, 2, MAX(2, _xlpm.usedCount/12*6*2))
)</f>
        <v>2</v>
      </c>
      <c r="J339" s="19" t="str">
        <f t="shared" si="8"/>
        <v>O</v>
      </c>
      <c r="K339" s="106">
        <v>211</v>
      </c>
      <c r="L339" s="19"/>
      <c r="M339" s="19" t="s">
        <v>509</v>
      </c>
      <c r="N339" s="19">
        <v>10223703</v>
      </c>
      <c r="O339" s="80">
        <v>895.46</v>
      </c>
      <c r="P339" s="131">
        <f t="shared" si="20"/>
        <v>1533027.52</v>
      </c>
      <c r="Q339" s="18"/>
      <c r="V339" s="1">
        <f t="shared" si="22"/>
        <v>5</v>
      </c>
      <c r="W339" s="1" t="e">
        <f>_xlfn.XLOOKUP(N339,#REF!,#REF!,"없음")</f>
        <v>#REF!</v>
      </c>
      <c r="Y339" s="1" t="e">
        <f>_xlfn.XLOOKUP(N339,#REF!,#REF!,"없음")</f>
        <v>#REF!</v>
      </c>
    </row>
    <row r="340" spans="1:25" ht="13.5" customHeight="1">
      <c r="A340" s="18" t="s">
        <v>5</v>
      </c>
      <c r="B340" s="18" t="s">
        <v>691</v>
      </c>
      <c r="C340" s="19" t="s">
        <v>995</v>
      </c>
      <c r="D340" s="18" t="s">
        <v>996</v>
      </c>
      <c r="E340" s="19"/>
      <c r="F340" s="19"/>
      <c r="G340" s="19">
        <v>13</v>
      </c>
      <c r="H340" s="19">
        <v>1</v>
      </c>
      <c r="I340" s="196">
        <v>1</v>
      </c>
      <c r="J340" s="19" t="str">
        <f t="shared" si="8"/>
        <v>O</v>
      </c>
      <c r="K340" s="106"/>
      <c r="L340" s="19"/>
      <c r="M340" s="19"/>
      <c r="N340" s="19" t="s">
        <v>997</v>
      </c>
      <c r="O340" s="80">
        <v>237.79</v>
      </c>
      <c r="P340" s="131">
        <f t="shared" si="20"/>
        <v>407096.48</v>
      </c>
      <c r="Q340" s="18"/>
      <c r="V340" s="1">
        <f t="shared" si="22"/>
        <v>1</v>
      </c>
      <c r="W340" s="1" t="e">
        <f>_xlfn.XLOOKUP(N340,#REF!,#REF!,"없음")</f>
        <v>#REF!</v>
      </c>
      <c r="Y340" s="1" t="e">
        <f>_xlfn.XLOOKUP(N340,#REF!,#REF!,"없음")</f>
        <v>#REF!</v>
      </c>
    </row>
    <row r="341" spans="1:25" ht="13.5" customHeight="1">
      <c r="A341" s="18" t="s">
        <v>5</v>
      </c>
      <c r="B341" s="18" t="s">
        <v>691</v>
      </c>
      <c r="C341" s="19" t="s">
        <v>995</v>
      </c>
      <c r="D341" s="18" t="s">
        <v>998</v>
      </c>
      <c r="E341" s="19"/>
      <c r="F341" s="19"/>
      <c r="G341" s="19">
        <v>7</v>
      </c>
      <c r="H341" s="19">
        <v>2</v>
      </c>
      <c r="I341" s="196">
        <v>1</v>
      </c>
      <c r="J341" s="19" t="str">
        <f t="shared" si="8"/>
        <v>O</v>
      </c>
      <c r="K341" s="106">
        <v>213</v>
      </c>
      <c r="L341" s="19"/>
      <c r="M341" s="19"/>
      <c r="N341" s="19" t="s">
        <v>999</v>
      </c>
      <c r="O341" s="80">
        <v>621.91</v>
      </c>
      <c r="P341" s="131">
        <f t="shared" si="20"/>
        <v>1064709.92</v>
      </c>
      <c r="Q341" s="18"/>
      <c r="V341" s="1">
        <f t="shared" si="22"/>
        <v>2</v>
      </c>
      <c r="W341" s="1" t="e">
        <f>_xlfn.XLOOKUP(N341,#REF!,#REF!,"없음")</f>
        <v>#REF!</v>
      </c>
      <c r="Y341" s="1" t="e">
        <f>_xlfn.XLOOKUP(N341,#REF!,#REF!,"없음")</f>
        <v>#REF!</v>
      </c>
    </row>
    <row r="342" spans="1:25" ht="13.5" customHeight="1">
      <c r="A342" s="18" t="s">
        <v>5</v>
      </c>
      <c r="B342" s="18" t="s">
        <v>691</v>
      </c>
      <c r="C342" s="19" t="s">
        <v>995</v>
      </c>
      <c r="D342" s="18" t="s">
        <v>1000</v>
      </c>
      <c r="E342" s="19"/>
      <c r="F342" s="19"/>
      <c r="G342" s="19">
        <v>4</v>
      </c>
      <c r="H342" s="19">
        <v>1</v>
      </c>
      <c r="I342" s="196">
        <v>1</v>
      </c>
      <c r="J342" s="19" t="str">
        <f t="shared" si="8"/>
        <v>O</v>
      </c>
      <c r="K342" s="106"/>
      <c r="L342" s="19"/>
      <c r="M342" s="19"/>
      <c r="N342" s="19" t="s">
        <v>1001</v>
      </c>
      <c r="O342" s="80">
        <v>285.10000000000002</v>
      </c>
      <c r="P342" s="131">
        <f t="shared" si="20"/>
        <v>488091.2</v>
      </c>
      <c r="Q342" s="18"/>
      <c r="V342" s="1">
        <f t="shared" si="22"/>
        <v>1</v>
      </c>
      <c r="W342" s="1" t="e">
        <f>_xlfn.XLOOKUP(N342,#REF!,#REF!,"없음")</f>
        <v>#REF!</v>
      </c>
      <c r="Y342" s="1" t="e">
        <f>_xlfn.XLOOKUP(N342,#REF!,#REF!,"없음")</f>
        <v>#REF!</v>
      </c>
    </row>
    <row r="343" spans="1:25" ht="13.5" customHeight="1">
      <c r="A343" s="18" t="s">
        <v>5</v>
      </c>
      <c r="B343" s="18" t="s">
        <v>691</v>
      </c>
      <c r="C343" s="19" t="s">
        <v>995</v>
      </c>
      <c r="D343" s="18" t="s">
        <v>1002</v>
      </c>
      <c r="E343" s="19"/>
      <c r="F343" s="19"/>
      <c r="G343" s="19">
        <v>4</v>
      </c>
      <c r="H343" s="19">
        <v>2</v>
      </c>
      <c r="I343" s="196">
        <v>1</v>
      </c>
      <c r="J343" s="19" t="str">
        <f t="shared" si="8"/>
        <v>O</v>
      </c>
      <c r="K343" s="106">
        <v>213</v>
      </c>
      <c r="L343" s="19"/>
      <c r="M343" s="19"/>
      <c r="N343" s="19" t="s">
        <v>1003</v>
      </c>
      <c r="O343" s="80">
        <v>1520.64</v>
      </c>
      <c r="P343" s="131">
        <f t="shared" si="20"/>
        <v>2603335.6800000002</v>
      </c>
      <c r="Q343" s="18"/>
      <c r="V343" s="1">
        <f t="shared" si="22"/>
        <v>2</v>
      </c>
      <c r="W343" s="1" t="e">
        <f>_xlfn.XLOOKUP(N343,#REF!,#REF!,"없음")</f>
        <v>#REF!</v>
      </c>
      <c r="Y343" s="1" t="e">
        <f>_xlfn.XLOOKUP(N343,#REF!,#REF!,"없음")</f>
        <v>#REF!</v>
      </c>
    </row>
    <row r="344" spans="1:25" ht="13.5" customHeight="1">
      <c r="A344" s="18" t="s">
        <v>5</v>
      </c>
      <c r="B344" s="18" t="s">
        <v>691</v>
      </c>
      <c r="C344" s="19" t="s">
        <v>1004</v>
      </c>
      <c r="D344" s="18" t="s">
        <v>1005</v>
      </c>
      <c r="E344" s="19" t="s">
        <v>1006</v>
      </c>
      <c r="F344" s="123" t="s">
        <v>1007</v>
      </c>
      <c r="G344" s="19">
        <v>7</v>
      </c>
      <c r="H344" s="19">
        <v>2</v>
      </c>
      <c r="I344" s="196">
        <v>1</v>
      </c>
      <c r="J344" s="19" t="str">
        <f t="shared" si="8"/>
        <v>O</v>
      </c>
      <c r="K344" s="106">
        <v>232</v>
      </c>
      <c r="L344" s="19"/>
      <c r="M344" s="19" t="s">
        <v>1008</v>
      </c>
      <c r="N344" s="19">
        <v>10574207</v>
      </c>
      <c r="O344" s="80"/>
      <c r="P344" s="131">
        <f t="shared" si="20"/>
        <v>0</v>
      </c>
      <c r="Q344" s="18"/>
      <c r="V344" s="1">
        <f t="shared" si="22"/>
        <v>2</v>
      </c>
      <c r="W344" s="1" t="e">
        <f>_xlfn.XLOOKUP(N344,#REF!,#REF!,"없음")</f>
        <v>#REF!</v>
      </c>
      <c r="Y344" s="1" t="e">
        <f>_xlfn.XLOOKUP(N344,#REF!,#REF!,"없음")</f>
        <v>#REF!</v>
      </c>
    </row>
    <row r="345" spans="1:25" ht="13.5" customHeight="1">
      <c r="A345" s="18" t="s">
        <v>5</v>
      </c>
      <c r="B345" s="18" t="s">
        <v>691</v>
      </c>
      <c r="C345" s="19" t="s">
        <v>1004</v>
      </c>
      <c r="D345" s="18" t="s">
        <v>1009</v>
      </c>
      <c r="E345" s="19" t="s">
        <v>1010</v>
      </c>
      <c r="F345" s="123" t="s">
        <v>1007</v>
      </c>
      <c r="G345" s="19">
        <v>7</v>
      </c>
      <c r="H345" s="19">
        <v>5</v>
      </c>
      <c r="I345" s="196">
        <v>1</v>
      </c>
      <c r="J345" s="19" t="str">
        <f t="shared" si="8"/>
        <v>O</v>
      </c>
      <c r="K345" s="106">
        <v>123</v>
      </c>
      <c r="L345" s="19"/>
      <c r="M345" s="19" t="s">
        <v>1008</v>
      </c>
      <c r="N345" s="19">
        <v>10807979</v>
      </c>
      <c r="O345" s="80">
        <v>955.61</v>
      </c>
      <c r="P345" s="131">
        <f t="shared" si="20"/>
        <v>1636004.32</v>
      </c>
      <c r="Q345" s="18"/>
      <c r="V345" s="1">
        <f t="shared" si="22"/>
        <v>5</v>
      </c>
      <c r="W345" s="1" t="e">
        <f>_xlfn.XLOOKUP(N345,#REF!,#REF!,"없음")</f>
        <v>#REF!</v>
      </c>
      <c r="X345" s="1">
        <v>5</v>
      </c>
      <c r="Y345" s="1" t="e">
        <f>_xlfn.XLOOKUP(N345,#REF!,#REF!,"없음")</f>
        <v>#REF!</v>
      </c>
    </row>
    <row r="346" spans="1:25" ht="13.5" customHeight="1">
      <c r="A346" s="18" t="s">
        <v>5</v>
      </c>
      <c r="B346" s="18" t="s">
        <v>691</v>
      </c>
      <c r="C346" s="19" t="s">
        <v>1004</v>
      </c>
      <c r="D346" s="18" t="s">
        <v>1011</v>
      </c>
      <c r="E346" s="19"/>
      <c r="F346" s="19" t="s">
        <v>1012</v>
      </c>
      <c r="G346" s="19">
        <v>4</v>
      </c>
      <c r="H346" s="19">
        <v>1</v>
      </c>
      <c r="I346" s="196">
        <v>1</v>
      </c>
      <c r="J346" s="19" t="str">
        <f t="shared" si="8"/>
        <v>O</v>
      </c>
      <c r="K346" s="106">
        <v>232</v>
      </c>
      <c r="L346" s="19"/>
      <c r="M346" s="19" t="s">
        <v>364</v>
      </c>
      <c r="N346" s="19">
        <v>10216606</v>
      </c>
      <c r="O346" s="80">
        <v>1515.8</v>
      </c>
      <c r="P346" s="131">
        <f t="shared" si="20"/>
        <v>2595049.6</v>
      </c>
      <c r="Q346" s="18"/>
      <c r="V346" s="1">
        <f t="shared" si="22"/>
        <v>1</v>
      </c>
      <c r="W346" s="1" t="e">
        <f>_xlfn.XLOOKUP(N346,#REF!,#REF!,"없음")</f>
        <v>#REF!</v>
      </c>
      <c r="Y346" s="1" t="e">
        <f>_xlfn.XLOOKUP(N346,#REF!,#REF!,"없음")</f>
        <v>#REF!</v>
      </c>
    </row>
    <row r="347" spans="1:25" ht="13.5" customHeight="1">
      <c r="A347" s="18" t="s">
        <v>5</v>
      </c>
      <c r="B347" s="18" t="s">
        <v>691</v>
      </c>
      <c r="C347" s="19" t="s">
        <v>1004</v>
      </c>
      <c r="D347" s="18" t="s">
        <v>1013</v>
      </c>
      <c r="E347" s="19" t="s">
        <v>1014</v>
      </c>
      <c r="F347" s="19" t="s">
        <v>682</v>
      </c>
      <c r="G347" s="19">
        <v>3</v>
      </c>
      <c r="H347" s="19">
        <v>1</v>
      </c>
      <c r="I347" s="196">
        <v>1</v>
      </c>
      <c r="J347" s="19" t="str">
        <f t="shared" si="8"/>
        <v>O</v>
      </c>
      <c r="K347" s="106">
        <v>222</v>
      </c>
      <c r="L347" s="19"/>
      <c r="M347" s="19" t="s">
        <v>816</v>
      </c>
      <c r="N347" s="19">
        <v>10395354</v>
      </c>
      <c r="O347" s="80">
        <v>682.32</v>
      </c>
      <c r="P347" s="131">
        <f t="shared" si="20"/>
        <v>1168131.8400000001</v>
      </c>
      <c r="Q347" s="18"/>
      <c r="V347" s="1">
        <f t="shared" si="22"/>
        <v>1</v>
      </c>
      <c r="W347" s="1" t="e">
        <f>_xlfn.XLOOKUP(N347,#REF!,#REF!,"없음")</f>
        <v>#REF!</v>
      </c>
      <c r="Y347" s="1" t="e">
        <f>_xlfn.XLOOKUP(N347,#REF!,#REF!,"없음")</f>
        <v>#REF!</v>
      </c>
    </row>
    <row r="348" spans="1:25" ht="13.35" customHeight="1">
      <c r="A348" s="18" t="s">
        <v>5</v>
      </c>
      <c r="B348" s="18" t="s">
        <v>691</v>
      </c>
      <c r="C348" s="19" t="s">
        <v>1004</v>
      </c>
      <c r="D348" s="18" t="s">
        <v>1015</v>
      </c>
      <c r="E348" s="19" t="s">
        <v>1016</v>
      </c>
      <c r="F348" s="19" t="s">
        <v>1017</v>
      </c>
      <c r="G348" s="19">
        <v>3</v>
      </c>
      <c r="H348" s="19">
        <v>1</v>
      </c>
      <c r="I348" s="196">
        <v>1</v>
      </c>
      <c r="J348" s="19" t="str">
        <f t="shared" si="8"/>
        <v>O</v>
      </c>
      <c r="K348" s="106">
        <v>235</v>
      </c>
      <c r="L348" s="19" t="s">
        <v>255</v>
      </c>
      <c r="M348" s="19" t="s">
        <v>649</v>
      </c>
      <c r="N348" s="19" t="s">
        <v>1018</v>
      </c>
      <c r="O348" s="80">
        <v>11363.42</v>
      </c>
      <c r="P348" s="131">
        <f t="shared" si="20"/>
        <v>19454175.039999999</v>
      </c>
      <c r="Q348" s="18"/>
      <c r="V348" s="1">
        <f t="shared" si="22"/>
        <v>1</v>
      </c>
      <c r="W348" s="1" t="e">
        <f>_xlfn.XLOOKUP(N348,#REF!,#REF!,"없음")</f>
        <v>#REF!</v>
      </c>
      <c r="Y348" s="1" t="e">
        <f>_xlfn.XLOOKUP(N348,#REF!,#REF!,"없음")</f>
        <v>#REF!</v>
      </c>
    </row>
    <row r="349" spans="1:25" ht="13.5" customHeight="1">
      <c r="A349" s="18" t="s">
        <v>5</v>
      </c>
      <c r="B349" s="18" t="s">
        <v>691</v>
      </c>
      <c r="C349" s="19" t="s">
        <v>1004</v>
      </c>
      <c r="D349" s="18" t="s">
        <v>1019</v>
      </c>
      <c r="E349" s="19">
        <v>114110138</v>
      </c>
      <c r="F349" s="19" t="s">
        <v>1020</v>
      </c>
      <c r="G349" s="19">
        <v>2</v>
      </c>
      <c r="H349" s="19">
        <v>2</v>
      </c>
      <c r="I349" s="196">
        <v>1</v>
      </c>
      <c r="J349" s="19" t="str">
        <f t="shared" si="8"/>
        <v>O</v>
      </c>
      <c r="K349" s="106">
        <v>145</v>
      </c>
      <c r="L349" s="19" t="s">
        <v>255</v>
      </c>
      <c r="M349" s="19" t="s">
        <v>1021</v>
      </c>
      <c r="N349" s="19" t="s">
        <v>1022</v>
      </c>
      <c r="O349" s="80">
        <v>8481.17</v>
      </c>
      <c r="P349" s="131">
        <f t="shared" si="20"/>
        <v>14519763.040000001</v>
      </c>
      <c r="Q349" s="18"/>
      <c r="V349" s="1">
        <f t="shared" si="22"/>
        <v>2</v>
      </c>
      <c r="W349" s="1" t="e">
        <f>_xlfn.XLOOKUP(N349,#REF!,#REF!,"없음")</f>
        <v>#REF!</v>
      </c>
      <c r="Y349" s="1" t="e">
        <f>_xlfn.XLOOKUP(N349,#REF!,#REF!,"없음")</f>
        <v>#REF!</v>
      </c>
    </row>
    <row r="350" spans="1:25" ht="13.5" customHeight="1">
      <c r="A350" s="18" t="s">
        <v>5</v>
      </c>
      <c r="B350" s="18" t="s">
        <v>691</v>
      </c>
      <c r="C350" s="19" t="s">
        <v>1004</v>
      </c>
      <c r="D350" s="18" t="s">
        <v>1023</v>
      </c>
      <c r="E350" s="19" t="s">
        <v>1024</v>
      </c>
      <c r="F350" s="19" t="s">
        <v>1025</v>
      </c>
      <c r="G350" s="19">
        <v>3</v>
      </c>
      <c r="H350" s="19">
        <v>2</v>
      </c>
      <c r="I350" s="196">
        <v>1</v>
      </c>
      <c r="J350" s="19" t="str">
        <f t="shared" si="8"/>
        <v>O</v>
      </c>
      <c r="K350" s="106">
        <v>333</v>
      </c>
      <c r="L350" s="19" t="s">
        <v>255</v>
      </c>
      <c r="M350" s="19" t="s">
        <v>649</v>
      </c>
      <c r="N350" s="19" t="s">
        <v>1026</v>
      </c>
      <c r="O350" s="80">
        <v>9047.66</v>
      </c>
      <c r="P350" s="131">
        <f t="shared" ref="P350:P413" si="23">O350*$P$5</f>
        <v>15489593.92</v>
      </c>
      <c r="Q350" s="18"/>
      <c r="V350" s="1">
        <f t="shared" si="22"/>
        <v>2</v>
      </c>
      <c r="W350" s="1" t="e">
        <f>_xlfn.XLOOKUP(N350,#REF!,#REF!,"없음")</f>
        <v>#REF!</v>
      </c>
      <c r="Y350" s="1" t="e">
        <f>_xlfn.XLOOKUP(N350,#REF!,#REF!,"없음")</f>
        <v>#REF!</v>
      </c>
    </row>
    <row r="351" spans="1:25" ht="13.5" customHeight="1">
      <c r="A351" s="18" t="s">
        <v>5</v>
      </c>
      <c r="B351" s="18" t="s">
        <v>691</v>
      </c>
      <c r="C351" s="19" t="s">
        <v>1004</v>
      </c>
      <c r="D351" s="18" t="s">
        <v>1027</v>
      </c>
      <c r="E351" s="19">
        <v>58184</v>
      </c>
      <c r="F351" s="19" t="s">
        <v>1028</v>
      </c>
      <c r="G351" s="19">
        <v>17</v>
      </c>
      <c r="H351" s="19">
        <v>3</v>
      </c>
      <c r="I351" s="196">
        <v>1</v>
      </c>
      <c r="J351" s="19" t="str">
        <f t="shared" si="8"/>
        <v>O</v>
      </c>
      <c r="K351" s="106">
        <v>114</v>
      </c>
      <c r="L351" s="19"/>
      <c r="M351" s="19" t="s">
        <v>1029</v>
      </c>
      <c r="N351" s="19">
        <v>10565769</v>
      </c>
      <c r="O351" s="80">
        <v>381.93</v>
      </c>
      <c r="P351" s="131">
        <f t="shared" si="23"/>
        <v>653864.16</v>
      </c>
      <c r="Q351" s="18"/>
      <c r="V351" s="1">
        <f t="shared" si="22"/>
        <v>3</v>
      </c>
      <c r="W351" s="1" t="e">
        <f>_xlfn.XLOOKUP(N351,#REF!,#REF!,"없음")</f>
        <v>#REF!</v>
      </c>
      <c r="X351" s="1">
        <v>3</v>
      </c>
      <c r="Y351" s="1" t="e">
        <f>_xlfn.XLOOKUP(N351,#REF!,#REF!,"없음")</f>
        <v>#REF!</v>
      </c>
    </row>
    <row r="352" spans="1:25" ht="13.5" customHeight="1">
      <c r="A352" s="18" t="s">
        <v>5</v>
      </c>
      <c r="B352" s="18" t="s">
        <v>691</v>
      </c>
      <c r="C352" s="19" t="s">
        <v>1004</v>
      </c>
      <c r="D352" s="18" t="s">
        <v>1030</v>
      </c>
      <c r="E352" s="19" t="s">
        <v>1031</v>
      </c>
      <c r="F352" s="19" t="s">
        <v>787</v>
      </c>
      <c r="G352" s="19">
        <v>23</v>
      </c>
      <c r="H352" s="19">
        <v>6</v>
      </c>
      <c r="I352" s="196">
        <v>1</v>
      </c>
      <c r="J352" s="19" t="str">
        <f t="shared" si="8"/>
        <v>O</v>
      </c>
      <c r="K352" s="106">
        <v>222</v>
      </c>
      <c r="L352" s="19"/>
      <c r="M352" s="19" t="s">
        <v>509</v>
      </c>
      <c r="N352" s="19">
        <v>10222414</v>
      </c>
      <c r="O352" s="80">
        <v>936.51</v>
      </c>
      <c r="P352" s="131">
        <f t="shared" si="23"/>
        <v>1603305.1199999999</v>
      </c>
      <c r="Q352" s="18"/>
      <c r="V352" s="1">
        <f t="shared" si="22"/>
        <v>6</v>
      </c>
      <c r="W352" s="1" t="e">
        <f>_xlfn.XLOOKUP(N352,#REF!,#REF!,"없음")</f>
        <v>#REF!</v>
      </c>
      <c r="X352" s="1">
        <v>6</v>
      </c>
      <c r="Y352" s="1" t="e">
        <f>_xlfn.XLOOKUP(N352,#REF!,#REF!,"없음")</f>
        <v>#REF!</v>
      </c>
    </row>
    <row r="353" spans="1:26" ht="13.5" customHeight="1">
      <c r="A353" s="18" t="s">
        <v>5</v>
      </c>
      <c r="B353" s="18" t="s">
        <v>691</v>
      </c>
      <c r="C353" s="19" t="s">
        <v>1016</v>
      </c>
      <c r="D353" s="18" t="s">
        <v>1032</v>
      </c>
      <c r="E353" s="19" t="s">
        <v>1033</v>
      </c>
      <c r="F353" s="19" t="s">
        <v>1034</v>
      </c>
      <c r="G353" s="19">
        <v>3</v>
      </c>
      <c r="H353" s="19">
        <v>1</v>
      </c>
      <c r="I353" s="196">
        <v>1</v>
      </c>
      <c r="J353" s="19" t="str">
        <f t="shared" si="8"/>
        <v>O</v>
      </c>
      <c r="K353" s="106">
        <v>334</v>
      </c>
      <c r="L353" s="19"/>
      <c r="M353" s="19" t="s">
        <v>649</v>
      </c>
      <c r="N353" s="19" t="s">
        <v>1035</v>
      </c>
      <c r="O353" s="80"/>
      <c r="P353" s="131">
        <f t="shared" si="23"/>
        <v>0</v>
      </c>
      <c r="Q353" s="18"/>
      <c r="V353" s="1">
        <f t="shared" si="22"/>
        <v>1</v>
      </c>
      <c r="W353" s="1" t="e">
        <f>_xlfn.XLOOKUP(N353,#REF!,#REF!,"없음")</f>
        <v>#REF!</v>
      </c>
      <c r="Y353" s="1" t="e">
        <f>_xlfn.XLOOKUP(N353,#REF!,#REF!,"없음")</f>
        <v>#REF!</v>
      </c>
    </row>
    <row r="354" spans="1:26" ht="13.5" customHeight="1">
      <c r="A354" s="18" t="s">
        <v>5</v>
      </c>
      <c r="B354" s="18" t="s">
        <v>691</v>
      </c>
      <c r="C354" s="19" t="s">
        <v>1016</v>
      </c>
      <c r="D354" s="18" t="s">
        <v>1036</v>
      </c>
      <c r="E354" s="19"/>
      <c r="F354" s="19" t="s">
        <v>1034</v>
      </c>
      <c r="G354" s="19">
        <v>3</v>
      </c>
      <c r="H354" s="19">
        <v>1</v>
      </c>
      <c r="I354" s="196">
        <v>1</v>
      </c>
      <c r="J354" s="19" t="str">
        <f>IF(H354&lt;I354,"X","O")</f>
        <v>O</v>
      </c>
      <c r="K354" s="106">
        <v>334</v>
      </c>
      <c r="L354" s="19" t="s">
        <v>144</v>
      </c>
      <c r="M354" s="19" t="s">
        <v>649</v>
      </c>
      <c r="N354" s="19" t="s">
        <v>1037</v>
      </c>
      <c r="O354" s="80"/>
      <c r="P354" s="131">
        <f t="shared" si="23"/>
        <v>0</v>
      </c>
      <c r="Q354" s="18"/>
      <c r="V354" s="1">
        <f t="shared" si="22"/>
        <v>1</v>
      </c>
      <c r="Z354" t="s">
        <v>285</v>
      </c>
    </row>
    <row r="355" spans="1:26" ht="13.5" customHeight="1">
      <c r="A355" s="18" t="s">
        <v>5</v>
      </c>
      <c r="B355" s="18" t="s">
        <v>691</v>
      </c>
      <c r="C355" s="19" t="s">
        <v>1016</v>
      </c>
      <c r="D355" s="18" t="s">
        <v>1038</v>
      </c>
      <c r="E355" s="19" t="s">
        <v>1039</v>
      </c>
      <c r="F355" s="123" t="s">
        <v>1040</v>
      </c>
      <c r="G355" s="19">
        <v>3</v>
      </c>
      <c r="H355" s="19">
        <v>2</v>
      </c>
      <c r="I355" s="196">
        <v>1</v>
      </c>
      <c r="J355" s="19" t="str">
        <f t="shared" si="8"/>
        <v>O</v>
      </c>
      <c r="K355" s="106">
        <v>222</v>
      </c>
      <c r="L355" s="19"/>
      <c r="M355" s="19" t="s">
        <v>509</v>
      </c>
      <c r="N355" s="19" t="s">
        <v>1041</v>
      </c>
      <c r="O355" s="80">
        <v>1202.73</v>
      </c>
      <c r="P355" s="131">
        <f t="shared" si="23"/>
        <v>2059073.76</v>
      </c>
      <c r="Q355" s="18"/>
      <c r="V355" s="1">
        <f t="shared" si="22"/>
        <v>2</v>
      </c>
      <c r="W355" s="1" t="e">
        <f>_xlfn.XLOOKUP(N355,#REF!,#REF!,"없음")</f>
        <v>#REF!</v>
      </c>
      <c r="Y355" s="1" t="e">
        <f>_xlfn.XLOOKUP(N355,#REF!,#REF!,"없음")</f>
        <v>#REF!</v>
      </c>
    </row>
    <row r="356" spans="1:26" ht="13.5" customHeight="1">
      <c r="A356" s="18" t="s">
        <v>5</v>
      </c>
      <c r="B356" s="18" t="s">
        <v>691</v>
      </c>
      <c r="C356" s="19" t="s">
        <v>1016</v>
      </c>
      <c r="D356" s="18" t="s">
        <v>1042</v>
      </c>
      <c r="E356" s="19" t="s">
        <v>1043</v>
      </c>
      <c r="F356" s="19" t="s">
        <v>1044</v>
      </c>
      <c r="G356" s="19">
        <v>4</v>
      </c>
      <c r="H356" s="19">
        <v>2</v>
      </c>
      <c r="I356" s="196">
        <v>1</v>
      </c>
      <c r="J356" s="19" t="str">
        <f t="shared" si="8"/>
        <v>O</v>
      </c>
      <c r="K356" s="106">
        <v>222</v>
      </c>
      <c r="L356" s="19" t="s">
        <v>144</v>
      </c>
      <c r="M356" s="19" t="s">
        <v>509</v>
      </c>
      <c r="N356" s="19">
        <v>10395357</v>
      </c>
      <c r="O356" s="80"/>
      <c r="P356" s="131">
        <f t="shared" si="23"/>
        <v>0</v>
      </c>
      <c r="Q356" s="18"/>
      <c r="V356" s="1">
        <f t="shared" si="22"/>
        <v>2</v>
      </c>
      <c r="W356" s="1" t="e">
        <f>_xlfn.XLOOKUP(N356,#REF!,#REF!,"없음")</f>
        <v>#REF!</v>
      </c>
      <c r="X356" s="1">
        <v>2</v>
      </c>
      <c r="Y356" s="1" t="e">
        <f>_xlfn.XLOOKUP(N356,#REF!,#REF!,"없음")</f>
        <v>#REF!</v>
      </c>
    </row>
    <row r="357" spans="1:26" ht="13.5" customHeight="1">
      <c r="A357" s="18" t="s">
        <v>5</v>
      </c>
      <c r="B357" s="18" t="s">
        <v>691</v>
      </c>
      <c r="C357" s="19" t="s">
        <v>1016</v>
      </c>
      <c r="D357" s="18" t="s">
        <v>1045</v>
      </c>
      <c r="E357" s="19" t="s">
        <v>1046</v>
      </c>
      <c r="F357" s="19" t="s">
        <v>1047</v>
      </c>
      <c r="G357" s="19">
        <v>5</v>
      </c>
      <c r="H357" s="19">
        <v>1</v>
      </c>
      <c r="I357" s="196">
        <v>1</v>
      </c>
      <c r="J357" s="19" t="str">
        <f t="shared" si="8"/>
        <v>O</v>
      </c>
      <c r="K357" s="106">
        <v>222</v>
      </c>
      <c r="L357" s="19"/>
      <c r="M357" s="19" t="s">
        <v>509</v>
      </c>
      <c r="N357" s="19">
        <v>10222412</v>
      </c>
      <c r="O357" s="80">
        <v>699.98</v>
      </c>
      <c r="P357" s="131">
        <f t="shared" si="23"/>
        <v>1198365.76</v>
      </c>
      <c r="Q357" s="18"/>
      <c r="V357" s="1">
        <f t="shared" si="22"/>
        <v>1</v>
      </c>
      <c r="W357" s="1" t="e">
        <f>_xlfn.XLOOKUP(N357,#REF!,#REF!,"없음")</f>
        <v>#REF!</v>
      </c>
      <c r="Y357" s="1" t="e">
        <f>_xlfn.XLOOKUP(N357,#REF!,#REF!,"없음")</f>
        <v>#REF!</v>
      </c>
    </row>
    <row r="358" spans="1:26" ht="13.5" customHeight="1">
      <c r="A358" s="18" t="s">
        <v>5</v>
      </c>
      <c r="B358" s="18" t="s">
        <v>691</v>
      </c>
      <c r="C358" s="19" t="s">
        <v>1048</v>
      </c>
      <c r="D358" s="18" t="s">
        <v>1049</v>
      </c>
      <c r="E358" s="19" t="s">
        <v>1050</v>
      </c>
      <c r="F358" s="19" t="s">
        <v>1051</v>
      </c>
      <c r="G358" s="19">
        <v>2</v>
      </c>
      <c r="H358" s="19">
        <v>1</v>
      </c>
      <c r="I358" s="196">
        <v>1</v>
      </c>
      <c r="J358" s="19" t="str">
        <f>IF(H358&lt;I358,"X","O")</f>
        <v>O</v>
      </c>
      <c r="K358" s="106">
        <v>213</v>
      </c>
      <c r="L358" s="19" t="s">
        <v>144</v>
      </c>
      <c r="M358" s="19" t="s">
        <v>649</v>
      </c>
      <c r="N358" s="19">
        <v>10603695</v>
      </c>
      <c r="O358" s="80"/>
      <c r="P358" s="131">
        <f t="shared" si="23"/>
        <v>0</v>
      </c>
      <c r="Q358" s="18"/>
      <c r="V358" s="1">
        <f t="shared" si="22"/>
        <v>1</v>
      </c>
      <c r="W358" s="1" t="e">
        <f>_xlfn.XLOOKUP(N358,#REF!,#REF!,"없음")</f>
        <v>#REF!</v>
      </c>
      <c r="Y358" s="1" t="e">
        <f>_xlfn.XLOOKUP(N358,#REF!,#REF!,"없음")</f>
        <v>#REF!</v>
      </c>
    </row>
    <row r="359" spans="1:26" ht="13.5" customHeight="1">
      <c r="A359" s="18" t="s">
        <v>5</v>
      </c>
      <c r="B359" s="18" t="s">
        <v>691</v>
      </c>
      <c r="C359" s="19" t="s">
        <v>1048</v>
      </c>
      <c r="D359" s="18" t="s">
        <v>1052</v>
      </c>
      <c r="E359" s="19" t="s">
        <v>1053</v>
      </c>
      <c r="F359" s="19" t="s">
        <v>1054</v>
      </c>
      <c r="G359" s="19">
        <v>9</v>
      </c>
      <c r="H359" s="19">
        <v>2</v>
      </c>
      <c r="I359" s="196">
        <v>1</v>
      </c>
      <c r="J359" s="19" t="str">
        <f t="shared" si="8"/>
        <v>O</v>
      </c>
      <c r="K359" s="106">
        <v>213</v>
      </c>
      <c r="L359" s="19"/>
      <c r="M359" s="19" t="s">
        <v>649</v>
      </c>
      <c r="N359" s="19">
        <v>10545372</v>
      </c>
      <c r="O359" s="80">
        <v>382.25</v>
      </c>
      <c r="P359" s="131">
        <f t="shared" si="23"/>
        <v>654412</v>
      </c>
      <c r="Q359" s="18"/>
      <c r="V359" s="1">
        <f t="shared" si="22"/>
        <v>2</v>
      </c>
      <c r="W359" s="1" t="e">
        <f>_xlfn.XLOOKUP(N359,#REF!,#REF!,"없음")</f>
        <v>#REF!</v>
      </c>
      <c r="Y359" s="1" t="e">
        <f>_xlfn.XLOOKUP(N359,#REF!,#REF!,"없음")</f>
        <v>#REF!</v>
      </c>
    </row>
    <row r="360" spans="1:26" ht="13.5" customHeight="1">
      <c r="A360" s="18" t="s">
        <v>447</v>
      </c>
      <c r="B360" s="18" t="s">
        <v>691</v>
      </c>
      <c r="C360" s="19" t="s">
        <v>1055</v>
      </c>
      <c r="D360" s="18" t="s">
        <v>1056</v>
      </c>
      <c r="E360" s="19" t="s">
        <v>1057</v>
      </c>
      <c r="F360" s="19" t="s">
        <v>1058</v>
      </c>
      <c r="G360" s="19">
        <v>2</v>
      </c>
      <c r="H360" s="19">
        <v>1</v>
      </c>
      <c r="I360" s="196">
        <v>1</v>
      </c>
      <c r="J360" s="19" t="str">
        <f>IF(H360&lt;I360,"X","O")</f>
        <v>O</v>
      </c>
      <c r="K360" s="106">
        <v>135</v>
      </c>
      <c r="L360" s="19"/>
      <c r="M360" s="19" t="s">
        <v>1059</v>
      </c>
      <c r="N360" s="19" t="s">
        <v>1060</v>
      </c>
      <c r="O360" s="80"/>
      <c r="P360" s="131">
        <f t="shared" si="23"/>
        <v>0</v>
      </c>
      <c r="Q360" s="18"/>
      <c r="V360" s="1">
        <f t="shared" si="22"/>
        <v>1</v>
      </c>
      <c r="Z360" t="s">
        <v>285</v>
      </c>
    </row>
    <row r="361" spans="1:26" ht="13.5" customHeight="1">
      <c r="A361" s="18" t="s">
        <v>447</v>
      </c>
      <c r="B361" s="18" t="s">
        <v>691</v>
      </c>
      <c r="C361" s="19" t="s">
        <v>1055</v>
      </c>
      <c r="D361" s="18" t="s">
        <v>1061</v>
      </c>
      <c r="E361" s="19" t="s">
        <v>1062</v>
      </c>
      <c r="F361" s="19" t="s">
        <v>1063</v>
      </c>
      <c r="G361" s="19">
        <v>2</v>
      </c>
      <c r="H361" s="19">
        <v>1</v>
      </c>
      <c r="I361" s="196">
        <v>1</v>
      </c>
      <c r="J361" s="19" t="str">
        <f>IF(H361&lt;I361,"X","O")</f>
        <v>O</v>
      </c>
      <c r="K361" s="106">
        <v>215</v>
      </c>
      <c r="L361" s="19"/>
      <c r="M361" s="19" t="s">
        <v>1059</v>
      </c>
      <c r="N361" s="19" t="s">
        <v>1064</v>
      </c>
      <c r="O361" s="80"/>
      <c r="P361" s="131">
        <f t="shared" si="23"/>
        <v>0</v>
      </c>
      <c r="Q361" s="18"/>
      <c r="V361" s="1">
        <f t="shared" ref="V361:V424" si="24">H361+U361</f>
        <v>1</v>
      </c>
      <c r="Z361" t="s">
        <v>285</v>
      </c>
    </row>
    <row r="362" spans="1:26" ht="13.5" customHeight="1">
      <c r="A362" s="18" t="s">
        <v>447</v>
      </c>
      <c r="B362" s="18" t="s">
        <v>691</v>
      </c>
      <c r="C362" s="19" t="s">
        <v>1055</v>
      </c>
      <c r="D362" s="18" t="s">
        <v>1065</v>
      </c>
      <c r="E362" s="19" t="s">
        <v>1066</v>
      </c>
      <c r="F362" s="19" t="s">
        <v>1067</v>
      </c>
      <c r="G362" s="19">
        <v>2</v>
      </c>
      <c r="H362" s="19">
        <v>1</v>
      </c>
      <c r="I362" s="196">
        <v>1</v>
      </c>
      <c r="J362" s="19" t="str">
        <f>IF(H362&lt;I362,"X","O")</f>
        <v>O</v>
      </c>
      <c r="K362" s="106">
        <v>215</v>
      </c>
      <c r="L362" s="19"/>
      <c r="M362" s="19" t="s">
        <v>1059</v>
      </c>
      <c r="N362" s="19" t="s">
        <v>1068</v>
      </c>
      <c r="O362" s="80"/>
      <c r="P362" s="131">
        <f t="shared" si="23"/>
        <v>0</v>
      </c>
      <c r="Q362" s="18"/>
      <c r="V362" s="1">
        <f t="shared" si="24"/>
        <v>1</v>
      </c>
      <c r="Z362" t="s">
        <v>285</v>
      </c>
    </row>
    <row r="363" spans="1:26" ht="13.5" customHeight="1">
      <c r="A363" s="18" t="s">
        <v>447</v>
      </c>
      <c r="B363" s="18" t="s">
        <v>691</v>
      </c>
      <c r="C363" s="19" t="s">
        <v>1069</v>
      </c>
      <c r="D363" s="18" t="s">
        <v>1070</v>
      </c>
      <c r="E363" s="19" t="s">
        <v>1071</v>
      </c>
      <c r="F363" s="19" t="s">
        <v>682</v>
      </c>
      <c r="G363" s="19">
        <v>2</v>
      </c>
      <c r="H363" s="19">
        <v>1</v>
      </c>
      <c r="I363" s="196">
        <v>1</v>
      </c>
      <c r="J363" s="19" t="str">
        <f>IF(H363&lt;I363,"X","O")</f>
        <v>O</v>
      </c>
      <c r="K363" s="106">
        <v>233</v>
      </c>
      <c r="L363" s="19" t="s">
        <v>255</v>
      </c>
      <c r="M363" s="19" t="s">
        <v>816</v>
      </c>
      <c r="N363" s="19" t="s">
        <v>1072</v>
      </c>
      <c r="O363" s="80">
        <v>1554.44</v>
      </c>
      <c r="P363" s="131">
        <f t="shared" si="23"/>
        <v>2661201.2800000003</v>
      </c>
      <c r="Q363" s="18"/>
      <c r="V363" s="1">
        <f t="shared" si="24"/>
        <v>1</v>
      </c>
      <c r="W363" s="1" t="e">
        <f>_xlfn.XLOOKUP(N363,#REF!,#REF!,"없음")</f>
        <v>#REF!</v>
      </c>
      <c r="Y363" s="1" t="e">
        <f>_xlfn.XLOOKUP(N363,#REF!,#REF!,"없음")</f>
        <v>#REF!</v>
      </c>
    </row>
    <row r="364" spans="1:26" ht="13.5" customHeight="1">
      <c r="A364" s="18" t="s">
        <v>5</v>
      </c>
      <c r="B364" s="18" t="s">
        <v>691</v>
      </c>
      <c r="C364" s="19" t="s">
        <v>221</v>
      </c>
      <c r="D364" s="18" t="s">
        <v>1073</v>
      </c>
      <c r="E364" s="19" t="s">
        <v>1074</v>
      </c>
      <c r="F364" s="19" t="s">
        <v>709</v>
      </c>
      <c r="G364" s="19">
        <v>4</v>
      </c>
      <c r="H364" s="19">
        <v>2</v>
      </c>
      <c r="I364" s="198">
        <f>_xlfn.LET(
  _xlpm.orderNum, N364,
  _xlpm.usedCount, COUNTIFS('ASRS parts replacement'!F:F, _xlpm.orderNum, 'ASRS parts replacement'!A:A, "&gt;=2025-01-01", 'ASRS parts replacement'!A:A, "&lt;=2025-12-31"),
  IF(_xlpm.usedCount=0, 2, MAX(2, _xlpm.usedCount/12*6*2))
)</f>
        <v>2</v>
      </c>
      <c r="J364" s="19" t="str">
        <f t="shared" si="8"/>
        <v>O</v>
      </c>
      <c r="K364" s="106">
        <v>232</v>
      </c>
      <c r="L364" s="19"/>
      <c r="M364" s="19" t="s">
        <v>509</v>
      </c>
      <c r="N364" s="19">
        <v>10223513</v>
      </c>
      <c r="O364" s="80">
        <v>781.87</v>
      </c>
      <c r="P364" s="131">
        <f t="shared" si="23"/>
        <v>1338561.44</v>
      </c>
      <c r="Q364" s="18"/>
      <c r="V364" s="1">
        <f t="shared" si="24"/>
        <v>2</v>
      </c>
      <c r="W364" s="1" t="e">
        <f>_xlfn.XLOOKUP(N364,#REF!,#REF!,"없음")</f>
        <v>#REF!</v>
      </c>
      <c r="X364" s="1">
        <v>2</v>
      </c>
      <c r="Y364" s="1" t="e">
        <f>_xlfn.XLOOKUP(N364,#REF!,#REF!,"없음")</f>
        <v>#REF!</v>
      </c>
    </row>
    <row r="365" spans="1:26" ht="13.5" customHeight="1">
      <c r="A365" s="18" t="s">
        <v>5</v>
      </c>
      <c r="B365" s="18" t="s">
        <v>691</v>
      </c>
      <c r="C365" s="19" t="s">
        <v>221</v>
      </c>
      <c r="D365" s="18" t="s">
        <v>1075</v>
      </c>
      <c r="E365" s="19" t="s">
        <v>1076</v>
      </c>
      <c r="F365" s="19" t="s">
        <v>709</v>
      </c>
      <c r="G365" s="19">
        <v>4</v>
      </c>
      <c r="H365" s="19">
        <v>3</v>
      </c>
      <c r="I365" s="198">
        <f>_xlfn.LET(
  _xlpm.orderNum, N365,
  _xlpm.usedCount, COUNTIFS('ASRS parts replacement'!F:F, _xlpm.orderNum, 'ASRS parts replacement'!A:A, "&gt;=2025-01-01", 'ASRS parts replacement'!A:A, "&lt;=2025-12-31"),
  IF(_xlpm.usedCount=0, 2, MAX(2, _xlpm.usedCount/12*6*2))
)</f>
        <v>2</v>
      </c>
      <c r="J365" s="19" t="str">
        <f t="shared" si="8"/>
        <v>O</v>
      </c>
      <c r="K365" s="106" t="s">
        <v>515</v>
      </c>
      <c r="L365" s="19" t="s">
        <v>144</v>
      </c>
      <c r="M365" s="19" t="s">
        <v>509</v>
      </c>
      <c r="N365" s="19">
        <v>10221678</v>
      </c>
      <c r="O365" s="80">
        <v>708.16</v>
      </c>
      <c r="P365" s="131">
        <f t="shared" si="23"/>
        <v>1212369.9199999999</v>
      </c>
      <c r="Q365" s="18"/>
      <c r="V365" s="1">
        <f t="shared" si="24"/>
        <v>3</v>
      </c>
      <c r="W365" s="1" t="e">
        <f>_xlfn.XLOOKUP(N365,#REF!,#REF!,"없음")</f>
        <v>#REF!</v>
      </c>
      <c r="X365" s="1">
        <v>3</v>
      </c>
      <c r="Y365" s="1" t="e">
        <f>_xlfn.XLOOKUP(N365,#REF!,#REF!,"없음")</f>
        <v>#REF!</v>
      </c>
    </row>
    <row r="366" spans="1:26" ht="13.5" customHeight="1">
      <c r="A366" s="18" t="s">
        <v>5</v>
      </c>
      <c r="B366" s="18" t="s">
        <v>691</v>
      </c>
      <c r="C366" s="19" t="s">
        <v>221</v>
      </c>
      <c r="D366" s="18" t="s">
        <v>1077</v>
      </c>
      <c r="E366" s="19" t="s">
        <v>1078</v>
      </c>
      <c r="F366" s="19" t="s">
        <v>709</v>
      </c>
      <c r="G366" s="19">
        <v>4</v>
      </c>
      <c r="H366" s="19">
        <v>2</v>
      </c>
      <c r="I366" s="198">
        <f>_xlfn.LET(
  _xlpm.orderNum, N366,
  _xlpm.usedCount, COUNTIFS('ASRS parts replacement'!F:F, _xlpm.orderNum, 'ASRS parts replacement'!A:A, "&gt;=2025-01-01", 'ASRS parts replacement'!A:A, "&lt;=2025-12-31"),
  IF(_xlpm.usedCount=0, 2, MAX(2, _xlpm.usedCount/12*6*2))
)</f>
        <v>2</v>
      </c>
      <c r="J366" s="19" t="str">
        <f t="shared" si="8"/>
        <v>O</v>
      </c>
      <c r="K366" s="106">
        <v>244</v>
      </c>
      <c r="L366" s="19"/>
      <c r="M366" s="19" t="s">
        <v>509</v>
      </c>
      <c r="N366" s="19">
        <v>10223333</v>
      </c>
      <c r="O366" s="80">
        <v>3146.82</v>
      </c>
      <c r="P366" s="131">
        <f t="shared" si="23"/>
        <v>5387355.8399999999</v>
      </c>
      <c r="Q366" s="18"/>
      <c r="V366" s="1">
        <f t="shared" si="24"/>
        <v>2</v>
      </c>
      <c r="W366" s="1" t="e">
        <f>_xlfn.XLOOKUP(N366,#REF!,#REF!,"없음")</f>
        <v>#REF!</v>
      </c>
      <c r="Y366" s="1" t="e">
        <f>_xlfn.XLOOKUP(N366,#REF!,#REF!,"없음")</f>
        <v>#REF!</v>
      </c>
    </row>
    <row r="367" spans="1:26" ht="13.5" customHeight="1">
      <c r="A367" s="18" t="s">
        <v>5</v>
      </c>
      <c r="B367" s="18" t="s">
        <v>691</v>
      </c>
      <c r="C367" s="19" t="s">
        <v>221</v>
      </c>
      <c r="D367" s="18" t="s">
        <v>1079</v>
      </c>
      <c r="E367" s="19" t="s">
        <v>1080</v>
      </c>
      <c r="F367" s="19" t="s">
        <v>1081</v>
      </c>
      <c r="G367" s="19">
        <v>8</v>
      </c>
      <c r="H367" s="19">
        <v>2</v>
      </c>
      <c r="I367" s="198">
        <f>_xlfn.LET(
  _xlpm.orderNum, N367,
  _xlpm.usedCount, COUNTIFS('ASRS parts replacement'!F:F, _xlpm.orderNum, 'ASRS parts replacement'!A:A, "&gt;=2025-01-01", 'ASRS parts replacement'!A:A, "&lt;=2025-12-31"),
  IF(_xlpm.usedCount=0, 2, MAX(2, _xlpm.usedCount/12*6*2))
)</f>
        <v>2</v>
      </c>
      <c r="J367" s="19" t="str">
        <f t="shared" si="8"/>
        <v>O</v>
      </c>
      <c r="K367" s="106">
        <v>313</v>
      </c>
      <c r="L367" s="19"/>
      <c r="M367" s="19" t="s">
        <v>509</v>
      </c>
      <c r="N367" s="19">
        <v>10528089</v>
      </c>
      <c r="O367" s="80">
        <v>3233.74</v>
      </c>
      <c r="P367" s="131">
        <f t="shared" si="23"/>
        <v>5536162.8799999999</v>
      </c>
      <c r="Q367" s="18"/>
      <c r="V367" s="1">
        <f t="shared" si="24"/>
        <v>2</v>
      </c>
      <c r="W367" s="1" t="e">
        <f>_xlfn.XLOOKUP(N367,#REF!,#REF!,"없음")</f>
        <v>#REF!</v>
      </c>
      <c r="Y367" s="1" t="e">
        <f>_xlfn.XLOOKUP(N367,#REF!,#REF!,"없음")</f>
        <v>#REF!</v>
      </c>
    </row>
    <row r="368" spans="1:26" ht="13.5" customHeight="1">
      <c r="A368" s="18" t="s">
        <v>5</v>
      </c>
      <c r="B368" s="18" t="s">
        <v>691</v>
      </c>
      <c r="C368" s="19" t="s">
        <v>221</v>
      </c>
      <c r="D368" s="18" t="s">
        <v>1082</v>
      </c>
      <c r="E368" s="19" t="s">
        <v>1083</v>
      </c>
      <c r="F368" s="19" t="s">
        <v>709</v>
      </c>
      <c r="G368" s="19">
        <v>4</v>
      </c>
      <c r="H368" s="19">
        <v>2</v>
      </c>
      <c r="I368" s="198">
        <f>_xlfn.LET(
  _xlpm.orderNum, N368,
  _xlpm.usedCount, COUNTIFS('ASRS parts replacement'!F:F, _xlpm.orderNum, 'ASRS parts replacement'!A:A, "&gt;=2025-01-01", 'ASRS parts replacement'!A:A, "&lt;=2025-12-31"),
  IF(_xlpm.usedCount=0, 2, MAX(2, _xlpm.usedCount/12*6*2))
)</f>
        <v>2</v>
      </c>
      <c r="J368" s="19" t="str">
        <f t="shared" si="8"/>
        <v>O</v>
      </c>
      <c r="K368" s="106">
        <v>233</v>
      </c>
      <c r="L368" s="19"/>
      <c r="M368" s="19" t="s">
        <v>509</v>
      </c>
      <c r="N368" s="19">
        <v>10221184</v>
      </c>
      <c r="O368" s="80">
        <v>283.8</v>
      </c>
      <c r="P368" s="131">
        <f t="shared" si="23"/>
        <v>485865.60000000003</v>
      </c>
      <c r="Q368" s="18"/>
      <c r="V368" s="1">
        <f t="shared" si="24"/>
        <v>2</v>
      </c>
      <c r="W368" s="1" t="e">
        <f>_xlfn.XLOOKUP(N368,#REF!,#REF!,"없음")</f>
        <v>#REF!</v>
      </c>
      <c r="Y368" s="1" t="e">
        <f>_xlfn.XLOOKUP(N368,#REF!,#REF!,"없음")</f>
        <v>#REF!</v>
      </c>
    </row>
    <row r="369" spans="1:26" ht="13.5" customHeight="1">
      <c r="A369" s="18" t="s">
        <v>5</v>
      </c>
      <c r="B369" s="18" t="s">
        <v>691</v>
      </c>
      <c r="C369" s="19" t="s">
        <v>1084</v>
      </c>
      <c r="D369" s="18" t="s">
        <v>1085</v>
      </c>
      <c r="E369" s="19"/>
      <c r="F369" s="19"/>
      <c r="G369" s="19">
        <v>4</v>
      </c>
      <c r="H369" s="19">
        <v>3</v>
      </c>
      <c r="I369" s="198">
        <f>_xlfn.LET(
  _xlpm.orderNum, N369,
  _xlpm.usedCount, COUNTIFS('ASRS parts replacement'!F:F, _xlpm.orderNum, 'ASRS parts replacement'!A:A, "&gt;=2025-01-01", 'ASRS parts replacement'!A:A, "&lt;=2025-12-31"),
  IF(_xlpm.usedCount=0, 2, MAX(2, _xlpm.usedCount/12*6*2))
)</f>
        <v>2</v>
      </c>
      <c r="J369" s="19" t="str">
        <f t="shared" si="8"/>
        <v>O</v>
      </c>
      <c r="K369" s="106">
        <v>103</v>
      </c>
      <c r="L369" s="19"/>
      <c r="M369" s="19"/>
      <c r="N369" s="19">
        <v>10223903</v>
      </c>
      <c r="O369" s="80">
        <v>542.55999999999995</v>
      </c>
      <c r="P369" s="131">
        <f t="shared" si="23"/>
        <v>928862.71999999986</v>
      </c>
      <c r="Q369" s="18"/>
      <c r="V369" s="1">
        <f t="shared" si="24"/>
        <v>3</v>
      </c>
      <c r="W369" s="1" t="e">
        <f>_xlfn.XLOOKUP(N369,#REF!,#REF!,"없음")</f>
        <v>#REF!</v>
      </c>
      <c r="Y369" s="1" t="e">
        <f>_xlfn.XLOOKUP(N369,#REF!,#REF!,"없음")</f>
        <v>#REF!</v>
      </c>
    </row>
    <row r="370" spans="1:26" ht="13.5" customHeight="1">
      <c r="A370" s="18" t="s">
        <v>5</v>
      </c>
      <c r="B370" s="18" t="s">
        <v>691</v>
      </c>
      <c r="C370" s="19" t="s">
        <v>1086</v>
      </c>
      <c r="D370" s="18" t="s">
        <v>1087</v>
      </c>
      <c r="E370" s="19" t="s">
        <v>1088</v>
      </c>
      <c r="F370" s="19" t="s">
        <v>1089</v>
      </c>
      <c r="G370" s="19">
        <v>4</v>
      </c>
      <c r="H370" s="19">
        <v>2</v>
      </c>
      <c r="I370" s="198">
        <f>_xlfn.LET(
  _xlpm.orderNum, N370,
  _xlpm.usedCount, COUNTIFS('ASRS parts replacement'!F:F, _xlpm.orderNum, 'ASRS parts replacement'!A:A, "&gt;=2025-01-01", 'ASRS parts replacement'!A:A, "&lt;=2025-12-31"),
  IF(_xlpm.usedCount=0, 2, MAX(2, _xlpm.usedCount/12*6*2))
)</f>
        <v>2</v>
      </c>
      <c r="J370" s="19" t="str">
        <f t="shared" si="8"/>
        <v>O</v>
      </c>
      <c r="K370" s="106">
        <v>221</v>
      </c>
      <c r="L370" s="19"/>
      <c r="M370" s="19" t="s">
        <v>509</v>
      </c>
      <c r="N370" s="19">
        <v>10656066</v>
      </c>
      <c r="O370" s="80">
        <v>639.12</v>
      </c>
      <c r="P370" s="131">
        <f t="shared" si="23"/>
        <v>1094173.44</v>
      </c>
      <c r="Q370" s="18"/>
      <c r="V370" s="1">
        <f t="shared" si="24"/>
        <v>2</v>
      </c>
      <c r="W370" s="1" t="e">
        <f>_xlfn.XLOOKUP(N370,#REF!,#REF!,"없음")</f>
        <v>#REF!</v>
      </c>
      <c r="Y370" s="1" t="e">
        <f>_xlfn.XLOOKUP(N370,#REF!,#REF!,"없음")</f>
        <v>#REF!</v>
      </c>
    </row>
    <row r="371" spans="1:26" ht="13.5" customHeight="1">
      <c r="A371" s="18" t="s">
        <v>5</v>
      </c>
      <c r="B371" s="18" t="s">
        <v>691</v>
      </c>
      <c r="C371" s="19" t="s">
        <v>1086</v>
      </c>
      <c r="D371" s="18" t="s">
        <v>1090</v>
      </c>
      <c r="E371" s="19" t="s">
        <v>1091</v>
      </c>
      <c r="F371" s="19" t="s">
        <v>1089</v>
      </c>
      <c r="G371" s="19">
        <v>5</v>
      </c>
      <c r="H371" s="19">
        <v>2</v>
      </c>
      <c r="I371" s="198">
        <f>_xlfn.LET(
  _xlpm.orderNum, N371,
  _xlpm.usedCount, COUNTIFS('ASRS parts replacement'!F:F, _xlpm.orderNum, 'ASRS parts replacement'!A:A, "&gt;=2025-01-01", 'ASRS parts replacement'!A:A, "&lt;=2025-12-31"),
  IF(_xlpm.usedCount=0, 2, MAX(2, _xlpm.usedCount/12*6*2))
)</f>
        <v>2</v>
      </c>
      <c r="J371" s="19" t="str">
        <f t="shared" si="8"/>
        <v>O</v>
      </c>
      <c r="K371" s="106">
        <v>221</v>
      </c>
      <c r="L371" s="19"/>
      <c r="M371" s="19" t="s">
        <v>509</v>
      </c>
      <c r="N371" s="19">
        <v>10656216</v>
      </c>
      <c r="O371" s="80">
        <v>611.79</v>
      </c>
      <c r="P371" s="131">
        <f t="shared" si="23"/>
        <v>1047384.48</v>
      </c>
      <c r="Q371" s="18"/>
      <c r="V371" s="1">
        <f t="shared" si="24"/>
        <v>2</v>
      </c>
      <c r="W371" s="1" t="e">
        <f>_xlfn.XLOOKUP(N371,#REF!,#REF!,"없음")</f>
        <v>#REF!</v>
      </c>
      <c r="Y371" s="1" t="e">
        <f>_xlfn.XLOOKUP(N371,#REF!,#REF!,"없음")</f>
        <v>#REF!</v>
      </c>
    </row>
    <row r="372" spans="1:26" ht="13.5" customHeight="1">
      <c r="A372" s="18" t="s">
        <v>5</v>
      </c>
      <c r="B372" s="18" t="s">
        <v>691</v>
      </c>
      <c r="C372" s="19" t="s">
        <v>1092</v>
      </c>
      <c r="D372" s="18" t="s">
        <v>1093</v>
      </c>
      <c r="E372" s="19" t="s">
        <v>1094</v>
      </c>
      <c r="F372" s="19" t="s">
        <v>841</v>
      </c>
      <c r="G372" s="19">
        <v>67</v>
      </c>
      <c r="H372" s="19">
        <v>3</v>
      </c>
      <c r="I372" s="198">
        <f>_xlfn.LET(
  _xlpm.orderNum, N372,
  _xlpm.usedCount, COUNTIFS('ASRS parts replacement'!F:F, _xlpm.orderNum, 'ASRS parts replacement'!A:A, "&gt;=2025-01-01", 'ASRS parts replacement'!A:A, "&lt;=2025-12-31"),
  IF(_xlpm.usedCount=0, 2, MAX(2, _xlpm.usedCount/12*6*2))
)</f>
        <v>2</v>
      </c>
      <c r="J372" s="19" t="str">
        <f t="shared" si="8"/>
        <v>O</v>
      </c>
      <c r="K372" s="106">
        <v>124</v>
      </c>
      <c r="L372" s="19" t="s">
        <v>144</v>
      </c>
      <c r="M372" s="19" t="s">
        <v>1095</v>
      </c>
      <c r="N372" s="263">
        <v>10446264</v>
      </c>
      <c r="O372" s="264">
        <v>255.47</v>
      </c>
      <c r="P372" s="265">
        <f t="shared" si="23"/>
        <v>437364.64</v>
      </c>
      <c r="Q372" s="18"/>
      <c r="V372" s="1">
        <f t="shared" si="24"/>
        <v>3</v>
      </c>
      <c r="W372" s="1" t="e">
        <f>_xlfn.XLOOKUP(N372,#REF!,#REF!,"없음")</f>
        <v>#REF!</v>
      </c>
      <c r="Y372" s="1" t="e">
        <f>_xlfn.XLOOKUP(N372,#REF!,#REF!,"없음")</f>
        <v>#REF!</v>
      </c>
    </row>
    <row r="373" spans="1:26" ht="13.5" customHeight="1">
      <c r="A373" s="18" t="s">
        <v>5</v>
      </c>
      <c r="B373" s="18" t="s">
        <v>691</v>
      </c>
      <c r="C373" s="19" t="s">
        <v>1092</v>
      </c>
      <c r="D373" s="18" t="s">
        <v>1096</v>
      </c>
      <c r="E373" s="19" t="s">
        <v>1097</v>
      </c>
      <c r="F373" s="19" t="s">
        <v>1098</v>
      </c>
      <c r="G373" s="19">
        <v>167</v>
      </c>
      <c r="H373" s="19">
        <v>4</v>
      </c>
      <c r="I373" s="198">
        <f>_xlfn.LET(
  _xlpm.orderNum, N373,
  _xlpm.usedCount, COUNTIFS('ASRS parts replacement'!F:F, _xlpm.orderNum, 'ASRS parts replacement'!A:A, "&gt;=2025-01-01", 'ASRS parts replacement'!A:A, "&lt;=2025-12-31"),
  IF(_xlpm.usedCount=0, 2, MAX(2, _xlpm.usedCount/12*6*2))
)</f>
        <v>2</v>
      </c>
      <c r="J373" s="19" t="str">
        <f t="shared" si="8"/>
        <v>O</v>
      </c>
      <c r="K373" s="106">
        <v>124</v>
      </c>
      <c r="L373" s="19" t="s">
        <v>144</v>
      </c>
      <c r="M373" s="19" t="s">
        <v>1095</v>
      </c>
      <c r="N373" s="263">
        <v>10218312</v>
      </c>
      <c r="O373" s="264">
        <v>255.47</v>
      </c>
      <c r="P373" s="265">
        <f t="shared" si="23"/>
        <v>437364.64</v>
      </c>
      <c r="Q373" s="18"/>
      <c r="V373" s="1">
        <f t="shared" si="24"/>
        <v>4</v>
      </c>
      <c r="W373" s="1" t="e">
        <f>_xlfn.XLOOKUP(N373,#REF!,#REF!,"없음")</f>
        <v>#REF!</v>
      </c>
      <c r="Y373" s="1" t="e">
        <f>_xlfn.XLOOKUP(N373,#REF!,#REF!,"없음")</f>
        <v>#REF!</v>
      </c>
    </row>
    <row r="374" spans="1:26" ht="13.5" customHeight="1">
      <c r="A374" s="18" t="s">
        <v>5</v>
      </c>
      <c r="B374" s="18" t="s">
        <v>691</v>
      </c>
      <c r="C374" s="19" t="s">
        <v>1092</v>
      </c>
      <c r="D374" s="18" t="s">
        <v>1099</v>
      </c>
      <c r="E374" s="19" t="s">
        <v>1094</v>
      </c>
      <c r="F374" s="19" t="s">
        <v>841</v>
      </c>
      <c r="G374" s="19">
        <v>49</v>
      </c>
      <c r="H374" s="19">
        <v>7</v>
      </c>
      <c r="I374" s="198">
        <f>_xlfn.LET(
  _xlpm.orderNum, N374,
  _xlpm.usedCount, COUNTIFS('ASRS parts replacement'!F:F, _xlpm.orderNum, 'ASRS parts replacement'!A:A, "&gt;=2025-01-01", 'ASRS parts replacement'!A:A, "&lt;=2025-12-31"),
  IF(_xlpm.usedCount=0, 2, MAX(2, _xlpm.usedCount/12*6*2))
)</f>
        <v>2</v>
      </c>
      <c r="J374" s="19" t="str">
        <f t="shared" si="8"/>
        <v>O</v>
      </c>
      <c r="K374" s="106">
        <v>124</v>
      </c>
      <c r="L374" s="19" t="s">
        <v>144</v>
      </c>
      <c r="M374" s="19" t="s">
        <v>1095</v>
      </c>
      <c r="N374" s="19">
        <v>10378041</v>
      </c>
      <c r="O374" s="80">
        <v>138.91</v>
      </c>
      <c r="P374" s="131">
        <f t="shared" si="23"/>
        <v>237813.91999999998</v>
      </c>
      <c r="Q374" s="18"/>
      <c r="V374" s="1">
        <f t="shared" si="24"/>
        <v>7</v>
      </c>
      <c r="W374" s="1" t="e">
        <f>_xlfn.XLOOKUP(N374,#REF!,#REF!,"없음")</f>
        <v>#REF!</v>
      </c>
      <c r="X374" s="1">
        <v>6</v>
      </c>
      <c r="Y374" s="1" t="e">
        <f>_xlfn.XLOOKUP(N374,#REF!,#REF!,"없음")</f>
        <v>#REF!</v>
      </c>
    </row>
    <row r="375" spans="1:26" ht="13.5" customHeight="1">
      <c r="A375" s="18" t="s">
        <v>5</v>
      </c>
      <c r="B375" s="18" t="s">
        <v>691</v>
      </c>
      <c r="C375" s="19" t="s">
        <v>1092</v>
      </c>
      <c r="D375" s="18" t="s">
        <v>1100</v>
      </c>
      <c r="E375" s="19" t="s">
        <v>1101</v>
      </c>
      <c r="F375" s="19" t="s">
        <v>1102</v>
      </c>
      <c r="G375" s="19">
        <v>35</v>
      </c>
      <c r="H375" s="19">
        <v>21</v>
      </c>
      <c r="I375" s="198">
        <f>_xlfn.LET(
  _xlpm.orderNum, N375,
  _xlpm.usedCount, COUNTIFS('ASRS parts replacement'!F:F, _xlpm.orderNum, 'ASRS parts replacement'!A:A, "&gt;=2025-01-01", 'ASRS parts replacement'!A:A, "&lt;=2025-12-31"),
  IF(_xlpm.usedCount=0, 2, MAX(2, _xlpm.usedCount/12*6*2))
)</f>
        <v>2</v>
      </c>
      <c r="J375" s="19" t="str">
        <f t="shared" si="8"/>
        <v>O</v>
      </c>
      <c r="K375" s="106">
        <v>212</v>
      </c>
      <c r="L375" s="19"/>
      <c r="M375" s="19" t="s">
        <v>1103</v>
      </c>
      <c r="N375" s="19">
        <v>10680637</v>
      </c>
      <c r="O375" s="80">
        <v>557.98</v>
      </c>
      <c r="P375" s="131">
        <f t="shared" si="23"/>
        <v>955261.76</v>
      </c>
      <c r="Q375" s="18"/>
      <c r="V375" s="1">
        <f t="shared" si="24"/>
        <v>21</v>
      </c>
      <c r="W375" s="1" t="e">
        <f>_xlfn.XLOOKUP(N375,#REF!,#REF!,"없음")</f>
        <v>#REF!</v>
      </c>
      <c r="Y375" s="1" t="e">
        <f>_xlfn.XLOOKUP(N375,#REF!,#REF!,"없음")</f>
        <v>#REF!</v>
      </c>
    </row>
    <row r="376" spans="1:26" ht="13.5" customHeight="1">
      <c r="A376" s="18" t="s">
        <v>5</v>
      </c>
      <c r="B376" s="18" t="s">
        <v>691</v>
      </c>
      <c r="C376" s="19" t="s">
        <v>1092</v>
      </c>
      <c r="D376" s="18" t="s">
        <v>1104</v>
      </c>
      <c r="E376" s="19" t="s">
        <v>1105</v>
      </c>
      <c r="F376" s="123" t="s">
        <v>1106</v>
      </c>
      <c r="G376" s="19">
        <v>5</v>
      </c>
      <c r="H376" s="19">
        <v>1</v>
      </c>
      <c r="I376" s="196">
        <v>1</v>
      </c>
      <c r="J376" s="19" t="str">
        <f t="shared" si="8"/>
        <v>O</v>
      </c>
      <c r="K376" s="106">
        <v>124</v>
      </c>
      <c r="L376" s="19"/>
      <c r="M376" s="19" t="s">
        <v>1107</v>
      </c>
      <c r="N376" s="19">
        <v>10670781</v>
      </c>
      <c r="O376" s="80">
        <v>159.28</v>
      </c>
      <c r="P376" s="131">
        <f t="shared" si="23"/>
        <v>272687.35999999999</v>
      </c>
      <c r="Q376" s="18"/>
      <c r="V376" s="1">
        <f t="shared" si="24"/>
        <v>1</v>
      </c>
      <c r="W376" s="1" t="e">
        <f>_xlfn.XLOOKUP(N376,#REF!,#REF!,"없음")</f>
        <v>#REF!</v>
      </c>
      <c r="Y376" s="1" t="e">
        <f>_xlfn.XLOOKUP(N376,#REF!,#REF!,"없음")</f>
        <v>#REF!</v>
      </c>
    </row>
    <row r="377" spans="1:26" ht="13.5" customHeight="1">
      <c r="A377" s="18" t="s">
        <v>5</v>
      </c>
      <c r="B377" s="18" t="s">
        <v>691</v>
      </c>
      <c r="C377" s="19" t="s">
        <v>1092</v>
      </c>
      <c r="D377" s="18" t="s">
        <v>1108</v>
      </c>
      <c r="E377" s="19" t="s">
        <v>1109</v>
      </c>
      <c r="F377" s="19" t="s">
        <v>1110</v>
      </c>
      <c r="G377" s="19">
        <v>180</v>
      </c>
      <c r="H377" s="19">
        <v>5</v>
      </c>
      <c r="I377" s="198">
        <f>_xlfn.LET(
  _xlpm.orderNum, N377,
  _xlpm.usedCount, COUNTIFS('ASRS parts replacement'!F:F, _xlpm.orderNum, 'ASRS parts replacement'!A:A, "&gt;=2025-01-01", 'ASRS parts replacement'!A:A, "&lt;=2025-12-31"),
  IF(_xlpm.usedCount=0, 2, MAX(2, _xlpm.usedCount/12*6*2))
)</f>
        <v>2</v>
      </c>
      <c r="J377" s="19" t="str">
        <f t="shared" si="8"/>
        <v>O</v>
      </c>
      <c r="K377" s="106">
        <v>114</v>
      </c>
      <c r="L377" s="19"/>
      <c r="M377" s="19" t="s">
        <v>1107</v>
      </c>
      <c r="N377" s="19">
        <v>10623481</v>
      </c>
      <c r="O377" s="80">
        <v>159.28</v>
      </c>
      <c r="P377" s="131">
        <f t="shared" si="23"/>
        <v>272687.35999999999</v>
      </c>
      <c r="Q377" s="18"/>
      <c r="V377" s="1">
        <f t="shared" si="24"/>
        <v>5</v>
      </c>
      <c r="W377" s="1" t="e">
        <f>_xlfn.XLOOKUP(N377,#REF!,#REF!,"없음")</f>
        <v>#REF!</v>
      </c>
      <c r="X377" s="1">
        <v>6</v>
      </c>
      <c r="Y377" s="1" t="e">
        <f>_xlfn.XLOOKUP(N377,#REF!,#REF!,"없음")</f>
        <v>#REF!</v>
      </c>
    </row>
    <row r="378" spans="1:26" ht="13.35" customHeight="1">
      <c r="A378" s="18" t="s">
        <v>5</v>
      </c>
      <c r="B378" s="18" t="s">
        <v>691</v>
      </c>
      <c r="C378" s="19" t="s">
        <v>1111</v>
      </c>
      <c r="D378" s="18" t="s">
        <v>1112</v>
      </c>
      <c r="E378" s="19" t="s">
        <v>1113</v>
      </c>
      <c r="F378" s="19" t="s">
        <v>1110</v>
      </c>
      <c r="G378" s="19">
        <v>64</v>
      </c>
      <c r="H378" s="19">
        <v>2</v>
      </c>
      <c r="I378" s="198">
        <f>_xlfn.LET(
  _xlpm.orderNum, N378,
  _xlpm.usedCount, COUNTIFS('ASRS parts replacement'!F:F, _xlpm.orderNum, 'ASRS parts replacement'!A:A, "&gt;=2025-01-01", 'ASRS parts replacement'!A:A, "&lt;=2025-12-31"),
  IF(_xlpm.usedCount=0, 2, MAX(2, _xlpm.usedCount/12*6*2))
)</f>
        <v>2</v>
      </c>
      <c r="J378" s="19" t="str">
        <f>IF(H378&lt;I378,"X","O")</f>
        <v>O</v>
      </c>
      <c r="K378" s="106">
        <v>114</v>
      </c>
      <c r="L378" s="19"/>
      <c r="M378" s="19" t="s">
        <v>1107</v>
      </c>
      <c r="N378" s="19">
        <v>10623480</v>
      </c>
      <c r="O378" s="80"/>
      <c r="P378" s="131">
        <f t="shared" si="23"/>
        <v>0</v>
      </c>
      <c r="Q378" s="18"/>
      <c r="V378" s="1">
        <f t="shared" si="24"/>
        <v>2</v>
      </c>
      <c r="Z378" t="s">
        <v>285</v>
      </c>
    </row>
    <row r="379" spans="1:26" ht="13.5" customHeight="1">
      <c r="A379" s="18" t="s">
        <v>5</v>
      </c>
      <c r="B379" s="18" t="s">
        <v>691</v>
      </c>
      <c r="C379" s="19" t="s">
        <v>1092</v>
      </c>
      <c r="D379" s="18" t="s">
        <v>1114</v>
      </c>
      <c r="E379" s="19" t="s">
        <v>1115</v>
      </c>
      <c r="F379" s="19" t="s">
        <v>787</v>
      </c>
      <c r="G379" s="19">
        <v>107</v>
      </c>
      <c r="H379" s="19">
        <v>4</v>
      </c>
      <c r="I379" s="198">
        <f>_xlfn.LET(
  _xlpm.orderNum, N379,
  _xlpm.usedCount, COUNTIFS('ASRS parts replacement'!F:F, _xlpm.orderNum, 'ASRS parts replacement'!A:A, "&gt;=2025-01-01", 'ASRS parts replacement'!A:A, "&lt;=2025-12-31"),
  IF(_xlpm.usedCount=0, 2, MAX(2, _xlpm.usedCount/12*6*2))
)</f>
        <v>2</v>
      </c>
      <c r="J379" s="19" t="str">
        <f t="shared" si="8"/>
        <v>O</v>
      </c>
      <c r="K379" s="106">
        <v>124</v>
      </c>
      <c r="L379" s="19"/>
      <c r="M379" s="19" t="s">
        <v>461</v>
      </c>
      <c r="N379" s="19">
        <v>10219445</v>
      </c>
      <c r="O379" s="80">
        <v>209.18</v>
      </c>
      <c r="P379" s="131">
        <f t="shared" si="23"/>
        <v>358116.16000000003</v>
      </c>
      <c r="Q379" s="18"/>
      <c r="V379" s="1">
        <f t="shared" si="24"/>
        <v>4</v>
      </c>
      <c r="W379" s="1" t="e">
        <f>_xlfn.XLOOKUP(N379,#REF!,#REF!,"없음")</f>
        <v>#REF!</v>
      </c>
      <c r="Y379" s="1" t="e">
        <f>_xlfn.XLOOKUP(N379,#REF!,#REF!,"없음")</f>
        <v>#REF!</v>
      </c>
    </row>
    <row r="380" spans="1:26" ht="13.5" customHeight="1">
      <c r="A380" s="18" t="s">
        <v>5</v>
      </c>
      <c r="B380" s="18" t="s">
        <v>691</v>
      </c>
      <c r="C380" s="19" t="s">
        <v>1111</v>
      </c>
      <c r="D380" s="18" t="s">
        <v>1116</v>
      </c>
      <c r="E380" s="19" t="s">
        <v>1094</v>
      </c>
      <c r="F380" s="19"/>
      <c r="G380" s="19">
        <v>4</v>
      </c>
      <c r="H380" s="19">
        <v>2</v>
      </c>
      <c r="I380" s="196">
        <v>1</v>
      </c>
      <c r="J380" s="19" t="str">
        <f t="shared" si="8"/>
        <v>O</v>
      </c>
      <c r="K380" s="106">
        <v>124</v>
      </c>
      <c r="L380" s="19"/>
      <c r="M380" s="19" t="s">
        <v>1117</v>
      </c>
      <c r="N380" s="19">
        <v>10527987</v>
      </c>
      <c r="O380" s="80">
        <v>92.61</v>
      </c>
      <c r="P380" s="131">
        <f t="shared" si="23"/>
        <v>158548.32</v>
      </c>
      <c r="Q380" s="18"/>
      <c r="V380" s="1">
        <f t="shared" si="24"/>
        <v>2</v>
      </c>
      <c r="W380" s="1" t="e">
        <f>_xlfn.XLOOKUP(N380,#REF!,#REF!,"없음")</f>
        <v>#REF!</v>
      </c>
      <c r="Y380" s="1" t="e">
        <f>_xlfn.XLOOKUP(N380,#REF!,#REF!,"없음")</f>
        <v>#REF!</v>
      </c>
    </row>
    <row r="381" spans="1:26" ht="13.5" customHeight="1">
      <c r="A381" s="18" t="s">
        <v>5</v>
      </c>
      <c r="B381" s="18" t="s">
        <v>691</v>
      </c>
      <c r="C381" s="19" t="s">
        <v>1111</v>
      </c>
      <c r="D381" s="18" t="s">
        <v>1118</v>
      </c>
      <c r="E381" s="19" t="s">
        <v>1119</v>
      </c>
      <c r="F381" s="19" t="s">
        <v>721</v>
      </c>
      <c r="G381" s="19">
        <v>1</v>
      </c>
      <c r="H381" s="19">
        <v>2</v>
      </c>
      <c r="I381" s="196">
        <v>1</v>
      </c>
      <c r="J381" s="19" t="str">
        <f t="shared" si="8"/>
        <v>O</v>
      </c>
      <c r="K381" s="106">
        <v>124</v>
      </c>
      <c r="L381" s="19"/>
      <c r="M381" s="19" t="s">
        <v>509</v>
      </c>
      <c r="N381" s="19">
        <v>10218315</v>
      </c>
      <c r="O381" s="80">
        <v>348.51</v>
      </c>
      <c r="P381" s="131">
        <f t="shared" si="23"/>
        <v>596649.12</v>
      </c>
      <c r="Q381" s="18"/>
      <c r="V381" s="1">
        <f t="shared" si="24"/>
        <v>2</v>
      </c>
      <c r="W381" s="1" t="e">
        <f>_xlfn.XLOOKUP(N381,#REF!,#REF!,"없음")</f>
        <v>#REF!</v>
      </c>
      <c r="Y381" s="1" t="e">
        <f>_xlfn.XLOOKUP(N381,#REF!,#REF!,"없음")</f>
        <v>#REF!</v>
      </c>
    </row>
    <row r="382" spans="1:26" ht="13.5" customHeight="1">
      <c r="A382" s="18" t="s">
        <v>5</v>
      </c>
      <c r="B382" s="18" t="s">
        <v>691</v>
      </c>
      <c r="C382" s="19" t="s">
        <v>1092</v>
      </c>
      <c r="D382" s="18" t="s">
        <v>1120</v>
      </c>
      <c r="E382" s="19" t="s">
        <v>1121</v>
      </c>
      <c r="F382" s="19" t="s">
        <v>1122</v>
      </c>
      <c r="G382" s="19">
        <v>4</v>
      </c>
      <c r="H382" s="19">
        <v>2</v>
      </c>
      <c r="I382" s="196">
        <v>1</v>
      </c>
      <c r="J382" s="19" t="str">
        <f t="shared" si="8"/>
        <v>O</v>
      </c>
      <c r="K382" s="106">
        <v>311</v>
      </c>
      <c r="L382" s="19"/>
      <c r="M382" s="19" t="s">
        <v>1123</v>
      </c>
      <c r="N382" s="19">
        <v>10216536</v>
      </c>
      <c r="O382" s="80">
        <v>43.87</v>
      </c>
      <c r="P382" s="131">
        <f t="shared" si="23"/>
        <v>75105.440000000002</v>
      </c>
      <c r="Q382" s="18"/>
      <c r="V382" s="1">
        <f t="shared" si="24"/>
        <v>2</v>
      </c>
      <c r="W382" s="1" t="e">
        <f>_xlfn.XLOOKUP(N382,#REF!,#REF!,"없음")</f>
        <v>#REF!</v>
      </c>
      <c r="Y382" s="1" t="e">
        <f>_xlfn.XLOOKUP(N382,#REF!,#REF!,"없음")</f>
        <v>#REF!</v>
      </c>
    </row>
    <row r="383" spans="1:26" ht="13.5" customHeight="1">
      <c r="A383" s="18" t="s">
        <v>5</v>
      </c>
      <c r="B383" s="18" t="s">
        <v>691</v>
      </c>
      <c r="C383" s="19" t="s">
        <v>1092</v>
      </c>
      <c r="D383" s="18" t="s">
        <v>1124</v>
      </c>
      <c r="E383" s="19" t="s">
        <v>1125</v>
      </c>
      <c r="F383" s="19" t="s">
        <v>1126</v>
      </c>
      <c r="G383" s="19">
        <v>4</v>
      </c>
      <c r="H383" s="19">
        <v>1</v>
      </c>
      <c r="I383" s="196">
        <v>1</v>
      </c>
      <c r="J383" s="19" t="str">
        <f t="shared" si="8"/>
        <v>O</v>
      </c>
      <c r="K383" s="106">
        <v>311</v>
      </c>
      <c r="L383" s="19" t="s">
        <v>255</v>
      </c>
      <c r="M383" s="19"/>
      <c r="N383" s="19">
        <v>10617330</v>
      </c>
      <c r="O383" s="80">
        <v>117.87</v>
      </c>
      <c r="P383" s="131">
        <f t="shared" si="23"/>
        <v>201793.44</v>
      </c>
      <c r="Q383" s="18"/>
      <c r="V383" s="1">
        <f t="shared" si="24"/>
        <v>1</v>
      </c>
      <c r="W383" s="1" t="e">
        <f>_xlfn.XLOOKUP(N383,#REF!,#REF!,"없음")</f>
        <v>#REF!</v>
      </c>
      <c r="Y383" s="1" t="e">
        <f>_xlfn.XLOOKUP(N383,#REF!,#REF!,"없음")</f>
        <v>#REF!</v>
      </c>
    </row>
    <row r="384" spans="1:26" ht="13.5" customHeight="1">
      <c r="A384" s="18" t="s">
        <v>5</v>
      </c>
      <c r="B384" s="18" t="s">
        <v>691</v>
      </c>
      <c r="C384" s="19" t="s">
        <v>1092</v>
      </c>
      <c r="D384" s="18" t="s">
        <v>1127</v>
      </c>
      <c r="E384" s="19"/>
      <c r="F384" s="19"/>
      <c r="G384" s="19">
        <v>2</v>
      </c>
      <c r="H384" s="19">
        <v>1</v>
      </c>
      <c r="I384" s="196">
        <v>1</v>
      </c>
      <c r="J384" s="19" t="str">
        <f t="shared" si="8"/>
        <v>O</v>
      </c>
      <c r="K384" s="106"/>
      <c r="L384" s="19"/>
      <c r="M384" s="19"/>
      <c r="N384" s="19">
        <v>10613746</v>
      </c>
      <c r="O384" s="80">
        <v>31.03</v>
      </c>
      <c r="P384" s="131">
        <f t="shared" si="23"/>
        <v>53123.360000000001</v>
      </c>
      <c r="Q384" s="18"/>
      <c r="V384" s="1">
        <f t="shared" si="24"/>
        <v>1</v>
      </c>
      <c r="W384" s="1" t="e">
        <f>_xlfn.XLOOKUP(N384,#REF!,#REF!,"없음")</f>
        <v>#REF!</v>
      </c>
      <c r="Y384" s="1" t="e">
        <f>_xlfn.XLOOKUP(N384,#REF!,#REF!,"없음")</f>
        <v>#REF!</v>
      </c>
    </row>
    <row r="385" spans="1:26" ht="13.35" customHeight="1">
      <c r="A385" s="18" t="s">
        <v>5</v>
      </c>
      <c r="B385" s="18" t="s">
        <v>691</v>
      </c>
      <c r="C385" s="19" t="s">
        <v>1111</v>
      </c>
      <c r="D385" s="18" t="s">
        <v>1128</v>
      </c>
      <c r="E385" s="19"/>
      <c r="F385" s="19" t="s">
        <v>1129</v>
      </c>
      <c r="G385" s="19">
        <v>24</v>
      </c>
      <c r="H385" s="19">
        <v>2</v>
      </c>
      <c r="I385" s="198">
        <f>_xlfn.LET(
  _xlpm.orderNum, N385,
  _xlpm.usedCount, COUNTIFS('ASRS parts replacement'!F:F, _xlpm.orderNum, 'ASRS parts replacement'!A:A, "&gt;=2025-01-01", 'ASRS parts replacement'!A:A, "&lt;=2025-12-31"),
  IF(_xlpm.usedCount=0, 2, MAX(2, _xlpm.usedCount/12*6*2))
)</f>
        <v>2</v>
      </c>
      <c r="J385" s="19" t="str">
        <f t="shared" si="8"/>
        <v>O</v>
      </c>
      <c r="K385" s="106">
        <v>212</v>
      </c>
      <c r="L385" s="19" t="s">
        <v>255</v>
      </c>
      <c r="M385" s="19"/>
      <c r="N385" s="19" t="s">
        <v>1130</v>
      </c>
      <c r="O385" s="80"/>
      <c r="P385" s="131">
        <f t="shared" si="23"/>
        <v>0</v>
      </c>
      <c r="Q385" s="18"/>
      <c r="V385" s="1">
        <f t="shared" si="24"/>
        <v>2</v>
      </c>
      <c r="W385" s="1" t="e">
        <f>_xlfn.XLOOKUP(N385,#REF!,#REF!,"없음")</f>
        <v>#REF!</v>
      </c>
      <c r="X385" s="1">
        <v>2</v>
      </c>
      <c r="Y385" s="1" t="e">
        <f>_xlfn.XLOOKUP(N385,#REF!,#REF!,"없음")</f>
        <v>#REF!</v>
      </c>
    </row>
    <row r="386" spans="1:26" ht="13.5" customHeight="1">
      <c r="A386" s="18" t="s">
        <v>5</v>
      </c>
      <c r="B386" s="18" t="s">
        <v>691</v>
      </c>
      <c r="C386" s="19" t="s">
        <v>1131</v>
      </c>
      <c r="D386" s="18" t="s">
        <v>1132</v>
      </c>
      <c r="E386" s="19" t="s">
        <v>1133</v>
      </c>
      <c r="F386" s="19" t="s">
        <v>1134</v>
      </c>
      <c r="G386" s="19">
        <v>11</v>
      </c>
      <c r="H386" s="19">
        <v>3</v>
      </c>
      <c r="I386" s="196">
        <v>1</v>
      </c>
      <c r="J386" s="19" t="str">
        <f t="shared" si="8"/>
        <v>O</v>
      </c>
      <c r="K386" s="106">
        <v>222</v>
      </c>
      <c r="L386" s="19"/>
      <c r="M386" s="19" t="s">
        <v>509</v>
      </c>
      <c r="N386" s="19">
        <v>10565311</v>
      </c>
      <c r="O386" s="80">
        <v>267.3</v>
      </c>
      <c r="P386" s="131">
        <f t="shared" si="23"/>
        <v>457617.60000000003</v>
      </c>
      <c r="Q386" s="18"/>
      <c r="V386" s="1">
        <f t="shared" si="24"/>
        <v>3</v>
      </c>
      <c r="W386" s="1" t="e">
        <f>_xlfn.XLOOKUP(N386,#REF!,#REF!,"없음")</f>
        <v>#REF!</v>
      </c>
      <c r="Y386" s="1" t="e">
        <f>_xlfn.XLOOKUP(N386,#REF!,#REF!,"없음")</f>
        <v>#REF!</v>
      </c>
    </row>
    <row r="387" spans="1:26" ht="13.5" customHeight="1">
      <c r="A387" s="18" t="s">
        <v>5</v>
      </c>
      <c r="B387" s="18" t="s">
        <v>691</v>
      </c>
      <c r="C387" s="19" t="s">
        <v>1131</v>
      </c>
      <c r="D387" s="18" t="s">
        <v>1135</v>
      </c>
      <c r="E387" s="19"/>
      <c r="F387" s="19"/>
      <c r="G387" s="19">
        <v>3</v>
      </c>
      <c r="H387" s="19">
        <v>1</v>
      </c>
      <c r="I387" s="196">
        <v>1</v>
      </c>
      <c r="J387" s="19" t="str">
        <f t="shared" ref="J387:J401" si="25">IF(H387&lt;I387,"X","O")</f>
        <v>O</v>
      </c>
      <c r="K387" s="106"/>
      <c r="L387" s="19"/>
      <c r="M387" s="19"/>
      <c r="N387" s="19">
        <v>10581708</v>
      </c>
      <c r="O387" s="80">
        <v>20.170000000000002</v>
      </c>
      <c r="P387" s="131">
        <f t="shared" si="23"/>
        <v>34531.040000000001</v>
      </c>
      <c r="Q387" s="18"/>
      <c r="V387" s="1">
        <f t="shared" si="24"/>
        <v>1</v>
      </c>
      <c r="W387" s="1" t="e">
        <f>_xlfn.XLOOKUP(N387,#REF!,#REF!,"없음")</f>
        <v>#REF!</v>
      </c>
      <c r="Y387" s="1" t="e">
        <f>_xlfn.XLOOKUP(N387,#REF!,#REF!,"없음")</f>
        <v>#REF!</v>
      </c>
    </row>
    <row r="388" spans="1:26" ht="13.5" customHeight="1">
      <c r="A388" s="18" t="s">
        <v>5</v>
      </c>
      <c r="B388" s="18" t="s">
        <v>691</v>
      </c>
      <c r="C388" s="19" t="s">
        <v>1136</v>
      </c>
      <c r="D388" s="18" t="s">
        <v>1137</v>
      </c>
      <c r="E388" s="19" t="s">
        <v>1138</v>
      </c>
      <c r="F388" s="123" t="s">
        <v>705</v>
      </c>
      <c r="G388" s="19">
        <v>2</v>
      </c>
      <c r="H388" s="19">
        <v>2</v>
      </c>
      <c r="I388" s="196">
        <v>1</v>
      </c>
      <c r="J388" s="19" t="str">
        <f t="shared" si="25"/>
        <v>O</v>
      </c>
      <c r="K388" s="106">
        <v>222</v>
      </c>
      <c r="L388" s="19"/>
      <c r="M388" s="19" t="s">
        <v>509</v>
      </c>
      <c r="N388" s="19">
        <v>10565313</v>
      </c>
      <c r="O388" s="80">
        <v>179.74</v>
      </c>
      <c r="P388" s="131">
        <f t="shared" si="23"/>
        <v>307714.88</v>
      </c>
      <c r="Q388" s="18"/>
      <c r="V388" s="1">
        <f t="shared" si="24"/>
        <v>2</v>
      </c>
      <c r="W388" s="1" t="e">
        <f>_xlfn.XLOOKUP(N388,#REF!,#REF!,"없음")</f>
        <v>#REF!</v>
      </c>
      <c r="X388" s="1">
        <v>2</v>
      </c>
      <c r="Y388" s="1" t="e">
        <f>_xlfn.XLOOKUP(N388,#REF!,#REF!,"없음")</f>
        <v>#REF!</v>
      </c>
    </row>
    <row r="389" spans="1:26" ht="13.5" customHeight="1">
      <c r="A389" s="18" t="s">
        <v>5</v>
      </c>
      <c r="B389" s="18" t="s">
        <v>691</v>
      </c>
      <c r="C389" s="19" t="s">
        <v>1131</v>
      </c>
      <c r="D389" s="18" t="s">
        <v>1139</v>
      </c>
      <c r="E389" s="19" t="s">
        <v>1140</v>
      </c>
      <c r="F389" s="19" t="s">
        <v>787</v>
      </c>
      <c r="G389" s="19">
        <v>3</v>
      </c>
      <c r="H389" s="19">
        <v>1</v>
      </c>
      <c r="I389" s="196">
        <v>1</v>
      </c>
      <c r="J389" s="19" t="str">
        <f t="shared" si="25"/>
        <v>O</v>
      </c>
      <c r="K389" s="106">
        <v>311</v>
      </c>
      <c r="L389" s="19"/>
      <c r="M389" s="19" t="s">
        <v>509</v>
      </c>
      <c r="N389" s="19">
        <v>10581707</v>
      </c>
      <c r="O389" s="80">
        <v>12.96</v>
      </c>
      <c r="P389" s="131">
        <f t="shared" si="23"/>
        <v>22187.52</v>
      </c>
      <c r="Q389" s="18"/>
      <c r="V389" s="1">
        <f t="shared" si="24"/>
        <v>1</v>
      </c>
      <c r="W389" s="1" t="e">
        <f>_xlfn.XLOOKUP(N389,#REF!,#REF!,"없음")</f>
        <v>#REF!</v>
      </c>
      <c r="Y389" s="1" t="e">
        <f>_xlfn.XLOOKUP(N389,#REF!,#REF!,"없음")</f>
        <v>#REF!</v>
      </c>
    </row>
    <row r="390" spans="1:26" ht="13.5" customHeight="1">
      <c r="A390" s="18" t="s">
        <v>5</v>
      </c>
      <c r="B390" s="18" t="s">
        <v>691</v>
      </c>
      <c r="C390" s="19" t="s">
        <v>1131</v>
      </c>
      <c r="D390" s="18" t="s">
        <v>1141</v>
      </c>
      <c r="E390" s="19" t="s">
        <v>1142</v>
      </c>
      <c r="F390" s="19" t="s">
        <v>1143</v>
      </c>
      <c r="G390" s="19">
        <v>35</v>
      </c>
      <c r="H390" s="19">
        <v>2</v>
      </c>
      <c r="I390" s="196">
        <v>1</v>
      </c>
      <c r="J390" s="19" t="str">
        <f t="shared" si="25"/>
        <v>O</v>
      </c>
      <c r="K390" s="106">
        <v>225</v>
      </c>
      <c r="L390" s="19"/>
      <c r="M390" s="19" t="s">
        <v>1144</v>
      </c>
      <c r="N390" s="19">
        <v>10221038</v>
      </c>
      <c r="O390" s="80">
        <v>144.86000000000001</v>
      </c>
      <c r="P390" s="131">
        <f t="shared" si="23"/>
        <v>248000.32000000004</v>
      </c>
      <c r="Q390" s="18"/>
      <c r="V390" s="1">
        <f t="shared" si="24"/>
        <v>2</v>
      </c>
      <c r="W390" s="1" t="e">
        <f>_xlfn.XLOOKUP(N390,#REF!,#REF!,"없음")</f>
        <v>#REF!</v>
      </c>
      <c r="Y390" s="1" t="e">
        <f>_xlfn.XLOOKUP(N390,#REF!,#REF!,"없음")</f>
        <v>#REF!</v>
      </c>
    </row>
    <row r="391" spans="1:26" ht="13.5" customHeight="1">
      <c r="A391" s="18" t="s">
        <v>5</v>
      </c>
      <c r="B391" s="18" t="s">
        <v>691</v>
      </c>
      <c r="C391" s="19" t="s">
        <v>1131</v>
      </c>
      <c r="D391" s="18" t="s">
        <v>1145</v>
      </c>
      <c r="E391" s="19" t="s">
        <v>1146</v>
      </c>
      <c r="F391" s="19"/>
      <c r="G391" s="19">
        <v>8</v>
      </c>
      <c r="H391" s="19">
        <v>2</v>
      </c>
      <c r="I391" s="196">
        <v>1</v>
      </c>
      <c r="J391" s="19" t="str">
        <f t="shared" si="25"/>
        <v>O</v>
      </c>
      <c r="K391" s="106">
        <v>225</v>
      </c>
      <c r="L391" s="19"/>
      <c r="M391" s="19" t="s">
        <v>1144</v>
      </c>
      <c r="N391" s="19">
        <v>10217463</v>
      </c>
      <c r="O391" s="80">
        <v>32.92</v>
      </c>
      <c r="P391" s="131">
        <f t="shared" si="23"/>
        <v>56359.040000000001</v>
      </c>
      <c r="Q391" s="18"/>
      <c r="V391" s="1">
        <f t="shared" si="24"/>
        <v>2</v>
      </c>
      <c r="W391" s="1" t="e">
        <f>_xlfn.XLOOKUP(N391,#REF!,#REF!,"없음")</f>
        <v>#REF!</v>
      </c>
      <c r="Y391" s="1" t="e">
        <f>_xlfn.XLOOKUP(N391,#REF!,#REF!,"없음")</f>
        <v>#REF!</v>
      </c>
    </row>
    <row r="392" spans="1:26" ht="13.5" customHeight="1">
      <c r="A392" s="18" t="s">
        <v>447</v>
      </c>
      <c r="B392" s="18" t="s">
        <v>751</v>
      </c>
      <c r="C392" s="19" t="s">
        <v>1147</v>
      </c>
      <c r="D392" s="18" t="s">
        <v>1148</v>
      </c>
      <c r="E392" s="19" t="s">
        <v>1149</v>
      </c>
      <c r="F392" s="123" t="s">
        <v>1110</v>
      </c>
      <c r="G392" s="19">
        <v>40</v>
      </c>
      <c r="H392" s="19">
        <v>2</v>
      </c>
      <c r="I392" s="196">
        <v>1</v>
      </c>
      <c r="J392" s="19" t="str">
        <f>IF(H392&lt;I392,"X","O")</f>
        <v>O</v>
      </c>
      <c r="K392" s="106">
        <v>241</v>
      </c>
      <c r="L392" s="19"/>
      <c r="M392" s="19" t="s">
        <v>1150</v>
      </c>
      <c r="N392" s="19">
        <v>10719098</v>
      </c>
      <c r="O392" s="80"/>
      <c r="P392" s="131">
        <f t="shared" si="23"/>
        <v>0</v>
      </c>
      <c r="Q392" s="18"/>
      <c r="V392" s="1">
        <f t="shared" si="24"/>
        <v>2</v>
      </c>
      <c r="Z392" t="s">
        <v>285</v>
      </c>
    </row>
    <row r="393" spans="1:26" ht="13.5" customHeight="1">
      <c r="A393" s="18" t="s">
        <v>447</v>
      </c>
      <c r="B393" s="18" t="s">
        <v>751</v>
      </c>
      <c r="C393" s="19" t="s">
        <v>1147</v>
      </c>
      <c r="D393" s="18" t="s">
        <v>1151</v>
      </c>
      <c r="E393" s="19" t="s">
        <v>1152</v>
      </c>
      <c r="F393" s="123" t="s">
        <v>1153</v>
      </c>
      <c r="G393" s="19">
        <v>662</v>
      </c>
      <c r="H393" s="19">
        <v>3</v>
      </c>
      <c r="I393" s="196">
        <v>1</v>
      </c>
      <c r="J393" s="19" t="str">
        <f t="shared" si="25"/>
        <v>O</v>
      </c>
      <c r="K393" s="106" t="s">
        <v>405</v>
      </c>
      <c r="L393" s="19"/>
      <c r="M393" s="19" t="s">
        <v>1154</v>
      </c>
      <c r="N393" s="19">
        <v>10447796</v>
      </c>
      <c r="O393" s="80"/>
      <c r="P393" s="131">
        <f t="shared" si="23"/>
        <v>0</v>
      </c>
      <c r="Q393" s="18"/>
      <c r="V393" s="1">
        <f t="shared" si="24"/>
        <v>3</v>
      </c>
      <c r="Z393" t="s">
        <v>285</v>
      </c>
    </row>
    <row r="394" spans="1:26" ht="13.5" customHeight="1">
      <c r="A394" s="18" t="s">
        <v>5</v>
      </c>
      <c r="B394" s="18" t="s">
        <v>691</v>
      </c>
      <c r="C394" s="19" t="s">
        <v>1147</v>
      </c>
      <c r="D394" s="18" t="s">
        <v>1155</v>
      </c>
      <c r="E394" s="19" t="s">
        <v>1156</v>
      </c>
      <c r="F394" s="123" t="s">
        <v>1157</v>
      </c>
      <c r="G394" s="19">
        <v>50</v>
      </c>
      <c r="H394" s="19">
        <v>2</v>
      </c>
      <c r="I394" s="196">
        <v>1</v>
      </c>
      <c r="J394" s="19" t="str">
        <f t="shared" si="25"/>
        <v>O</v>
      </c>
      <c r="K394" s="106">
        <v>211</v>
      </c>
      <c r="L394" s="19"/>
      <c r="M394" s="19" t="s">
        <v>1154</v>
      </c>
      <c r="N394" s="19">
        <v>10435622</v>
      </c>
      <c r="O394" s="80"/>
      <c r="P394" s="131">
        <f t="shared" si="23"/>
        <v>0</v>
      </c>
      <c r="Q394" s="18"/>
      <c r="V394" s="1">
        <f t="shared" si="24"/>
        <v>2</v>
      </c>
      <c r="W394" s="1" t="e">
        <f>_xlfn.XLOOKUP(N394,#REF!,#REF!,"없음")</f>
        <v>#REF!</v>
      </c>
      <c r="Y394" s="1" t="e">
        <f>_xlfn.XLOOKUP(N394,#REF!,#REF!,"없음")</f>
        <v>#REF!</v>
      </c>
    </row>
    <row r="395" spans="1:26" ht="13.5" customHeight="1">
      <c r="A395" s="18" t="s">
        <v>447</v>
      </c>
      <c r="B395" s="18" t="s">
        <v>751</v>
      </c>
      <c r="C395" s="19" t="s">
        <v>1158</v>
      </c>
      <c r="D395" s="18" t="s">
        <v>1159</v>
      </c>
      <c r="E395" s="19" t="s">
        <v>1160</v>
      </c>
      <c r="F395" s="123" t="s">
        <v>736</v>
      </c>
      <c r="G395" s="19" t="s">
        <v>682</v>
      </c>
      <c r="H395" s="19">
        <v>1</v>
      </c>
      <c r="I395" s="196">
        <v>1</v>
      </c>
      <c r="J395" s="19" t="str">
        <f t="shared" ref="J395" si="26">IF(H395&lt;I395,"X","O")</f>
        <v>O</v>
      </c>
      <c r="K395" s="106">
        <v>225</v>
      </c>
      <c r="L395" s="19"/>
      <c r="M395" s="19" t="s">
        <v>816</v>
      </c>
      <c r="N395" s="19">
        <v>10566909</v>
      </c>
      <c r="O395" s="80">
        <v>46.93</v>
      </c>
      <c r="P395" s="131">
        <f t="shared" si="23"/>
        <v>80344.160000000003</v>
      </c>
      <c r="Q395" s="18"/>
      <c r="V395" s="1">
        <f t="shared" si="24"/>
        <v>1</v>
      </c>
      <c r="W395" s="1" t="e">
        <f>_xlfn.XLOOKUP(N395,#REF!,#REF!,"없음")</f>
        <v>#REF!</v>
      </c>
      <c r="Y395" s="1" t="e">
        <f>_xlfn.XLOOKUP(N395,#REF!,#REF!,"없음")</f>
        <v>#REF!</v>
      </c>
    </row>
    <row r="396" spans="1:26" ht="13.15" customHeight="1">
      <c r="A396" s="18" t="s">
        <v>5</v>
      </c>
      <c r="B396" s="18" t="s">
        <v>691</v>
      </c>
      <c r="C396" s="19" t="s">
        <v>1158</v>
      </c>
      <c r="D396" s="18" t="s">
        <v>1161</v>
      </c>
      <c r="E396" s="19" t="s">
        <v>1162</v>
      </c>
      <c r="F396" s="19" t="s">
        <v>812</v>
      </c>
      <c r="G396" s="19" t="s">
        <v>682</v>
      </c>
      <c r="H396" s="19">
        <v>2</v>
      </c>
      <c r="I396" s="196">
        <v>1</v>
      </c>
      <c r="J396" s="19" t="str">
        <f t="shared" si="25"/>
        <v>O</v>
      </c>
      <c r="K396" s="106">
        <v>225</v>
      </c>
      <c r="L396" s="19"/>
      <c r="M396" s="19" t="s">
        <v>509</v>
      </c>
      <c r="N396" s="19">
        <v>10567310</v>
      </c>
      <c r="O396" s="80">
        <v>57.77</v>
      </c>
      <c r="P396" s="131">
        <f t="shared" si="23"/>
        <v>98902.24</v>
      </c>
      <c r="Q396" s="18"/>
      <c r="V396" s="1">
        <f t="shared" si="24"/>
        <v>2</v>
      </c>
      <c r="W396" s="1" t="e">
        <f>_xlfn.XLOOKUP(N396,#REF!,#REF!,"없음")</f>
        <v>#REF!</v>
      </c>
      <c r="Y396" s="1" t="e">
        <f>_xlfn.XLOOKUP(N396,#REF!,#REF!,"없음")</f>
        <v>#REF!</v>
      </c>
    </row>
    <row r="397" spans="1:26" ht="13.5" customHeight="1">
      <c r="A397" s="18" t="s">
        <v>5</v>
      </c>
      <c r="B397" s="18" t="s">
        <v>691</v>
      </c>
      <c r="C397" s="19" t="s">
        <v>1163</v>
      </c>
      <c r="D397" s="18" t="s">
        <v>1164</v>
      </c>
      <c r="E397" s="110" t="s">
        <v>1165</v>
      </c>
      <c r="F397" s="123" t="s">
        <v>1166</v>
      </c>
      <c r="G397" s="19">
        <v>3</v>
      </c>
      <c r="H397" s="19">
        <v>2</v>
      </c>
      <c r="I397" s="196">
        <v>1</v>
      </c>
      <c r="J397" s="19" t="str">
        <f t="shared" si="25"/>
        <v>O</v>
      </c>
      <c r="K397" s="106">
        <v>222</v>
      </c>
      <c r="L397" s="19"/>
      <c r="M397" s="19" t="s">
        <v>1167</v>
      </c>
      <c r="N397" s="19">
        <v>10404787</v>
      </c>
      <c r="O397" s="80">
        <v>73.22</v>
      </c>
      <c r="P397" s="131">
        <f t="shared" si="23"/>
        <v>125352.64</v>
      </c>
      <c r="Q397" s="18"/>
      <c r="V397" s="1">
        <f t="shared" si="24"/>
        <v>2</v>
      </c>
      <c r="W397" s="1" t="e">
        <f>_xlfn.XLOOKUP(N397,#REF!,#REF!,"없음")</f>
        <v>#REF!</v>
      </c>
      <c r="Y397" s="1" t="e">
        <f>_xlfn.XLOOKUP(N397,#REF!,#REF!,"없음")</f>
        <v>#REF!</v>
      </c>
    </row>
    <row r="398" spans="1:26" ht="13.5" customHeight="1">
      <c r="A398" s="18" t="s">
        <v>5</v>
      </c>
      <c r="B398" s="18" t="s">
        <v>691</v>
      </c>
      <c r="C398" s="19" t="s">
        <v>1163</v>
      </c>
      <c r="D398" s="18" t="s">
        <v>1168</v>
      </c>
      <c r="E398" s="110" t="s">
        <v>1165</v>
      </c>
      <c r="F398" s="19" t="s">
        <v>1169</v>
      </c>
      <c r="G398" s="19">
        <v>8</v>
      </c>
      <c r="H398" s="19">
        <v>1</v>
      </c>
      <c r="I398" s="196">
        <v>1</v>
      </c>
      <c r="J398" s="19" t="str">
        <f t="shared" si="25"/>
        <v>O</v>
      </c>
      <c r="K398" s="106">
        <v>222</v>
      </c>
      <c r="L398" s="19"/>
      <c r="M398" s="19" t="s">
        <v>1167</v>
      </c>
      <c r="N398" s="19">
        <v>10404801</v>
      </c>
      <c r="O398" s="80">
        <v>64.959999999999994</v>
      </c>
      <c r="P398" s="131">
        <f t="shared" si="23"/>
        <v>111211.51999999999</v>
      </c>
      <c r="Q398" s="18"/>
      <c r="V398" s="1">
        <f t="shared" si="24"/>
        <v>1</v>
      </c>
      <c r="W398" s="1" t="e">
        <f>_xlfn.XLOOKUP(N398,#REF!,#REF!,"없음")</f>
        <v>#REF!</v>
      </c>
      <c r="Y398" s="1" t="e">
        <f>_xlfn.XLOOKUP(N398,#REF!,#REF!,"없음")</f>
        <v>#REF!</v>
      </c>
    </row>
    <row r="399" spans="1:26" ht="13.5" customHeight="1">
      <c r="A399" s="18" t="s">
        <v>5</v>
      </c>
      <c r="B399" s="18" t="s">
        <v>691</v>
      </c>
      <c r="C399" s="19" t="s">
        <v>1163</v>
      </c>
      <c r="D399" s="18" t="s">
        <v>1170</v>
      </c>
      <c r="E399" s="110" t="s">
        <v>1165</v>
      </c>
      <c r="F399" s="19" t="s">
        <v>1171</v>
      </c>
      <c r="G399" s="19">
        <v>55</v>
      </c>
      <c r="H399" s="19">
        <v>3</v>
      </c>
      <c r="I399" s="196">
        <v>1</v>
      </c>
      <c r="J399" s="19" t="str">
        <f t="shared" si="25"/>
        <v>O</v>
      </c>
      <c r="K399" s="106">
        <v>222</v>
      </c>
      <c r="L399" s="19"/>
      <c r="M399" s="19" t="s">
        <v>1167</v>
      </c>
      <c r="N399" s="19">
        <v>10404788</v>
      </c>
      <c r="O399" s="80">
        <v>177.16</v>
      </c>
      <c r="P399" s="131">
        <f t="shared" si="23"/>
        <v>303297.91999999998</v>
      </c>
      <c r="Q399" s="18"/>
      <c r="V399" s="1">
        <f t="shared" si="24"/>
        <v>3</v>
      </c>
      <c r="W399" s="1" t="e">
        <f>_xlfn.XLOOKUP(N399,#REF!,#REF!,"없음")</f>
        <v>#REF!</v>
      </c>
      <c r="X399" s="1">
        <v>3</v>
      </c>
      <c r="Y399" s="1" t="e">
        <f>_xlfn.XLOOKUP(N399,#REF!,#REF!,"없음")</f>
        <v>#REF!</v>
      </c>
    </row>
    <row r="400" spans="1:26" ht="13.5" customHeight="1">
      <c r="A400" s="18" t="s">
        <v>5</v>
      </c>
      <c r="B400" s="18" t="s">
        <v>691</v>
      </c>
      <c r="C400" s="19" t="s">
        <v>1163</v>
      </c>
      <c r="D400" s="18" t="s">
        <v>1172</v>
      </c>
      <c r="E400" s="110" t="s">
        <v>1173</v>
      </c>
      <c r="F400" s="19" t="s">
        <v>1174</v>
      </c>
      <c r="G400" s="19">
        <v>22</v>
      </c>
      <c r="H400" s="19">
        <v>5</v>
      </c>
      <c r="I400" s="196">
        <v>1</v>
      </c>
      <c r="J400" s="19" t="str">
        <f t="shared" si="25"/>
        <v>O</v>
      </c>
      <c r="K400" s="106">
        <v>222</v>
      </c>
      <c r="L400" s="19"/>
      <c r="M400" s="19" t="s">
        <v>1167</v>
      </c>
      <c r="N400" s="19">
        <v>10404803</v>
      </c>
      <c r="O400" s="80">
        <v>49.06</v>
      </c>
      <c r="P400" s="131">
        <f t="shared" si="23"/>
        <v>83990.720000000001</v>
      </c>
      <c r="Q400" s="18"/>
      <c r="V400" s="1">
        <f t="shared" si="24"/>
        <v>5</v>
      </c>
      <c r="W400" s="1" t="e">
        <f>_xlfn.XLOOKUP(N400,#REF!,#REF!,"없음")</f>
        <v>#REF!</v>
      </c>
      <c r="X400" s="1">
        <v>5</v>
      </c>
      <c r="Y400" s="1" t="e">
        <f>_xlfn.XLOOKUP(N400,#REF!,#REF!,"없음")</f>
        <v>#REF!</v>
      </c>
    </row>
    <row r="401" spans="1:26" ht="13.5" customHeight="1">
      <c r="A401" s="18" t="s">
        <v>5</v>
      </c>
      <c r="B401" s="18" t="s">
        <v>691</v>
      </c>
      <c r="C401" s="19" t="s">
        <v>1163</v>
      </c>
      <c r="D401" s="18" t="s">
        <v>1175</v>
      </c>
      <c r="E401" s="110" t="s">
        <v>1165</v>
      </c>
      <c r="F401" s="123" t="s">
        <v>1166</v>
      </c>
      <c r="G401" s="19">
        <v>4</v>
      </c>
      <c r="H401" s="19">
        <v>1</v>
      </c>
      <c r="I401" s="196">
        <v>1</v>
      </c>
      <c r="J401" s="19" t="str">
        <f t="shared" si="25"/>
        <v>O</v>
      </c>
      <c r="K401" s="106">
        <v>222</v>
      </c>
      <c r="L401" s="19"/>
      <c r="M401" s="19" t="s">
        <v>1167</v>
      </c>
      <c r="N401" s="19">
        <v>10404802</v>
      </c>
      <c r="O401" s="80">
        <v>46.83</v>
      </c>
      <c r="P401" s="131">
        <f t="shared" si="23"/>
        <v>80172.959999999992</v>
      </c>
      <c r="Q401" s="18"/>
      <c r="V401" s="1">
        <f t="shared" si="24"/>
        <v>1</v>
      </c>
      <c r="W401" s="1" t="e">
        <f>_xlfn.XLOOKUP(N401,#REF!,#REF!,"없음")</f>
        <v>#REF!</v>
      </c>
      <c r="Y401" s="1" t="e">
        <f>_xlfn.XLOOKUP(N401,#REF!,#REF!,"없음")</f>
        <v>#REF!</v>
      </c>
    </row>
    <row r="402" spans="1:26" ht="13.5" customHeight="1">
      <c r="A402" s="18" t="s">
        <v>447</v>
      </c>
      <c r="B402" s="18" t="s">
        <v>751</v>
      </c>
      <c r="C402" s="19" t="s">
        <v>1163</v>
      </c>
      <c r="D402" s="18" t="s">
        <v>1176</v>
      </c>
      <c r="E402" s="19" t="s">
        <v>1177</v>
      </c>
      <c r="F402" s="123" t="s">
        <v>736</v>
      </c>
      <c r="G402" s="19" t="s">
        <v>682</v>
      </c>
      <c r="H402" s="19">
        <v>1</v>
      </c>
      <c r="I402" s="196">
        <v>1</v>
      </c>
      <c r="J402" s="19" t="str">
        <f t="shared" ref="J402:J408" si="27">IF(H402&lt;I402,"X","O")</f>
        <v>O</v>
      </c>
      <c r="K402" s="106">
        <v>222</v>
      </c>
      <c r="L402" s="19"/>
      <c r="M402" s="19" t="s">
        <v>1167</v>
      </c>
      <c r="N402" s="19">
        <v>10404804</v>
      </c>
      <c r="O402" s="80">
        <v>33.24</v>
      </c>
      <c r="P402" s="131">
        <f t="shared" si="23"/>
        <v>56906.880000000005</v>
      </c>
      <c r="Q402" s="18"/>
      <c r="V402" s="1">
        <f t="shared" si="24"/>
        <v>1</v>
      </c>
      <c r="W402" s="1" t="e">
        <f>_xlfn.XLOOKUP(N402,#REF!,#REF!,"없음")</f>
        <v>#REF!</v>
      </c>
      <c r="Y402" s="1" t="e">
        <f>_xlfn.XLOOKUP(N402,#REF!,#REF!,"없음")</f>
        <v>#REF!</v>
      </c>
    </row>
    <row r="403" spans="1:26" ht="13.5" customHeight="1">
      <c r="A403" s="18" t="s">
        <v>447</v>
      </c>
      <c r="B403" s="18" t="s">
        <v>751</v>
      </c>
      <c r="C403" s="19" t="s">
        <v>1178</v>
      </c>
      <c r="D403" s="18" t="s">
        <v>1179</v>
      </c>
      <c r="E403" s="19" t="s">
        <v>1180</v>
      </c>
      <c r="F403" s="123" t="s">
        <v>943</v>
      </c>
      <c r="G403" s="19">
        <v>8</v>
      </c>
      <c r="H403" s="19">
        <v>3</v>
      </c>
      <c r="I403" s="198">
        <f>_xlfn.LET(
  _xlpm.orderNum, N403,
  _xlpm.usedCount, COUNTIFS('ASRS parts replacement'!F:F, _xlpm.orderNum, 'ASRS parts replacement'!A:A, "&gt;=2025-01-01", 'ASRS parts replacement'!A:A, "&lt;=2025-12-31"),
  IF(_xlpm.usedCount=0, 2, MAX(2, _xlpm.usedCount/12*6*2))
)</f>
        <v>2</v>
      </c>
      <c r="J403" s="19" t="str">
        <f t="shared" si="27"/>
        <v>O</v>
      </c>
      <c r="K403" s="106">
        <v>221</v>
      </c>
      <c r="L403" s="19"/>
      <c r="M403" s="19" t="s">
        <v>509</v>
      </c>
      <c r="N403" s="19" t="s">
        <v>1181</v>
      </c>
      <c r="O403" s="80"/>
      <c r="P403" s="131">
        <f t="shared" si="23"/>
        <v>0</v>
      </c>
      <c r="Q403" s="18"/>
      <c r="V403" s="1">
        <f t="shared" si="24"/>
        <v>3</v>
      </c>
      <c r="Z403" t="s">
        <v>285</v>
      </c>
    </row>
    <row r="404" spans="1:26" ht="13.5" customHeight="1">
      <c r="A404" s="18" t="s">
        <v>5</v>
      </c>
      <c r="B404" s="18" t="s">
        <v>691</v>
      </c>
      <c r="C404" s="19" t="s">
        <v>1178</v>
      </c>
      <c r="D404" s="18" t="s">
        <v>1182</v>
      </c>
      <c r="E404" s="19" t="s">
        <v>1182</v>
      </c>
      <c r="F404" s="19"/>
      <c r="G404" s="19">
        <v>1</v>
      </c>
      <c r="H404" s="19">
        <v>2</v>
      </c>
      <c r="I404" s="198">
        <f>_xlfn.LET(
  _xlpm.orderNum, N404,
  _xlpm.usedCount, COUNTIFS('ASRS parts replacement'!F:F, _xlpm.orderNum, 'ASRS parts replacement'!A:A, "&gt;=2025-01-01", 'ASRS parts replacement'!A:A, "&lt;=2025-12-31"),
  IF(_xlpm.usedCount=0, 2, MAX(2, _xlpm.usedCount/12*6*2))
)</f>
        <v>2</v>
      </c>
      <c r="J404" s="19" t="str">
        <f t="shared" si="27"/>
        <v>O</v>
      </c>
      <c r="K404" s="106">
        <v>311</v>
      </c>
      <c r="L404" s="19"/>
      <c r="M404" s="19" t="s">
        <v>626</v>
      </c>
      <c r="N404" s="19">
        <v>10217900</v>
      </c>
      <c r="O404" s="80">
        <v>446.87</v>
      </c>
      <c r="P404" s="131">
        <f t="shared" si="23"/>
        <v>765041.44000000006</v>
      </c>
      <c r="Q404" s="18"/>
      <c r="V404" s="1">
        <f t="shared" si="24"/>
        <v>2</v>
      </c>
      <c r="W404" s="1" t="e">
        <f>_xlfn.XLOOKUP(N404,#REF!,#REF!,"없음")</f>
        <v>#REF!</v>
      </c>
      <c r="Y404" s="1" t="e">
        <f>_xlfn.XLOOKUP(N404,#REF!,#REF!,"없음")</f>
        <v>#REF!</v>
      </c>
    </row>
    <row r="405" spans="1:26" ht="13.5" customHeight="1">
      <c r="A405" s="18" t="s">
        <v>5</v>
      </c>
      <c r="B405" s="18" t="s">
        <v>691</v>
      </c>
      <c r="C405" s="19" t="s">
        <v>1178</v>
      </c>
      <c r="D405" s="18" t="s">
        <v>1183</v>
      </c>
      <c r="E405" s="19" t="s">
        <v>1184</v>
      </c>
      <c r="F405" s="19"/>
      <c r="G405" s="19">
        <v>2</v>
      </c>
      <c r="H405" s="19">
        <v>1</v>
      </c>
      <c r="I405" s="199">
        <v>1</v>
      </c>
      <c r="J405" s="19" t="str">
        <f t="shared" si="27"/>
        <v>O</v>
      </c>
      <c r="K405" s="106">
        <v>311</v>
      </c>
      <c r="L405" s="19"/>
      <c r="M405" s="19" t="s">
        <v>1107</v>
      </c>
      <c r="N405" s="19">
        <v>10217626</v>
      </c>
      <c r="O405" s="80">
        <v>22.91</v>
      </c>
      <c r="P405" s="131">
        <f t="shared" si="23"/>
        <v>39221.919999999998</v>
      </c>
      <c r="Q405" s="18"/>
      <c r="V405" s="1">
        <f t="shared" si="24"/>
        <v>1</v>
      </c>
      <c r="W405" s="1" t="e">
        <f>_xlfn.XLOOKUP(N405,#REF!,#REF!,"없음")</f>
        <v>#REF!</v>
      </c>
      <c r="Y405" s="1" t="e">
        <f>_xlfn.XLOOKUP(N405,#REF!,#REF!,"없음")</f>
        <v>#REF!</v>
      </c>
    </row>
    <row r="406" spans="1:26" ht="14.1" customHeight="1">
      <c r="A406" s="18" t="s">
        <v>5</v>
      </c>
      <c r="B406" s="18" t="s">
        <v>691</v>
      </c>
      <c r="C406" s="19" t="s">
        <v>1178</v>
      </c>
      <c r="D406" s="18" t="s">
        <v>1185</v>
      </c>
      <c r="E406" s="19" t="s">
        <v>1186</v>
      </c>
      <c r="F406" s="123" t="s">
        <v>1187</v>
      </c>
      <c r="G406" s="19">
        <v>9</v>
      </c>
      <c r="H406" s="19">
        <v>4</v>
      </c>
      <c r="I406" s="198">
        <f>_xlfn.LET(
  _xlpm.orderNum, N406,
  _xlpm.usedCount, COUNTIFS('ASRS parts replacement'!F:F, _xlpm.orderNum, 'ASRS parts replacement'!A:A, "&gt;=2025-01-01", 'ASRS parts replacement'!A:A, "&lt;=2025-12-31"),
  IF(_xlpm.usedCount=0, 2, MAX(2, _xlpm.usedCount/12*6*2))
)</f>
        <v>2</v>
      </c>
      <c r="J406" s="19" t="str">
        <f t="shared" si="27"/>
        <v>O</v>
      </c>
      <c r="K406" s="106">
        <v>112</v>
      </c>
      <c r="L406" s="19"/>
      <c r="M406" s="19" t="s">
        <v>766</v>
      </c>
      <c r="N406" s="19">
        <v>10634159</v>
      </c>
      <c r="O406" s="80">
        <v>27.62</v>
      </c>
      <c r="P406" s="131">
        <f t="shared" si="23"/>
        <v>47285.440000000002</v>
      </c>
      <c r="Q406" s="18"/>
      <c r="V406" s="1">
        <f t="shared" si="24"/>
        <v>4</v>
      </c>
      <c r="W406" s="1" t="e">
        <f>_xlfn.XLOOKUP(N406,#REF!,#REF!,"없음")</f>
        <v>#REF!</v>
      </c>
      <c r="Y406" s="1" t="e">
        <f>_xlfn.XLOOKUP(N406,#REF!,#REF!,"없음")</f>
        <v>#REF!</v>
      </c>
    </row>
    <row r="407" spans="1:26" ht="13.35" customHeight="1">
      <c r="A407" s="18" t="s">
        <v>5</v>
      </c>
      <c r="B407" s="18" t="s">
        <v>751</v>
      </c>
      <c r="C407" s="19" t="s">
        <v>1178</v>
      </c>
      <c r="D407" s="18" t="s">
        <v>1188</v>
      </c>
      <c r="E407" s="19" t="s">
        <v>1147</v>
      </c>
      <c r="F407" s="123" t="s">
        <v>1189</v>
      </c>
      <c r="G407" s="19"/>
      <c r="H407" s="19">
        <v>2</v>
      </c>
      <c r="I407" s="198">
        <f>_xlfn.LET(
  _xlpm.orderNum, N407,
  _xlpm.usedCount, COUNTIFS('ASRS parts replacement'!F:F, _xlpm.orderNum, 'ASRS parts replacement'!A:A, "&gt;=2025-01-01", 'ASRS parts replacement'!A:A, "&lt;=2025-12-31"),
  IF(_xlpm.usedCount=0, 2, MAX(2, _xlpm.usedCount/12*6*2))
)</f>
        <v>2</v>
      </c>
      <c r="J407" s="19" t="str">
        <f t="shared" si="27"/>
        <v>O</v>
      </c>
      <c r="K407" s="106">
        <v>311</v>
      </c>
      <c r="L407" s="19"/>
      <c r="M407" s="19" t="s">
        <v>1190</v>
      </c>
      <c r="N407" s="19">
        <v>10924548</v>
      </c>
      <c r="O407" s="80"/>
      <c r="P407" s="131">
        <f t="shared" si="23"/>
        <v>0</v>
      </c>
      <c r="Q407" s="18"/>
      <c r="V407" s="1">
        <f t="shared" si="24"/>
        <v>2</v>
      </c>
      <c r="W407" s="1" t="e">
        <f>_xlfn.XLOOKUP(N407,#REF!,#REF!,"없음")</f>
        <v>#REF!</v>
      </c>
      <c r="Y407" s="1" t="e">
        <f>_xlfn.XLOOKUP(N407,#REF!,#REF!,"없음")</f>
        <v>#REF!</v>
      </c>
    </row>
    <row r="408" spans="1:26" ht="13.5" customHeight="1">
      <c r="A408" s="18" t="s">
        <v>5</v>
      </c>
      <c r="B408" s="18" t="s">
        <v>691</v>
      </c>
      <c r="C408" s="19" t="s">
        <v>1178</v>
      </c>
      <c r="D408" s="18" t="s">
        <v>1191</v>
      </c>
      <c r="E408" s="19" t="s">
        <v>1192</v>
      </c>
      <c r="F408" s="19"/>
      <c r="G408" s="19">
        <v>55</v>
      </c>
      <c r="H408" s="19">
        <v>4</v>
      </c>
      <c r="I408" s="198">
        <f>_xlfn.LET(
  _xlpm.orderNum, N408,
  _xlpm.usedCount, COUNTIFS('ASRS parts replacement'!F:F, _xlpm.orderNum, 'ASRS parts replacement'!A:A, "&gt;=2025-01-01", 'ASRS parts replacement'!A:A, "&lt;=2025-12-31"),
  IF(_xlpm.usedCount=0, 2, MAX(2, _xlpm.usedCount/12*6*2))
)</f>
        <v>2</v>
      </c>
      <c r="J408" s="19" t="str">
        <f t="shared" si="27"/>
        <v>O</v>
      </c>
      <c r="K408" s="106">
        <v>211</v>
      </c>
      <c r="L408" s="19"/>
      <c r="M408" s="19" t="s">
        <v>509</v>
      </c>
      <c r="N408" s="19">
        <v>10217250</v>
      </c>
      <c r="O408" s="80">
        <v>179.74</v>
      </c>
      <c r="P408" s="131">
        <f t="shared" si="23"/>
        <v>307714.88</v>
      </c>
      <c r="Q408" s="18"/>
      <c r="V408" s="1">
        <f t="shared" si="24"/>
        <v>4</v>
      </c>
      <c r="W408" s="1" t="e">
        <f>_xlfn.XLOOKUP(N408,#REF!,#REF!,"없음")</f>
        <v>#REF!</v>
      </c>
      <c r="Y408" s="1" t="e">
        <f>_xlfn.XLOOKUP(N408,#REF!,#REF!,"없음")</f>
        <v>#REF!</v>
      </c>
    </row>
    <row r="409" spans="1:26" ht="13.35" customHeight="1">
      <c r="A409" s="18" t="s">
        <v>5</v>
      </c>
      <c r="B409" s="18" t="s">
        <v>691</v>
      </c>
      <c r="C409" s="19" t="s">
        <v>1193</v>
      </c>
      <c r="D409" s="18" t="s">
        <v>1194</v>
      </c>
      <c r="E409" s="19" t="s">
        <v>1195</v>
      </c>
      <c r="F409" s="123" t="s">
        <v>943</v>
      </c>
      <c r="G409" s="19">
        <v>4</v>
      </c>
      <c r="H409" s="19">
        <v>1</v>
      </c>
      <c r="I409" s="199">
        <v>1</v>
      </c>
      <c r="J409" s="19" t="str">
        <f t="shared" ref="J409:J412" si="28">IF(H409&lt;I409,"X","O")</f>
        <v>O</v>
      </c>
      <c r="K409" s="106">
        <v>225</v>
      </c>
      <c r="L409" s="19"/>
      <c r="M409" s="19" t="s">
        <v>1196</v>
      </c>
      <c r="N409" s="19" t="s">
        <v>1197</v>
      </c>
      <c r="O409" s="80">
        <v>131.78</v>
      </c>
      <c r="P409" s="131">
        <f t="shared" si="23"/>
        <v>225607.36000000002</v>
      </c>
      <c r="Q409" s="18"/>
      <c r="V409" s="1">
        <f t="shared" si="24"/>
        <v>1</v>
      </c>
      <c r="W409" s="1" t="e">
        <f>_xlfn.XLOOKUP(N409,#REF!,#REF!,"없음")</f>
        <v>#REF!</v>
      </c>
      <c r="Y409" s="1" t="e">
        <f>_xlfn.XLOOKUP(N409,#REF!,#REF!,"없음")</f>
        <v>#REF!</v>
      </c>
    </row>
    <row r="410" spans="1:26" ht="13.5" customHeight="1">
      <c r="A410" s="18" t="s">
        <v>5</v>
      </c>
      <c r="B410" s="18" t="s">
        <v>691</v>
      </c>
      <c r="C410" s="19" t="s">
        <v>1193</v>
      </c>
      <c r="D410" s="18" t="s">
        <v>1198</v>
      </c>
      <c r="E410" s="19" t="s">
        <v>1199</v>
      </c>
      <c r="F410" s="123" t="s">
        <v>943</v>
      </c>
      <c r="G410" s="19">
        <v>14</v>
      </c>
      <c r="H410" s="19">
        <v>4</v>
      </c>
      <c r="I410" s="198">
        <f>_xlfn.LET(
  _xlpm.orderNum, N410,
  _xlpm.usedCount, COUNTIFS('ASRS parts replacement'!F:F, _xlpm.orderNum, 'ASRS parts replacement'!A:A, "&gt;=2025-01-01", 'ASRS parts replacement'!A:A, "&lt;=2025-12-31"),
  IF(_xlpm.usedCount=0, 2, MAX(2, _xlpm.usedCount/12*6*2))
)</f>
        <v>2</v>
      </c>
      <c r="J410" s="19" t="str">
        <f t="shared" si="28"/>
        <v>O</v>
      </c>
      <c r="K410" s="106">
        <v>225</v>
      </c>
      <c r="L410" s="19"/>
      <c r="M410" s="19" t="s">
        <v>1196</v>
      </c>
      <c r="N410" s="19">
        <v>10220251</v>
      </c>
      <c r="O410" s="80">
        <v>44.59</v>
      </c>
      <c r="P410" s="131">
        <f t="shared" si="23"/>
        <v>76338.080000000002</v>
      </c>
      <c r="Q410" s="18"/>
      <c r="V410" s="1">
        <f t="shared" si="24"/>
        <v>4</v>
      </c>
      <c r="W410" s="1" t="e">
        <f>_xlfn.XLOOKUP(N410,#REF!,#REF!,"없음")</f>
        <v>#REF!</v>
      </c>
      <c r="Y410" s="1" t="e">
        <f>_xlfn.XLOOKUP(N410,#REF!,#REF!,"없음")</f>
        <v>#REF!</v>
      </c>
    </row>
    <row r="411" spans="1:26" ht="13.5" customHeight="1">
      <c r="A411" s="18" t="s">
        <v>5</v>
      </c>
      <c r="B411" s="18" t="s">
        <v>691</v>
      </c>
      <c r="C411" s="19" t="s">
        <v>1200</v>
      </c>
      <c r="D411" s="18" t="s">
        <v>1201</v>
      </c>
      <c r="E411" s="19" t="s">
        <v>1202</v>
      </c>
      <c r="F411" s="19" t="s">
        <v>662</v>
      </c>
      <c r="G411" s="19">
        <v>78</v>
      </c>
      <c r="H411" s="19">
        <v>3</v>
      </c>
      <c r="I411" s="198">
        <f>_xlfn.LET(
  _xlpm.orderNum, N411,
  _xlpm.usedCount, COUNTIFS('ASRS parts replacement'!F:F, _xlpm.orderNum, 'ASRS parts replacement'!A:A, "&gt;=2025-01-01", 'ASRS parts replacement'!A:A, "&lt;=2025-12-31"),
  IF(_xlpm.usedCount=0, 2, MAX(2, _xlpm.usedCount/12*6*2))
)</f>
        <v>2</v>
      </c>
      <c r="J411" s="19" t="str">
        <f t="shared" si="28"/>
        <v>O</v>
      </c>
      <c r="K411" s="106">
        <v>311</v>
      </c>
      <c r="L411" s="19"/>
      <c r="M411" s="19" t="s">
        <v>1029</v>
      </c>
      <c r="N411" s="19">
        <v>10480402</v>
      </c>
      <c r="O411" s="80">
        <v>43.3</v>
      </c>
      <c r="P411" s="131">
        <f t="shared" si="23"/>
        <v>74129.599999999991</v>
      </c>
      <c r="Q411" s="18"/>
      <c r="V411" s="1">
        <f t="shared" si="24"/>
        <v>3</v>
      </c>
      <c r="W411" s="1" t="e">
        <f>_xlfn.XLOOKUP(N411,#REF!,#REF!,"없음")</f>
        <v>#REF!</v>
      </c>
      <c r="Y411" s="1" t="e">
        <f>_xlfn.XLOOKUP(N411,#REF!,#REF!,"없음")</f>
        <v>#REF!</v>
      </c>
    </row>
    <row r="412" spans="1:26" ht="13.5" customHeight="1">
      <c r="A412" s="18" t="s">
        <v>5</v>
      </c>
      <c r="B412" s="18" t="s">
        <v>691</v>
      </c>
      <c r="C412" s="19" t="s">
        <v>1200</v>
      </c>
      <c r="D412" s="18" t="s">
        <v>1203</v>
      </c>
      <c r="E412" s="19" t="s">
        <v>1204</v>
      </c>
      <c r="F412" s="19" t="s">
        <v>1205</v>
      </c>
      <c r="G412" s="19">
        <v>78</v>
      </c>
      <c r="H412" s="19">
        <v>3</v>
      </c>
      <c r="I412" s="198">
        <f>_xlfn.LET(
  _xlpm.orderNum, N412,
  _xlpm.usedCount, COUNTIFS('ASRS parts replacement'!F:F, _xlpm.orderNum, 'ASRS parts replacement'!A:A, "&gt;=2025-01-01", 'ASRS parts replacement'!A:A, "&lt;=2025-12-31"),
  IF(_xlpm.usedCount=0, 2, MAX(2, _xlpm.usedCount/12*6*2))
)</f>
        <v>2</v>
      </c>
      <c r="J412" s="19" t="str">
        <f t="shared" si="28"/>
        <v>O</v>
      </c>
      <c r="K412" s="106">
        <v>311</v>
      </c>
      <c r="L412" s="19"/>
      <c r="M412" s="19" t="s">
        <v>1029</v>
      </c>
      <c r="N412" s="19">
        <v>10480401</v>
      </c>
      <c r="O412" s="80">
        <v>42.13</v>
      </c>
      <c r="P412" s="131">
        <f t="shared" si="23"/>
        <v>72126.559999999998</v>
      </c>
      <c r="Q412" s="18"/>
      <c r="V412" s="1">
        <f t="shared" si="24"/>
        <v>3</v>
      </c>
      <c r="W412" s="1" t="e">
        <f>_xlfn.XLOOKUP(N412,#REF!,#REF!,"없음")</f>
        <v>#REF!</v>
      </c>
      <c r="Y412" s="1" t="e">
        <f>_xlfn.XLOOKUP(N412,#REF!,#REF!,"없음")</f>
        <v>#REF!</v>
      </c>
    </row>
    <row r="413" spans="1:26" ht="13.5" customHeight="1">
      <c r="A413" s="18" t="s">
        <v>5</v>
      </c>
      <c r="B413" s="18" t="s">
        <v>691</v>
      </c>
      <c r="C413" s="19" t="s">
        <v>1200</v>
      </c>
      <c r="D413" s="18" t="s">
        <v>1206</v>
      </c>
      <c r="E413" s="19" t="s">
        <v>1207</v>
      </c>
      <c r="F413" s="19" t="s">
        <v>1208</v>
      </c>
      <c r="G413" s="19">
        <v>86</v>
      </c>
      <c r="H413" s="19">
        <v>5</v>
      </c>
      <c r="I413" s="198">
        <f>_xlfn.LET(
  _xlpm.orderNum, N413,
  _xlpm.usedCount, COUNTIFS('ASRS parts replacement'!F:F, _xlpm.orderNum, 'ASRS parts replacement'!A:A, "&gt;=2025-01-01", 'ASRS parts replacement'!A:A, "&lt;=2025-12-31"),
  IF(_xlpm.usedCount=0, 2, MAX(2, _xlpm.usedCount/12*6*2))
)</f>
        <v>2</v>
      </c>
      <c r="J413" s="19" t="str">
        <f>IF(H413&lt;I413,"X","O")</f>
        <v>O</v>
      </c>
      <c r="K413" s="106">
        <v>311</v>
      </c>
      <c r="L413" s="19"/>
      <c r="M413" s="19" t="s">
        <v>509</v>
      </c>
      <c r="N413" s="19">
        <v>10222361</v>
      </c>
      <c r="O413" s="80">
        <v>46.21</v>
      </c>
      <c r="P413" s="131">
        <f t="shared" si="23"/>
        <v>79111.520000000004</v>
      </c>
      <c r="Q413" s="18"/>
      <c r="V413" s="1">
        <f t="shared" si="24"/>
        <v>5</v>
      </c>
      <c r="W413" s="1" t="e">
        <f>_xlfn.XLOOKUP(N413,#REF!,#REF!,"없음")</f>
        <v>#REF!</v>
      </c>
      <c r="Y413" s="1" t="e">
        <f>_xlfn.XLOOKUP(N413,#REF!,#REF!,"없음")</f>
        <v>#REF!</v>
      </c>
    </row>
    <row r="414" spans="1:26" ht="13.5" customHeight="1">
      <c r="A414" s="18" t="s">
        <v>5</v>
      </c>
      <c r="B414" s="18" t="s">
        <v>691</v>
      </c>
      <c r="C414" s="19" t="s">
        <v>1209</v>
      </c>
      <c r="D414" s="18" t="s">
        <v>1210</v>
      </c>
      <c r="E414" s="19" t="s">
        <v>1211</v>
      </c>
      <c r="F414" s="19"/>
      <c r="G414" s="19">
        <v>12</v>
      </c>
      <c r="H414" s="19">
        <v>11</v>
      </c>
      <c r="I414" s="198">
        <f>_xlfn.LET(
  _xlpm.orderNum, N414,
  _xlpm.usedCount, COUNTIFS('ASRS parts replacement'!F:F, _xlpm.orderNum, 'ASRS parts replacement'!A:A, "&gt;=2025-01-01", 'ASRS parts replacement'!A:A, "&lt;=2025-12-31"),
  IF(_xlpm.usedCount=0, 2, MAX(2, _xlpm.usedCount/12*6*2))
)</f>
        <v>2</v>
      </c>
      <c r="J414" s="19" t="str">
        <f>IF(H414&lt;I414,"X","O")</f>
        <v>O</v>
      </c>
      <c r="K414" s="106">
        <v>311</v>
      </c>
      <c r="L414" s="19" t="s">
        <v>144</v>
      </c>
      <c r="M414" s="19"/>
      <c r="N414" s="19">
        <v>10215181</v>
      </c>
      <c r="O414" s="80">
        <v>0.82</v>
      </c>
      <c r="P414" s="131">
        <f t="shared" ref="P414:P426" si="29">O414*$P$5</f>
        <v>1403.84</v>
      </c>
      <c r="Q414" s="18"/>
      <c r="V414" s="1">
        <f t="shared" si="24"/>
        <v>11</v>
      </c>
      <c r="W414" s="1" t="e">
        <f>_xlfn.XLOOKUP(N414,#REF!,#REF!,"없음")</f>
        <v>#REF!</v>
      </c>
      <c r="Y414" s="1" t="e">
        <f>_xlfn.XLOOKUP(N414,#REF!,#REF!,"없음")</f>
        <v>#REF!</v>
      </c>
    </row>
    <row r="415" spans="1:26" ht="13.5" customHeight="1">
      <c r="A415" s="18" t="s">
        <v>5</v>
      </c>
      <c r="B415" s="18" t="s">
        <v>691</v>
      </c>
      <c r="C415" s="19" t="s">
        <v>1209</v>
      </c>
      <c r="D415" s="18" t="s">
        <v>1212</v>
      </c>
      <c r="E415" s="19" t="s">
        <v>1213</v>
      </c>
      <c r="F415" s="19"/>
      <c r="G415" s="19">
        <v>30</v>
      </c>
      <c r="H415" s="19">
        <v>21</v>
      </c>
      <c r="I415" s="198">
        <f>_xlfn.LET(
  _xlpm.orderNum, N415,
  _xlpm.usedCount, COUNTIFS('ASRS parts replacement'!F:F, _xlpm.orderNum, 'ASRS parts replacement'!A:A, "&gt;=2025-01-01", 'ASRS parts replacement'!A:A, "&lt;=2025-12-31"),
  IF(_xlpm.usedCount=0, 2, MAX(2, _xlpm.usedCount/12*6*2))
)</f>
        <v>2</v>
      </c>
      <c r="J415" s="19" t="str">
        <f t="shared" ref="J415:J447" si="30">IF(H415&lt;I415,"X","O")</f>
        <v>O</v>
      </c>
      <c r="K415" s="106">
        <v>311</v>
      </c>
      <c r="L415" s="19"/>
      <c r="M415" s="19" t="s">
        <v>1214</v>
      </c>
      <c r="N415" s="19">
        <v>10219652</v>
      </c>
      <c r="O415" s="80">
        <v>3.89</v>
      </c>
      <c r="P415" s="131">
        <f t="shared" si="29"/>
        <v>6659.68</v>
      </c>
      <c r="Q415" s="18"/>
      <c r="V415" s="1">
        <f t="shared" si="24"/>
        <v>21</v>
      </c>
      <c r="W415" s="1" t="e">
        <f>_xlfn.XLOOKUP(N415,#REF!,#REF!,"없음")</f>
        <v>#REF!</v>
      </c>
      <c r="X415" s="1">
        <v>18</v>
      </c>
      <c r="Y415" s="1" t="e">
        <f>_xlfn.XLOOKUP(N415,#REF!,#REF!,"없음")</f>
        <v>#REF!</v>
      </c>
    </row>
    <row r="416" spans="1:26" ht="13.5" customHeight="1">
      <c r="A416" s="18" t="s">
        <v>5</v>
      </c>
      <c r="B416" s="18" t="s">
        <v>691</v>
      </c>
      <c r="C416" s="19" t="s">
        <v>1209</v>
      </c>
      <c r="D416" s="18" t="s">
        <v>1215</v>
      </c>
      <c r="E416" s="119" t="s">
        <v>1216</v>
      </c>
      <c r="F416" s="19"/>
      <c r="G416" s="19">
        <v>3</v>
      </c>
      <c r="H416" s="19">
        <v>3</v>
      </c>
      <c r="I416" s="198">
        <f>_xlfn.LET(
  _xlpm.orderNum, N416,
  _xlpm.usedCount, COUNTIFS('ASRS parts replacement'!F:F, _xlpm.orderNum, 'ASRS parts replacement'!A:A, "&gt;=2025-01-01", 'ASRS parts replacement'!A:A, "&lt;=2025-12-31"),
  IF(_xlpm.usedCount=0, 2, MAX(2, _xlpm.usedCount/12*6*2))
)</f>
        <v>2</v>
      </c>
      <c r="J416" s="19" t="str">
        <f>IF(H416&lt;I416,"X","O")</f>
        <v>O</v>
      </c>
      <c r="K416" s="106">
        <v>311</v>
      </c>
      <c r="L416" s="19"/>
      <c r="M416" s="19" t="s">
        <v>1217</v>
      </c>
      <c r="N416" s="19">
        <v>10219646</v>
      </c>
      <c r="O416" s="80">
        <v>9.5299999999999994</v>
      </c>
      <c r="P416" s="131">
        <f t="shared" si="29"/>
        <v>16315.359999999999</v>
      </c>
      <c r="Q416" s="18"/>
      <c r="V416" s="1">
        <f t="shared" si="24"/>
        <v>3</v>
      </c>
      <c r="W416" s="1" t="e">
        <f>_xlfn.XLOOKUP(N416,#REF!,#REF!,"없음")</f>
        <v>#REF!</v>
      </c>
      <c r="Y416" s="1" t="e">
        <f>_xlfn.XLOOKUP(N416,#REF!,#REF!,"없음")</f>
        <v>#REF!</v>
      </c>
    </row>
    <row r="417" spans="1:25" ht="13.5" customHeight="1">
      <c r="A417" s="18" t="s">
        <v>5</v>
      </c>
      <c r="B417" s="18" t="s">
        <v>691</v>
      </c>
      <c r="C417" s="19" t="s">
        <v>1209</v>
      </c>
      <c r="D417" s="18" t="s">
        <v>1218</v>
      </c>
      <c r="E417" s="19" t="s">
        <v>1219</v>
      </c>
      <c r="F417" s="123" t="s">
        <v>732</v>
      </c>
      <c r="G417" s="19">
        <v>6</v>
      </c>
      <c r="H417" s="19">
        <v>11</v>
      </c>
      <c r="I417" s="198">
        <f>_xlfn.LET(
  _xlpm.orderNum, N417,
  _xlpm.usedCount, COUNTIFS('ASRS parts replacement'!F:F, _xlpm.orderNum, 'ASRS parts replacement'!A:A, "&gt;=2025-01-01", 'ASRS parts replacement'!A:A, "&lt;=2025-12-31"),
  IF(_xlpm.usedCount=0, 2, MAX(2, _xlpm.usedCount/12*6*2))
)</f>
        <v>2</v>
      </c>
      <c r="J417" s="19" t="str">
        <f t="shared" si="30"/>
        <v>O</v>
      </c>
      <c r="K417" s="106">
        <v>311</v>
      </c>
      <c r="L417" s="19"/>
      <c r="M417" s="19" t="s">
        <v>1214</v>
      </c>
      <c r="N417" s="19">
        <v>10219643</v>
      </c>
      <c r="O417" s="80">
        <v>3.42</v>
      </c>
      <c r="P417" s="131">
        <f t="shared" si="29"/>
        <v>5855.04</v>
      </c>
      <c r="Q417" s="18"/>
      <c r="V417" s="1">
        <f t="shared" si="24"/>
        <v>11</v>
      </c>
      <c r="W417" s="1" t="e">
        <f>_xlfn.XLOOKUP(N417,#REF!,#REF!,"없음")</f>
        <v>#REF!</v>
      </c>
      <c r="Y417" s="1" t="e">
        <f>_xlfn.XLOOKUP(N417,#REF!,#REF!,"없음")</f>
        <v>#REF!</v>
      </c>
    </row>
    <row r="418" spans="1:25" ht="13.35" customHeight="1">
      <c r="A418" s="18" t="s">
        <v>5</v>
      </c>
      <c r="B418" s="18" t="s">
        <v>691</v>
      </c>
      <c r="C418" s="19" t="s">
        <v>1220</v>
      </c>
      <c r="D418" s="18" t="s">
        <v>1221</v>
      </c>
      <c r="E418" s="19" t="s">
        <v>1222</v>
      </c>
      <c r="F418" s="19" t="s">
        <v>1223</v>
      </c>
      <c r="G418" s="19">
        <v>8</v>
      </c>
      <c r="H418" s="19">
        <v>3</v>
      </c>
      <c r="I418" s="198">
        <f>_xlfn.LET(
  _xlpm.orderNum, N418,
  _xlpm.usedCount, COUNTIFS('ASRS parts replacement'!F:F, _xlpm.orderNum, 'ASRS parts replacement'!A:A, "&gt;=2025-01-01", 'ASRS parts replacement'!A:A, "&lt;=2025-12-31"),
  IF(_xlpm.usedCount=0, 2, MAX(2, _xlpm.usedCount/12*6*2))
)</f>
        <v>2</v>
      </c>
      <c r="J418" s="19" t="str">
        <f>IF(H418&lt;I418,"X","O")</f>
        <v>O</v>
      </c>
      <c r="K418" s="106">
        <v>223</v>
      </c>
      <c r="L418" s="19"/>
      <c r="M418" s="19" t="s">
        <v>1224</v>
      </c>
      <c r="N418" s="19">
        <v>10789348</v>
      </c>
      <c r="O418" s="80">
        <v>14.21</v>
      </c>
      <c r="P418" s="131">
        <f t="shared" si="29"/>
        <v>24327.52</v>
      </c>
      <c r="Q418" s="18"/>
      <c r="V418" s="1">
        <f t="shared" si="24"/>
        <v>3</v>
      </c>
      <c r="W418" s="1" t="e">
        <f>_xlfn.XLOOKUP(N418,#REF!,#REF!,"없음")</f>
        <v>#REF!</v>
      </c>
      <c r="Y418" s="1" t="e">
        <f>_xlfn.XLOOKUP(N418,#REF!,#REF!,"없음")</f>
        <v>#REF!</v>
      </c>
    </row>
    <row r="419" spans="1:25" ht="13.5" customHeight="1">
      <c r="A419" s="18" t="s">
        <v>5</v>
      </c>
      <c r="B419" s="18" t="s">
        <v>691</v>
      </c>
      <c r="C419" s="19" t="s">
        <v>1225</v>
      </c>
      <c r="D419" s="18" t="s">
        <v>1226</v>
      </c>
      <c r="E419" s="19" t="s">
        <v>1227</v>
      </c>
      <c r="F419" s="19" t="s">
        <v>1169</v>
      </c>
      <c r="G419" s="19">
        <v>41</v>
      </c>
      <c r="H419" s="19">
        <v>5</v>
      </c>
      <c r="I419" s="198">
        <f>_xlfn.LET(
  _xlpm.orderNum, N419,
  _xlpm.usedCount, COUNTIFS('ASRS parts replacement'!F:F, _xlpm.orderNum, 'ASRS parts replacement'!A:A, "&gt;=2025-01-01", 'ASRS parts replacement'!A:A, "&lt;=2025-12-31"),
  IF(_xlpm.usedCount=0, 2, MAX(2, _xlpm.usedCount/12*6*2))
)</f>
        <v>2</v>
      </c>
      <c r="J419" s="19" t="str">
        <f>IF(H419&lt;I419,"X","O")</f>
        <v>O</v>
      </c>
      <c r="K419" s="106">
        <v>311</v>
      </c>
      <c r="L419" s="19"/>
      <c r="M419" s="19" t="s">
        <v>1228</v>
      </c>
      <c r="N419" s="19">
        <v>10216621</v>
      </c>
      <c r="O419" s="80">
        <v>35.4</v>
      </c>
      <c r="P419" s="131">
        <f t="shared" si="29"/>
        <v>60604.799999999996</v>
      </c>
      <c r="Q419" s="18"/>
      <c r="V419" s="1">
        <f t="shared" si="24"/>
        <v>5</v>
      </c>
      <c r="W419" s="1" t="e">
        <f>_xlfn.XLOOKUP(N419,#REF!,#REF!,"없음")</f>
        <v>#REF!</v>
      </c>
      <c r="X419" s="1">
        <v>5</v>
      </c>
      <c r="Y419" s="1" t="e">
        <f>_xlfn.XLOOKUP(N419,#REF!,#REF!,"없음")</f>
        <v>#REF!</v>
      </c>
    </row>
    <row r="420" spans="1:25" ht="13.5" customHeight="1">
      <c r="A420" s="18" t="s">
        <v>5</v>
      </c>
      <c r="B420" s="18" t="s">
        <v>691</v>
      </c>
      <c r="C420" s="19" t="s">
        <v>1229</v>
      </c>
      <c r="D420" s="18" t="s">
        <v>1230</v>
      </c>
      <c r="E420" s="19" t="s">
        <v>1231</v>
      </c>
      <c r="F420" s="123" t="s">
        <v>831</v>
      </c>
      <c r="G420" s="19">
        <v>6</v>
      </c>
      <c r="H420" s="19">
        <v>2</v>
      </c>
      <c r="I420" s="198">
        <f>_xlfn.LET(
  _xlpm.orderNum, N420,
  _xlpm.usedCount, COUNTIFS('ASRS parts replacement'!F:F, _xlpm.orderNum, 'ASRS parts replacement'!A:A, "&gt;=2025-01-01", 'ASRS parts replacement'!A:A, "&lt;=2025-12-31"),
  IF(_xlpm.usedCount=0, 2, MAX(2, _xlpm.usedCount/12*6*2))
)</f>
        <v>2</v>
      </c>
      <c r="J420" s="19" t="str">
        <f t="shared" si="30"/>
        <v>O</v>
      </c>
      <c r="K420" s="106">
        <v>311</v>
      </c>
      <c r="L420" s="19"/>
      <c r="M420" s="19" t="s">
        <v>846</v>
      </c>
      <c r="N420" s="19">
        <v>10219251</v>
      </c>
      <c r="O420" s="80">
        <v>108.97</v>
      </c>
      <c r="P420" s="131">
        <f t="shared" si="29"/>
        <v>186556.63999999998</v>
      </c>
      <c r="Q420" s="18"/>
      <c r="V420" s="1">
        <f t="shared" si="24"/>
        <v>2</v>
      </c>
      <c r="W420" s="1" t="e">
        <f>_xlfn.XLOOKUP(N420,#REF!,#REF!,"없음")</f>
        <v>#REF!</v>
      </c>
      <c r="X420" s="1">
        <v>2</v>
      </c>
      <c r="Y420" s="1" t="e">
        <f>_xlfn.XLOOKUP(N420,#REF!,#REF!,"없음")</f>
        <v>#REF!</v>
      </c>
    </row>
    <row r="421" spans="1:25" ht="13.5" customHeight="1">
      <c r="A421" s="18" t="s">
        <v>5</v>
      </c>
      <c r="B421" s="109" t="s">
        <v>691</v>
      </c>
      <c r="C421" s="19" t="s">
        <v>1229</v>
      </c>
      <c r="D421" s="18" t="s">
        <v>1232</v>
      </c>
      <c r="E421" s="19" t="s">
        <v>1233</v>
      </c>
      <c r="F421" s="19" t="s">
        <v>812</v>
      </c>
      <c r="G421" s="19">
        <v>1</v>
      </c>
      <c r="H421" s="19">
        <v>1</v>
      </c>
      <c r="I421" s="199">
        <v>1</v>
      </c>
      <c r="J421" s="19" t="str">
        <f>IF(H421&lt;I421,"X","O")</f>
        <v>O</v>
      </c>
      <c r="K421" s="106">
        <v>225</v>
      </c>
      <c r="L421" s="19"/>
      <c r="M421" s="19" t="s">
        <v>846</v>
      </c>
      <c r="N421" s="19">
        <v>10719068</v>
      </c>
      <c r="O421" s="80">
        <v>78.37</v>
      </c>
      <c r="P421" s="131">
        <f t="shared" si="29"/>
        <v>134169.44</v>
      </c>
      <c r="Q421" s="18"/>
      <c r="V421" s="1">
        <f t="shared" si="24"/>
        <v>1</v>
      </c>
      <c r="W421" s="1" t="e">
        <f>_xlfn.XLOOKUP(N421,#REF!,#REF!,"없음")</f>
        <v>#REF!</v>
      </c>
      <c r="Y421" s="1" t="e">
        <f>_xlfn.XLOOKUP(N421,#REF!,#REF!,"없음")</f>
        <v>#REF!</v>
      </c>
    </row>
    <row r="422" spans="1:25" ht="13.5" customHeight="1">
      <c r="A422" s="18" t="s">
        <v>5</v>
      </c>
      <c r="B422" s="18" t="s">
        <v>691</v>
      </c>
      <c r="C422" s="19" t="s">
        <v>1234</v>
      </c>
      <c r="D422" s="18" t="s">
        <v>1235</v>
      </c>
      <c r="E422" s="19" t="s">
        <v>1236</v>
      </c>
      <c r="F422" s="19"/>
      <c r="G422" s="19">
        <v>57</v>
      </c>
      <c r="H422" s="19">
        <v>6</v>
      </c>
      <c r="I422" s="198">
        <f>_xlfn.LET(
  _xlpm.orderNum, N422,
  _xlpm.usedCount, COUNTIFS('ASRS parts replacement'!F:F, _xlpm.orderNum, 'ASRS parts replacement'!A:A, "&gt;=2025-01-01", 'ASRS parts replacement'!A:A, "&lt;=2025-12-31"),
  IF(_xlpm.usedCount=0, 2, MAX(2, _xlpm.usedCount/12*6*2))
)</f>
        <v>2</v>
      </c>
      <c r="J422" s="19" t="str">
        <f t="shared" si="30"/>
        <v>O</v>
      </c>
      <c r="K422" s="106">
        <v>223</v>
      </c>
      <c r="L422" s="19"/>
      <c r="M422" s="19" t="s">
        <v>461</v>
      </c>
      <c r="N422" s="19">
        <v>10219436</v>
      </c>
      <c r="O422" s="80">
        <v>89.19</v>
      </c>
      <c r="P422" s="131">
        <f t="shared" si="29"/>
        <v>152693.28</v>
      </c>
      <c r="Q422" s="18"/>
      <c r="V422" s="1">
        <f t="shared" si="24"/>
        <v>6</v>
      </c>
      <c r="W422" s="1" t="e">
        <f>_xlfn.XLOOKUP(N422,#REF!,#REF!,"없음")</f>
        <v>#REF!</v>
      </c>
      <c r="X422" s="1">
        <v>6</v>
      </c>
      <c r="Y422" s="1" t="e">
        <f>_xlfn.XLOOKUP(N422,#REF!,#REF!,"없음")</f>
        <v>#REF!</v>
      </c>
    </row>
    <row r="423" spans="1:25" ht="14.1" customHeight="1">
      <c r="A423" s="18" t="s">
        <v>5</v>
      </c>
      <c r="B423" s="18" t="s">
        <v>691</v>
      </c>
      <c r="C423" s="19" t="s">
        <v>1237</v>
      </c>
      <c r="D423" s="18" t="s">
        <v>1238</v>
      </c>
      <c r="E423" s="19" t="s">
        <v>1238</v>
      </c>
      <c r="F423" s="19" t="s">
        <v>812</v>
      </c>
      <c r="G423" s="19">
        <v>2</v>
      </c>
      <c r="H423" s="19">
        <v>2</v>
      </c>
      <c r="I423" s="198">
        <f>_xlfn.LET(
  _xlpm.orderNum, N423,
  _xlpm.usedCount, COUNTIFS('ASRS parts replacement'!F:F, _xlpm.orderNum, 'ASRS parts replacement'!A:A, "&gt;=2025-01-01", 'ASRS parts replacement'!A:A, "&lt;=2025-12-31"),
  IF(_xlpm.usedCount=0, 2, MAX(2, _xlpm.usedCount/12*6*2))
)</f>
        <v>2</v>
      </c>
      <c r="J423" s="19" t="str">
        <f t="shared" si="30"/>
        <v>O</v>
      </c>
      <c r="K423" s="106">
        <v>311</v>
      </c>
      <c r="L423" s="19"/>
      <c r="M423" s="19" t="s">
        <v>1239</v>
      </c>
      <c r="N423" s="19">
        <v>10218258</v>
      </c>
      <c r="O423" s="80">
        <v>103.16</v>
      </c>
      <c r="P423" s="131">
        <f t="shared" si="29"/>
        <v>176609.91999999998</v>
      </c>
      <c r="Q423" s="18"/>
      <c r="V423" s="1">
        <f t="shared" si="24"/>
        <v>2</v>
      </c>
      <c r="W423" s="1" t="e">
        <f>_xlfn.XLOOKUP(N423,#REF!,#REF!,"없음")</f>
        <v>#REF!</v>
      </c>
      <c r="Y423" s="1" t="e">
        <f>_xlfn.XLOOKUP(N423,#REF!,#REF!,"없음")</f>
        <v>#REF!</v>
      </c>
    </row>
    <row r="424" spans="1:25" ht="13.5" customHeight="1">
      <c r="A424" s="18" t="s">
        <v>5</v>
      </c>
      <c r="B424" s="18" t="s">
        <v>691</v>
      </c>
      <c r="C424" s="19" t="str">
        <f>UPPER(_xlfn.TEXTBEFORE(D424, " ", 2))</f>
        <v>TRANSCEIVER, PROMESH</v>
      </c>
      <c r="D424" s="18" t="s">
        <v>1240</v>
      </c>
      <c r="E424" s="19"/>
      <c r="F424" s="19" t="s">
        <v>1241</v>
      </c>
      <c r="G424" s="19">
        <v>2</v>
      </c>
      <c r="H424" s="19">
        <v>2</v>
      </c>
      <c r="I424" s="198">
        <f>_xlfn.LET(
  _xlpm.orderNum, N424,
  _xlpm.usedCount, COUNTIFS('ASRS parts replacement'!F:F, _xlpm.orderNum, 'ASRS parts replacement'!A:A, "&gt;=2025-01-01", 'ASRS parts replacement'!A:A, "&lt;=2025-12-31"),
  IF(_xlpm.usedCount=0, 2, MAX(2, _xlpm.usedCount/12*6*2))
)</f>
        <v>2</v>
      </c>
      <c r="J424" s="19" t="str">
        <f t="shared" si="30"/>
        <v>O</v>
      </c>
      <c r="K424" s="106">
        <v>213</v>
      </c>
      <c r="L424" s="19"/>
      <c r="M424" s="19" t="s">
        <v>1008</v>
      </c>
      <c r="N424" s="19">
        <v>10795016</v>
      </c>
      <c r="O424" s="80">
        <v>152.06</v>
      </c>
      <c r="P424" s="131">
        <f t="shared" si="29"/>
        <v>260326.72</v>
      </c>
      <c r="Q424" s="18"/>
      <c r="V424" s="1">
        <f t="shared" si="24"/>
        <v>2</v>
      </c>
      <c r="W424" s="1" t="e">
        <f>_xlfn.XLOOKUP(N424,#REF!,#REF!,"없음")</f>
        <v>#REF!</v>
      </c>
      <c r="Y424" s="1" t="e">
        <f>_xlfn.XLOOKUP(N424,#REF!,#REF!,"없음")</f>
        <v>#REF!</v>
      </c>
    </row>
    <row r="425" spans="1:25" ht="13.35" customHeight="1">
      <c r="A425" s="18" t="s">
        <v>5</v>
      </c>
      <c r="B425" s="18" t="s">
        <v>691</v>
      </c>
      <c r="C425" s="19" t="s">
        <v>1242</v>
      </c>
      <c r="D425" s="18" t="s">
        <v>1243</v>
      </c>
      <c r="E425" s="19"/>
      <c r="F425" s="19" t="s">
        <v>1244</v>
      </c>
      <c r="G425" s="19">
        <v>1</v>
      </c>
      <c r="H425" s="19">
        <v>1</v>
      </c>
      <c r="I425" s="199">
        <v>1</v>
      </c>
      <c r="J425" s="19" t="str">
        <f t="shared" si="30"/>
        <v>O</v>
      </c>
      <c r="K425" s="106">
        <v>233</v>
      </c>
      <c r="L425" s="19"/>
      <c r="M425" s="19"/>
      <c r="N425" s="19" t="s">
        <v>1245</v>
      </c>
      <c r="O425" s="80">
        <v>2448.6</v>
      </c>
      <c r="P425" s="131">
        <f t="shared" si="29"/>
        <v>4192003.1999999997</v>
      </c>
      <c r="Q425" s="18"/>
      <c r="V425" s="1">
        <f t="shared" ref="V425:V501" si="31">H425+U425</f>
        <v>1</v>
      </c>
      <c r="W425" s="1" t="e">
        <f>_xlfn.XLOOKUP(N425,#REF!,#REF!,"없음")</f>
        <v>#REF!</v>
      </c>
      <c r="Y425" s="1" t="e">
        <f>_xlfn.XLOOKUP(N425,#REF!,#REF!,"없음")</f>
        <v>#REF!</v>
      </c>
    </row>
    <row r="426" spans="1:25" ht="13.5" customHeight="1">
      <c r="A426" s="18" t="s">
        <v>5</v>
      </c>
      <c r="B426" s="109" t="s">
        <v>691</v>
      </c>
      <c r="C426" s="19" t="s">
        <v>1246</v>
      </c>
      <c r="D426" s="124" t="s">
        <v>1247</v>
      </c>
      <c r="E426" s="19" t="s">
        <v>1248</v>
      </c>
      <c r="F426" s="19" t="s">
        <v>812</v>
      </c>
      <c r="G426" s="19">
        <v>1</v>
      </c>
      <c r="H426" s="19">
        <v>1</v>
      </c>
      <c r="I426" s="199">
        <v>1</v>
      </c>
      <c r="J426" s="19" t="str">
        <f t="shared" si="30"/>
        <v>O</v>
      </c>
      <c r="K426" s="106">
        <v>225</v>
      </c>
      <c r="L426" s="19" t="s">
        <v>144</v>
      </c>
      <c r="M426" s="19"/>
      <c r="N426" s="19">
        <v>10713700</v>
      </c>
      <c r="O426" s="80">
        <v>136.72999999999999</v>
      </c>
      <c r="P426" s="131">
        <f t="shared" si="29"/>
        <v>234081.75999999998</v>
      </c>
      <c r="Q426" s="18"/>
      <c r="V426" s="1">
        <f t="shared" si="31"/>
        <v>1</v>
      </c>
      <c r="W426" s="1" t="e">
        <f>_xlfn.XLOOKUP(N426,#REF!,#REF!,"없음")</f>
        <v>#REF!</v>
      </c>
      <c r="Y426" s="1" t="e">
        <f>_xlfn.XLOOKUP(N426,#REF!,#REF!,"없음")</f>
        <v>#REF!</v>
      </c>
    </row>
    <row r="427" spans="1:25" ht="13.5" customHeight="1">
      <c r="A427" s="2" t="s">
        <v>447</v>
      </c>
      <c r="B427" s="18" t="s">
        <v>691</v>
      </c>
      <c r="C427" s="7" t="s">
        <v>1249</v>
      </c>
      <c r="D427" s="2" t="s">
        <v>1250</v>
      </c>
      <c r="E427" s="25"/>
      <c r="F427" s="241" t="s">
        <v>1251</v>
      </c>
      <c r="G427" s="241"/>
      <c r="H427" s="36">
        <v>2</v>
      </c>
      <c r="I427" s="197">
        <v>1</v>
      </c>
      <c r="J427" s="19" t="str">
        <f t="shared" ref="J427:J438" si="32">IF(H427&lt;I427,"X","O")</f>
        <v>O</v>
      </c>
      <c r="K427" s="7">
        <v>311</v>
      </c>
      <c r="L427" s="7" t="s">
        <v>144</v>
      </c>
      <c r="M427" s="7" t="s">
        <v>1190</v>
      </c>
      <c r="N427" s="19">
        <v>10217470</v>
      </c>
      <c r="O427" s="143">
        <v>2.25</v>
      </c>
      <c r="P427" s="144">
        <f t="shared" ref="P427:P438" si="33">O427*$P$5</f>
        <v>3852</v>
      </c>
      <c r="Q427" s="2"/>
      <c r="R427" s="7"/>
      <c r="S427" s="7"/>
      <c r="T427" s="7"/>
      <c r="U427" s="7"/>
      <c r="V427" s="7"/>
      <c r="W427" s="7"/>
      <c r="X427" s="7"/>
      <c r="Y427" s="7"/>
    </row>
    <row r="428" spans="1:25" ht="13.5" customHeight="1">
      <c r="A428" s="2" t="s">
        <v>447</v>
      </c>
      <c r="B428" s="18" t="s">
        <v>691</v>
      </c>
      <c r="C428" s="7" t="s">
        <v>1249</v>
      </c>
      <c r="D428" s="2" t="s">
        <v>1252</v>
      </c>
      <c r="E428" s="25"/>
      <c r="F428" s="241" t="s">
        <v>1251</v>
      </c>
      <c r="G428" s="241"/>
      <c r="H428" s="36">
        <v>2</v>
      </c>
      <c r="I428" s="197">
        <v>1</v>
      </c>
      <c r="J428" s="19" t="str">
        <f t="shared" si="32"/>
        <v>O</v>
      </c>
      <c r="K428" s="7">
        <v>311</v>
      </c>
      <c r="L428" s="7" t="s">
        <v>144</v>
      </c>
      <c r="M428" s="7" t="s">
        <v>1190</v>
      </c>
      <c r="N428" s="19">
        <v>10217471</v>
      </c>
      <c r="O428" s="143">
        <v>2.16</v>
      </c>
      <c r="P428" s="144">
        <f t="shared" si="33"/>
        <v>3697.92</v>
      </c>
      <c r="Q428" s="2"/>
      <c r="R428" s="7"/>
      <c r="S428" s="7"/>
      <c r="T428" s="7"/>
      <c r="U428" s="7"/>
      <c r="V428" s="7"/>
      <c r="W428" s="7"/>
      <c r="X428" s="7"/>
      <c r="Y428" s="7"/>
    </row>
    <row r="429" spans="1:25" ht="13.5" customHeight="1">
      <c r="A429" s="2" t="s">
        <v>447</v>
      </c>
      <c r="B429" s="18" t="s">
        <v>691</v>
      </c>
      <c r="C429" s="7" t="s">
        <v>1249</v>
      </c>
      <c r="D429" s="2" t="s">
        <v>1253</v>
      </c>
      <c r="E429" s="25"/>
      <c r="F429" s="241" t="s">
        <v>1251</v>
      </c>
      <c r="G429" s="241"/>
      <c r="H429" s="36">
        <v>2</v>
      </c>
      <c r="I429" s="197">
        <v>1</v>
      </c>
      <c r="J429" s="19" t="str">
        <f t="shared" si="32"/>
        <v>O</v>
      </c>
      <c r="K429" s="7">
        <v>311</v>
      </c>
      <c r="L429" s="7" t="s">
        <v>144</v>
      </c>
      <c r="M429" s="7" t="s">
        <v>1190</v>
      </c>
      <c r="N429" s="19">
        <v>10216340</v>
      </c>
      <c r="O429" s="143">
        <v>0.79</v>
      </c>
      <c r="P429" s="144">
        <f t="shared" si="33"/>
        <v>1352.48</v>
      </c>
      <c r="Q429" s="2"/>
      <c r="R429" s="7"/>
      <c r="S429" s="7"/>
      <c r="T429" s="7"/>
      <c r="U429" s="7"/>
      <c r="V429" s="7"/>
      <c r="W429" s="7"/>
      <c r="X429" s="7"/>
      <c r="Y429" s="7"/>
    </row>
    <row r="430" spans="1:25" ht="13.5" customHeight="1">
      <c r="A430" s="2" t="s">
        <v>447</v>
      </c>
      <c r="B430" s="18" t="s">
        <v>691</v>
      </c>
      <c r="C430" s="7" t="s">
        <v>1249</v>
      </c>
      <c r="D430" s="2" t="s">
        <v>1254</v>
      </c>
      <c r="E430" s="25"/>
      <c r="F430" s="241" t="s">
        <v>1251</v>
      </c>
      <c r="G430" s="241"/>
      <c r="H430" s="36">
        <v>2</v>
      </c>
      <c r="I430" s="197">
        <v>1</v>
      </c>
      <c r="J430" s="19" t="str">
        <f t="shared" si="32"/>
        <v>O</v>
      </c>
      <c r="K430" s="7">
        <v>311</v>
      </c>
      <c r="L430" s="7" t="s">
        <v>144</v>
      </c>
      <c r="M430" s="7" t="s">
        <v>1190</v>
      </c>
      <c r="N430" s="19">
        <v>10216342</v>
      </c>
      <c r="O430" s="143">
        <v>0.85</v>
      </c>
      <c r="P430" s="144">
        <f t="shared" si="33"/>
        <v>1455.2</v>
      </c>
      <c r="Q430" s="2"/>
      <c r="R430" s="7"/>
      <c r="S430" s="7"/>
      <c r="T430" s="7"/>
      <c r="U430" s="7"/>
      <c r="V430" s="7"/>
      <c r="W430" s="7"/>
      <c r="X430" s="7"/>
      <c r="Y430" s="7"/>
    </row>
    <row r="431" spans="1:25" ht="13.5" customHeight="1">
      <c r="A431" s="2" t="s">
        <v>447</v>
      </c>
      <c r="B431" s="18" t="s">
        <v>691</v>
      </c>
      <c r="C431" s="7" t="s">
        <v>1249</v>
      </c>
      <c r="D431" s="2" t="s">
        <v>1255</v>
      </c>
      <c r="E431" s="25"/>
      <c r="F431" s="241" t="s">
        <v>1251</v>
      </c>
      <c r="G431" s="241"/>
      <c r="H431" s="36">
        <v>2</v>
      </c>
      <c r="I431" s="197">
        <v>1</v>
      </c>
      <c r="J431" s="19" t="str">
        <f t="shared" si="32"/>
        <v>O</v>
      </c>
      <c r="K431" s="7">
        <v>311</v>
      </c>
      <c r="L431" s="7" t="s">
        <v>144</v>
      </c>
      <c r="M431" s="7" t="s">
        <v>1190</v>
      </c>
      <c r="N431" s="19">
        <v>10216345</v>
      </c>
      <c r="O431" s="143">
        <v>2.46</v>
      </c>
      <c r="P431" s="144">
        <f t="shared" si="33"/>
        <v>4211.5199999999995</v>
      </c>
      <c r="Q431" s="2"/>
      <c r="R431" s="7"/>
      <c r="S431" s="7"/>
      <c r="T431" s="7"/>
      <c r="U431" s="7"/>
      <c r="V431" s="7"/>
      <c r="W431" s="7"/>
      <c r="X431" s="7"/>
      <c r="Y431" s="7"/>
    </row>
    <row r="432" spans="1:25" ht="13.5" customHeight="1">
      <c r="A432" s="2" t="s">
        <v>447</v>
      </c>
      <c r="B432" s="18" t="s">
        <v>691</v>
      </c>
      <c r="C432" s="7" t="s">
        <v>1249</v>
      </c>
      <c r="D432" s="2" t="s">
        <v>1256</v>
      </c>
      <c r="E432" s="25"/>
      <c r="F432" s="241" t="s">
        <v>1251</v>
      </c>
      <c r="G432" s="241"/>
      <c r="H432" s="36">
        <v>2</v>
      </c>
      <c r="I432" s="197">
        <v>1</v>
      </c>
      <c r="J432" s="19" t="str">
        <f t="shared" si="32"/>
        <v>O</v>
      </c>
      <c r="K432" s="7">
        <v>311</v>
      </c>
      <c r="L432" s="7" t="s">
        <v>144</v>
      </c>
      <c r="M432" s="7" t="s">
        <v>1190</v>
      </c>
      <c r="N432" s="19">
        <v>10216195</v>
      </c>
      <c r="O432" s="143">
        <v>1.28</v>
      </c>
      <c r="P432" s="144">
        <f t="shared" si="33"/>
        <v>2191.36</v>
      </c>
      <c r="Q432" s="2"/>
      <c r="R432" s="7"/>
      <c r="S432" s="7"/>
      <c r="T432" s="7"/>
      <c r="U432" s="7"/>
      <c r="V432" s="7"/>
      <c r="W432" s="7"/>
      <c r="X432" s="7"/>
      <c r="Y432" s="7"/>
    </row>
    <row r="433" spans="1:25" ht="13.5" customHeight="1">
      <c r="A433" s="2" t="s">
        <v>447</v>
      </c>
      <c r="B433" s="18" t="s">
        <v>691</v>
      </c>
      <c r="C433" s="7" t="s">
        <v>1249</v>
      </c>
      <c r="D433" s="2" t="s">
        <v>1257</v>
      </c>
      <c r="E433" s="25"/>
      <c r="F433" s="241" t="s">
        <v>1251</v>
      </c>
      <c r="G433" s="241"/>
      <c r="H433" s="36">
        <v>2</v>
      </c>
      <c r="I433" s="197">
        <v>1</v>
      </c>
      <c r="J433" s="19" t="str">
        <f t="shared" si="32"/>
        <v>O</v>
      </c>
      <c r="K433" s="7">
        <v>311</v>
      </c>
      <c r="L433" s="7" t="s">
        <v>144</v>
      </c>
      <c r="M433" s="7" t="s">
        <v>1190</v>
      </c>
      <c r="N433" s="19">
        <v>10216196</v>
      </c>
      <c r="O433" s="143">
        <v>1.36</v>
      </c>
      <c r="P433" s="144">
        <f t="shared" si="33"/>
        <v>2328.3200000000002</v>
      </c>
      <c r="Q433" s="2"/>
      <c r="R433" s="7"/>
      <c r="S433" s="7"/>
      <c r="T433" s="7"/>
      <c r="U433" s="7"/>
      <c r="V433" s="7"/>
      <c r="W433" s="7"/>
      <c r="X433" s="7"/>
      <c r="Y433" s="7"/>
    </row>
    <row r="434" spans="1:25" ht="13.5" customHeight="1">
      <c r="A434" s="2" t="s">
        <v>447</v>
      </c>
      <c r="B434" s="18" t="s">
        <v>691</v>
      </c>
      <c r="C434" s="7" t="s">
        <v>1249</v>
      </c>
      <c r="D434" s="2" t="s">
        <v>1258</v>
      </c>
      <c r="E434" s="25"/>
      <c r="F434" s="241" t="s">
        <v>1251</v>
      </c>
      <c r="G434" s="241"/>
      <c r="H434" s="36">
        <v>2</v>
      </c>
      <c r="I434" s="197">
        <v>1</v>
      </c>
      <c r="J434" s="19" t="str">
        <f t="shared" si="32"/>
        <v>O</v>
      </c>
      <c r="K434" s="7">
        <v>311</v>
      </c>
      <c r="L434" s="7" t="s">
        <v>144</v>
      </c>
      <c r="M434" s="7" t="s">
        <v>1190</v>
      </c>
      <c r="N434" s="19">
        <v>10217099</v>
      </c>
      <c r="O434" s="143">
        <v>3.62</v>
      </c>
      <c r="P434" s="144">
        <f t="shared" si="33"/>
        <v>6197.4400000000005</v>
      </c>
      <c r="Q434" s="2"/>
      <c r="R434" s="7"/>
      <c r="S434" s="7"/>
      <c r="T434" s="7"/>
      <c r="U434" s="7"/>
      <c r="V434" s="7"/>
      <c r="W434" s="7"/>
      <c r="X434" s="7"/>
      <c r="Y434" s="7"/>
    </row>
    <row r="435" spans="1:25" ht="13.5" customHeight="1">
      <c r="A435" s="2" t="s">
        <v>447</v>
      </c>
      <c r="B435" s="18" t="s">
        <v>691</v>
      </c>
      <c r="C435" s="7" t="s">
        <v>1249</v>
      </c>
      <c r="D435" s="2" t="s">
        <v>1259</v>
      </c>
      <c r="E435" s="25"/>
      <c r="F435" s="241" t="s">
        <v>1251</v>
      </c>
      <c r="G435" s="241"/>
      <c r="H435" s="36">
        <v>2</v>
      </c>
      <c r="I435" s="197">
        <v>1</v>
      </c>
      <c r="J435" s="19" t="str">
        <f t="shared" si="32"/>
        <v>O</v>
      </c>
      <c r="K435" s="7">
        <v>311</v>
      </c>
      <c r="L435" s="7" t="s">
        <v>144</v>
      </c>
      <c r="M435" s="7" t="s">
        <v>1190</v>
      </c>
      <c r="N435" s="19">
        <v>10217153</v>
      </c>
      <c r="O435" s="143">
        <v>4.28</v>
      </c>
      <c r="P435" s="144">
        <f t="shared" si="33"/>
        <v>7327.3600000000006</v>
      </c>
      <c r="Q435" s="2"/>
      <c r="R435" s="7"/>
      <c r="S435" s="7"/>
      <c r="T435" s="7"/>
      <c r="U435" s="7"/>
      <c r="V435" s="7"/>
      <c r="W435" s="7"/>
      <c r="X435" s="7"/>
      <c r="Y435" s="7"/>
    </row>
    <row r="436" spans="1:25" ht="13.5" customHeight="1">
      <c r="A436" s="2" t="s">
        <v>447</v>
      </c>
      <c r="B436" s="18" t="s">
        <v>691</v>
      </c>
      <c r="C436" s="7" t="s">
        <v>1249</v>
      </c>
      <c r="D436" s="2" t="s">
        <v>1260</v>
      </c>
      <c r="E436" s="25"/>
      <c r="F436" s="241" t="s">
        <v>1251</v>
      </c>
      <c r="G436" s="241"/>
      <c r="H436" s="36">
        <v>2</v>
      </c>
      <c r="I436" s="197">
        <v>1</v>
      </c>
      <c r="J436" s="19" t="str">
        <f t="shared" si="32"/>
        <v>O</v>
      </c>
      <c r="K436" s="7">
        <v>311</v>
      </c>
      <c r="L436" s="7" t="s">
        <v>144</v>
      </c>
      <c r="M436" s="7" t="s">
        <v>1190</v>
      </c>
      <c r="N436" s="19">
        <v>10216344</v>
      </c>
      <c r="O436" s="143">
        <v>2.86</v>
      </c>
      <c r="P436" s="144">
        <f t="shared" si="33"/>
        <v>4896.32</v>
      </c>
      <c r="Q436" s="2"/>
      <c r="R436" s="7"/>
      <c r="S436" s="7"/>
      <c r="T436" s="7"/>
      <c r="U436" s="7"/>
      <c r="V436" s="7"/>
      <c r="W436" s="7"/>
      <c r="X436" s="7"/>
      <c r="Y436" s="7"/>
    </row>
    <row r="437" spans="1:25" ht="18" customHeight="1">
      <c r="A437" s="2" t="s">
        <v>447</v>
      </c>
      <c r="B437" s="18" t="s">
        <v>691</v>
      </c>
      <c r="C437" s="7" t="s">
        <v>1249</v>
      </c>
      <c r="D437" s="2" t="s">
        <v>1261</v>
      </c>
      <c r="E437" s="25"/>
      <c r="F437" s="241" t="s">
        <v>1251</v>
      </c>
      <c r="G437" s="241"/>
      <c r="H437" s="36">
        <v>2</v>
      </c>
      <c r="I437" s="197">
        <v>1</v>
      </c>
      <c r="J437" s="19" t="str">
        <f t="shared" si="32"/>
        <v>O</v>
      </c>
      <c r="K437" s="7">
        <v>311</v>
      </c>
      <c r="L437" s="7" t="s">
        <v>144</v>
      </c>
      <c r="M437" s="7" t="s">
        <v>1190</v>
      </c>
      <c r="N437" s="19">
        <v>10571419</v>
      </c>
      <c r="O437" s="143">
        <v>2.5</v>
      </c>
      <c r="P437" s="144">
        <f t="shared" si="33"/>
        <v>4280</v>
      </c>
      <c r="Q437" s="2"/>
      <c r="R437" s="7"/>
      <c r="S437" s="7"/>
      <c r="T437" s="7"/>
      <c r="U437" s="7"/>
      <c r="V437" s="7"/>
      <c r="W437" s="7"/>
      <c r="X437" s="7"/>
      <c r="Y437" s="7"/>
    </row>
    <row r="438" spans="1:25" ht="9.6" customHeight="1">
      <c r="A438" s="2" t="s">
        <v>447</v>
      </c>
      <c r="B438" s="18" t="s">
        <v>691</v>
      </c>
      <c r="C438" s="7" t="s">
        <v>1262</v>
      </c>
      <c r="D438" s="2" t="s">
        <v>1263</v>
      </c>
      <c r="E438" s="25"/>
      <c r="F438" s="241" t="s">
        <v>1251</v>
      </c>
      <c r="G438" s="241"/>
      <c r="H438" s="36">
        <v>1</v>
      </c>
      <c r="I438" s="197">
        <v>1</v>
      </c>
      <c r="J438" s="19" t="str">
        <f t="shared" si="32"/>
        <v>O</v>
      </c>
      <c r="K438" s="7">
        <v>225</v>
      </c>
      <c r="L438" s="7" t="s">
        <v>144</v>
      </c>
      <c r="M438" s="7" t="s">
        <v>1264</v>
      </c>
      <c r="N438" s="19">
        <v>10212997</v>
      </c>
      <c r="O438" s="143">
        <v>44.54</v>
      </c>
      <c r="P438" s="144">
        <f t="shared" si="33"/>
        <v>76252.479999999996</v>
      </c>
      <c r="Q438" s="2"/>
      <c r="R438" s="7"/>
      <c r="S438" s="7"/>
      <c r="T438" s="7"/>
      <c r="U438" s="7"/>
      <c r="V438" s="7"/>
      <c r="W438" s="7"/>
      <c r="X438" s="7"/>
      <c r="Y438" s="7"/>
    </row>
    <row r="439" spans="1:25" ht="13.5" customHeight="1">
      <c r="A439" s="18" t="s">
        <v>47</v>
      </c>
      <c r="B439" s="18" t="s">
        <v>691</v>
      </c>
      <c r="C439" s="19" t="s">
        <v>944</v>
      </c>
      <c r="D439" s="18" t="s">
        <v>1265</v>
      </c>
      <c r="E439" s="19" t="s">
        <v>1266</v>
      </c>
      <c r="F439" s="19" t="s">
        <v>1267</v>
      </c>
      <c r="G439" s="19">
        <v>4</v>
      </c>
      <c r="H439" s="19">
        <v>1</v>
      </c>
      <c r="I439" s="195">
        <v>1</v>
      </c>
      <c r="J439" s="19" t="str">
        <f t="shared" si="30"/>
        <v>O</v>
      </c>
      <c r="K439" s="106">
        <v>211</v>
      </c>
      <c r="L439" s="19"/>
      <c r="M439" s="19" t="s">
        <v>509</v>
      </c>
      <c r="N439" s="19">
        <v>10546365</v>
      </c>
      <c r="O439" s="80">
        <v>665.96</v>
      </c>
      <c r="P439" s="131"/>
      <c r="Q439" s="18"/>
      <c r="V439" s="1">
        <f t="shared" si="31"/>
        <v>1</v>
      </c>
      <c r="W439" s="1" t="e">
        <f>_xlfn.XLOOKUP(N439,#REF!,#REF!,"없음")</f>
        <v>#REF!</v>
      </c>
      <c r="Y439" s="1" t="e">
        <f>_xlfn.XLOOKUP(N439,#REF!,#REF!,"없음")</f>
        <v>#REF!</v>
      </c>
    </row>
    <row r="440" spans="1:25" ht="13.5" customHeight="1">
      <c r="A440" s="18" t="s">
        <v>47</v>
      </c>
      <c r="B440" s="18" t="s">
        <v>48</v>
      </c>
      <c r="C440" s="19" t="s">
        <v>1268</v>
      </c>
      <c r="D440" s="18" t="s">
        <v>1269</v>
      </c>
      <c r="E440" s="19"/>
      <c r="F440" s="19"/>
      <c r="G440" s="19">
        <v>171</v>
      </c>
      <c r="H440" s="19">
        <v>2</v>
      </c>
      <c r="I440" s="19">
        <v>2</v>
      </c>
      <c r="J440" s="19" t="str">
        <f t="shared" si="30"/>
        <v>O</v>
      </c>
      <c r="K440" s="106" t="s">
        <v>53</v>
      </c>
      <c r="L440" s="19"/>
      <c r="M440" s="19"/>
      <c r="N440" s="19" t="s">
        <v>1270</v>
      </c>
      <c r="O440" s="80">
        <v>6.31</v>
      </c>
      <c r="P440" s="131"/>
      <c r="Q440" s="18"/>
      <c r="V440" s="1">
        <f t="shared" si="31"/>
        <v>2</v>
      </c>
      <c r="W440" s="1" t="e">
        <f>_xlfn.XLOOKUP(N440,#REF!,#REF!,"없음")</f>
        <v>#REF!</v>
      </c>
      <c r="Y440" s="1" t="e">
        <f>_xlfn.XLOOKUP(N440,#REF!,#REF!,"없음")</f>
        <v>#REF!</v>
      </c>
    </row>
    <row r="441" spans="1:25" ht="13.5" customHeight="1">
      <c r="A441" s="18" t="s">
        <v>47</v>
      </c>
      <c r="B441" s="18" t="s">
        <v>48</v>
      </c>
      <c r="C441" s="19" t="s">
        <v>1268</v>
      </c>
      <c r="D441" s="18" t="s">
        <v>1271</v>
      </c>
      <c r="E441" s="19"/>
      <c r="F441" s="19"/>
      <c r="G441" s="19">
        <v>342</v>
      </c>
      <c r="H441" s="19">
        <v>14</v>
      </c>
      <c r="I441" s="19">
        <v>2</v>
      </c>
      <c r="J441" s="19" t="str">
        <f t="shared" si="30"/>
        <v>O</v>
      </c>
      <c r="K441" s="106" t="s">
        <v>53</v>
      </c>
      <c r="L441" s="19"/>
      <c r="M441" s="19"/>
      <c r="N441" s="19" t="s">
        <v>1272</v>
      </c>
      <c r="O441" s="80">
        <v>6.12</v>
      </c>
      <c r="P441" s="131"/>
      <c r="Q441" s="18"/>
      <c r="V441" s="1">
        <f t="shared" si="31"/>
        <v>14</v>
      </c>
      <c r="W441" s="1" t="e">
        <f>_xlfn.XLOOKUP(N441,#REF!,#REF!,"없음")</f>
        <v>#REF!</v>
      </c>
      <c r="Y441" s="1" t="e">
        <f>_xlfn.XLOOKUP(N441,#REF!,#REF!,"없음")</f>
        <v>#REF!</v>
      </c>
    </row>
    <row r="442" spans="1:25" ht="13.5" customHeight="1">
      <c r="A442" s="18" t="s">
        <v>47</v>
      </c>
      <c r="B442" s="109" t="s">
        <v>48</v>
      </c>
      <c r="C442" s="19" t="s">
        <v>1268</v>
      </c>
      <c r="D442" s="18" t="s">
        <v>1273</v>
      </c>
      <c r="E442" s="19" t="s">
        <v>1274</v>
      </c>
      <c r="F442" s="19"/>
      <c r="G442" s="19">
        <v>9</v>
      </c>
      <c r="H442" s="19">
        <v>4</v>
      </c>
      <c r="I442" s="19">
        <v>1</v>
      </c>
      <c r="J442" s="19" t="str">
        <f t="shared" si="30"/>
        <v>O</v>
      </c>
      <c r="K442" s="106" t="s">
        <v>1275</v>
      </c>
      <c r="L442" s="19" t="s">
        <v>144</v>
      </c>
      <c r="M442" s="19"/>
      <c r="N442" s="19" t="s">
        <v>1276</v>
      </c>
      <c r="O442" s="80">
        <v>273.68</v>
      </c>
      <c r="P442" s="131"/>
      <c r="Q442" s="18"/>
      <c r="T442" s="1">
        <v>1</v>
      </c>
      <c r="V442" s="1">
        <f t="shared" si="31"/>
        <v>4</v>
      </c>
      <c r="W442" s="1" t="e">
        <f>_xlfn.XLOOKUP(N442,#REF!,#REF!,"없음")</f>
        <v>#REF!</v>
      </c>
      <c r="Y442" s="1" t="e">
        <f>_xlfn.XLOOKUP(N442,#REF!,#REF!,"없음")</f>
        <v>#REF!</v>
      </c>
    </row>
    <row r="443" spans="1:25" ht="13.5" customHeight="1">
      <c r="A443" s="18" t="s">
        <v>47</v>
      </c>
      <c r="B443" s="18" t="s">
        <v>48</v>
      </c>
      <c r="C443" s="19" t="s">
        <v>1277</v>
      </c>
      <c r="D443" s="18" t="s">
        <v>1278</v>
      </c>
      <c r="E443" s="19"/>
      <c r="F443" s="19"/>
      <c r="G443" s="19">
        <v>1</v>
      </c>
      <c r="H443" s="19">
        <v>1</v>
      </c>
      <c r="I443" s="19">
        <v>1</v>
      </c>
      <c r="J443" s="19" t="str">
        <f t="shared" si="30"/>
        <v>O</v>
      </c>
      <c r="K443" s="106"/>
      <c r="L443" s="19"/>
      <c r="M443" s="19"/>
      <c r="N443" s="19" t="s">
        <v>1279</v>
      </c>
      <c r="O443" s="80">
        <v>67.36</v>
      </c>
      <c r="P443" s="131"/>
      <c r="Q443" s="18"/>
      <c r="T443" s="1">
        <v>1</v>
      </c>
      <c r="V443" s="1">
        <f t="shared" si="31"/>
        <v>1</v>
      </c>
      <c r="W443" s="1" t="e">
        <f>_xlfn.XLOOKUP(N443,#REF!,#REF!,"없음")</f>
        <v>#REF!</v>
      </c>
      <c r="Y443" s="1" t="e">
        <f>_xlfn.XLOOKUP(N443,#REF!,#REF!,"없음")</f>
        <v>#REF!</v>
      </c>
    </row>
    <row r="444" spans="1:25" ht="13.5" customHeight="1">
      <c r="A444" s="18" t="s">
        <v>47</v>
      </c>
      <c r="B444" s="18" t="s">
        <v>48</v>
      </c>
      <c r="C444" s="19" t="s">
        <v>1277</v>
      </c>
      <c r="D444" s="18" t="s">
        <v>1280</v>
      </c>
      <c r="E444" s="19"/>
      <c r="F444" s="19"/>
      <c r="G444" s="19">
        <v>9</v>
      </c>
      <c r="H444" s="19">
        <v>1</v>
      </c>
      <c r="I444" s="19">
        <v>1</v>
      </c>
      <c r="J444" s="19" t="str">
        <f t="shared" si="30"/>
        <v>O</v>
      </c>
      <c r="K444" s="106" t="s">
        <v>190</v>
      </c>
      <c r="L444" s="19"/>
      <c r="M444" s="19"/>
      <c r="N444" s="19" t="s">
        <v>1281</v>
      </c>
      <c r="O444" s="80">
        <v>54.52</v>
      </c>
      <c r="P444" s="131"/>
      <c r="Q444" s="18"/>
      <c r="T444" s="1">
        <v>1</v>
      </c>
      <c r="V444" s="1">
        <f t="shared" si="31"/>
        <v>1</v>
      </c>
      <c r="W444" s="1" t="e">
        <f>_xlfn.XLOOKUP(N444,#REF!,#REF!,"없음")</f>
        <v>#REF!</v>
      </c>
      <c r="Y444" s="1" t="e">
        <f>_xlfn.XLOOKUP(N444,#REF!,#REF!,"없음")</f>
        <v>#REF!</v>
      </c>
    </row>
    <row r="445" spans="1:25" ht="13.5" customHeight="1">
      <c r="A445" s="18" t="s">
        <v>47</v>
      </c>
      <c r="B445" s="18" t="s">
        <v>48</v>
      </c>
      <c r="C445" s="19" t="s">
        <v>1268</v>
      </c>
      <c r="D445" s="18" t="s">
        <v>1282</v>
      </c>
      <c r="E445" s="19"/>
      <c r="F445" s="19"/>
      <c r="G445" s="19">
        <v>44</v>
      </c>
      <c r="H445" s="19">
        <v>3</v>
      </c>
      <c r="I445" s="19">
        <v>2</v>
      </c>
      <c r="J445" s="19" t="str">
        <f t="shared" si="30"/>
        <v>O</v>
      </c>
      <c r="K445" s="106" t="s">
        <v>53</v>
      </c>
      <c r="L445" s="19" t="s">
        <v>255</v>
      </c>
      <c r="M445" s="19"/>
      <c r="N445" s="19" t="s">
        <v>1283</v>
      </c>
      <c r="O445" s="80">
        <v>10.73</v>
      </c>
      <c r="P445" s="131"/>
      <c r="Q445" s="18"/>
      <c r="T445" s="1">
        <v>1</v>
      </c>
      <c r="V445" s="1">
        <f t="shared" si="31"/>
        <v>3</v>
      </c>
      <c r="W445" s="1" t="e">
        <f>_xlfn.XLOOKUP(N445,#REF!,#REF!,"없음")</f>
        <v>#REF!</v>
      </c>
      <c r="Y445" s="1" t="e">
        <f>_xlfn.XLOOKUP(N445,#REF!,#REF!,"없음")</f>
        <v>#REF!</v>
      </c>
    </row>
    <row r="446" spans="1:25" ht="13.5" customHeight="1">
      <c r="A446" s="18" t="s">
        <v>47</v>
      </c>
      <c r="B446" s="18" t="s">
        <v>48</v>
      </c>
      <c r="C446" s="19" t="s">
        <v>1284</v>
      </c>
      <c r="D446" s="18" t="s">
        <v>1285</v>
      </c>
      <c r="E446" s="19"/>
      <c r="F446" s="19"/>
      <c r="G446" s="19">
        <v>22</v>
      </c>
      <c r="H446" s="19">
        <v>3</v>
      </c>
      <c r="I446" s="19">
        <v>2</v>
      </c>
      <c r="J446" s="19" t="str">
        <f t="shared" si="30"/>
        <v>O</v>
      </c>
      <c r="K446" s="106" t="s">
        <v>190</v>
      </c>
      <c r="L446" s="19" t="s">
        <v>255</v>
      </c>
      <c r="M446" s="19"/>
      <c r="N446" s="19" t="s">
        <v>1286</v>
      </c>
      <c r="O446" s="80">
        <v>20.37</v>
      </c>
      <c r="P446" s="131"/>
      <c r="Q446" s="18"/>
      <c r="T446" s="1">
        <v>1</v>
      </c>
      <c r="V446" s="1">
        <f t="shared" si="31"/>
        <v>3</v>
      </c>
      <c r="W446" s="1" t="e">
        <f>_xlfn.XLOOKUP(N446,#REF!,#REF!,"없음")</f>
        <v>#REF!</v>
      </c>
      <c r="Y446" s="1" t="e">
        <f>_xlfn.XLOOKUP(N446,#REF!,#REF!,"없음")</f>
        <v>#REF!</v>
      </c>
    </row>
    <row r="447" spans="1:25" ht="13.5" customHeight="1">
      <c r="A447" s="18" t="s">
        <v>47</v>
      </c>
      <c r="B447" s="18" t="s">
        <v>48</v>
      </c>
      <c r="C447" s="19" t="s">
        <v>1268</v>
      </c>
      <c r="D447" s="18" t="s">
        <v>1287</v>
      </c>
      <c r="E447" s="19"/>
      <c r="F447" s="19"/>
      <c r="G447" s="19">
        <v>160</v>
      </c>
      <c r="H447" s="19">
        <v>11</v>
      </c>
      <c r="I447" s="19">
        <v>3</v>
      </c>
      <c r="J447" s="19" t="str">
        <f t="shared" si="30"/>
        <v>O</v>
      </c>
      <c r="K447" s="106" t="s">
        <v>53</v>
      </c>
      <c r="L447" s="19" t="s">
        <v>255</v>
      </c>
      <c r="M447" s="19"/>
      <c r="N447" s="19" t="s">
        <v>1288</v>
      </c>
      <c r="O447" s="80">
        <v>7.32</v>
      </c>
      <c r="P447" s="131"/>
      <c r="Q447" s="18"/>
      <c r="R447" s="1">
        <v>3</v>
      </c>
      <c r="S447" s="1" t="s">
        <v>1289</v>
      </c>
      <c r="T447" s="1">
        <v>1</v>
      </c>
      <c r="U447" s="112">
        <f>_xlfn.CEILING.MATH(_xlfn.NORM.S.INV(IF(S447="A",0.99,IF(S447="B",0.95,IF(S447="C",0.9,0.95))))*SQRT((G447*T447)/365)*SQRT(R447*30),1)</f>
        <v>15</v>
      </c>
      <c r="V447" s="1">
        <f t="shared" si="31"/>
        <v>26</v>
      </c>
      <c r="W447" s="1" t="e">
        <f>_xlfn.XLOOKUP(N447,#REF!,#REF!,"없음")</f>
        <v>#REF!</v>
      </c>
      <c r="Y447" s="1" t="e">
        <f>_xlfn.XLOOKUP(N447,#REF!,#REF!,"없음")</f>
        <v>#REF!</v>
      </c>
    </row>
    <row r="448" spans="1:25" ht="13.5" customHeight="1">
      <c r="A448" s="18" t="s">
        <v>47</v>
      </c>
      <c r="B448" s="18" t="s">
        <v>48</v>
      </c>
      <c r="C448" s="19" t="s">
        <v>1268</v>
      </c>
      <c r="D448" s="18" t="s">
        <v>1290</v>
      </c>
      <c r="E448" s="19"/>
      <c r="F448" s="19"/>
      <c r="G448" s="19">
        <v>152</v>
      </c>
      <c r="H448" s="19">
        <v>5</v>
      </c>
      <c r="I448" s="19">
        <v>3</v>
      </c>
      <c r="J448" s="19" t="str">
        <f t="shared" ref="J448:J511" si="34">IF(H448&lt;I448,"X","O")</f>
        <v>O</v>
      </c>
      <c r="K448" s="106" t="s">
        <v>53</v>
      </c>
      <c r="L448" s="19" t="s">
        <v>144</v>
      </c>
      <c r="M448" s="19"/>
      <c r="N448" s="19" t="s">
        <v>1291</v>
      </c>
      <c r="O448" s="80">
        <v>13.59</v>
      </c>
      <c r="P448" s="131"/>
      <c r="Q448" s="18"/>
      <c r="R448" s="1">
        <v>3</v>
      </c>
      <c r="S448" s="1" t="s">
        <v>1289</v>
      </c>
      <c r="T448" s="1">
        <v>1</v>
      </c>
      <c r="U448" s="112">
        <f>_xlfn.CEILING.MATH(_xlfn.NORM.S.INV(IF(S448="A",0.99,IF(S448="B",0.95,IF(S448="C",0.9,0.95))))*SQRT((G448*T448)/365)*SQRT(R448*30),1)</f>
        <v>15</v>
      </c>
      <c r="V448" s="1">
        <f t="shared" si="31"/>
        <v>20</v>
      </c>
      <c r="W448" s="1" t="e">
        <f>_xlfn.XLOOKUP(N448,#REF!,#REF!,"없음")</f>
        <v>#REF!</v>
      </c>
      <c r="Y448" s="1" t="e">
        <f>_xlfn.XLOOKUP(N448,#REF!,#REF!,"없음")</f>
        <v>#REF!</v>
      </c>
    </row>
    <row r="449" spans="1:25" ht="13.5" customHeight="1">
      <c r="A449" s="18" t="s">
        <v>47</v>
      </c>
      <c r="B449" s="109" t="s">
        <v>48</v>
      </c>
      <c r="C449" s="19" t="str">
        <f>UPPER(_xlfn.TEXTBEFORE(D449, " ", 2))</f>
        <v>MAINTENANCE UNIT</v>
      </c>
      <c r="D449" s="18" t="s">
        <v>1292</v>
      </c>
      <c r="E449" s="19"/>
      <c r="F449" s="19"/>
      <c r="G449" s="19">
        <v>4</v>
      </c>
      <c r="H449" s="19">
        <v>2</v>
      </c>
      <c r="I449" s="19">
        <v>1</v>
      </c>
      <c r="J449" s="19" t="str">
        <f t="shared" si="34"/>
        <v>O</v>
      </c>
      <c r="K449" s="106"/>
      <c r="L449" s="19"/>
      <c r="M449" s="19"/>
      <c r="N449" s="19" t="s">
        <v>1293</v>
      </c>
      <c r="O449" s="80">
        <v>1132.44</v>
      </c>
      <c r="P449" s="131"/>
      <c r="Q449" s="18"/>
      <c r="T449" s="1">
        <v>1</v>
      </c>
      <c r="V449" s="1">
        <f t="shared" si="31"/>
        <v>2</v>
      </c>
      <c r="W449" s="1" t="e">
        <f>_xlfn.XLOOKUP(N449,#REF!,#REF!,"없음")</f>
        <v>#REF!</v>
      </c>
      <c r="X449" s="1">
        <v>2</v>
      </c>
      <c r="Y449" s="1" t="e">
        <f>_xlfn.XLOOKUP(N449,#REF!,#REF!,"없음")</f>
        <v>#REF!</v>
      </c>
    </row>
    <row r="450" spans="1:25" ht="13.5" customHeight="1">
      <c r="A450" s="18" t="s">
        <v>47</v>
      </c>
      <c r="B450" s="109" t="s">
        <v>48</v>
      </c>
      <c r="C450" s="19" t="str">
        <f>UPPER(_xlfn.TEXTBEFORE(D450, " ", 2))</f>
        <v>MAINTENANCE UNIT,</v>
      </c>
      <c r="D450" s="18" t="s">
        <v>1294</v>
      </c>
      <c r="E450" s="19"/>
      <c r="F450" s="19"/>
      <c r="G450" s="19">
        <v>4</v>
      </c>
      <c r="H450" s="19">
        <v>2</v>
      </c>
      <c r="I450" s="19">
        <v>1</v>
      </c>
      <c r="J450" s="19" t="str">
        <f t="shared" si="34"/>
        <v>O</v>
      </c>
      <c r="K450" s="106"/>
      <c r="L450" s="19"/>
      <c r="M450" s="19"/>
      <c r="N450" s="19">
        <v>10195101</v>
      </c>
      <c r="O450" s="80">
        <v>271.08</v>
      </c>
      <c r="P450" s="131"/>
      <c r="Q450" s="18"/>
      <c r="T450" s="1">
        <v>1</v>
      </c>
      <c r="V450" s="1">
        <f t="shared" si="31"/>
        <v>2</v>
      </c>
      <c r="W450" s="1" t="e">
        <f>_xlfn.XLOOKUP(N450,#REF!,#REF!,"없음")</f>
        <v>#REF!</v>
      </c>
      <c r="X450" s="1">
        <v>2</v>
      </c>
      <c r="Y450" s="1" t="e">
        <f>_xlfn.XLOOKUP(N450,#REF!,#REF!,"없음")</f>
        <v>#REF!</v>
      </c>
    </row>
    <row r="451" spans="1:25" ht="13.5" customHeight="1">
      <c r="A451" s="18" t="s">
        <v>47</v>
      </c>
      <c r="B451" s="109" t="s">
        <v>48</v>
      </c>
      <c r="C451" s="19" t="s">
        <v>1295</v>
      </c>
      <c r="D451" s="18" t="s">
        <v>1296</v>
      </c>
      <c r="E451" s="19" t="s">
        <v>1297</v>
      </c>
      <c r="F451" s="19"/>
      <c r="G451" s="19">
        <v>19</v>
      </c>
      <c r="H451" s="19">
        <v>6</v>
      </c>
      <c r="I451" s="19">
        <v>1</v>
      </c>
      <c r="J451" s="19" t="str">
        <f t="shared" si="34"/>
        <v>O</v>
      </c>
      <c r="K451" s="106">
        <v>223</v>
      </c>
      <c r="L451" s="19"/>
      <c r="M451" s="19" t="s">
        <v>461</v>
      </c>
      <c r="N451" s="19">
        <v>10219383</v>
      </c>
      <c r="O451" s="80">
        <v>67.959999999999994</v>
      </c>
      <c r="P451" s="131"/>
      <c r="Q451" s="18"/>
      <c r="R451" s="1">
        <v>3</v>
      </c>
      <c r="S451" s="1" t="s">
        <v>1289</v>
      </c>
      <c r="T451" s="1">
        <v>0.3</v>
      </c>
      <c r="U451" s="1">
        <f>_xlfn.CEILING.MATH(_xlfn.NORM.S.INV(IF(S451="A",0.99,IF(S451="B",0.95,IF(S451="C",0.9,0.95))))*SQRT((G451*T451)/365)*SQRT(R451*30),1)</f>
        <v>3</v>
      </c>
      <c r="V451" s="1">
        <f t="shared" si="31"/>
        <v>9</v>
      </c>
      <c r="W451" s="1" t="e">
        <f>_xlfn.XLOOKUP(N451,#REF!,#REF!,"없음")</f>
        <v>#REF!</v>
      </c>
      <c r="X451" s="1">
        <v>6</v>
      </c>
      <c r="Y451" s="1" t="e">
        <f>_xlfn.XLOOKUP(N451,#REF!,#REF!,"없음")</f>
        <v>#REF!</v>
      </c>
    </row>
    <row r="452" spans="1:25" ht="13.5" customHeight="1">
      <c r="A452" s="18" t="s">
        <v>47</v>
      </c>
      <c r="B452" s="109" t="s">
        <v>48</v>
      </c>
      <c r="C452" s="19" t="s">
        <v>1295</v>
      </c>
      <c r="D452" s="18" t="s">
        <v>1298</v>
      </c>
      <c r="E452" s="19" t="s">
        <v>1297</v>
      </c>
      <c r="F452" s="19"/>
      <c r="G452" s="19">
        <v>42</v>
      </c>
      <c r="H452" s="19">
        <v>6</v>
      </c>
      <c r="I452" s="19">
        <v>1</v>
      </c>
      <c r="J452" s="19" t="str">
        <f t="shared" si="34"/>
        <v>O</v>
      </c>
      <c r="K452" s="106">
        <v>223</v>
      </c>
      <c r="L452" s="19"/>
      <c r="M452" s="19" t="s">
        <v>461</v>
      </c>
      <c r="N452" s="19">
        <v>10219504</v>
      </c>
      <c r="O452" s="80">
        <v>29.31</v>
      </c>
      <c r="P452" s="131"/>
      <c r="Q452" s="18"/>
      <c r="R452" s="1">
        <v>3</v>
      </c>
      <c r="S452" s="1" t="s">
        <v>1289</v>
      </c>
      <c r="T452" s="1">
        <v>0.3</v>
      </c>
      <c r="U452" s="1">
        <f>_xlfn.CEILING.MATH(_xlfn.NORM.S.INV(IF(S452="A",0.99,IF(S452="B",0.95,IF(S452="C",0.9,0.95))))*SQRT((G452*T452)/365)*SQRT(R452*30),1)</f>
        <v>5</v>
      </c>
      <c r="V452" s="1">
        <f t="shared" si="31"/>
        <v>11</v>
      </c>
      <c r="W452" s="1" t="e">
        <f>_xlfn.XLOOKUP(N452,#REF!,#REF!,"없음")</f>
        <v>#REF!</v>
      </c>
      <c r="Y452" s="1" t="e">
        <f>_xlfn.XLOOKUP(N452,#REF!,#REF!,"없음")</f>
        <v>#REF!</v>
      </c>
    </row>
    <row r="453" spans="1:25" ht="13.5" customHeight="1">
      <c r="A453" s="18" t="s">
        <v>47</v>
      </c>
      <c r="B453" s="109" t="s">
        <v>48</v>
      </c>
      <c r="C453" s="19" t="str">
        <f>UPPER(_xlfn.TEXTBEFORE(D453, " ", 2))</f>
        <v>MAINTENANCE UNIT,</v>
      </c>
      <c r="D453" s="18" t="s">
        <v>1299</v>
      </c>
      <c r="E453" s="19" t="s">
        <v>1300</v>
      </c>
      <c r="F453" s="19"/>
      <c r="G453" s="19">
        <v>4</v>
      </c>
      <c r="H453" s="19">
        <v>2</v>
      </c>
      <c r="I453" s="19">
        <v>1</v>
      </c>
      <c r="J453" s="19" t="str">
        <f t="shared" si="34"/>
        <v>O</v>
      </c>
      <c r="K453" s="106">
        <v>203</v>
      </c>
      <c r="L453" s="19"/>
      <c r="M453" s="19"/>
      <c r="N453" s="19">
        <v>10195103</v>
      </c>
      <c r="O453" s="80">
        <v>97.04</v>
      </c>
      <c r="P453" s="131"/>
      <c r="Q453" s="18"/>
      <c r="T453" s="1">
        <v>1</v>
      </c>
      <c r="V453" s="1">
        <f t="shared" si="31"/>
        <v>2</v>
      </c>
      <c r="W453" s="1" t="e">
        <f>_xlfn.XLOOKUP(N453,#REF!,#REF!,"없음")</f>
        <v>#REF!</v>
      </c>
      <c r="X453" s="1">
        <v>2</v>
      </c>
      <c r="Y453" s="1" t="e">
        <f>_xlfn.XLOOKUP(N453,#REF!,#REF!,"없음")</f>
        <v>#REF!</v>
      </c>
    </row>
    <row r="454" spans="1:25" ht="13.5" customHeight="1">
      <c r="A454" s="242" t="s">
        <v>47</v>
      </c>
      <c r="B454" s="242" t="s">
        <v>48</v>
      </c>
      <c r="C454" s="241" t="s">
        <v>1301</v>
      </c>
      <c r="D454" s="18" t="s">
        <v>1302</v>
      </c>
      <c r="E454" s="19">
        <v>660</v>
      </c>
      <c r="F454" s="241" t="s">
        <v>1303</v>
      </c>
      <c r="G454" s="19">
        <v>12</v>
      </c>
      <c r="H454" s="19">
        <v>1</v>
      </c>
      <c r="I454" s="19">
        <v>1</v>
      </c>
      <c r="J454" s="19" t="str">
        <f t="shared" si="34"/>
        <v>O</v>
      </c>
      <c r="K454" s="106" t="s">
        <v>53</v>
      </c>
      <c r="L454" s="19"/>
      <c r="M454" s="19"/>
      <c r="N454" s="19" t="s">
        <v>1304</v>
      </c>
      <c r="O454" s="80">
        <v>2212.83</v>
      </c>
      <c r="P454" s="131"/>
      <c r="Q454" s="18"/>
      <c r="T454" s="1">
        <v>1</v>
      </c>
      <c r="V454" s="1">
        <f t="shared" si="31"/>
        <v>1</v>
      </c>
      <c r="W454" s="1" t="e">
        <f>_xlfn.XLOOKUP(N454,#REF!,#REF!,"없음")</f>
        <v>#REF!</v>
      </c>
      <c r="Y454" s="1" t="e">
        <f>_xlfn.XLOOKUP(N454,#REF!,#REF!,"없음")</f>
        <v>#REF!</v>
      </c>
    </row>
    <row r="455" spans="1:25" ht="13.5" customHeight="1">
      <c r="A455" s="18" t="s">
        <v>47</v>
      </c>
      <c r="B455" s="109" t="s">
        <v>48</v>
      </c>
      <c r="C455" s="19" t="str">
        <f>UPPER(_xlfn.TEXTBEFORE(D455, " ", 2))</f>
        <v>ROLLER CHAIN</v>
      </c>
      <c r="D455" s="18" t="s">
        <v>1305</v>
      </c>
      <c r="E455" s="19"/>
      <c r="F455" s="19" t="s">
        <v>1306</v>
      </c>
      <c r="G455" s="19">
        <v>16</v>
      </c>
      <c r="H455" s="19">
        <v>2</v>
      </c>
      <c r="I455" s="19">
        <v>2</v>
      </c>
      <c r="J455" s="19" t="str">
        <f t="shared" si="34"/>
        <v>O</v>
      </c>
      <c r="K455" s="106" t="s">
        <v>79</v>
      </c>
      <c r="L455" s="19"/>
      <c r="M455" s="19"/>
      <c r="N455" s="19" t="s">
        <v>1307</v>
      </c>
      <c r="O455" s="80">
        <v>118.86</v>
      </c>
      <c r="P455" s="131"/>
      <c r="Q455" s="18"/>
      <c r="T455" s="1">
        <v>1</v>
      </c>
      <c r="V455" s="1">
        <f t="shared" si="31"/>
        <v>2</v>
      </c>
      <c r="W455" s="1" t="e">
        <f>_xlfn.XLOOKUP(N455,#REF!,#REF!,"없음")</f>
        <v>#REF!</v>
      </c>
      <c r="Y455" s="1" t="e">
        <f>_xlfn.XLOOKUP(N455,#REF!,#REF!,"없음")</f>
        <v>#REF!</v>
      </c>
    </row>
    <row r="456" spans="1:25" ht="13.5" customHeight="1">
      <c r="A456" s="18" t="s">
        <v>47</v>
      </c>
      <c r="B456" s="109" t="s">
        <v>48</v>
      </c>
      <c r="C456" s="19" t="s">
        <v>1308</v>
      </c>
      <c r="D456" s="18" t="s">
        <v>1309</v>
      </c>
      <c r="E456" s="19"/>
      <c r="F456" s="19"/>
      <c r="G456" s="19">
        <v>171</v>
      </c>
      <c r="H456" s="19">
        <v>4</v>
      </c>
      <c r="I456" s="19">
        <v>3</v>
      </c>
      <c r="J456" s="19" t="str">
        <f t="shared" si="34"/>
        <v>O</v>
      </c>
      <c r="K456" s="106" t="s">
        <v>79</v>
      </c>
      <c r="L456" s="19"/>
      <c r="M456" s="19"/>
      <c r="N456" s="19" t="s">
        <v>1310</v>
      </c>
      <c r="O456" s="80">
        <v>62.2</v>
      </c>
      <c r="P456" s="131"/>
      <c r="Q456" s="18"/>
      <c r="T456" s="1">
        <v>1</v>
      </c>
      <c r="U456" s="112">
        <f>_xlfn.CEILING.MATH(_xlfn.NORM.S.INV(IF(S456="A",0.99,IF(S456="B",0.95,IF(S456="C",0.9,0.95))))*SQRT((G456*T456)/365)*SQRT(R456*30),1)</f>
        <v>0</v>
      </c>
      <c r="V456" s="1">
        <f t="shared" si="31"/>
        <v>4</v>
      </c>
      <c r="W456" s="1" t="e">
        <f>_xlfn.XLOOKUP(N456,#REF!,#REF!,"없음")</f>
        <v>#REF!</v>
      </c>
      <c r="Y456" s="1" t="e">
        <f>_xlfn.XLOOKUP(N456,#REF!,#REF!,"없음")</f>
        <v>#REF!</v>
      </c>
    </row>
    <row r="457" spans="1:25" ht="13.5" customHeight="1">
      <c r="A457" s="18" t="s">
        <v>47</v>
      </c>
      <c r="B457" s="18" t="s">
        <v>48</v>
      </c>
      <c r="C457" s="19" t="s">
        <v>1268</v>
      </c>
      <c r="D457" s="18" t="s">
        <v>1311</v>
      </c>
      <c r="E457" s="19"/>
      <c r="F457" s="19"/>
      <c r="G457" s="19">
        <v>152</v>
      </c>
      <c r="H457" s="19">
        <v>2</v>
      </c>
      <c r="I457" s="19">
        <v>2</v>
      </c>
      <c r="J457" s="19" t="str">
        <f t="shared" si="34"/>
        <v>O</v>
      </c>
      <c r="K457" s="106" t="s">
        <v>79</v>
      </c>
      <c r="L457" s="19"/>
      <c r="M457" s="19"/>
      <c r="N457" s="19" t="s">
        <v>1312</v>
      </c>
      <c r="O457" s="80">
        <v>33.770000000000003</v>
      </c>
      <c r="P457" s="131"/>
      <c r="Q457" s="18"/>
      <c r="T457" s="1">
        <v>1</v>
      </c>
      <c r="U457" s="112">
        <f>_xlfn.CEILING.MATH(_xlfn.NORM.S.INV(IF(S457="A",0.99,IF(S457="B",0.95,IF(S457="C",0.9,0.95))))*SQRT((G457*T457)/365)*SQRT(R457*30),1)</f>
        <v>0</v>
      </c>
      <c r="V457" s="1">
        <f t="shared" si="31"/>
        <v>2</v>
      </c>
      <c r="W457" s="1" t="e">
        <f>_xlfn.XLOOKUP(N457,#REF!,#REF!,"없음")</f>
        <v>#REF!</v>
      </c>
      <c r="Y457" s="1" t="e">
        <f>_xlfn.XLOOKUP(N457,#REF!,#REF!,"없음")</f>
        <v>#REF!</v>
      </c>
    </row>
    <row r="458" spans="1:25" ht="13.5" customHeight="1">
      <c r="A458" s="18" t="s">
        <v>47</v>
      </c>
      <c r="B458" s="109" t="s">
        <v>48</v>
      </c>
      <c r="C458" s="19" t="s">
        <v>1313</v>
      </c>
      <c r="D458" s="18" t="s">
        <v>1314</v>
      </c>
      <c r="E458" s="19"/>
      <c r="F458" s="19"/>
      <c r="G458" s="19">
        <v>9</v>
      </c>
      <c r="H458" s="19">
        <v>3</v>
      </c>
      <c r="I458" s="19">
        <v>2</v>
      </c>
      <c r="J458" s="19" t="str">
        <f t="shared" si="34"/>
        <v>O</v>
      </c>
      <c r="K458" s="106" t="s">
        <v>53</v>
      </c>
      <c r="L458" s="19"/>
      <c r="M458" s="19"/>
      <c r="N458" s="19" t="s">
        <v>1315</v>
      </c>
      <c r="O458" s="80">
        <v>451.69</v>
      </c>
      <c r="P458" s="131"/>
      <c r="Q458" s="18"/>
      <c r="V458" s="1">
        <f t="shared" si="31"/>
        <v>3</v>
      </c>
      <c r="W458" s="1" t="e">
        <f>_xlfn.XLOOKUP(N458,#REF!,#REF!,"없음")</f>
        <v>#REF!</v>
      </c>
      <c r="X458" s="1">
        <v>2</v>
      </c>
      <c r="Y458" s="1" t="e">
        <f>_xlfn.XLOOKUP(N458,#REF!,#REF!,"없음")</f>
        <v>#REF!</v>
      </c>
    </row>
    <row r="459" spans="1:25" ht="13.5" customHeight="1">
      <c r="A459" s="18" t="s">
        <v>47</v>
      </c>
      <c r="B459" s="109" t="s">
        <v>48</v>
      </c>
      <c r="C459" s="19" t="s">
        <v>1313</v>
      </c>
      <c r="D459" s="18" t="s">
        <v>1316</v>
      </c>
      <c r="E459" s="19"/>
      <c r="F459" s="19"/>
      <c r="G459" s="19">
        <v>27</v>
      </c>
      <c r="H459" s="19">
        <v>4</v>
      </c>
      <c r="I459" s="19">
        <v>2</v>
      </c>
      <c r="J459" s="19" t="str">
        <f t="shared" si="34"/>
        <v>O</v>
      </c>
      <c r="K459" s="106" t="s">
        <v>53</v>
      </c>
      <c r="L459" s="19"/>
      <c r="M459" s="19"/>
      <c r="N459" s="19" t="s">
        <v>1317</v>
      </c>
      <c r="O459" s="80">
        <v>447.02</v>
      </c>
      <c r="P459" s="131"/>
      <c r="Q459" s="18"/>
      <c r="V459" s="1">
        <f t="shared" si="31"/>
        <v>4</v>
      </c>
      <c r="W459" s="1" t="e">
        <f>_xlfn.XLOOKUP(N459,#REF!,#REF!,"없음")</f>
        <v>#REF!</v>
      </c>
      <c r="X459" s="1">
        <v>3</v>
      </c>
      <c r="Y459" s="1" t="e">
        <f>_xlfn.XLOOKUP(N459,#REF!,#REF!,"없음")</f>
        <v>#REF!</v>
      </c>
    </row>
    <row r="460" spans="1:25" ht="13.5" customHeight="1">
      <c r="A460" s="18" t="s">
        <v>47</v>
      </c>
      <c r="B460" s="242" t="s">
        <v>48</v>
      </c>
      <c r="C460" s="19" t="s">
        <v>1313</v>
      </c>
      <c r="D460" s="18" t="s">
        <v>1314</v>
      </c>
      <c r="E460" s="19"/>
      <c r="F460" s="19"/>
      <c r="G460" s="19">
        <v>9</v>
      </c>
      <c r="H460" s="19">
        <v>1</v>
      </c>
      <c r="I460" s="19">
        <v>2</v>
      </c>
      <c r="J460" s="19" t="str">
        <f t="shared" si="34"/>
        <v>X</v>
      </c>
      <c r="K460" s="106" t="s">
        <v>53</v>
      </c>
      <c r="L460" s="19"/>
      <c r="M460" s="19"/>
      <c r="N460" s="19" t="s">
        <v>1318</v>
      </c>
      <c r="O460" s="80">
        <v>463.2</v>
      </c>
      <c r="P460" s="131"/>
      <c r="Q460" s="18"/>
      <c r="T460" s="1">
        <v>1</v>
      </c>
      <c r="V460" s="1">
        <f t="shared" si="31"/>
        <v>1</v>
      </c>
      <c r="W460" s="1" t="e">
        <f>_xlfn.XLOOKUP(N460,#REF!,#REF!,"없음")</f>
        <v>#REF!</v>
      </c>
      <c r="Y460" s="1" t="e">
        <f>_xlfn.XLOOKUP(N460,#REF!,#REF!,"없음")</f>
        <v>#REF!</v>
      </c>
    </row>
    <row r="461" spans="1:25" ht="13.5" customHeight="1">
      <c r="A461" s="18" t="s">
        <v>47</v>
      </c>
      <c r="B461" s="109" t="s">
        <v>48</v>
      </c>
      <c r="C461" s="19" t="s">
        <v>1319</v>
      </c>
      <c r="D461" s="18" t="s">
        <v>1320</v>
      </c>
      <c r="E461" s="19"/>
      <c r="F461" s="19"/>
      <c r="G461" s="19">
        <v>0</v>
      </c>
      <c r="H461" s="19">
        <v>1</v>
      </c>
      <c r="I461" s="19">
        <v>1</v>
      </c>
      <c r="J461" s="19" t="str">
        <f t="shared" si="34"/>
        <v>O</v>
      </c>
      <c r="K461" s="106"/>
      <c r="L461" s="19"/>
      <c r="M461" s="19"/>
      <c r="N461" s="19" t="s">
        <v>1321</v>
      </c>
      <c r="O461" s="80">
        <v>328.31</v>
      </c>
      <c r="P461" s="131"/>
      <c r="Q461" s="18"/>
      <c r="T461" s="1">
        <v>1</v>
      </c>
      <c r="V461" s="1">
        <f t="shared" si="31"/>
        <v>1</v>
      </c>
      <c r="W461" s="1" t="e">
        <f>_xlfn.XLOOKUP(N461,#REF!,#REF!,"없음")</f>
        <v>#REF!</v>
      </c>
      <c r="Y461" s="1" t="e">
        <f>_xlfn.XLOOKUP(N461,#REF!,#REF!,"없음")</f>
        <v>#REF!</v>
      </c>
    </row>
    <row r="462" spans="1:25" ht="13.5" customHeight="1">
      <c r="A462" s="18" t="s">
        <v>47</v>
      </c>
      <c r="B462" s="18" t="s">
        <v>48</v>
      </c>
      <c r="C462" s="19" t="s">
        <v>1319</v>
      </c>
      <c r="D462" s="18" t="s">
        <v>1322</v>
      </c>
      <c r="E462" s="19"/>
      <c r="F462" s="19"/>
      <c r="G462" s="19">
        <v>0</v>
      </c>
      <c r="H462" s="19">
        <v>1</v>
      </c>
      <c r="I462" s="19">
        <v>1</v>
      </c>
      <c r="J462" s="19" t="str">
        <f t="shared" si="34"/>
        <v>O</v>
      </c>
      <c r="K462" s="106"/>
      <c r="L462" s="19"/>
      <c r="M462" s="19"/>
      <c r="N462" s="19" t="s">
        <v>1323</v>
      </c>
      <c r="O462" s="80">
        <v>315.41000000000003</v>
      </c>
      <c r="P462" s="131"/>
      <c r="Q462" s="18"/>
      <c r="T462" s="1">
        <v>1</v>
      </c>
      <c r="V462" s="1">
        <f t="shared" si="31"/>
        <v>1</v>
      </c>
      <c r="W462" s="1" t="e">
        <f>_xlfn.XLOOKUP(N462,#REF!,#REF!,"없음")</f>
        <v>#REF!</v>
      </c>
      <c r="Y462" s="1" t="e">
        <f>_xlfn.XLOOKUP(N462,#REF!,#REF!,"없음")</f>
        <v>#REF!</v>
      </c>
    </row>
    <row r="463" spans="1:25" ht="13.5" customHeight="1">
      <c r="A463" s="18" t="s">
        <v>47</v>
      </c>
      <c r="B463" s="18" t="s">
        <v>48</v>
      </c>
      <c r="C463" s="19" t="s">
        <v>1324</v>
      </c>
      <c r="D463" s="18" t="s">
        <v>1325</v>
      </c>
      <c r="E463" s="19"/>
      <c r="F463" s="19"/>
      <c r="G463" s="19">
        <v>1</v>
      </c>
      <c r="H463" s="19">
        <v>3</v>
      </c>
      <c r="I463" s="19">
        <v>1</v>
      </c>
      <c r="J463" s="19" t="str">
        <f t="shared" si="34"/>
        <v>O</v>
      </c>
      <c r="K463" s="106"/>
      <c r="L463" s="19"/>
      <c r="M463" s="19"/>
      <c r="N463" s="19" t="s">
        <v>1326</v>
      </c>
      <c r="O463" s="80">
        <v>161.46</v>
      </c>
      <c r="P463" s="131"/>
      <c r="Q463" s="18"/>
      <c r="T463" s="1">
        <v>1</v>
      </c>
      <c r="V463" s="1">
        <f t="shared" si="31"/>
        <v>3</v>
      </c>
      <c r="W463" s="1" t="e">
        <f>_xlfn.XLOOKUP(N463,#REF!,#REF!,"없음")</f>
        <v>#REF!</v>
      </c>
      <c r="X463" s="1">
        <v>3</v>
      </c>
      <c r="Y463" s="1" t="e">
        <f>_xlfn.XLOOKUP(N463,#REF!,#REF!,"없음")</f>
        <v>#REF!</v>
      </c>
    </row>
    <row r="464" spans="1:25" ht="13.5" customHeight="1">
      <c r="A464" s="18" t="s">
        <v>47</v>
      </c>
      <c r="B464" s="18" t="s">
        <v>691</v>
      </c>
      <c r="C464" s="19" t="s">
        <v>1327</v>
      </c>
      <c r="D464" s="18" t="s">
        <v>1328</v>
      </c>
      <c r="E464" s="19"/>
      <c r="F464" s="19"/>
      <c r="G464" s="19">
        <v>4</v>
      </c>
      <c r="H464" s="19">
        <v>2</v>
      </c>
      <c r="I464" s="19">
        <v>1</v>
      </c>
      <c r="J464" s="19" t="str">
        <f t="shared" si="34"/>
        <v>O</v>
      </c>
      <c r="K464" s="106">
        <v>232</v>
      </c>
      <c r="L464" s="19"/>
      <c r="M464" s="19"/>
      <c r="N464" s="19">
        <v>10580286</v>
      </c>
      <c r="O464" s="80">
        <v>390.74</v>
      </c>
      <c r="P464" s="131"/>
      <c r="Q464" s="18"/>
      <c r="V464" s="1">
        <f t="shared" si="31"/>
        <v>2</v>
      </c>
      <c r="W464" s="1" t="e">
        <f>_xlfn.XLOOKUP(N464,#REF!,#REF!,"없음")</f>
        <v>#REF!</v>
      </c>
      <c r="Y464" s="1" t="e">
        <f>_xlfn.XLOOKUP(N464,#REF!,#REF!,"없음")</f>
        <v>#REF!</v>
      </c>
    </row>
    <row r="465" spans="1:25" ht="13.5" customHeight="1">
      <c r="A465" s="18" t="s">
        <v>47</v>
      </c>
      <c r="B465" s="18" t="s">
        <v>691</v>
      </c>
      <c r="C465" s="19" t="s">
        <v>1327</v>
      </c>
      <c r="D465" s="18" t="s">
        <v>1329</v>
      </c>
      <c r="E465" s="19"/>
      <c r="F465" s="19" t="s">
        <v>1330</v>
      </c>
      <c r="G465" s="19">
        <v>6</v>
      </c>
      <c r="H465" s="19">
        <v>3</v>
      </c>
      <c r="I465" s="19">
        <v>1</v>
      </c>
      <c r="J465" s="19" t="str">
        <f t="shared" si="34"/>
        <v>O</v>
      </c>
      <c r="K465" s="106">
        <v>232</v>
      </c>
      <c r="L465" s="19"/>
      <c r="M465" s="19" t="s">
        <v>1331</v>
      </c>
      <c r="N465" s="19">
        <v>10580284</v>
      </c>
      <c r="O465" s="80">
        <v>851.57</v>
      </c>
      <c r="P465" s="131"/>
      <c r="Q465" s="18"/>
      <c r="V465" s="1">
        <f t="shared" si="31"/>
        <v>3</v>
      </c>
      <c r="W465" s="1" t="e">
        <f>_xlfn.XLOOKUP(N465,#REF!,#REF!,"없음")</f>
        <v>#REF!</v>
      </c>
      <c r="X465" s="1">
        <v>3</v>
      </c>
      <c r="Y465" s="1" t="e">
        <f>_xlfn.XLOOKUP(N465,#REF!,#REF!,"없음")</f>
        <v>#REF!</v>
      </c>
    </row>
    <row r="466" spans="1:25" ht="13.5" customHeight="1">
      <c r="A466" s="18" t="s">
        <v>47</v>
      </c>
      <c r="B466" s="18" t="s">
        <v>48</v>
      </c>
      <c r="C466" s="19" t="s">
        <v>1268</v>
      </c>
      <c r="D466" s="18" t="s">
        <v>1332</v>
      </c>
      <c r="E466" s="19"/>
      <c r="F466" s="19"/>
      <c r="G466" s="19">
        <v>29</v>
      </c>
      <c r="H466" s="19">
        <v>2</v>
      </c>
      <c r="I466" s="19">
        <v>2</v>
      </c>
      <c r="J466" s="19" t="str">
        <f t="shared" si="34"/>
        <v>O</v>
      </c>
      <c r="K466" s="106" t="s">
        <v>1333</v>
      </c>
      <c r="L466" s="19"/>
      <c r="M466" s="19"/>
      <c r="N466" s="19" t="s">
        <v>1334</v>
      </c>
      <c r="O466" s="80">
        <v>396.44</v>
      </c>
      <c r="P466" s="131"/>
      <c r="Q466" s="18"/>
      <c r="V466" s="1">
        <f t="shared" si="31"/>
        <v>2</v>
      </c>
      <c r="W466" s="1" t="e">
        <f>_xlfn.XLOOKUP(N466,#REF!,#REF!,"없음")</f>
        <v>#REF!</v>
      </c>
      <c r="Y466" s="1" t="e">
        <f>_xlfn.XLOOKUP(N466,#REF!,#REF!,"없음")</f>
        <v>#REF!</v>
      </c>
    </row>
    <row r="467" spans="1:25" ht="13.5" customHeight="1">
      <c r="A467" s="18" t="s">
        <v>47</v>
      </c>
      <c r="B467" s="18" t="s">
        <v>48</v>
      </c>
      <c r="C467" s="19" t="s">
        <v>1268</v>
      </c>
      <c r="D467" s="18" t="s">
        <v>1332</v>
      </c>
      <c r="E467" s="19" t="s">
        <v>1335</v>
      </c>
      <c r="F467" s="19"/>
      <c r="G467" s="19"/>
      <c r="H467" s="19">
        <v>1</v>
      </c>
      <c r="I467" s="19">
        <v>1</v>
      </c>
      <c r="J467" s="19" t="str">
        <f>IF(H467&lt;I467,"X","O")</f>
        <v>O</v>
      </c>
      <c r="K467" s="106" t="s">
        <v>1275</v>
      </c>
      <c r="L467" s="19" t="s">
        <v>144</v>
      </c>
      <c r="M467" s="19"/>
      <c r="N467" s="19" t="s">
        <v>1336</v>
      </c>
      <c r="O467" s="80"/>
      <c r="P467" s="131"/>
      <c r="Q467" s="18"/>
    </row>
    <row r="468" spans="1:25" ht="13.5" customHeight="1">
      <c r="A468" s="18" t="s">
        <v>47</v>
      </c>
      <c r="B468" s="109" t="s">
        <v>48</v>
      </c>
      <c r="C468" s="241" t="s">
        <v>1337</v>
      </c>
      <c r="D468" s="18" t="s">
        <v>1338</v>
      </c>
      <c r="E468" s="19"/>
      <c r="F468" s="19"/>
      <c r="G468" s="19">
        <v>6</v>
      </c>
      <c r="H468" s="19">
        <v>3</v>
      </c>
      <c r="I468" s="19">
        <v>1</v>
      </c>
      <c r="J468" s="19" t="str">
        <f t="shared" si="34"/>
        <v>O</v>
      </c>
      <c r="K468" s="106" t="s">
        <v>1333</v>
      </c>
      <c r="L468" s="19"/>
      <c r="M468" s="19"/>
      <c r="N468" s="19" t="s">
        <v>1339</v>
      </c>
      <c r="O468" s="80">
        <v>506.83</v>
      </c>
      <c r="P468" s="131"/>
      <c r="Q468" s="18"/>
      <c r="V468" s="1">
        <f t="shared" si="31"/>
        <v>3</v>
      </c>
      <c r="W468" s="1" t="e">
        <f>_xlfn.XLOOKUP(N468,#REF!,#REF!,"없음")</f>
        <v>#REF!</v>
      </c>
      <c r="Y468" s="1" t="e">
        <f>_xlfn.XLOOKUP(N468,#REF!,#REF!,"없음")</f>
        <v>#REF!</v>
      </c>
    </row>
    <row r="469" spans="1:25" ht="13.5" customHeight="1">
      <c r="A469" s="18" t="s">
        <v>47</v>
      </c>
      <c r="B469" s="109" t="s">
        <v>48</v>
      </c>
      <c r="C469" s="19" t="s">
        <v>1340</v>
      </c>
      <c r="D469" s="18" t="s">
        <v>1341</v>
      </c>
      <c r="E469" s="19"/>
      <c r="F469" s="19"/>
      <c r="G469" s="19">
        <v>5</v>
      </c>
      <c r="H469" s="19">
        <v>2</v>
      </c>
      <c r="I469" s="19">
        <v>1</v>
      </c>
      <c r="J469" s="19" t="str">
        <f t="shared" si="34"/>
        <v>O</v>
      </c>
      <c r="K469" s="106" t="s">
        <v>1333</v>
      </c>
      <c r="L469" s="19"/>
      <c r="M469" s="19"/>
      <c r="N469" s="19" t="s">
        <v>1342</v>
      </c>
      <c r="O469" s="80">
        <v>582.51</v>
      </c>
      <c r="P469" s="131"/>
      <c r="Q469" s="18"/>
      <c r="V469" s="1">
        <f t="shared" si="31"/>
        <v>2</v>
      </c>
      <c r="W469" s="1" t="e">
        <f>_xlfn.XLOOKUP(N469,#REF!,#REF!,"없음")</f>
        <v>#REF!</v>
      </c>
      <c r="Y469" s="1" t="e">
        <f>_xlfn.XLOOKUP(N469,#REF!,#REF!,"없음")</f>
        <v>#REF!</v>
      </c>
    </row>
    <row r="470" spans="1:25" ht="13.5" customHeight="1">
      <c r="A470" s="18" t="s">
        <v>47</v>
      </c>
      <c r="B470" s="109" t="s">
        <v>48</v>
      </c>
      <c r="C470" s="241" t="s">
        <v>1337</v>
      </c>
      <c r="D470" s="18" t="s">
        <v>1338</v>
      </c>
      <c r="E470" s="19"/>
      <c r="F470" s="19"/>
      <c r="G470" s="19">
        <v>1</v>
      </c>
      <c r="H470" s="19">
        <v>2</v>
      </c>
      <c r="I470" s="19">
        <v>1</v>
      </c>
      <c r="J470" s="19" t="str">
        <f t="shared" si="34"/>
        <v>O</v>
      </c>
      <c r="K470" s="106" t="s">
        <v>1333</v>
      </c>
      <c r="L470" s="19"/>
      <c r="M470" s="19"/>
      <c r="N470" s="19" t="s">
        <v>1343</v>
      </c>
      <c r="O470" s="80">
        <v>488.18</v>
      </c>
      <c r="P470" s="131"/>
      <c r="Q470" s="18"/>
      <c r="V470" s="1">
        <f t="shared" si="31"/>
        <v>2</v>
      </c>
      <c r="W470" s="1" t="e">
        <f>_xlfn.XLOOKUP(N470,#REF!,#REF!,"없음")</f>
        <v>#REF!</v>
      </c>
      <c r="Y470" s="1" t="e">
        <f>_xlfn.XLOOKUP(N470,#REF!,#REF!,"없음")</f>
        <v>#REF!</v>
      </c>
    </row>
    <row r="471" spans="1:25" ht="13.5" customHeight="1">
      <c r="A471" s="18" t="s">
        <v>47</v>
      </c>
      <c r="B471" s="109" t="s">
        <v>48</v>
      </c>
      <c r="C471" s="241" t="s">
        <v>1337</v>
      </c>
      <c r="D471" s="18" t="s">
        <v>1344</v>
      </c>
      <c r="E471" s="19"/>
      <c r="F471" s="19"/>
      <c r="G471" s="19">
        <v>2</v>
      </c>
      <c r="H471" s="19">
        <v>1</v>
      </c>
      <c r="I471" s="19">
        <v>1</v>
      </c>
      <c r="J471" s="19" t="str">
        <f t="shared" si="34"/>
        <v>O</v>
      </c>
      <c r="K471" s="106" t="s">
        <v>1333</v>
      </c>
      <c r="L471" s="19"/>
      <c r="M471" s="19"/>
      <c r="N471" s="19" t="s">
        <v>1345</v>
      </c>
      <c r="O471" s="80">
        <v>398.08</v>
      </c>
      <c r="P471" s="131"/>
      <c r="Q471" s="18"/>
      <c r="V471" s="1">
        <f t="shared" si="31"/>
        <v>1</v>
      </c>
      <c r="W471" s="1" t="e">
        <f>_xlfn.XLOOKUP(N471,#REF!,#REF!,"없음")</f>
        <v>#REF!</v>
      </c>
      <c r="Y471" s="1" t="e">
        <f>_xlfn.XLOOKUP(N471,#REF!,#REF!,"없음")</f>
        <v>#REF!</v>
      </c>
    </row>
    <row r="472" spans="1:25" ht="13.5" customHeight="1">
      <c r="A472" s="18" t="s">
        <v>47</v>
      </c>
      <c r="B472" s="109" t="s">
        <v>48</v>
      </c>
      <c r="C472" s="241" t="s">
        <v>1346</v>
      </c>
      <c r="D472" s="18" t="s">
        <v>1347</v>
      </c>
      <c r="E472" s="19" t="s">
        <v>1335</v>
      </c>
      <c r="F472" s="19"/>
      <c r="G472" s="19">
        <v>43</v>
      </c>
      <c r="H472" s="19">
        <v>2</v>
      </c>
      <c r="I472" s="19">
        <v>1</v>
      </c>
      <c r="J472" s="19" t="str">
        <f t="shared" si="34"/>
        <v>O</v>
      </c>
      <c r="K472" s="106" t="s">
        <v>1275</v>
      </c>
      <c r="L472" s="19"/>
      <c r="M472" s="19"/>
      <c r="N472" s="19" t="s">
        <v>1348</v>
      </c>
      <c r="O472" s="80">
        <v>239.85</v>
      </c>
      <c r="P472" s="131"/>
      <c r="Q472" s="18"/>
      <c r="V472" s="1">
        <f t="shared" si="31"/>
        <v>2</v>
      </c>
      <c r="W472" s="1" t="e">
        <f>_xlfn.XLOOKUP(N472,#REF!,#REF!,"없음")</f>
        <v>#REF!</v>
      </c>
      <c r="Y472" s="1" t="e">
        <f>_xlfn.XLOOKUP(N472,#REF!,#REF!,"없음")</f>
        <v>#REF!</v>
      </c>
    </row>
    <row r="473" spans="1:25" ht="13.5" customHeight="1">
      <c r="A473" s="18" t="s">
        <v>47</v>
      </c>
      <c r="B473" s="242" t="s">
        <v>48</v>
      </c>
      <c r="C473" s="19" t="s">
        <v>1268</v>
      </c>
      <c r="D473" s="18" t="s">
        <v>1349</v>
      </c>
      <c r="E473" s="19" t="s">
        <v>1350</v>
      </c>
      <c r="F473" s="19"/>
      <c r="G473" s="19">
        <v>46</v>
      </c>
      <c r="H473" s="19">
        <v>2</v>
      </c>
      <c r="I473" s="19">
        <v>2</v>
      </c>
      <c r="J473" s="19" t="str">
        <f t="shared" si="34"/>
        <v>O</v>
      </c>
      <c r="K473" s="106" t="s">
        <v>1275</v>
      </c>
      <c r="L473" s="19"/>
      <c r="M473" s="19"/>
      <c r="N473" s="19" t="s">
        <v>1351</v>
      </c>
      <c r="O473" s="80">
        <v>217.88</v>
      </c>
      <c r="P473" s="131"/>
      <c r="Q473" s="18"/>
      <c r="T473" s="1">
        <v>1</v>
      </c>
      <c r="V473" s="1">
        <f t="shared" si="31"/>
        <v>2</v>
      </c>
      <c r="W473" s="1" t="e">
        <f>_xlfn.XLOOKUP(N473,#REF!,#REF!,"없음")</f>
        <v>#REF!</v>
      </c>
      <c r="Y473" s="1" t="e">
        <f>_xlfn.XLOOKUP(N473,#REF!,#REF!,"없음")</f>
        <v>#REF!</v>
      </c>
    </row>
    <row r="474" spans="1:25" ht="13.5" customHeight="1">
      <c r="A474" s="18" t="s">
        <v>47</v>
      </c>
      <c r="B474" s="109" t="s">
        <v>48</v>
      </c>
      <c r="C474" s="19" t="s">
        <v>1352</v>
      </c>
      <c r="D474" s="18" t="s">
        <v>1353</v>
      </c>
      <c r="E474" s="19" t="s">
        <v>1354</v>
      </c>
      <c r="F474" s="19"/>
      <c r="G474" s="19">
        <v>141</v>
      </c>
      <c r="H474" s="19">
        <v>3</v>
      </c>
      <c r="I474" s="19">
        <v>1</v>
      </c>
      <c r="J474" s="19" t="str">
        <f t="shared" si="34"/>
        <v>O</v>
      </c>
      <c r="K474" s="106" t="s">
        <v>143</v>
      </c>
      <c r="L474" s="19"/>
      <c r="M474" s="19"/>
      <c r="N474" s="19" t="s">
        <v>1355</v>
      </c>
      <c r="O474" s="80">
        <v>95.12</v>
      </c>
      <c r="P474" s="131"/>
      <c r="Q474" s="18"/>
      <c r="V474" s="1">
        <f t="shared" si="31"/>
        <v>3</v>
      </c>
      <c r="W474" s="1" t="e">
        <f>_xlfn.XLOOKUP(N474,#REF!,#REF!,"없음")</f>
        <v>#REF!</v>
      </c>
      <c r="Y474" s="1" t="e">
        <f>_xlfn.XLOOKUP(N474,#REF!,#REF!,"없음")</f>
        <v>#REF!</v>
      </c>
    </row>
    <row r="475" spans="1:25" ht="13.5" customHeight="1">
      <c r="A475" s="18" t="s">
        <v>47</v>
      </c>
      <c r="B475" s="109" t="s">
        <v>48</v>
      </c>
      <c r="C475" s="241" t="s">
        <v>1337</v>
      </c>
      <c r="D475" s="18" t="s">
        <v>1338</v>
      </c>
      <c r="E475" s="19"/>
      <c r="F475" s="19"/>
      <c r="G475" s="19">
        <v>3</v>
      </c>
      <c r="H475" s="19">
        <v>2</v>
      </c>
      <c r="I475" s="19">
        <v>1</v>
      </c>
      <c r="J475" s="19" t="str">
        <f t="shared" si="34"/>
        <v>O</v>
      </c>
      <c r="K475" s="106" t="s">
        <v>1333</v>
      </c>
      <c r="L475" s="19"/>
      <c r="M475" s="19"/>
      <c r="N475" s="19" t="s">
        <v>1356</v>
      </c>
      <c r="O475" s="80">
        <v>506.83</v>
      </c>
      <c r="P475" s="131"/>
      <c r="Q475" s="18"/>
      <c r="V475" s="1">
        <f t="shared" si="31"/>
        <v>2</v>
      </c>
      <c r="W475" s="1" t="e">
        <f>_xlfn.XLOOKUP(N475,#REF!,#REF!,"없음")</f>
        <v>#REF!</v>
      </c>
      <c r="Y475" s="1" t="e">
        <f>_xlfn.XLOOKUP(N475,#REF!,#REF!,"없음")</f>
        <v>#REF!</v>
      </c>
    </row>
    <row r="476" spans="1:25" ht="13.5" customHeight="1">
      <c r="A476" s="18" t="s">
        <v>47</v>
      </c>
      <c r="B476" s="18" t="s">
        <v>48</v>
      </c>
      <c r="C476" s="19" t="s">
        <v>1357</v>
      </c>
      <c r="D476" s="18" t="s">
        <v>1358</v>
      </c>
      <c r="E476" s="19" t="s">
        <v>1359</v>
      </c>
      <c r="F476" s="19" t="s">
        <v>1360</v>
      </c>
      <c r="G476" s="19">
        <v>14</v>
      </c>
      <c r="H476" s="19">
        <v>2</v>
      </c>
      <c r="I476" s="19">
        <v>2</v>
      </c>
      <c r="J476" s="19" t="str">
        <f t="shared" si="34"/>
        <v>O</v>
      </c>
      <c r="K476" s="106" t="s">
        <v>1275</v>
      </c>
      <c r="L476" s="19"/>
      <c r="M476" s="19"/>
      <c r="N476" s="19" t="s">
        <v>1361</v>
      </c>
      <c r="O476" s="80">
        <v>93.44</v>
      </c>
      <c r="P476" s="131"/>
      <c r="Q476" s="18"/>
      <c r="T476" s="1">
        <v>1</v>
      </c>
      <c r="V476" s="1">
        <f t="shared" si="31"/>
        <v>2</v>
      </c>
      <c r="W476" s="1" t="e">
        <f>_xlfn.XLOOKUP(N476,#REF!,#REF!,"없음")</f>
        <v>#REF!</v>
      </c>
      <c r="Y476" s="1" t="e">
        <f>_xlfn.XLOOKUP(N476,#REF!,#REF!,"없음")</f>
        <v>#REF!</v>
      </c>
    </row>
    <row r="477" spans="1:25" ht="13.5" customHeight="1">
      <c r="A477" s="18" t="s">
        <v>47</v>
      </c>
      <c r="B477" s="18" t="s">
        <v>48</v>
      </c>
      <c r="C477" s="19" t="s">
        <v>1357</v>
      </c>
      <c r="D477" s="18" t="s">
        <v>1358</v>
      </c>
      <c r="E477" s="19" t="s">
        <v>1359</v>
      </c>
      <c r="F477" s="19" t="s">
        <v>1360</v>
      </c>
      <c r="G477" s="19">
        <v>5</v>
      </c>
      <c r="H477" s="19">
        <v>3</v>
      </c>
      <c r="I477" s="19">
        <v>2</v>
      </c>
      <c r="J477" s="19" t="str">
        <f t="shared" si="34"/>
        <v>O</v>
      </c>
      <c r="K477" s="106" t="s">
        <v>1275</v>
      </c>
      <c r="L477" s="19"/>
      <c r="M477" s="19"/>
      <c r="N477" s="19" t="s">
        <v>1362</v>
      </c>
      <c r="O477" s="80">
        <v>93.44</v>
      </c>
      <c r="P477" s="131"/>
      <c r="Q477" s="18"/>
      <c r="T477" s="1">
        <v>1</v>
      </c>
      <c r="V477" s="1">
        <f t="shared" si="31"/>
        <v>3</v>
      </c>
      <c r="W477" s="1" t="e">
        <f>_xlfn.XLOOKUP(N477,#REF!,#REF!,"없음")</f>
        <v>#REF!</v>
      </c>
      <c r="Y477" s="1" t="e">
        <f>_xlfn.XLOOKUP(N477,#REF!,#REF!,"없음")</f>
        <v>#REF!</v>
      </c>
    </row>
    <row r="478" spans="1:25" ht="13.5" customHeight="1">
      <c r="A478" s="18" t="s">
        <v>47</v>
      </c>
      <c r="B478" s="18" t="s">
        <v>48</v>
      </c>
      <c r="C478" s="19" t="s">
        <v>1363</v>
      </c>
      <c r="D478" s="18" t="s">
        <v>1364</v>
      </c>
      <c r="E478" s="19" t="s">
        <v>1365</v>
      </c>
      <c r="F478" s="19"/>
      <c r="G478" s="19">
        <v>8</v>
      </c>
      <c r="H478" s="19">
        <v>1</v>
      </c>
      <c r="I478" s="19">
        <v>0</v>
      </c>
      <c r="J478" s="19" t="str">
        <f t="shared" si="34"/>
        <v>O</v>
      </c>
      <c r="K478" s="106" t="s">
        <v>53</v>
      </c>
      <c r="L478" s="19"/>
      <c r="M478" s="19"/>
      <c r="N478" s="19" t="s">
        <v>1366</v>
      </c>
      <c r="O478" s="80">
        <v>1263.8</v>
      </c>
      <c r="P478" s="131"/>
      <c r="Q478" s="18"/>
      <c r="V478" s="1">
        <f t="shared" si="31"/>
        <v>1</v>
      </c>
      <c r="W478" s="1" t="e">
        <f>_xlfn.XLOOKUP(N478,#REF!,#REF!,"없음")</f>
        <v>#REF!</v>
      </c>
      <c r="Y478" s="1" t="e">
        <f>_xlfn.XLOOKUP(N478,#REF!,#REF!,"없음")</f>
        <v>#REF!</v>
      </c>
    </row>
    <row r="479" spans="1:25" ht="13.5" customHeight="1">
      <c r="A479" s="18" t="s">
        <v>47</v>
      </c>
      <c r="B479" s="109" t="s">
        <v>48</v>
      </c>
      <c r="C479" s="19" t="s">
        <v>1367</v>
      </c>
      <c r="D479" s="18" t="s">
        <v>1368</v>
      </c>
      <c r="E479" s="19" t="s">
        <v>1365</v>
      </c>
      <c r="F479" s="19"/>
      <c r="G479" s="19">
        <v>8</v>
      </c>
      <c r="H479" s="19">
        <v>1</v>
      </c>
      <c r="I479" s="19">
        <v>0</v>
      </c>
      <c r="J479" s="19" t="str">
        <f t="shared" si="34"/>
        <v>O</v>
      </c>
      <c r="K479" s="106" t="s">
        <v>53</v>
      </c>
      <c r="L479" s="19"/>
      <c r="M479" s="19"/>
      <c r="N479" s="19" t="s">
        <v>1369</v>
      </c>
      <c r="O479" s="80">
        <v>1375.05</v>
      </c>
      <c r="P479" s="131"/>
      <c r="Q479" s="18"/>
      <c r="V479" s="1">
        <f t="shared" si="31"/>
        <v>1</v>
      </c>
      <c r="W479" s="1" t="e">
        <f>_xlfn.XLOOKUP(N479,#REF!,#REF!,"없음")</f>
        <v>#REF!</v>
      </c>
      <c r="Y479" s="1" t="e">
        <f>_xlfn.XLOOKUP(N479,#REF!,#REF!,"없음")</f>
        <v>#REF!</v>
      </c>
    </row>
    <row r="480" spans="1:25" ht="13.5" customHeight="1">
      <c r="A480" s="18" t="s">
        <v>47</v>
      </c>
      <c r="B480" s="18" t="s">
        <v>48</v>
      </c>
      <c r="C480" s="19" t="s">
        <v>1370</v>
      </c>
      <c r="D480" s="18" t="s">
        <v>1371</v>
      </c>
      <c r="E480" s="19"/>
      <c r="F480" s="19"/>
      <c r="G480" s="19">
        <v>34</v>
      </c>
      <c r="H480" s="19">
        <v>2</v>
      </c>
      <c r="I480" s="19">
        <v>2</v>
      </c>
      <c r="J480" s="19" t="str">
        <f t="shared" si="34"/>
        <v>O</v>
      </c>
      <c r="K480" s="106" t="s">
        <v>190</v>
      </c>
      <c r="L480" s="19"/>
      <c r="M480" s="19"/>
      <c r="N480" s="19" t="s">
        <v>1372</v>
      </c>
      <c r="O480" s="80">
        <v>7.29</v>
      </c>
      <c r="P480" s="131"/>
      <c r="Q480" s="18"/>
      <c r="V480" s="1">
        <f t="shared" si="31"/>
        <v>2</v>
      </c>
      <c r="W480" s="1" t="e">
        <f>_xlfn.XLOOKUP(N480,#REF!,#REF!,"없음")</f>
        <v>#REF!</v>
      </c>
      <c r="Y480" s="1" t="e">
        <f>_xlfn.XLOOKUP(N480,#REF!,#REF!,"없음")</f>
        <v>#REF!</v>
      </c>
    </row>
    <row r="481" spans="1:25" ht="13.5" customHeight="1">
      <c r="A481" s="18" t="s">
        <v>47</v>
      </c>
      <c r="B481" s="18" t="s">
        <v>48</v>
      </c>
      <c r="C481" s="19" t="s">
        <v>1370</v>
      </c>
      <c r="D481" s="18" t="s">
        <v>1373</v>
      </c>
      <c r="E481" s="19"/>
      <c r="F481" s="19"/>
      <c r="G481" s="19">
        <v>288</v>
      </c>
      <c r="H481" s="19">
        <v>13</v>
      </c>
      <c r="I481" s="19">
        <v>4</v>
      </c>
      <c r="J481" s="19" t="str">
        <f t="shared" si="34"/>
        <v>O</v>
      </c>
      <c r="K481" s="106"/>
      <c r="L481" s="19"/>
      <c r="M481" s="19"/>
      <c r="N481" s="19" t="s">
        <v>1374</v>
      </c>
      <c r="O481" s="80">
        <v>6.15</v>
      </c>
      <c r="P481" s="131"/>
      <c r="Q481" s="18"/>
      <c r="T481" s="1">
        <v>1</v>
      </c>
      <c r="U481" s="112">
        <f>_xlfn.CEILING.MATH(_xlfn.NORM.S.INV(IF(S481="A",0.99,IF(S481="B",0.95,IF(S481="C",0.9,0.95))))*SQRT((G481*T481)/365)*SQRT(R481*30),1)</f>
        <v>0</v>
      </c>
      <c r="V481" s="1">
        <f t="shared" si="31"/>
        <v>13</v>
      </c>
      <c r="W481" s="1" t="e">
        <f>_xlfn.XLOOKUP(N481,#REF!,#REF!,"없음")</f>
        <v>#REF!</v>
      </c>
      <c r="X481" s="1">
        <v>13</v>
      </c>
      <c r="Y481" s="1" t="e">
        <f>_xlfn.XLOOKUP(N481,#REF!,#REF!,"없음")</f>
        <v>#REF!</v>
      </c>
    </row>
    <row r="482" spans="1:25" ht="13.5" customHeight="1">
      <c r="A482" s="18" t="s">
        <v>47</v>
      </c>
      <c r="B482" s="18" t="s">
        <v>48</v>
      </c>
      <c r="C482" s="19" t="s">
        <v>1375</v>
      </c>
      <c r="D482" s="18" t="s">
        <v>1376</v>
      </c>
      <c r="E482" s="19"/>
      <c r="F482" s="19"/>
      <c r="G482" s="19">
        <v>27</v>
      </c>
      <c r="H482" s="19">
        <v>3</v>
      </c>
      <c r="I482" s="19">
        <v>2</v>
      </c>
      <c r="J482" s="19" t="str">
        <f t="shared" si="34"/>
        <v>O</v>
      </c>
      <c r="K482" s="106" t="s">
        <v>190</v>
      </c>
      <c r="L482" s="19"/>
      <c r="M482" s="19"/>
      <c r="N482" s="19" t="s">
        <v>1377</v>
      </c>
      <c r="O482" s="80">
        <v>21.51</v>
      </c>
      <c r="P482" s="131"/>
      <c r="Q482" s="18"/>
      <c r="V482" s="1">
        <f t="shared" si="31"/>
        <v>3</v>
      </c>
      <c r="W482" s="1" t="e">
        <f>_xlfn.XLOOKUP(N482,#REF!,#REF!,"없음")</f>
        <v>#REF!</v>
      </c>
      <c r="X482" s="1">
        <v>3</v>
      </c>
      <c r="Y482" s="1" t="e">
        <f>_xlfn.XLOOKUP(N482,#REF!,#REF!,"없음")</f>
        <v>#REF!</v>
      </c>
    </row>
    <row r="483" spans="1:25" ht="13.5" customHeight="1">
      <c r="A483" s="18" t="s">
        <v>47</v>
      </c>
      <c r="B483" s="242" t="s">
        <v>48</v>
      </c>
      <c r="C483" s="19" t="s">
        <v>1284</v>
      </c>
      <c r="D483" s="18" t="s">
        <v>1285</v>
      </c>
      <c r="E483" s="19"/>
      <c r="F483" s="19"/>
      <c r="G483" s="19">
        <v>47</v>
      </c>
      <c r="H483" s="19">
        <v>1</v>
      </c>
      <c r="I483" s="19">
        <v>2</v>
      </c>
      <c r="J483" s="19" t="str">
        <f t="shared" si="34"/>
        <v>X</v>
      </c>
      <c r="K483" s="106" t="s">
        <v>1378</v>
      </c>
      <c r="L483" s="19" t="s">
        <v>255</v>
      </c>
      <c r="M483" s="19"/>
      <c r="N483" s="19" t="s">
        <v>1379</v>
      </c>
      <c r="O483" s="80">
        <v>21.98</v>
      </c>
      <c r="P483" s="131"/>
      <c r="Q483" s="18"/>
      <c r="V483" s="1">
        <f t="shared" si="31"/>
        <v>1</v>
      </c>
      <c r="W483" s="1" t="e">
        <f>_xlfn.XLOOKUP(N483,#REF!,#REF!,"없음")</f>
        <v>#REF!</v>
      </c>
      <c r="Y483" s="1" t="e">
        <f>_xlfn.XLOOKUP(N483,#REF!,#REF!,"없음")</f>
        <v>#REF!</v>
      </c>
    </row>
    <row r="484" spans="1:25" ht="13.5" customHeight="1">
      <c r="A484" s="18" t="s">
        <v>47</v>
      </c>
      <c r="B484" s="18" t="s">
        <v>48</v>
      </c>
      <c r="C484" s="19" t="s">
        <v>1380</v>
      </c>
      <c r="D484" s="18" t="s">
        <v>1381</v>
      </c>
      <c r="E484" s="19"/>
      <c r="F484" s="19"/>
      <c r="G484" s="19">
        <v>27</v>
      </c>
      <c r="H484" s="19">
        <v>2</v>
      </c>
      <c r="I484" s="19">
        <v>1</v>
      </c>
      <c r="J484" s="19" t="str">
        <f t="shared" si="34"/>
        <v>O</v>
      </c>
      <c r="K484" s="106"/>
      <c r="L484" s="19"/>
      <c r="M484" s="19"/>
      <c r="N484" s="19">
        <v>10200597</v>
      </c>
      <c r="O484" s="80">
        <v>0.32</v>
      </c>
      <c r="P484" s="131"/>
      <c r="Q484" s="18"/>
      <c r="V484" s="1">
        <f t="shared" si="31"/>
        <v>2</v>
      </c>
      <c r="W484" s="1" t="e">
        <f>_xlfn.XLOOKUP(N484,#REF!,#REF!,"없음")</f>
        <v>#REF!</v>
      </c>
      <c r="Y484" s="1" t="e">
        <f>_xlfn.XLOOKUP(N484,#REF!,#REF!,"없음")</f>
        <v>#REF!</v>
      </c>
    </row>
    <row r="485" spans="1:25" ht="13.5" customHeight="1">
      <c r="A485" s="18" t="s">
        <v>47</v>
      </c>
      <c r="B485" s="18" t="s">
        <v>48</v>
      </c>
      <c r="C485" s="19" t="s">
        <v>1380</v>
      </c>
      <c r="D485" s="18" t="s">
        <v>1382</v>
      </c>
      <c r="E485" s="19"/>
      <c r="F485" s="19"/>
      <c r="G485" s="19">
        <v>17</v>
      </c>
      <c r="H485" s="19">
        <v>1</v>
      </c>
      <c r="I485" s="19">
        <v>1</v>
      </c>
      <c r="J485" s="19" t="str">
        <f t="shared" si="34"/>
        <v>O</v>
      </c>
      <c r="K485" s="106"/>
      <c r="L485" s="19"/>
      <c r="M485" s="19"/>
      <c r="N485" s="19">
        <v>10200709</v>
      </c>
      <c r="O485" s="80">
        <v>0.39</v>
      </c>
      <c r="P485" s="131"/>
      <c r="Q485" s="18"/>
      <c r="V485" s="1">
        <f t="shared" si="31"/>
        <v>1</v>
      </c>
      <c r="W485" s="1" t="e">
        <f>_xlfn.XLOOKUP(N485,#REF!,#REF!,"없음")</f>
        <v>#REF!</v>
      </c>
      <c r="Y485" s="1" t="e">
        <f>_xlfn.XLOOKUP(N485,#REF!,#REF!,"없음")</f>
        <v>#REF!</v>
      </c>
    </row>
    <row r="486" spans="1:25" ht="13.5" customHeight="1">
      <c r="A486" s="18" t="s">
        <v>47</v>
      </c>
      <c r="B486" s="109" t="s">
        <v>48</v>
      </c>
      <c r="C486" s="19" t="s">
        <v>251</v>
      </c>
      <c r="D486" s="18" t="s">
        <v>1383</v>
      </c>
      <c r="E486" s="19"/>
      <c r="F486" s="19"/>
      <c r="G486" s="19">
        <v>27</v>
      </c>
      <c r="H486" s="19">
        <v>2</v>
      </c>
      <c r="I486" s="19">
        <v>1</v>
      </c>
      <c r="J486" s="19" t="str">
        <f t="shared" si="34"/>
        <v>O</v>
      </c>
      <c r="K486" s="106" t="s">
        <v>53</v>
      </c>
      <c r="L486" s="19"/>
      <c r="M486" s="19"/>
      <c r="N486" s="19">
        <v>10199418</v>
      </c>
      <c r="O486" s="80">
        <v>7.55</v>
      </c>
      <c r="P486" s="131"/>
      <c r="Q486" s="18"/>
      <c r="V486" s="1">
        <f t="shared" si="31"/>
        <v>2</v>
      </c>
      <c r="W486" s="1" t="e">
        <f>_xlfn.XLOOKUP(N486,#REF!,#REF!,"없음")</f>
        <v>#REF!</v>
      </c>
      <c r="Y486" s="1" t="e">
        <f>_xlfn.XLOOKUP(N486,#REF!,#REF!,"없음")</f>
        <v>#REF!</v>
      </c>
    </row>
    <row r="487" spans="1:25" ht="13.5" customHeight="1">
      <c r="A487" s="18" t="s">
        <v>47</v>
      </c>
      <c r="B487" s="18" t="s">
        <v>48</v>
      </c>
      <c r="C487" s="19" t="str">
        <f>UPPER(_xlfn.TEXTBEFORE(D487, " ", 2))</f>
        <v>AXLE PIN</v>
      </c>
      <c r="D487" s="18" t="s">
        <v>1384</v>
      </c>
      <c r="E487" s="19"/>
      <c r="F487" s="19"/>
      <c r="G487" s="19">
        <v>44</v>
      </c>
      <c r="H487" s="19">
        <v>1</v>
      </c>
      <c r="I487" s="19">
        <v>1</v>
      </c>
      <c r="J487" s="19" t="str">
        <f t="shared" si="34"/>
        <v>O</v>
      </c>
      <c r="K487" s="106"/>
      <c r="L487" s="19"/>
      <c r="M487" s="19"/>
      <c r="N487" s="19" t="s">
        <v>1385</v>
      </c>
      <c r="O487" s="80">
        <v>148.66</v>
      </c>
      <c r="P487" s="131"/>
      <c r="Q487" s="18"/>
      <c r="V487" s="1">
        <f t="shared" si="31"/>
        <v>1</v>
      </c>
      <c r="W487" s="1" t="e">
        <f>_xlfn.XLOOKUP(N487,#REF!,#REF!,"없음")</f>
        <v>#REF!</v>
      </c>
      <c r="Y487" s="1" t="e">
        <f>_xlfn.XLOOKUP(N487,#REF!,#REF!,"없음")</f>
        <v>#REF!</v>
      </c>
    </row>
    <row r="488" spans="1:25" ht="13.5" customHeight="1">
      <c r="A488" s="18" t="s">
        <v>47</v>
      </c>
      <c r="B488" s="18" t="s">
        <v>48</v>
      </c>
      <c r="C488" s="19" t="s">
        <v>1268</v>
      </c>
      <c r="D488" s="18" t="s">
        <v>1386</v>
      </c>
      <c r="E488" s="19"/>
      <c r="F488" s="19"/>
      <c r="G488" s="19">
        <v>128</v>
      </c>
      <c r="H488" s="19">
        <v>7</v>
      </c>
      <c r="I488" s="19">
        <v>2</v>
      </c>
      <c r="J488" s="19" t="str">
        <f t="shared" si="34"/>
        <v>O</v>
      </c>
      <c r="K488" s="106" t="s">
        <v>53</v>
      </c>
      <c r="L488" s="19"/>
      <c r="M488" s="19"/>
      <c r="N488" s="19" t="s">
        <v>1387</v>
      </c>
      <c r="O488" s="80">
        <v>14.54</v>
      </c>
      <c r="P488" s="131"/>
      <c r="Q488" s="18"/>
      <c r="V488" s="1">
        <f t="shared" si="31"/>
        <v>7</v>
      </c>
      <c r="W488" s="1" t="e">
        <f>_xlfn.XLOOKUP(N488,#REF!,#REF!,"없음")</f>
        <v>#REF!</v>
      </c>
      <c r="X488" s="1">
        <v>7</v>
      </c>
      <c r="Y488" s="1" t="e">
        <f>_xlfn.XLOOKUP(N488,#REF!,#REF!,"없음")</f>
        <v>#REF!</v>
      </c>
    </row>
    <row r="489" spans="1:25" ht="13.5" customHeight="1">
      <c r="A489" s="18" t="s">
        <v>47</v>
      </c>
      <c r="B489" s="18" t="s">
        <v>48</v>
      </c>
      <c r="C489" s="19" t="s">
        <v>1388</v>
      </c>
      <c r="D489" s="18" t="s">
        <v>1389</v>
      </c>
      <c r="E489" s="19"/>
      <c r="F489" s="19"/>
      <c r="G489" s="19"/>
      <c r="H489" s="19">
        <v>4</v>
      </c>
      <c r="I489" s="19">
        <v>2</v>
      </c>
      <c r="J489" s="19" t="str">
        <f t="shared" si="34"/>
        <v>O</v>
      </c>
      <c r="K489" s="106">
        <v>113</v>
      </c>
      <c r="L489" s="19"/>
      <c r="M489" s="19"/>
      <c r="N489" s="19" t="s">
        <v>1390</v>
      </c>
      <c r="O489" s="80" t="s">
        <v>1391</v>
      </c>
      <c r="P489" s="131"/>
      <c r="Q489" s="18"/>
      <c r="V489" s="1">
        <f t="shared" si="31"/>
        <v>4</v>
      </c>
      <c r="W489" s="1" t="e">
        <f>_xlfn.XLOOKUP(N489,#REF!,#REF!,"없음")</f>
        <v>#REF!</v>
      </c>
      <c r="Y489" s="1" t="e">
        <f>_xlfn.XLOOKUP(N489,#REF!,#REF!,"없음")</f>
        <v>#REF!</v>
      </c>
    </row>
    <row r="490" spans="1:25" ht="13.5" customHeight="1">
      <c r="A490" s="18" t="s">
        <v>47</v>
      </c>
      <c r="B490" s="109" t="s">
        <v>48</v>
      </c>
      <c r="C490" s="19" t="s">
        <v>1352</v>
      </c>
      <c r="D490" s="18" t="s">
        <v>1392</v>
      </c>
      <c r="E490" s="19" t="s">
        <v>1393</v>
      </c>
      <c r="F490" s="19"/>
      <c r="G490" s="19">
        <v>217</v>
      </c>
      <c r="H490" s="19">
        <v>25</v>
      </c>
      <c r="I490" s="19">
        <v>1</v>
      </c>
      <c r="J490" s="19" t="str">
        <f t="shared" si="34"/>
        <v>O</v>
      </c>
      <c r="K490" s="106" t="s">
        <v>143</v>
      </c>
      <c r="L490" s="19"/>
      <c r="M490" s="19"/>
      <c r="N490" s="19" t="s">
        <v>1394</v>
      </c>
      <c r="O490" s="80">
        <v>37.89</v>
      </c>
      <c r="P490" s="131"/>
      <c r="Q490" s="18"/>
      <c r="V490" s="1">
        <f t="shared" si="31"/>
        <v>25</v>
      </c>
      <c r="W490" s="1" t="e">
        <f>_xlfn.XLOOKUP(N490,#REF!,#REF!,"없음")</f>
        <v>#REF!</v>
      </c>
      <c r="Y490" s="1" t="e">
        <f>_xlfn.XLOOKUP(N490,#REF!,#REF!,"없음")</f>
        <v>#REF!</v>
      </c>
    </row>
    <row r="491" spans="1:25" ht="13.5" customHeight="1">
      <c r="A491" s="18" t="s">
        <v>47</v>
      </c>
      <c r="B491" s="109" t="s">
        <v>48</v>
      </c>
      <c r="C491" s="19" t="s">
        <v>1352</v>
      </c>
      <c r="D491" s="18" t="s">
        <v>1395</v>
      </c>
      <c r="E491" s="19"/>
      <c r="F491" s="19"/>
      <c r="G491" s="19">
        <v>2091</v>
      </c>
      <c r="H491" s="19">
        <v>2</v>
      </c>
      <c r="I491" s="19">
        <v>2</v>
      </c>
      <c r="J491" s="19" t="str">
        <f t="shared" si="34"/>
        <v>O</v>
      </c>
      <c r="K491" s="106" t="s">
        <v>53</v>
      </c>
      <c r="L491" s="19"/>
      <c r="M491" s="19"/>
      <c r="N491" s="19" t="s">
        <v>1396</v>
      </c>
      <c r="O491" s="80">
        <v>13.17</v>
      </c>
      <c r="P491" s="131"/>
      <c r="Q491" s="18"/>
      <c r="T491" s="1">
        <v>1</v>
      </c>
      <c r="U491" s="112">
        <f>_xlfn.CEILING.MATH(_xlfn.NORM.S.INV(IF(S491="A",0.99,IF(S491="B",0.95,IF(S491="C",0.9,0.95))))*SQRT((G491*T491)/365)*SQRT(R491*30),1)</f>
        <v>0</v>
      </c>
      <c r="V491" s="1">
        <f t="shared" si="31"/>
        <v>2</v>
      </c>
      <c r="W491" s="1" t="e">
        <f>_xlfn.XLOOKUP(N491,#REF!,#REF!,"없음")</f>
        <v>#REF!</v>
      </c>
      <c r="Y491" s="1" t="e">
        <f>_xlfn.XLOOKUP(N491,#REF!,#REF!,"없음")</f>
        <v>#REF!</v>
      </c>
    </row>
    <row r="492" spans="1:25" ht="13.5" customHeight="1">
      <c r="A492" s="18" t="s">
        <v>47</v>
      </c>
      <c r="B492" s="18" t="s">
        <v>48</v>
      </c>
      <c r="C492" s="19" t="s">
        <v>1397</v>
      </c>
      <c r="D492" s="18" t="s">
        <v>1398</v>
      </c>
      <c r="E492" s="19"/>
      <c r="F492" s="19" t="s">
        <v>1399</v>
      </c>
      <c r="G492" s="19">
        <v>0</v>
      </c>
      <c r="H492" s="19">
        <v>2</v>
      </c>
      <c r="I492" s="19">
        <v>1</v>
      </c>
      <c r="J492" s="19" t="str">
        <f t="shared" si="34"/>
        <v>O</v>
      </c>
      <c r="K492" s="106" t="s">
        <v>1400</v>
      </c>
      <c r="L492" s="19"/>
      <c r="M492" s="19"/>
      <c r="N492" s="19" t="s">
        <v>1401</v>
      </c>
      <c r="O492" s="80">
        <v>4189.6000000000004</v>
      </c>
      <c r="P492" s="131"/>
      <c r="Q492" s="18"/>
      <c r="V492" s="1">
        <f t="shared" si="31"/>
        <v>2</v>
      </c>
      <c r="W492" s="1" t="e">
        <f>_xlfn.XLOOKUP(N492,#REF!,#REF!,"없음")</f>
        <v>#REF!</v>
      </c>
      <c r="Y492" s="1" t="e">
        <f>_xlfn.XLOOKUP(N492,#REF!,#REF!,"없음")</f>
        <v>#REF!</v>
      </c>
    </row>
    <row r="493" spans="1:25" ht="13.5" customHeight="1">
      <c r="A493" s="18" t="s">
        <v>47</v>
      </c>
      <c r="B493" s="109" t="s">
        <v>48</v>
      </c>
      <c r="C493" s="19" t="s">
        <v>1402</v>
      </c>
      <c r="D493" s="18" t="s">
        <v>1403</v>
      </c>
      <c r="E493" s="19" t="s">
        <v>1404</v>
      </c>
      <c r="F493" s="19" t="s">
        <v>662</v>
      </c>
      <c r="G493" s="19">
        <v>65</v>
      </c>
      <c r="H493" s="19">
        <v>3</v>
      </c>
      <c r="I493" s="19">
        <v>2</v>
      </c>
      <c r="J493" s="19" t="str">
        <f t="shared" si="34"/>
        <v>O</v>
      </c>
      <c r="K493" s="106">
        <v>311</v>
      </c>
      <c r="L493" s="19"/>
      <c r="M493" s="19" t="s">
        <v>1405</v>
      </c>
      <c r="N493" s="19">
        <v>10379280</v>
      </c>
      <c r="O493" s="80">
        <v>31.94</v>
      </c>
      <c r="P493" s="131"/>
      <c r="Q493" s="18"/>
      <c r="V493" s="1">
        <f t="shared" si="31"/>
        <v>3</v>
      </c>
      <c r="W493" s="1" t="e">
        <f>_xlfn.XLOOKUP(N493,#REF!,#REF!,"없음")</f>
        <v>#REF!</v>
      </c>
      <c r="Y493" s="1" t="e">
        <f>_xlfn.XLOOKUP(N493,#REF!,#REF!,"없음")</f>
        <v>#REF!</v>
      </c>
    </row>
    <row r="494" spans="1:25" ht="13.5" customHeight="1">
      <c r="A494" s="18" t="s">
        <v>47</v>
      </c>
      <c r="B494" s="18" t="s">
        <v>691</v>
      </c>
      <c r="C494" s="19" t="s">
        <v>488</v>
      </c>
      <c r="D494" s="18" t="s">
        <v>1406</v>
      </c>
      <c r="E494" s="19" t="s">
        <v>1407</v>
      </c>
      <c r="F494" s="19" t="s">
        <v>1408</v>
      </c>
      <c r="G494" s="19">
        <v>4</v>
      </c>
      <c r="H494" s="19">
        <v>1</v>
      </c>
      <c r="I494" s="19">
        <v>1</v>
      </c>
      <c r="J494" s="19" t="str">
        <f>IF(H494&lt;I494,"X","O")</f>
        <v>O</v>
      </c>
      <c r="K494" s="106">
        <v>221</v>
      </c>
      <c r="L494" s="19"/>
      <c r="M494" s="19" t="s">
        <v>509</v>
      </c>
      <c r="N494" s="19">
        <v>10692125</v>
      </c>
      <c r="O494" s="80">
        <v>82.66</v>
      </c>
      <c r="P494" s="131"/>
      <c r="Q494" s="18"/>
      <c r="V494" s="1">
        <f t="shared" si="31"/>
        <v>1</v>
      </c>
      <c r="W494" s="1" t="e">
        <f>_xlfn.XLOOKUP(N494,#REF!,#REF!,"없음")</f>
        <v>#REF!</v>
      </c>
      <c r="Y494" s="1" t="e">
        <f>_xlfn.XLOOKUP(N494,#REF!,#REF!,"없음")</f>
        <v>#REF!</v>
      </c>
    </row>
    <row r="495" spans="1:25" ht="13.5" customHeight="1">
      <c r="A495" s="18" t="s">
        <v>47</v>
      </c>
      <c r="B495" s="18" t="s">
        <v>691</v>
      </c>
      <c r="C495" s="19" t="s">
        <v>1200</v>
      </c>
      <c r="D495" s="18" t="s">
        <v>1409</v>
      </c>
      <c r="E495" s="19" t="s">
        <v>1410</v>
      </c>
      <c r="F495" s="19"/>
      <c r="G495" s="19">
        <v>2</v>
      </c>
      <c r="H495" s="19">
        <v>1</v>
      </c>
      <c r="I495" s="19">
        <v>1</v>
      </c>
      <c r="J495" s="19" t="str">
        <f>IF(H495&lt;I495,"X","O")</f>
        <v>O</v>
      </c>
      <c r="K495" s="106">
        <v>311</v>
      </c>
      <c r="L495" s="19" t="s">
        <v>144</v>
      </c>
      <c r="M495" s="19"/>
      <c r="N495" s="19">
        <v>10613747</v>
      </c>
      <c r="O495" s="80">
        <v>2.57</v>
      </c>
      <c r="P495" s="131"/>
      <c r="Q495" s="18"/>
      <c r="V495" s="1">
        <f t="shared" si="31"/>
        <v>1</v>
      </c>
      <c r="W495" s="1" t="e">
        <f>_xlfn.XLOOKUP(N495,#REF!,#REF!,"없음")</f>
        <v>#REF!</v>
      </c>
      <c r="Y495" s="1" t="e">
        <f>_xlfn.XLOOKUP(N495,#REF!,#REF!,"없음")</f>
        <v>#REF!</v>
      </c>
    </row>
    <row r="496" spans="1:25" ht="13.5" customHeight="1">
      <c r="A496" s="18" t="s">
        <v>47</v>
      </c>
      <c r="B496" s="18" t="s">
        <v>691</v>
      </c>
      <c r="C496" s="19" t="s">
        <v>488</v>
      </c>
      <c r="D496" s="18" t="s">
        <v>1411</v>
      </c>
      <c r="E496" s="19" t="s">
        <v>1412</v>
      </c>
      <c r="F496" s="123" t="s">
        <v>1413</v>
      </c>
      <c r="G496" s="19">
        <v>3</v>
      </c>
      <c r="H496" s="19">
        <v>1</v>
      </c>
      <c r="I496" s="19">
        <v>1</v>
      </c>
      <c r="J496" s="19" t="str">
        <f>IF(H496&lt;I496,"X","O")</f>
        <v>O</v>
      </c>
      <c r="K496" s="106">
        <v>221</v>
      </c>
      <c r="L496" s="19"/>
      <c r="M496" s="19" t="s">
        <v>509</v>
      </c>
      <c r="N496" s="19">
        <v>10688881</v>
      </c>
      <c r="O496" s="80"/>
      <c r="P496" s="131"/>
      <c r="Q496" s="18"/>
      <c r="V496" s="1">
        <f t="shared" si="31"/>
        <v>1</v>
      </c>
      <c r="W496" s="1" t="e">
        <f>_xlfn.XLOOKUP(N496,#REF!,#REF!,"없음")</f>
        <v>#REF!</v>
      </c>
      <c r="Y496" s="1" t="e">
        <f>_xlfn.XLOOKUP(N496,#REF!,#REF!,"없음")</f>
        <v>#REF!</v>
      </c>
    </row>
    <row r="497" spans="1:25" ht="13.5" customHeight="1">
      <c r="A497" s="18" t="s">
        <v>47</v>
      </c>
      <c r="B497" s="18" t="s">
        <v>48</v>
      </c>
      <c r="C497" s="19" t="s">
        <v>1268</v>
      </c>
      <c r="D497" s="18" t="s">
        <v>1414</v>
      </c>
      <c r="E497" s="19"/>
      <c r="F497" s="19"/>
      <c r="G497" s="19">
        <f>39*2</f>
        <v>78</v>
      </c>
      <c r="H497" s="19">
        <v>3</v>
      </c>
      <c r="I497" s="19">
        <v>2</v>
      </c>
      <c r="J497" s="19" t="str">
        <f t="shared" si="34"/>
        <v>O</v>
      </c>
      <c r="K497" s="106" t="s">
        <v>53</v>
      </c>
      <c r="L497" s="19"/>
      <c r="M497" s="19"/>
      <c r="N497" s="19" t="s">
        <v>1415</v>
      </c>
      <c r="O497" s="80">
        <v>169.89</v>
      </c>
      <c r="P497" s="131"/>
      <c r="Q497" s="18"/>
      <c r="V497" s="1">
        <f t="shared" si="31"/>
        <v>3</v>
      </c>
      <c r="W497" s="1" t="e">
        <f>_xlfn.XLOOKUP(N497,#REF!,#REF!,"없음")</f>
        <v>#REF!</v>
      </c>
      <c r="Y497" s="1" t="e">
        <f>_xlfn.XLOOKUP(N497,#REF!,#REF!,"없음")</f>
        <v>#REF!</v>
      </c>
    </row>
    <row r="498" spans="1:25" ht="13.5" customHeight="1">
      <c r="A498" s="18" t="s">
        <v>47</v>
      </c>
      <c r="B498" s="109" t="s">
        <v>48</v>
      </c>
      <c r="C498" s="19" t="s">
        <v>251</v>
      </c>
      <c r="D498" s="18" t="s">
        <v>1416</v>
      </c>
      <c r="E498" s="19"/>
      <c r="F498" s="19"/>
      <c r="G498" s="19">
        <v>408</v>
      </c>
      <c r="H498" s="19">
        <v>10</v>
      </c>
      <c r="I498" s="19">
        <v>3</v>
      </c>
      <c r="J498" s="19" t="str">
        <f t="shared" si="34"/>
        <v>O</v>
      </c>
      <c r="K498" s="106" t="s">
        <v>53</v>
      </c>
      <c r="L498" s="19"/>
      <c r="M498" s="19"/>
      <c r="N498" s="19">
        <v>10199349</v>
      </c>
      <c r="O498" s="80">
        <v>0.74</v>
      </c>
      <c r="P498" s="131"/>
      <c r="Q498" s="18"/>
      <c r="R498" s="1">
        <v>2</v>
      </c>
      <c r="S498" s="1" t="s">
        <v>1417</v>
      </c>
      <c r="T498" s="1">
        <v>1</v>
      </c>
      <c r="U498" s="112">
        <f>_xlfn.CEILING.MATH(_xlfn.NORM.S.INV(IF(S498="A",0.99,IF(S498="B",0.95,IF(S498="C",0.9,0.95))))*SQRT((G498*T498)/365)*SQRT(R498*30),1)</f>
        <v>11</v>
      </c>
      <c r="V498" s="1">
        <f t="shared" si="31"/>
        <v>21</v>
      </c>
      <c r="W498" s="1" t="e">
        <f>_xlfn.XLOOKUP(N498,#REF!,#REF!,"없음")</f>
        <v>#REF!</v>
      </c>
      <c r="Y498" s="1" t="e">
        <f>_xlfn.XLOOKUP(N498,#REF!,#REF!,"없음")</f>
        <v>#REF!</v>
      </c>
    </row>
    <row r="499" spans="1:25" ht="13.5" customHeight="1">
      <c r="A499" s="18" t="s">
        <v>47</v>
      </c>
      <c r="B499" s="109" t="s">
        <v>48</v>
      </c>
      <c r="C499" s="19" t="s">
        <v>251</v>
      </c>
      <c r="D499" s="18" t="s">
        <v>1418</v>
      </c>
      <c r="E499" s="19"/>
      <c r="F499" s="19"/>
      <c r="G499" s="19">
        <v>1368</v>
      </c>
      <c r="H499" s="19">
        <v>45</v>
      </c>
      <c r="I499" s="19">
        <v>3</v>
      </c>
      <c r="J499" s="19" t="str">
        <f t="shared" si="34"/>
        <v>O</v>
      </c>
      <c r="K499" s="106" t="s">
        <v>53</v>
      </c>
      <c r="L499" s="19"/>
      <c r="M499" s="19"/>
      <c r="N499" s="19">
        <v>10614804</v>
      </c>
      <c r="O499" s="80">
        <v>0.9</v>
      </c>
      <c r="P499" s="131"/>
      <c r="Q499" s="18"/>
      <c r="R499" s="1">
        <v>2</v>
      </c>
      <c r="S499" s="1" t="s">
        <v>1417</v>
      </c>
      <c r="T499" s="1">
        <v>1</v>
      </c>
      <c r="U499" s="112">
        <f>_xlfn.CEILING.MATH(_xlfn.NORM.S.INV(IF(S499="A",0.99,IF(S499="B",0.95,IF(S499="C",0.9,0.95))))*SQRT((G499*T499)/365)*SQRT(R499*30),1)</f>
        <v>20</v>
      </c>
      <c r="V499" s="1">
        <f t="shared" si="31"/>
        <v>65</v>
      </c>
      <c r="W499" s="1" t="e">
        <f>_xlfn.XLOOKUP(N499,#REF!,#REF!,"없음")</f>
        <v>#REF!</v>
      </c>
      <c r="X499" s="1">
        <v>45</v>
      </c>
      <c r="Y499" s="1" t="e">
        <f>_xlfn.XLOOKUP(N499,#REF!,#REF!,"없음")</f>
        <v>#REF!</v>
      </c>
    </row>
    <row r="500" spans="1:25" ht="13.5" customHeight="1">
      <c r="A500" s="18" t="s">
        <v>47</v>
      </c>
      <c r="B500" s="18" t="s">
        <v>48</v>
      </c>
      <c r="C500" s="19" t="s">
        <v>1419</v>
      </c>
      <c r="D500" s="18" t="s">
        <v>1420</v>
      </c>
      <c r="E500" s="19"/>
      <c r="F500" s="19"/>
      <c r="G500" s="19">
        <v>216</v>
      </c>
      <c r="H500" s="19">
        <v>45</v>
      </c>
      <c r="I500" s="19">
        <v>10</v>
      </c>
      <c r="J500" s="19" t="str">
        <f t="shared" si="34"/>
        <v>O</v>
      </c>
      <c r="K500" s="106" t="s">
        <v>53</v>
      </c>
      <c r="L500" s="19"/>
      <c r="M500" s="19"/>
      <c r="N500" s="19" t="s">
        <v>1421</v>
      </c>
      <c r="O500" s="80">
        <v>1.62</v>
      </c>
      <c r="P500" s="131"/>
      <c r="Q500" s="18"/>
      <c r="V500" s="1">
        <f t="shared" si="31"/>
        <v>45</v>
      </c>
      <c r="W500" s="1" t="e">
        <f>_xlfn.XLOOKUP(N500,#REF!,#REF!,"없음")</f>
        <v>#REF!</v>
      </c>
      <c r="X500" s="1">
        <v>45</v>
      </c>
      <c r="Y500" s="1" t="e">
        <f>_xlfn.XLOOKUP(N500,#REF!,#REF!,"없음")</f>
        <v>#REF!</v>
      </c>
    </row>
    <row r="501" spans="1:25" ht="13.5" customHeight="1">
      <c r="A501" s="18" t="s">
        <v>47</v>
      </c>
      <c r="B501" s="109" t="s">
        <v>48</v>
      </c>
      <c r="C501" s="19" t="s">
        <v>1422</v>
      </c>
      <c r="D501" s="18" t="s">
        <v>1423</v>
      </c>
      <c r="E501" s="19" t="s">
        <v>1424</v>
      </c>
      <c r="F501" s="19"/>
      <c r="G501" s="19">
        <v>12</v>
      </c>
      <c r="H501" s="19">
        <v>4</v>
      </c>
      <c r="I501" s="19">
        <v>1</v>
      </c>
      <c r="J501" s="19" t="str">
        <f t="shared" si="34"/>
        <v>O</v>
      </c>
      <c r="K501" s="106">
        <v>203</v>
      </c>
      <c r="L501" s="19"/>
      <c r="M501" s="19" t="s">
        <v>1425</v>
      </c>
      <c r="N501" s="19">
        <v>10617100</v>
      </c>
      <c r="O501" s="80">
        <v>37.67</v>
      </c>
      <c r="P501" s="131"/>
      <c r="Q501" s="18"/>
      <c r="V501" s="1">
        <f t="shared" si="31"/>
        <v>4</v>
      </c>
      <c r="W501" s="1" t="e">
        <f>_xlfn.XLOOKUP(N501,#REF!,#REF!,"없음")</f>
        <v>#REF!</v>
      </c>
      <c r="Y501" s="1" t="e">
        <f>_xlfn.XLOOKUP(N501,#REF!,#REF!,"없음")</f>
        <v>#REF!</v>
      </c>
    </row>
    <row r="502" spans="1:25" ht="13.5" customHeight="1">
      <c r="A502" s="18" t="s">
        <v>47</v>
      </c>
      <c r="B502" s="109" t="s">
        <v>48</v>
      </c>
      <c r="C502" s="19" t="s">
        <v>251</v>
      </c>
      <c r="D502" s="18" t="s">
        <v>1426</v>
      </c>
      <c r="E502" s="19"/>
      <c r="F502" s="19"/>
      <c r="G502" s="19">
        <v>14</v>
      </c>
      <c r="H502" s="19">
        <v>2</v>
      </c>
      <c r="I502" s="19">
        <v>2</v>
      </c>
      <c r="J502" s="19" t="str">
        <f t="shared" si="34"/>
        <v>O</v>
      </c>
      <c r="K502" s="106" t="s">
        <v>53</v>
      </c>
      <c r="L502" s="19"/>
      <c r="M502" s="19"/>
      <c r="N502" s="19">
        <v>10199532</v>
      </c>
      <c r="O502" s="80">
        <v>14.99</v>
      </c>
      <c r="P502" s="131"/>
      <c r="Q502" s="18"/>
      <c r="V502" s="1">
        <f t="shared" ref="V502:V565" si="35">H502+U502</f>
        <v>2</v>
      </c>
      <c r="W502" s="1" t="e">
        <f>_xlfn.XLOOKUP(N502,#REF!,#REF!,"없음")</f>
        <v>#REF!</v>
      </c>
      <c r="Y502" s="1" t="e">
        <f>_xlfn.XLOOKUP(N502,#REF!,#REF!,"없음")</f>
        <v>#REF!</v>
      </c>
    </row>
    <row r="503" spans="1:25" ht="13.5" customHeight="1">
      <c r="A503" s="18" t="s">
        <v>47</v>
      </c>
      <c r="B503" s="18" t="s">
        <v>48</v>
      </c>
      <c r="C503" s="19" t="str">
        <f>UPPER(_xlfn.TEXTBEFORE(D503, " ", 2))</f>
        <v>SPHERICAL ROLLER</v>
      </c>
      <c r="D503" s="18" t="s">
        <v>1427</v>
      </c>
      <c r="E503" s="19"/>
      <c r="F503" s="19"/>
      <c r="G503" s="19">
        <v>24</v>
      </c>
      <c r="H503" s="19">
        <v>6</v>
      </c>
      <c r="I503" s="19">
        <v>2</v>
      </c>
      <c r="J503" s="19" t="str">
        <f t="shared" si="34"/>
        <v>O</v>
      </c>
      <c r="K503" s="106" t="s">
        <v>53</v>
      </c>
      <c r="L503" s="19"/>
      <c r="M503" s="19" t="s">
        <v>1428</v>
      </c>
      <c r="N503" s="19">
        <v>10199223</v>
      </c>
      <c r="O503" s="80">
        <v>90.48</v>
      </c>
      <c r="P503" s="131"/>
      <c r="Q503" s="18"/>
      <c r="V503" s="1">
        <f t="shared" si="35"/>
        <v>6</v>
      </c>
      <c r="W503" s="1" t="e">
        <f>_xlfn.XLOOKUP(N503,#REF!,#REF!,"없음")</f>
        <v>#REF!</v>
      </c>
      <c r="X503" s="1">
        <v>6</v>
      </c>
      <c r="Y503" s="1" t="e">
        <f>_xlfn.XLOOKUP(N503,#REF!,#REF!,"없음")</f>
        <v>#REF!</v>
      </c>
    </row>
    <row r="504" spans="1:25" ht="13.5" customHeight="1">
      <c r="A504" s="18" t="s">
        <v>47</v>
      </c>
      <c r="B504" s="18" t="s">
        <v>48</v>
      </c>
      <c r="C504" s="19" t="s">
        <v>1419</v>
      </c>
      <c r="D504" s="18" t="s">
        <v>1429</v>
      </c>
      <c r="E504" s="19"/>
      <c r="F504" s="19"/>
      <c r="G504" s="19">
        <v>247</v>
      </c>
      <c r="H504" s="19">
        <v>30</v>
      </c>
      <c r="I504" s="19">
        <v>5</v>
      </c>
      <c r="J504" s="19" t="str">
        <f t="shared" si="34"/>
        <v>O</v>
      </c>
      <c r="K504" s="106" t="s">
        <v>53</v>
      </c>
      <c r="L504" s="19"/>
      <c r="M504" s="19"/>
      <c r="N504" s="19" t="s">
        <v>1430</v>
      </c>
      <c r="O504" s="80">
        <v>2.17</v>
      </c>
      <c r="P504" s="131"/>
      <c r="Q504" s="18"/>
      <c r="V504" s="1">
        <f t="shared" si="35"/>
        <v>30</v>
      </c>
      <c r="W504" s="1" t="e">
        <f>_xlfn.XLOOKUP(N504,#REF!,#REF!,"없음")</f>
        <v>#REF!</v>
      </c>
      <c r="X504" s="1">
        <v>30</v>
      </c>
      <c r="Y504" s="1" t="e">
        <f>_xlfn.XLOOKUP(N504,#REF!,#REF!,"없음")</f>
        <v>#REF!</v>
      </c>
    </row>
    <row r="505" spans="1:25" ht="13.5" customHeight="1">
      <c r="A505" s="18" t="s">
        <v>47</v>
      </c>
      <c r="B505" s="109" t="s">
        <v>48</v>
      </c>
      <c r="C505" s="19" t="s">
        <v>251</v>
      </c>
      <c r="D505" s="18" t="s">
        <v>1431</v>
      </c>
      <c r="E505" s="19"/>
      <c r="F505" s="19"/>
      <c r="G505" s="19">
        <v>374</v>
      </c>
      <c r="H505" s="19">
        <v>34</v>
      </c>
      <c r="I505" s="19">
        <v>3</v>
      </c>
      <c r="J505" s="19" t="str">
        <f t="shared" si="34"/>
        <v>O</v>
      </c>
      <c r="K505" s="106" t="s">
        <v>53</v>
      </c>
      <c r="L505" s="19" t="s">
        <v>144</v>
      </c>
      <c r="M505" s="19" t="s">
        <v>253</v>
      </c>
      <c r="N505" s="19">
        <v>10199353</v>
      </c>
      <c r="O505" s="80">
        <v>0.87</v>
      </c>
      <c r="P505" s="131"/>
      <c r="Q505" s="18"/>
      <c r="R505" s="1">
        <v>2</v>
      </c>
      <c r="S505" s="1" t="s">
        <v>1417</v>
      </c>
      <c r="T505" s="1">
        <v>1</v>
      </c>
      <c r="U505" s="112">
        <f>_xlfn.CEILING.MATH(_xlfn.NORM.S.INV(IF(S505="A",0.99,IF(S505="B",0.95,IF(S505="C",0.9,0.95))))*SQRT((G505*T505)/365)*SQRT(R505*30),1)</f>
        <v>11</v>
      </c>
      <c r="V505" s="1">
        <f t="shared" si="35"/>
        <v>45</v>
      </c>
      <c r="W505" s="1" t="e">
        <f>_xlfn.XLOOKUP(N505,#REF!,#REF!,"없음")</f>
        <v>#REF!</v>
      </c>
      <c r="X505" s="1">
        <v>34</v>
      </c>
      <c r="Y505" s="1" t="e">
        <f>_xlfn.XLOOKUP(N505,#REF!,#REF!,"없음")</f>
        <v>#REF!</v>
      </c>
    </row>
    <row r="506" spans="1:25" ht="13.5" customHeight="1">
      <c r="A506" s="18" t="s">
        <v>47</v>
      </c>
      <c r="B506" s="18" t="s">
        <v>48</v>
      </c>
      <c r="C506" s="19" t="s">
        <v>1432</v>
      </c>
      <c r="D506" s="18" t="s">
        <v>1433</v>
      </c>
      <c r="E506" s="19"/>
      <c r="F506" s="19"/>
      <c r="G506" s="19">
        <v>9</v>
      </c>
      <c r="H506" s="19">
        <v>7</v>
      </c>
      <c r="I506" s="19">
        <v>3</v>
      </c>
      <c r="J506" s="19" t="str">
        <f t="shared" si="34"/>
        <v>O</v>
      </c>
      <c r="K506" s="106" t="s">
        <v>53</v>
      </c>
      <c r="L506" s="19"/>
      <c r="M506" s="19"/>
      <c r="N506" s="19">
        <v>10198428</v>
      </c>
      <c r="O506" s="80">
        <v>118.31</v>
      </c>
      <c r="P506" s="131"/>
      <c r="Q506" s="18"/>
      <c r="V506" s="1">
        <f t="shared" si="35"/>
        <v>7</v>
      </c>
      <c r="W506" s="1" t="e">
        <f>_xlfn.XLOOKUP(N506,#REF!,#REF!,"없음")</f>
        <v>#REF!</v>
      </c>
      <c r="X506" s="1">
        <v>5</v>
      </c>
      <c r="Y506" s="1" t="e">
        <f>_xlfn.XLOOKUP(N506,#REF!,#REF!,"없음")</f>
        <v>#REF!</v>
      </c>
    </row>
    <row r="507" spans="1:25" ht="13.5" customHeight="1">
      <c r="A507" s="18" t="s">
        <v>47</v>
      </c>
      <c r="B507" s="18" t="s">
        <v>48</v>
      </c>
      <c r="C507" s="19" t="str">
        <f>UPPER(_xlfn.TEXTBEFORE(D507, " ", 2))</f>
        <v>TOOLS, 1</v>
      </c>
      <c r="D507" s="18" t="s">
        <v>1434</v>
      </c>
      <c r="E507" s="19" t="s">
        <v>1435</v>
      </c>
      <c r="F507" s="19"/>
      <c r="G507" s="19">
        <v>0</v>
      </c>
      <c r="H507" s="19">
        <v>3</v>
      </c>
      <c r="I507" s="19">
        <v>1</v>
      </c>
      <c r="J507" s="19" t="str">
        <f t="shared" si="34"/>
        <v>O</v>
      </c>
      <c r="K507" s="106" t="s">
        <v>53</v>
      </c>
      <c r="L507" s="19" t="s">
        <v>255</v>
      </c>
      <c r="M507" s="19"/>
      <c r="N507" s="19" t="s">
        <v>1436</v>
      </c>
      <c r="O507" s="80">
        <v>79.89</v>
      </c>
      <c r="P507" s="131"/>
      <c r="Q507" s="18"/>
      <c r="V507" s="1">
        <f t="shared" si="35"/>
        <v>3</v>
      </c>
      <c r="W507" s="1" t="e">
        <f>_xlfn.XLOOKUP(N507,#REF!,#REF!,"없음")</f>
        <v>#REF!</v>
      </c>
      <c r="Y507" s="1" t="e">
        <f>_xlfn.XLOOKUP(N507,#REF!,#REF!,"없음")</f>
        <v>#REF!</v>
      </c>
    </row>
    <row r="508" spans="1:25" ht="13.5" customHeight="1">
      <c r="A508" s="18" t="s">
        <v>47</v>
      </c>
      <c r="B508" s="109" t="s">
        <v>48</v>
      </c>
      <c r="C508" s="19" t="s">
        <v>251</v>
      </c>
      <c r="D508" s="18" t="s">
        <v>1437</v>
      </c>
      <c r="E508" s="19"/>
      <c r="F508" s="19"/>
      <c r="G508" s="19">
        <v>294</v>
      </c>
      <c r="H508" s="19">
        <v>10</v>
      </c>
      <c r="I508" s="19">
        <v>3</v>
      </c>
      <c r="J508" s="19" t="str">
        <f t="shared" si="34"/>
        <v>O</v>
      </c>
      <c r="K508" s="106" t="s">
        <v>53</v>
      </c>
      <c r="L508" s="19"/>
      <c r="M508" s="19"/>
      <c r="N508" s="19">
        <v>10199356</v>
      </c>
      <c r="O508" s="80">
        <v>1.04</v>
      </c>
      <c r="P508" s="131"/>
      <c r="Q508" s="18"/>
      <c r="R508" s="1">
        <v>2</v>
      </c>
      <c r="S508" s="1" t="s">
        <v>1417</v>
      </c>
      <c r="T508" s="1">
        <v>1</v>
      </c>
      <c r="U508" s="112">
        <f>_xlfn.CEILING.MATH(_xlfn.NORM.S.INV(IF(S508="A",0.99,IF(S508="B",0.95,IF(S508="C",0.9,0.95))))*SQRT((G508*T508)/365)*SQRT(R508*30),1)</f>
        <v>9</v>
      </c>
      <c r="V508" s="1">
        <f t="shared" si="35"/>
        <v>19</v>
      </c>
      <c r="W508" s="1" t="e">
        <f>_xlfn.XLOOKUP(N508,#REF!,#REF!,"없음")</f>
        <v>#REF!</v>
      </c>
      <c r="Y508" s="1" t="e">
        <f>_xlfn.XLOOKUP(N508,#REF!,#REF!,"없음")</f>
        <v>#REF!</v>
      </c>
    </row>
    <row r="509" spans="1:25" ht="13.5" customHeight="1">
      <c r="A509" s="18" t="s">
        <v>47</v>
      </c>
      <c r="B509" s="109" t="s">
        <v>48</v>
      </c>
      <c r="C509" s="19" t="s">
        <v>251</v>
      </c>
      <c r="D509" s="18" t="s">
        <v>1438</v>
      </c>
      <c r="E509" s="19"/>
      <c r="F509" s="19"/>
      <c r="G509" s="19">
        <v>368</v>
      </c>
      <c r="H509" s="19">
        <v>10</v>
      </c>
      <c r="I509" s="19">
        <v>3</v>
      </c>
      <c r="J509" s="19" t="str">
        <f t="shared" si="34"/>
        <v>O</v>
      </c>
      <c r="K509" s="106" t="s">
        <v>53</v>
      </c>
      <c r="L509" s="19"/>
      <c r="M509" s="19"/>
      <c r="N509" s="19">
        <v>10199411</v>
      </c>
      <c r="O509" s="80">
        <v>1.43</v>
      </c>
      <c r="P509" s="131"/>
      <c r="Q509" s="18"/>
      <c r="R509" s="1">
        <v>2</v>
      </c>
      <c r="S509" s="1" t="s">
        <v>1417</v>
      </c>
      <c r="T509" s="1">
        <v>1</v>
      </c>
      <c r="U509" s="112">
        <f>_xlfn.CEILING.MATH(_xlfn.NORM.S.INV(IF(S509="A",0.99,IF(S509="B",0.95,IF(S509="C",0.9,0.95))))*SQRT((G509*T509)/365)*SQRT(R509*30),1)</f>
        <v>10</v>
      </c>
      <c r="V509" s="1">
        <f t="shared" si="35"/>
        <v>20</v>
      </c>
      <c r="W509" s="1" t="e">
        <f>_xlfn.XLOOKUP(N509,#REF!,#REF!,"없음")</f>
        <v>#REF!</v>
      </c>
      <c r="Y509" s="1" t="e">
        <f>_xlfn.XLOOKUP(N509,#REF!,#REF!,"없음")</f>
        <v>#REF!</v>
      </c>
    </row>
    <row r="510" spans="1:25" ht="13.5" customHeight="1">
      <c r="A510" s="18" t="s">
        <v>47</v>
      </c>
      <c r="B510" s="18" t="s">
        <v>48</v>
      </c>
      <c r="C510" s="19" t="s">
        <v>1432</v>
      </c>
      <c r="D510" s="18" t="s">
        <v>1439</v>
      </c>
      <c r="E510" s="19" t="s">
        <v>1440</v>
      </c>
      <c r="F510" s="19"/>
      <c r="G510" s="19">
        <v>5</v>
      </c>
      <c r="H510" s="19">
        <v>14</v>
      </c>
      <c r="I510" s="19">
        <v>3</v>
      </c>
      <c r="J510" s="19" t="str">
        <f t="shared" si="34"/>
        <v>O</v>
      </c>
      <c r="K510" s="106" t="s">
        <v>53</v>
      </c>
      <c r="L510" s="19"/>
      <c r="M510" s="19"/>
      <c r="N510" s="19">
        <v>10205339</v>
      </c>
      <c r="O510" s="80">
        <v>20.07</v>
      </c>
      <c r="P510" s="131"/>
      <c r="Q510" s="18"/>
      <c r="V510" s="1">
        <f t="shared" si="35"/>
        <v>14</v>
      </c>
      <c r="W510" s="1" t="e">
        <f>_xlfn.XLOOKUP(N510,#REF!,#REF!,"없음")</f>
        <v>#REF!</v>
      </c>
      <c r="X510" s="1">
        <v>12</v>
      </c>
      <c r="Y510" s="1" t="e">
        <f>_xlfn.XLOOKUP(N510,#REF!,#REF!,"없음")</f>
        <v>#REF!</v>
      </c>
    </row>
    <row r="511" spans="1:25" ht="13.5" customHeight="1">
      <c r="A511" s="18" t="s">
        <v>47</v>
      </c>
      <c r="B511" s="109" t="s">
        <v>48</v>
      </c>
      <c r="C511" s="19" t="s">
        <v>251</v>
      </c>
      <c r="D511" s="18" t="s">
        <v>1441</v>
      </c>
      <c r="E511" s="19"/>
      <c r="F511" s="19"/>
      <c r="G511" s="19">
        <v>40</v>
      </c>
      <c r="H511" s="19">
        <v>2</v>
      </c>
      <c r="I511" s="19">
        <v>2</v>
      </c>
      <c r="J511" s="19" t="str">
        <f t="shared" si="34"/>
        <v>O</v>
      </c>
      <c r="K511" s="106" t="s">
        <v>53</v>
      </c>
      <c r="L511" s="19"/>
      <c r="M511" s="19"/>
      <c r="N511" s="19">
        <v>10199292</v>
      </c>
      <c r="O511" s="80">
        <v>1.46</v>
      </c>
      <c r="P511" s="131"/>
      <c r="Q511" s="18"/>
      <c r="V511" s="1">
        <f t="shared" si="35"/>
        <v>2</v>
      </c>
      <c r="W511" s="1" t="e">
        <f>_xlfn.XLOOKUP(N511,#REF!,#REF!,"없음")</f>
        <v>#REF!</v>
      </c>
      <c r="Y511" s="1" t="e">
        <f>_xlfn.XLOOKUP(N511,#REF!,#REF!,"없음")</f>
        <v>#REF!</v>
      </c>
    </row>
    <row r="512" spans="1:25" ht="13.5" customHeight="1">
      <c r="A512" s="18" t="s">
        <v>47</v>
      </c>
      <c r="B512" s="109" t="s">
        <v>48</v>
      </c>
      <c r="C512" s="19" t="s">
        <v>251</v>
      </c>
      <c r="D512" s="18" t="s">
        <v>1442</v>
      </c>
      <c r="E512" s="19"/>
      <c r="F512" s="19"/>
      <c r="G512" s="19">
        <v>16</v>
      </c>
      <c r="H512" s="19">
        <v>2</v>
      </c>
      <c r="I512" s="19">
        <v>2</v>
      </c>
      <c r="J512" s="19" t="str">
        <f t="shared" ref="J512:J574" si="36">IF(H512&lt;I512,"X","O")</f>
        <v>O</v>
      </c>
      <c r="K512" s="106" t="s">
        <v>53</v>
      </c>
      <c r="L512" s="19"/>
      <c r="M512" s="19"/>
      <c r="N512" s="19">
        <v>10199417</v>
      </c>
      <c r="O512" s="80">
        <v>3.92</v>
      </c>
      <c r="P512" s="131"/>
      <c r="Q512" s="18"/>
      <c r="V512" s="1">
        <f t="shared" si="35"/>
        <v>2</v>
      </c>
      <c r="W512" s="1" t="e">
        <f>_xlfn.XLOOKUP(N512,#REF!,#REF!,"없음")</f>
        <v>#REF!</v>
      </c>
      <c r="Y512" s="1" t="e">
        <f>_xlfn.XLOOKUP(N512,#REF!,#REF!,"없음")</f>
        <v>#REF!</v>
      </c>
    </row>
    <row r="513" spans="1:25" ht="13.5" customHeight="1">
      <c r="A513" s="18" t="s">
        <v>47</v>
      </c>
      <c r="B513" s="18" t="s">
        <v>48</v>
      </c>
      <c r="C513" s="19" t="s">
        <v>251</v>
      </c>
      <c r="D513" s="18" t="s">
        <v>1443</v>
      </c>
      <c r="E513" s="19"/>
      <c r="F513" s="19"/>
      <c r="G513" s="19">
        <v>19</v>
      </c>
      <c r="H513" s="19">
        <v>2</v>
      </c>
      <c r="I513" s="19">
        <v>2</v>
      </c>
      <c r="J513" s="19" t="str">
        <f t="shared" si="36"/>
        <v>O</v>
      </c>
      <c r="K513" s="106" t="s">
        <v>53</v>
      </c>
      <c r="L513" s="19"/>
      <c r="M513" s="19"/>
      <c r="N513" s="19">
        <v>10199530</v>
      </c>
      <c r="O513" s="80">
        <v>14.95</v>
      </c>
      <c r="P513" s="131"/>
      <c r="Q513" s="18"/>
      <c r="V513" s="1">
        <f t="shared" si="35"/>
        <v>2</v>
      </c>
      <c r="W513" s="1" t="e">
        <f>_xlfn.XLOOKUP(N513,#REF!,#REF!,"없음")</f>
        <v>#REF!</v>
      </c>
      <c r="Y513" s="1" t="e">
        <f>_xlfn.XLOOKUP(N513,#REF!,#REF!,"없음")</f>
        <v>#REF!</v>
      </c>
    </row>
    <row r="514" spans="1:25" ht="13.5" customHeight="1">
      <c r="A514" s="18" t="s">
        <v>47</v>
      </c>
      <c r="B514" s="18" t="s">
        <v>48</v>
      </c>
      <c r="C514" s="19" t="s">
        <v>1444</v>
      </c>
      <c r="D514" s="18" t="s">
        <v>1445</v>
      </c>
      <c r="E514" s="19" t="s">
        <v>1446</v>
      </c>
      <c r="F514" s="19"/>
      <c r="G514" s="19">
        <v>7</v>
      </c>
      <c r="H514" s="19">
        <v>2</v>
      </c>
      <c r="I514" s="19">
        <v>2</v>
      </c>
      <c r="J514" s="19" t="str">
        <f t="shared" si="36"/>
        <v>O</v>
      </c>
      <c r="K514" s="106" t="s">
        <v>53</v>
      </c>
      <c r="L514" s="19"/>
      <c r="M514" s="19"/>
      <c r="N514" s="19">
        <v>10196635</v>
      </c>
      <c r="O514" s="80">
        <v>40.119999999999997</v>
      </c>
      <c r="P514" s="131"/>
      <c r="Q514" s="18"/>
      <c r="V514" s="1">
        <f t="shared" si="35"/>
        <v>2</v>
      </c>
      <c r="W514" s="1" t="e">
        <f>_xlfn.XLOOKUP(N514,#REF!,#REF!,"없음")</f>
        <v>#REF!</v>
      </c>
      <c r="X514" s="1">
        <v>2</v>
      </c>
      <c r="Y514" s="1" t="e">
        <f>_xlfn.XLOOKUP(N514,#REF!,#REF!,"없음")</f>
        <v>#REF!</v>
      </c>
    </row>
    <row r="515" spans="1:25" ht="13.5" customHeight="1">
      <c r="A515" s="18" t="s">
        <v>47</v>
      </c>
      <c r="B515" s="109" t="s">
        <v>48</v>
      </c>
      <c r="C515" s="19" t="s">
        <v>251</v>
      </c>
      <c r="D515" s="18" t="s">
        <v>1447</v>
      </c>
      <c r="E515" s="19" t="s">
        <v>1448</v>
      </c>
      <c r="F515" s="19"/>
      <c r="G515" s="19">
        <v>8</v>
      </c>
      <c r="H515" s="19">
        <v>2</v>
      </c>
      <c r="I515" s="19">
        <v>2</v>
      </c>
      <c r="J515" s="19" t="str">
        <f t="shared" si="36"/>
        <v>O</v>
      </c>
      <c r="K515" s="106" t="s">
        <v>79</v>
      </c>
      <c r="L515" s="19"/>
      <c r="M515" s="19"/>
      <c r="N515" s="19" t="s">
        <v>1449</v>
      </c>
      <c r="O515" s="80">
        <v>86.64</v>
      </c>
      <c r="P515" s="131"/>
      <c r="Q515" s="18"/>
      <c r="V515" s="1">
        <f t="shared" si="35"/>
        <v>2</v>
      </c>
      <c r="W515" s="1" t="e">
        <f>_xlfn.XLOOKUP(N515,#REF!,#REF!,"없음")</f>
        <v>#REF!</v>
      </c>
      <c r="Y515" s="1" t="e">
        <f>_xlfn.XLOOKUP(N515,#REF!,#REF!,"없음")</f>
        <v>#REF!</v>
      </c>
    </row>
    <row r="516" spans="1:25" ht="13.35" customHeight="1">
      <c r="A516" s="18" t="s">
        <v>47</v>
      </c>
      <c r="B516" s="18" t="s">
        <v>48</v>
      </c>
      <c r="C516" s="19" t="str">
        <f>UPPER(_xlfn.TEXTBEFORE(D516, " ", 2))</f>
        <v>TOOLS F.</v>
      </c>
      <c r="D516" s="18" t="s">
        <v>1450</v>
      </c>
      <c r="E516" s="19" t="s">
        <v>1435</v>
      </c>
      <c r="F516" s="19"/>
      <c r="G516" s="19">
        <v>0</v>
      </c>
      <c r="H516" s="19">
        <v>1</v>
      </c>
      <c r="I516" s="19">
        <v>1</v>
      </c>
      <c r="J516" s="19" t="str">
        <f t="shared" si="36"/>
        <v>O</v>
      </c>
      <c r="K516" s="106" t="s">
        <v>190</v>
      </c>
      <c r="L516" s="19"/>
      <c r="M516" s="19"/>
      <c r="N516" s="19" t="s">
        <v>1451</v>
      </c>
      <c r="O516" s="80">
        <v>138.04</v>
      </c>
      <c r="P516" s="131"/>
      <c r="Q516" s="18"/>
      <c r="V516" s="1">
        <f t="shared" si="35"/>
        <v>1</v>
      </c>
      <c r="W516" s="1" t="e">
        <f>_xlfn.XLOOKUP(N516,#REF!,#REF!,"없음")</f>
        <v>#REF!</v>
      </c>
      <c r="Y516" s="1" t="e">
        <f>_xlfn.XLOOKUP(N516,#REF!,#REF!,"없음")</f>
        <v>#REF!</v>
      </c>
    </row>
    <row r="517" spans="1:25" ht="13.5" customHeight="1">
      <c r="A517" s="18" t="s">
        <v>47</v>
      </c>
      <c r="B517" s="18" t="s">
        <v>48</v>
      </c>
      <c r="C517" s="19" t="str">
        <f>UPPER(_xlfn.TEXTBEFORE(D517, " ", 2))</f>
        <v>PASSIVE DISTRIBUTOR,</v>
      </c>
      <c r="D517" s="18" t="s">
        <v>1452</v>
      </c>
      <c r="E517" s="19"/>
      <c r="F517" s="19"/>
      <c r="G517" s="19">
        <v>98</v>
      </c>
      <c r="H517" s="19">
        <v>3</v>
      </c>
      <c r="I517" s="19">
        <v>2</v>
      </c>
      <c r="J517" s="19" t="str">
        <f t="shared" si="36"/>
        <v>O</v>
      </c>
      <c r="K517" s="106">
        <v>213</v>
      </c>
      <c r="L517" s="19"/>
      <c r="M517" s="19"/>
      <c r="N517" s="19">
        <v>10219502</v>
      </c>
      <c r="O517" s="80">
        <v>10.09</v>
      </c>
      <c r="P517" s="131"/>
      <c r="Q517" s="18"/>
      <c r="V517" s="1">
        <f t="shared" si="35"/>
        <v>3</v>
      </c>
      <c r="W517" s="1" t="e">
        <f>_xlfn.XLOOKUP(N517,#REF!,#REF!,"없음")</f>
        <v>#REF!</v>
      </c>
      <c r="X517" s="1">
        <v>3</v>
      </c>
      <c r="Y517" s="1" t="e">
        <f>_xlfn.XLOOKUP(N517,#REF!,#REF!,"없음")</f>
        <v>#REF!</v>
      </c>
    </row>
    <row r="518" spans="1:25" ht="13.5" customHeight="1">
      <c r="A518" s="18" t="s">
        <v>47</v>
      </c>
      <c r="B518" s="18" t="s">
        <v>48</v>
      </c>
      <c r="C518" s="19" t="str">
        <f>UPPER(_xlfn.TEXTBEFORE(D518, " ", 2))</f>
        <v>PARALLEL KEY,</v>
      </c>
      <c r="D518" s="18" t="s">
        <v>1453</v>
      </c>
      <c r="E518" s="19"/>
      <c r="F518" s="19"/>
      <c r="G518" s="19">
        <v>1</v>
      </c>
      <c r="H518" s="19">
        <v>3</v>
      </c>
      <c r="I518" s="19">
        <v>1</v>
      </c>
      <c r="J518" s="19" t="str">
        <f t="shared" si="36"/>
        <v>O</v>
      </c>
      <c r="K518" s="106"/>
      <c r="L518" s="19"/>
      <c r="M518" s="19"/>
      <c r="N518" s="19">
        <v>10200599</v>
      </c>
      <c r="O518" s="80">
        <v>0.48</v>
      </c>
      <c r="P518" s="131"/>
      <c r="Q518" s="18"/>
      <c r="V518" s="1">
        <f t="shared" si="35"/>
        <v>3</v>
      </c>
      <c r="W518" s="1" t="e">
        <f>_xlfn.XLOOKUP(N518,#REF!,#REF!,"없음")</f>
        <v>#REF!</v>
      </c>
      <c r="X518" s="1">
        <v>3</v>
      </c>
      <c r="Y518" s="1" t="e">
        <f>_xlfn.XLOOKUP(N518,#REF!,#REF!,"없음")</f>
        <v>#REF!</v>
      </c>
    </row>
    <row r="519" spans="1:25" ht="13.5" customHeight="1">
      <c r="A519" s="18" t="s">
        <v>47</v>
      </c>
      <c r="B519" s="109" t="s">
        <v>48</v>
      </c>
      <c r="C519" s="19" t="s">
        <v>1432</v>
      </c>
      <c r="D519" s="18" t="s">
        <v>1454</v>
      </c>
      <c r="E519" s="19"/>
      <c r="F519" s="19"/>
      <c r="G519" s="19">
        <v>1</v>
      </c>
      <c r="H519" s="19">
        <v>5</v>
      </c>
      <c r="I519" s="19">
        <v>3</v>
      </c>
      <c r="J519" s="19" t="str">
        <f t="shared" si="36"/>
        <v>O</v>
      </c>
      <c r="K519" s="106" t="s">
        <v>53</v>
      </c>
      <c r="L519" s="19"/>
      <c r="M519" s="19"/>
      <c r="N519" s="19">
        <v>10198429</v>
      </c>
      <c r="O519" s="80">
        <v>90.89</v>
      </c>
      <c r="P519" s="131"/>
      <c r="Q519" s="18"/>
      <c r="V519" s="1">
        <f t="shared" si="35"/>
        <v>5</v>
      </c>
      <c r="W519" s="1" t="e">
        <f>_xlfn.XLOOKUP(N519,#REF!,#REF!,"없음")</f>
        <v>#REF!</v>
      </c>
      <c r="X519" s="1">
        <v>3</v>
      </c>
      <c r="Y519" s="1" t="e">
        <f>_xlfn.XLOOKUP(N519,#REF!,#REF!,"없음")</f>
        <v>#REF!</v>
      </c>
    </row>
    <row r="520" spans="1:25" ht="13.5" customHeight="1">
      <c r="A520" s="18" t="s">
        <v>47</v>
      </c>
      <c r="B520" s="109" t="s">
        <v>48</v>
      </c>
      <c r="C520" s="19" t="s">
        <v>1432</v>
      </c>
      <c r="D520" s="18" t="s">
        <v>1455</v>
      </c>
      <c r="E520" s="19"/>
      <c r="F520" s="19"/>
      <c r="G520" s="19">
        <v>162</v>
      </c>
      <c r="H520" s="19">
        <v>4</v>
      </c>
      <c r="I520" s="19">
        <v>3</v>
      </c>
      <c r="J520" s="19" t="str">
        <f t="shared" si="36"/>
        <v>O</v>
      </c>
      <c r="K520" s="106" t="s">
        <v>53</v>
      </c>
      <c r="L520" s="19"/>
      <c r="M520" s="19"/>
      <c r="N520" s="19" t="s">
        <v>1456</v>
      </c>
      <c r="O520" s="80">
        <v>52.33</v>
      </c>
      <c r="P520" s="131"/>
      <c r="Q520" s="18"/>
      <c r="T520" s="1">
        <v>1</v>
      </c>
      <c r="U520" s="112">
        <f>_xlfn.CEILING.MATH(_xlfn.NORM.S.INV(IF(S520="A",0.99,IF(S520="B",0.95,IF(S520="C",0.9,0.95))))*SQRT((G520*T520)/365)*SQRT(R520*30),1)</f>
        <v>0</v>
      </c>
      <c r="V520" s="1">
        <f t="shared" si="35"/>
        <v>4</v>
      </c>
      <c r="W520" s="1" t="e">
        <f>_xlfn.XLOOKUP(N520,#REF!,#REF!,"없음")</f>
        <v>#REF!</v>
      </c>
      <c r="X520" s="1">
        <v>5</v>
      </c>
      <c r="Y520" s="1" t="e">
        <f>_xlfn.XLOOKUP(N520,#REF!,#REF!,"없음")</f>
        <v>#REF!</v>
      </c>
    </row>
    <row r="521" spans="1:25" ht="13.5" customHeight="1">
      <c r="A521" s="18" t="s">
        <v>47</v>
      </c>
      <c r="B521" s="242" t="s">
        <v>48</v>
      </c>
      <c r="C521" s="19" t="s">
        <v>1432</v>
      </c>
      <c r="D521" s="18" t="s">
        <v>1457</v>
      </c>
      <c r="E521" s="19"/>
      <c r="F521" s="19"/>
      <c r="G521" s="19">
        <v>9</v>
      </c>
      <c r="H521" s="19">
        <v>3</v>
      </c>
      <c r="I521" s="19">
        <v>2</v>
      </c>
      <c r="J521" s="19" t="str">
        <f t="shared" si="36"/>
        <v>O</v>
      </c>
      <c r="K521" s="106" t="s">
        <v>53</v>
      </c>
      <c r="L521" s="19"/>
      <c r="M521" s="19"/>
      <c r="N521" s="19" t="s">
        <v>1458</v>
      </c>
      <c r="O521" s="80">
        <v>53.66</v>
      </c>
      <c r="P521" s="131"/>
      <c r="Q521" s="18"/>
      <c r="V521" s="1">
        <f t="shared" si="35"/>
        <v>3</v>
      </c>
      <c r="W521" s="1" t="e">
        <f>_xlfn.XLOOKUP(N521,#REF!,#REF!,"없음")</f>
        <v>#REF!</v>
      </c>
      <c r="Y521" s="1" t="e">
        <f>_xlfn.XLOOKUP(N521,#REF!,#REF!,"없음")</f>
        <v>#REF!</v>
      </c>
    </row>
    <row r="522" spans="1:25" ht="13.5" customHeight="1">
      <c r="A522" s="18" t="s">
        <v>47</v>
      </c>
      <c r="B522" s="18" t="s">
        <v>48</v>
      </c>
      <c r="C522" s="19" t="s">
        <v>235</v>
      </c>
      <c r="D522" s="18" t="s">
        <v>1459</v>
      </c>
      <c r="E522" s="19"/>
      <c r="F522" s="19"/>
      <c r="G522" s="19">
        <v>8</v>
      </c>
      <c r="H522" s="19">
        <v>1</v>
      </c>
      <c r="I522" s="19">
        <v>1</v>
      </c>
      <c r="J522" s="19" t="str">
        <f t="shared" si="36"/>
        <v>O</v>
      </c>
      <c r="K522" s="106">
        <v>221</v>
      </c>
      <c r="L522" s="19"/>
      <c r="M522" s="19"/>
      <c r="N522" s="19">
        <v>10214600</v>
      </c>
      <c r="O522" s="80">
        <v>155.19</v>
      </c>
      <c r="P522" s="131"/>
      <c r="Q522" s="18"/>
      <c r="V522" s="1">
        <f t="shared" si="35"/>
        <v>1</v>
      </c>
      <c r="W522" s="1" t="e">
        <f>_xlfn.XLOOKUP(N522,#REF!,#REF!,"없음")</f>
        <v>#REF!</v>
      </c>
      <c r="Y522" s="1" t="e">
        <f>_xlfn.XLOOKUP(N522,#REF!,#REF!,"없음")</f>
        <v>#REF!</v>
      </c>
    </row>
    <row r="523" spans="1:25" ht="13.5" customHeight="1">
      <c r="A523" s="18" t="s">
        <v>47</v>
      </c>
      <c r="B523" s="18" t="s">
        <v>48</v>
      </c>
      <c r="C523" s="19" t="s">
        <v>251</v>
      </c>
      <c r="D523" s="18" t="s">
        <v>1460</v>
      </c>
      <c r="E523" s="19"/>
      <c r="F523" s="19"/>
      <c r="G523" s="19">
        <v>32</v>
      </c>
      <c r="H523" s="19">
        <v>26</v>
      </c>
      <c r="I523" s="19">
        <v>3</v>
      </c>
      <c r="J523" s="19" t="str">
        <f t="shared" si="36"/>
        <v>O</v>
      </c>
      <c r="K523" s="106" t="s">
        <v>53</v>
      </c>
      <c r="L523" s="19" t="s">
        <v>144</v>
      </c>
      <c r="M523" s="19" t="s">
        <v>253</v>
      </c>
      <c r="N523" s="19">
        <v>10199350</v>
      </c>
      <c r="O523" s="80">
        <v>0.84</v>
      </c>
      <c r="P523" s="131"/>
      <c r="Q523" s="18"/>
      <c r="V523" s="1">
        <f t="shared" si="35"/>
        <v>26</v>
      </c>
      <c r="W523" s="1" t="e">
        <f>_xlfn.XLOOKUP(N523,#REF!,#REF!,"없음")</f>
        <v>#REF!</v>
      </c>
      <c r="X523" s="1">
        <v>26</v>
      </c>
      <c r="Y523" s="1" t="e">
        <f>_xlfn.XLOOKUP(N523,#REF!,#REF!,"없음")</f>
        <v>#REF!</v>
      </c>
    </row>
    <row r="524" spans="1:25" ht="13.5" customHeight="1">
      <c r="A524" s="18" t="s">
        <v>47</v>
      </c>
      <c r="B524" s="109" t="s">
        <v>48</v>
      </c>
      <c r="C524" s="19" t="s">
        <v>1461</v>
      </c>
      <c r="D524" s="18" t="s">
        <v>1462</v>
      </c>
      <c r="E524" s="19"/>
      <c r="F524" s="19"/>
      <c r="G524" s="19">
        <v>0</v>
      </c>
      <c r="H524" s="19">
        <v>1</v>
      </c>
      <c r="I524" s="19">
        <v>1</v>
      </c>
      <c r="J524" s="19" t="str">
        <f t="shared" si="36"/>
        <v>O</v>
      </c>
      <c r="K524" s="106"/>
      <c r="L524" s="19"/>
      <c r="M524" s="19"/>
      <c r="N524" s="19" t="s">
        <v>1463</v>
      </c>
      <c r="O524" s="80">
        <v>3.47</v>
      </c>
      <c r="P524" s="131"/>
      <c r="Q524" s="18"/>
      <c r="V524" s="1">
        <f t="shared" si="35"/>
        <v>1</v>
      </c>
      <c r="W524" s="1" t="e">
        <f>_xlfn.XLOOKUP(N524,#REF!,#REF!,"없음")</f>
        <v>#REF!</v>
      </c>
      <c r="Y524" s="1" t="e">
        <f>_xlfn.XLOOKUP(N524,#REF!,#REF!,"없음")</f>
        <v>#REF!</v>
      </c>
    </row>
    <row r="525" spans="1:25" ht="13.5" customHeight="1">
      <c r="A525" s="18" t="s">
        <v>47</v>
      </c>
      <c r="B525" s="109" t="s">
        <v>48</v>
      </c>
      <c r="C525" s="19" t="s">
        <v>1461</v>
      </c>
      <c r="D525" s="18" t="s">
        <v>1462</v>
      </c>
      <c r="E525" s="19"/>
      <c r="F525" s="19"/>
      <c r="G525" s="19">
        <v>0</v>
      </c>
      <c r="H525" s="19">
        <v>1</v>
      </c>
      <c r="I525" s="19">
        <v>1</v>
      </c>
      <c r="J525" s="19" t="str">
        <f t="shared" si="36"/>
        <v>O</v>
      </c>
      <c r="K525" s="106">
        <v>213</v>
      </c>
      <c r="L525" s="19"/>
      <c r="M525" s="19"/>
      <c r="N525" s="19" t="s">
        <v>1464</v>
      </c>
      <c r="O525" s="80">
        <v>3.77</v>
      </c>
      <c r="P525" s="131"/>
      <c r="Q525" s="18"/>
      <c r="V525" s="1">
        <f t="shared" si="35"/>
        <v>1</v>
      </c>
      <c r="W525" s="1" t="e">
        <f>_xlfn.XLOOKUP(N525,#REF!,#REF!,"없음")</f>
        <v>#REF!</v>
      </c>
      <c r="Y525" s="1" t="e">
        <f>_xlfn.XLOOKUP(N525,#REF!,#REF!,"없음")</f>
        <v>#REF!</v>
      </c>
    </row>
    <row r="526" spans="1:25" ht="13.5" customHeight="1">
      <c r="A526" s="18" t="s">
        <v>47</v>
      </c>
      <c r="B526" s="18" t="s">
        <v>48</v>
      </c>
      <c r="C526" s="19" t="s">
        <v>1284</v>
      </c>
      <c r="D526" s="18" t="s">
        <v>1465</v>
      </c>
      <c r="E526" s="19"/>
      <c r="F526" s="19" t="s">
        <v>1466</v>
      </c>
      <c r="G526" s="19">
        <v>48</v>
      </c>
      <c r="H526" s="19">
        <v>3</v>
      </c>
      <c r="I526" s="19">
        <v>2</v>
      </c>
      <c r="J526" s="19" t="str">
        <f t="shared" si="36"/>
        <v>O</v>
      </c>
      <c r="K526" s="106" t="s">
        <v>53</v>
      </c>
      <c r="L526" s="19"/>
      <c r="M526" s="19"/>
      <c r="N526" s="19">
        <v>10637670</v>
      </c>
      <c r="O526" s="80">
        <v>55.25</v>
      </c>
      <c r="P526" s="131"/>
      <c r="Q526" s="18"/>
      <c r="V526" s="1">
        <f t="shared" si="35"/>
        <v>3</v>
      </c>
      <c r="W526" s="1" t="e">
        <f>_xlfn.XLOOKUP(N526,#REF!,#REF!,"없음")</f>
        <v>#REF!</v>
      </c>
      <c r="X526" s="1">
        <v>3</v>
      </c>
      <c r="Y526" s="1" t="e">
        <f>_xlfn.XLOOKUP(N526,#REF!,#REF!,"없음")</f>
        <v>#REF!</v>
      </c>
    </row>
    <row r="527" spans="1:25" ht="13.5" customHeight="1">
      <c r="A527" s="18" t="s">
        <v>47</v>
      </c>
      <c r="B527" s="18" t="s">
        <v>48</v>
      </c>
      <c r="C527" s="19" t="s">
        <v>1467</v>
      </c>
      <c r="D527" s="18" t="s">
        <v>1468</v>
      </c>
      <c r="E527" s="19"/>
      <c r="F527" s="19" t="s">
        <v>1469</v>
      </c>
      <c r="G527" s="19">
        <v>38</v>
      </c>
      <c r="H527" s="19">
        <v>3</v>
      </c>
      <c r="I527" s="19">
        <v>2</v>
      </c>
      <c r="J527" s="19" t="str">
        <f t="shared" si="36"/>
        <v>O</v>
      </c>
      <c r="K527" s="106" t="s">
        <v>53</v>
      </c>
      <c r="L527" s="19"/>
      <c r="M527" s="19"/>
      <c r="N527" s="19">
        <v>10207608</v>
      </c>
      <c r="O527" s="80">
        <v>1.72</v>
      </c>
      <c r="P527" s="131"/>
      <c r="Q527" s="18"/>
      <c r="V527" s="1">
        <f t="shared" si="35"/>
        <v>3</v>
      </c>
      <c r="W527" s="1" t="e">
        <f>_xlfn.XLOOKUP(N527,#REF!,#REF!,"없음")</f>
        <v>#REF!</v>
      </c>
      <c r="Y527" s="1" t="e">
        <f>_xlfn.XLOOKUP(N527,#REF!,#REF!,"없음")</f>
        <v>#REF!</v>
      </c>
    </row>
    <row r="528" spans="1:25" ht="13.5" customHeight="1">
      <c r="A528" s="18" t="s">
        <v>47</v>
      </c>
      <c r="B528" s="18" t="s">
        <v>1470</v>
      </c>
      <c r="C528" s="19" t="str">
        <f>UPPER(_xlfn.TEXTBEFORE(D528, " ", 2))</f>
        <v>24340537 IDLE</v>
      </c>
      <c r="D528" s="18" t="s">
        <v>1471</v>
      </c>
      <c r="E528" s="19" t="s">
        <v>1472</v>
      </c>
      <c r="F528" s="19"/>
      <c r="G528" s="19">
        <v>2</v>
      </c>
      <c r="H528" s="19">
        <v>2</v>
      </c>
      <c r="I528" s="113">
        <v>1</v>
      </c>
      <c r="J528" s="19" t="str">
        <f>IF(H528&lt;I528,"X","O")</f>
        <v>O</v>
      </c>
      <c r="K528" s="106" t="s">
        <v>1275</v>
      </c>
      <c r="L528" s="19"/>
      <c r="M528" s="19"/>
      <c r="N528" s="19">
        <v>10521625</v>
      </c>
      <c r="O528" s="80">
        <v>1700.38</v>
      </c>
      <c r="P528" s="131"/>
      <c r="Q528" s="18"/>
      <c r="V528" s="1">
        <f t="shared" si="35"/>
        <v>2</v>
      </c>
      <c r="W528" s="1" t="e">
        <f>_xlfn.XLOOKUP(N528,#REF!,#REF!,"없음")</f>
        <v>#REF!</v>
      </c>
      <c r="Y528" s="1" t="e">
        <f>_xlfn.XLOOKUP(N528,#REF!,#REF!,"없음")</f>
        <v>#REF!</v>
      </c>
    </row>
    <row r="529" spans="1:25" ht="13.5" customHeight="1">
      <c r="A529" s="18" t="s">
        <v>47</v>
      </c>
      <c r="B529" s="18" t="s">
        <v>1470</v>
      </c>
      <c r="C529" s="19" t="s">
        <v>369</v>
      </c>
      <c r="D529" s="18" t="s">
        <v>1473</v>
      </c>
      <c r="E529" s="19"/>
      <c r="F529" s="19"/>
      <c r="G529" s="19">
        <v>2</v>
      </c>
      <c r="H529" s="19">
        <v>6</v>
      </c>
      <c r="I529" s="113">
        <v>1</v>
      </c>
      <c r="J529" s="19" t="str">
        <f t="shared" si="36"/>
        <v>O</v>
      </c>
      <c r="K529" s="106" t="s">
        <v>1474</v>
      </c>
      <c r="L529" s="19"/>
      <c r="M529" s="19"/>
      <c r="N529" s="19">
        <v>10223631</v>
      </c>
      <c r="O529" s="80">
        <v>389.13</v>
      </c>
      <c r="P529" s="131"/>
      <c r="Q529" s="18"/>
      <c r="V529" s="1">
        <f t="shared" si="35"/>
        <v>6</v>
      </c>
      <c r="W529" s="1" t="e">
        <f>_xlfn.XLOOKUP(N529,#REF!,#REF!,"없음")</f>
        <v>#REF!</v>
      </c>
      <c r="Y529" s="1" t="e">
        <f>_xlfn.XLOOKUP(N529,#REF!,#REF!,"없음")</f>
        <v>#REF!</v>
      </c>
    </row>
    <row r="530" spans="1:25" ht="13.5" customHeight="1">
      <c r="A530" s="18" t="s">
        <v>47</v>
      </c>
      <c r="B530" s="18" t="s">
        <v>1470</v>
      </c>
      <c r="C530" s="19" t="s">
        <v>1475</v>
      </c>
      <c r="D530" s="18" t="s">
        <v>1476</v>
      </c>
      <c r="E530" s="19"/>
      <c r="F530" s="19"/>
      <c r="G530" s="19">
        <v>2</v>
      </c>
      <c r="H530" s="19">
        <v>2</v>
      </c>
      <c r="I530" s="113">
        <v>1</v>
      </c>
      <c r="J530" s="19" t="str">
        <f t="shared" si="36"/>
        <v>O</v>
      </c>
      <c r="K530" s="106" t="s">
        <v>1477</v>
      </c>
      <c r="L530" s="19"/>
      <c r="M530" s="19"/>
      <c r="N530" s="19">
        <v>10768680</v>
      </c>
      <c r="O530" s="80">
        <v>3101.3</v>
      </c>
      <c r="P530" s="131"/>
      <c r="Q530" s="18"/>
      <c r="V530" s="1">
        <f t="shared" si="35"/>
        <v>2</v>
      </c>
      <c r="W530" s="1" t="e">
        <f>_xlfn.XLOOKUP(N530,#REF!,#REF!,"없음")</f>
        <v>#REF!</v>
      </c>
      <c r="Y530" s="1" t="e">
        <f>_xlfn.XLOOKUP(N530,#REF!,#REF!,"없음")</f>
        <v>#REF!</v>
      </c>
    </row>
    <row r="531" spans="1:25" ht="13.5" customHeight="1">
      <c r="A531" s="18" t="s">
        <v>47</v>
      </c>
      <c r="B531" s="18" t="s">
        <v>1470</v>
      </c>
      <c r="C531" s="19" t="s">
        <v>1478</v>
      </c>
      <c r="D531" s="18" t="s">
        <v>1479</v>
      </c>
      <c r="E531" s="19" t="s">
        <v>1480</v>
      </c>
      <c r="F531" s="19"/>
      <c r="G531" s="19">
        <v>2</v>
      </c>
      <c r="H531" s="19">
        <v>2</v>
      </c>
      <c r="I531" s="113">
        <v>1</v>
      </c>
      <c r="J531" s="19" t="str">
        <f t="shared" si="36"/>
        <v>O</v>
      </c>
      <c r="K531" s="106" t="s">
        <v>1275</v>
      </c>
      <c r="L531" s="19"/>
      <c r="M531" s="19"/>
      <c r="N531" s="19">
        <v>10521624</v>
      </c>
      <c r="O531" s="80">
        <v>1785.53</v>
      </c>
      <c r="P531" s="131"/>
      <c r="Q531" s="18"/>
      <c r="V531" s="1">
        <f t="shared" si="35"/>
        <v>2</v>
      </c>
      <c r="W531" s="1" t="e">
        <f>_xlfn.XLOOKUP(N531,#REF!,#REF!,"없음")</f>
        <v>#REF!</v>
      </c>
      <c r="Y531" s="1" t="e">
        <f>_xlfn.XLOOKUP(N531,#REF!,#REF!,"없음")</f>
        <v>#REF!</v>
      </c>
    </row>
    <row r="532" spans="1:25" ht="13.5" customHeight="1">
      <c r="A532" s="18" t="s">
        <v>47</v>
      </c>
      <c r="B532" s="18" t="s">
        <v>1470</v>
      </c>
      <c r="C532" s="19" t="s">
        <v>1481</v>
      </c>
      <c r="D532" s="18" t="s">
        <v>1482</v>
      </c>
      <c r="E532" s="19"/>
      <c r="F532" s="19"/>
      <c r="G532" s="19">
        <v>2</v>
      </c>
      <c r="H532" s="19">
        <v>2</v>
      </c>
      <c r="I532" s="113">
        <v>1</v>
      </c>
      <c r="J532" s="19" t="str">
        <f t="shared" si="36"/>
        <v>O</v>
      </c>
      <c r="K532" s="106">
        <v>223</v>
      </c>
      <c r="L532" s="19"/>
      <c r="M532" s="19"/>
      <c r="N532" s="19">
        <v>10627963</v>
      </c>
      <c r="O532" s="80">
        <v>395.75</v>
      </c>
      <c r="P532" s="131"/>
      <c r="Q532" s="18"/>
      <c r="V532" s="1">
        <f t="shared" si="35"/>
        <v>2</v>
      </c>
      <c r="W532" s="1" t="e">
        <f>_xlfn.XLOOKUP(N532,#REF!,#REF!,"없음")</f>
        <v>#REF!</v>
      </c>
      <c r="Y532" s="1" t="e">
        <f>_xlfn.XLOOKUP(N532,#REF!,#REF!,"없음")</f>
        <v>#REF!</v>
      </c>
    </row>
    <row r="533" spans="1:25" ht="13.5" customHeight="1">
      <c r="A533" s="18" t="s">
        <v>47</v>
      </c>
      <c r="B533" s="18" t="s">
        <v>1470</v>
      </c>
      <c r="C533" s="19" t="s">
        <v>1481</v>
      </c>
      <c r="D533" s="18" t="s">
        <v>1483</v>
      </c>
      <c r="E533" s="19"/>
      <c r="F533" s="19"/>
      <c r="G533" s="19">
        <v>2</v>
      </c>
      <c r="H533" s="19">
        <v>2</v>
      </c>
      <c r="I533" s="113">
        <v>1</v>
      </c>
      <c r="J533" s="19" t="str">
        <f t="shared" si="36"/>
        <v>O</v>
      </c>
      <c r="K533" s="106">
        <v>223</v>
      </c>
      <c r="L533" s="19"/>
      <c r="M533" s="19"/>
      <c r="N533" s="19">
        <v>10637493</v>
      </c>
      <c r="O533" s="80">
        <v>305.13</v>
      </c>
      <c r="P533" s="131"/>
      <c r="Q533" s="18"/>
      <c r="V533" s="1">
        <f t="shared" si="35"/>
        <v>2</v>
      </c>
      <c r="W533" s="1" t="e">
        <f>_xlfn.XLOOKUP(N533,#REF!,#REF!,"없음")</f>
        <v>#REF!</v>
      </c>
      <c r="Y533" s="1" t="e">
        <f>_xlfn.XLOOKUP(N533,#REF!,#REF!,"없음")</f>
        <v>#REF!</v>
      </c>
    </row>
    <row r="534" spans="1:25" ht="13.5" customHeight="1">
      <c r="A534" s="18" t="s">
        <v>47</v>
      </c>
      <c r="B534" s="18" t="s">
        <v>1470</v>
      </c>
      <c r="C534" s="19" t="str">
        <f t="shared" ref="C534" si="37">UPPER(_xlfn.TEXTBEFORE(D534, " ", 2))</f>
        <v>24105414 CONNECTION</v>
      </c>
      <c r="D534" s="18" t="s">
        <v>1484</v>
      </c>
      <c r="E534" s="19"/>
      <c r="F534" s="19"/>
      <c r="G534" s="19">
        <v>2</v>
      </c>
      <c r="H534" s="19">
        <v>2</v>
      </c>
      <c r="I534" s="113">
        <v>1</v>
      </c>
      <c r="J534" s="19" t="str">
        <f t="shared" si="36"/>
        <v>O</v>
      </c>
      <c r="K534" s="106">
        <v>223</v>
      </c>
      <c r="L534" s="19"/>
      <c r="M534" s="19"/>
      <c r="N534" s="19">
        <v>10501048</v>
      </c>
      <c r="O534" s="80">
        <v>24.31</v>
      </c>
      <c r="P534" s="131"/>
      <c r="Q534" s="18"/>
      <c r="V534" s="1">
        <f t="shared" si="35"/>
        <v>2</v>
      </c>
      <c r="W534" s="1" t="e">
        <f>_xlfn.XLOOKUP(N534,#REF!,#REF!,"없음")</f>
        <v>#REF!</v>
      </c>
      <c r="Y534" s="1" t="e">
        <f>_xlfn.XLOOKUP(N534,#REF!,#REF!,"없음")</f>
        <v>#REF!</v>
      </c>
    </row>
    <row r="535" spans="1:25" ht="13.5" customHeight="1">
      <c r="A535" s="18" t="s">
        <v>47</v>
      </c>
      <c r="B535" s="18" t="s">
        <v>1470</v>
      </c>
      <c r="C535" s="19" t="s">
        <v>1111</v>
      </c>
      <c r="D535" s="18" t="s">
        <v>1485</v>
      </c>
      <c r="E535" s="110" t="s">
        <v>1486</v>
      </c>
      <c r="F535" s="19" t="s">
        <v>682</v>
      </c>
      <c r="G535" s="19">
        <v>2</v>
      </c>
      <c r="H535" s="19">
        <v>2</v>
      </c>
      <c r="I535" s="113">
        <v>2</v>
      </c>
      <c r="J535" s="19" t="str">
        <f t="shared" si="36"/>
        <v>O</v>
      </c>
      <c r="K535" s="106">
        <v>124</v>
      </c>
      <c r="L535" s="19"/>
      <c r="M535" s="19" t="s">
        <v>1487</v>
      </c>
      <c r="N535" s="19">
        <v>10233717</v>
      </c>
      <c r="O535" s="80">
        <v>328.51</v>
      </c>
      <c r="P535" s="131"/>
      <c r="Q535" s="18"/>
      <c r="V535" s="1">
        <f t="shared" si="35"/>
        <v>2</v>
      </c>
      <c r="W535" s="1" t="e">
        <f>_xlfn.XLOOKUP(N535,#REF!,#REF!,"없음")</f>
        <v>#REF!</v>
      </c>
      <c r="Y535" s="1" t="e">
        <f>_xlfn.XLOOKUP(N535,#REF!,#REF!,"없음")</f>
        <v>#REF!</v>
      </c>
    </row>
    <row r="536" spans="1:25" ht="13.5" customHeight="1">
      <c r="A536" s="18" t="s">
        <v>47</v>
      </c>
      <c r="B536" s="18" t="s">
        <v>1470</v>
      </c>
      <c r="C536" s="19" t="s">
        <v>1131</v>
      </c>
      <c r="D536" s="18" t="s">
        <v>1488</v>
      </c>
      <c r="E536" s="19"/>
      <c r="F536" s="19"/>
      <c r="G536" s="19">
        <v>2</v>
      </c>
      <c r="H536" s="19">
        <v>2</v>
      </c>
      <c r="I536" s="113">
        <v>1</v>
      </c>
      <c r="J536" s="19" t="str">
        <f t="shared" si="36"/>
        <v>O</v>
      </c>
      <c r="K536" s="106">
        <v>222</v>
      </c>
      <c r="L536" s="19"/>
      <c r="M536" s="19" t="s">
        <v>1489</v>
      </c>
      <c r="N536" s="19">
        <v>10236856</v>
      </c>
      <c r="O536" s="80">
        <v>51.05</v>
      </c>
      <c r="P536" s="131"/>
      <c r="Q536" s="18"/>
      <c r="V536" s="1">
        <f t="shared" si="35"/>
        <v>2</v>
      </c>
      <c r="W536" s="1" t="e">
        <f>_xlfn.XLOOKUP(N536,#REF!,#REF!,"없음")</f>
        <v>#REF!</v>
      </c>
      <c r="Y536" s="1" t="e">
        <f>_xlfn.XLOOKUP(N536,#REF!,#REF!,"없음")</f>
        <v>#REF!</v>
      </c>
    </row>
    <row r="537" spans="1:25" ht="13.5" customHeight="1">
      <c r="A537" s="18" t="s">
        <v>47</v>
      </c>
      <c r="B537" s="18" t="s">
        <v>1470</v>
      </c>
      <c r="C537" s="19" t="str">
        <f>UPPER(_xlfn.TEXTBEFORE(D537, " ", 2))</f>
        <v>24341835 ZAHNRIEMEN</v>
      </c>
      <c r="D537" s="18" t="s">
        <v>1490</v>
      </c>
      <c r="E537" s="19"/>
      <c r="F537" s="19"/>
      <c r="G537" s="19">
        <v>2</v>
      </c>
      <c r="H537" s="19">
        <v>7</v>
      </c>
      <c r="I537" s="113">
        <v>1</v>
      </c>
      <c r="J537" s="19" t="str">
        <f t="shared" si="36"/>
        <v>O</v>
      </c>
      <c r="K537" s="106" t="s">
        <v>53</v>
      </c>
      <c r="L537" s="19"/>
      <c r="M537" s="19"/>
      <c r="N537" s="19">
        <v>10511035</v>
      </c>
      <c r="O537" s="80">
        <v>42.56</v>
      </c>
      <c r="P537" s="131"/>
      <c r="Q537" s="18"/>
      <c r="V537" s="1">
        <f t="shared" si="35"/>
        <v>7</v>
      </c>
      <c r="W537" s="1" t="e">
        <f>_xlfn.XLOOKUP(N537,#REF!,#REF!,"없음")</f>
        <v>#REF!</v>
      </c>
      <c r="Y537" s="1" t="e">
        <f>_xlfn.XLOOKUP(N537,#REF!,#REF!,"없음")</f>
        <v>#REF!</v>
      </c>
    </row>
    <row r="538" spans="1:25" ht="13.5" customHeight="1">
      <c r="A538" s="18" t="s">
        <v>47</v>
      </c>
      <c r="B538" s="18" t="s">
        <v>1470</v>
      </c>
      <c r="C538" s="19" t="s">
        <v>1491</v>
      </c>
      <c r="D538" s="18" t="s">
        <v>1492</v>
      </c>
      <c r="E538" s="19"/>
      <c r="F538" s="19"/>
      <c r="G538" s="19">
        <v>2</v>
      </c>
      <c r="H538" s="19">
        <v>2</v>
      </c>
      <c r="I538" s="113">
        <v>1</v>
      </c>
      <c r="J538" s="19" t="str">
        <f t="shared" si="36"/>
        <v>O</v>
      </c>
      <c r="K538" s="106" t="s">
        <v>53</v>
      </c>
      <c r="L538" s="19"/>
      <c r="M538" s="19"/>
      <c r="N538" s="19">
        <v>10516581</v>
      </c>
      <c r="O538" s="80">
        <v>61.28</v>
      </c>
      <c r="P538" s="131"/>
      <c r="Q538" s="18"/>
      <c r="V538" s="1">
        <f t="shared" si="35"/>
        <v>2</v>
      </c>
      <c r="W538" s="1" t="e">
        <f>_xlfn.XLOOKUP(N538,#REF!,#REF!,"없음")</f>
        <v>#REF!</v>
      </c>
      <c r="Y538" s="1" t="e">
        <f>_xlfn.XLOOKUP(N538,#REF!,#REF!,"없음")</f>
        <v>#REF!</v>
      </c>
    </row>
    <row r="539" spans="1:25" ht="13.5" customHeight="1">
      <c r="A539" s="18" t="s">
        <v>47</v>
      </c>
      <c r="B539" s="18" t="s">
        <v>1470</v>
      </c>
      <c r="C539" s="19" t="str">
        <f>UPPER(_xlfn.TEXTBEFORE(D539, " ", 2))</f>
        <v>24102938 SMALL</v>
      </c>
      <c r="D539" s="18" t="s">
        <v>1493</v>
      </c>
      <c r="E539" s="19" t="s">
        <v>1494</v>
      </c>
      <c r="F539" s="19"/>
      <c r="G539" s="19">
        <v>2</v>
      </c>
      <c r="H539" s="19">
        <v>2</v>
      </c>
      <c r="I539" s="113">
        <v>1</v>
      </c>
      <c r="J539" s="19" t="str">
        <f t="shared" si="36"/>
        <v>O</v>
      </c>
      <c r="K539" s="106">
        <v>311</v>
      </c>
      <c r="L539" s="19"/>
      <c r="M539" s="19" t="s">
        <v>1489</v>
      </c>
      <c r="N539" s="19">
        <v>10255849</v>
      </c>
      <c r="O539" s="80">
        <v>293.54000000000002</v>
      </c>
      <c r="P539" s="131"/>
      <c r="Q539" s="18"/>
      <c r="V539" s="1">
        <f t="shared" si="35"/>
        <v>2</v>
      </c>
      <c r="W539" s="1" t="e">
        <f>_xlfn.XLOOKUP(N539,#REF!,#REF!,"없음")</f>
        <v>#REF!</v>
      </c>
      <c r="Y539" s="1" t="e">
        <f>_xlfn.XLOOKUP(N539,#REF!,#REF!,"없음")</f>
        <v>#REF!</v>
      </c>
    </row>
    <row r="540" spans="1:25" ht="13.5" customHeight="1">
      <c r="A540" s="18" t="s">
        <v>47</v>
      </c>
      <c r="B540" s="18" t="s">
        <v>1470</v>
      </c>
      <c r="C540" s="19" t="s">
        <v>1495</v>
      </c>
      <c r="D540" s="18" t="s">
        <v>1496</v>
      </c>
      <c r="E540" s="19" t="s">
        <v>1497</v>
      </c>
      <c r="F540" s="19"/>
      <c r="G540" s="19">
        <v>2</v>
      </c>
      <c r="H540" s="19">
        <v>2</v>
      </c>
      <c r="I540" s="113">
        <v>1</v>
      </c>
      <c r="J540" s="19" t="str">
        <f t="shared" si="36"/>
        <v>O</v>
      </c>
      <c r="K540" s="106">
        <v>311</v>
      </c>
      <c r="L540" s="19"/>
      <c r="M540" s="19" t="s">
        <v>1498</v>
      </c>
      <c r="N540" s="19">
        <v>10223688</v>
      </c>
      <c r="O540" s="80">
        <v>117.48</v>
      </c>
      <c r="P540" s="131"/>
      <c r="Q540" s="18"/>
      <c r="V540" s="1">
        <f t="shared" si="35"/>
        <v>2</v>
      </c>
      <c r="W540" s="1" t="e">
        <f>_xlfn.XLOOKUP(N540,#REF!,#REF!,"없음")</f>
        <v>#REF!</v>
      </c>
      <c r="Y540" s="1" t="e">
        <f>_xlfn.XLOOKUP(N540,#REF!,#REF!,"없음")</f>
        <v>#REF!</v>
      </c>
    </row>
    <row r="541" spans="1:25" ht="13.5" customHeight="1">
      <c r="A541" s="18" t="s">
        <v>47</v>
      </c>
      <c r="B541" s="18" t="s">
        <v>1470</v>
      </c>
      <c r="C541" s="19" t="s">
        <v>1499</v>
      </c>
      <c r="D541" s="18" t="s">
        <v>1500</v>
      </c>
      <c r="E541" s="19" t="s">
        <v>1501</v>
      </c>
      <c r="F541" s="19"/>
      <c r="G541" s="19">
        <v>2</v>
      </c>
      <c r="H541" s="19">
        <v>2</v>
      </c>
      <c r="I541" s="113">
        <v>1</v>
      </c>
      <c r="J541" s="19" t="str">
        <f t="shared" si="36"/>
        <v>O</v>
      </c>
      <c r="K541" s="106">
        <v>311</v>
      </c>
      <c r="L541" s="19"/>
      <c r="M541" s="19" t="s">
        <v>1489</v>
      </c>
      <c r="N541" s="19">
        <v>10521623</v>
      </c>
      <c r="O541" s="80">
        <v>8.76</v>
      </c>
      <c r="P541" s="131"/>
      <c r="Q541" s="18"/>
      <c r="V541" s="1">
        <f t="shared" si="35"/>
        <v>2</v>
      </c>
      <c r="W541" s="1" t="e">
        <f>_xlfn.XLOOKUP(N541,#REF!,#REF!,"없음")</f>
        <v>#REF!</v>
      </c>
      <c r="Y541" s="1" t="e">
        <f>_xlfn.XLOOKUP(N541,#REF!,#REF!,"없음")</f>
        <v>#REF!</v>
      </c>
    </row>
    <row r="542" spans="1:25" ht="13.5" customHeight="1">
      <c r="A542" s="18" t="s">
        <v>47</v>
      </c>
      <c r="B542" s="18" t="s">
        <v>1470</v>
      </c>
      <c r="C542" s="19" t="str">
        <f>UPPER(_xlfn.TEXTBEFORE(D542, " ", 2))</f>
        <v>24101605 REFLECTOR,PL</v>
      </c>
      <c r="D542" s="18" t="s">
        <v>1502</v>
      </c>
      <c r="E542" s="19"/>
      <c r="F542" s="19"/>
      <c r="G542" s="19">
        <v>4</v>
      </c>
      <c r="H542" s="19">
        <v>2</v>
      </c>
      <c r="I542" s="113">
        <v>1</v>
      </c>
      <c r="J542" s="19" t="str">
        <f t="shared" si="36"/>
        <v>O</v>
      </c>
      <c r="K542" s="106">
        <v>213</v>
      </c>
      <c r="L542" s="19"/>
      <c r="M542" s="19"/>
      <c r="N542" s="19">
        <v>10223180</v>
      </c>
      <c r="O542" s="80">
        <v>31.25</v>
      </c>
      <c r="P542" s="131"/>
      <c r="Q542" s="18"/>
      <c r="V542" s="1">
        <f t="shared" si="35"/>
        <v>2</v>
      </c>
      <c r="W542" s="1" t="e">
        <f>_xlfn.XLOOKUP(N542,#REF!,#REF!,"없음")</f>
        <v>#REF!</v>
      </c>
      <c r="Y542" s="1" t="e">
        <f>_xlfn.XLOOKUP(N542,#REF!,#REF!,"없음")</f>
        <v>#REF!</v>
      </c>
    </row>
    <row r="543" spans="1:25" ht="13.5" customHeight="1">
      <c r="A543" s="18" t="s">
        <v>47</v>
      </c>
      <c r="B543" s="18" t="s">
        <v>1470</v>
      </c>
      <c r="C543" s="19" t="str">
        <f>UPPER(_xlfn.TEXTBEFORE(D543, " ", 2))</f>
        <v>22022056 CONNECTOR</v>
      </c>
      <c r="D543" s="18" t="s">
        <v>1503</v>
      </c>
      <c r="E543" s="19"/>
      <c r="F543" s="19"/>
      <c r="G543" s="19">
        <v>2</v>
      </c>
      <c r="H543" s="19">
        <v>2</v>
      </c>
      <c r="I543" s="113">
        <v>1</v>
      </c>
      <c r="J543" s="19" t="str">
        <f t="shared" si="36"/>
        <v>O</v>
      </c>
      <c r="K543" s="106">
        <v>223</v>
      </c>
      <c r="L543" s="19"/>
      <c r="M543" s="19"/>
      <c r="N543" s="19">
        <v>10246748</v>
      </c>
      <c r="O543" s="80">
        <v>25.77</v>
      </c>
      <c r="P543" s="131"/>
      <c r="Q543" s="18"/>
      <c r="V543" s="1">
        <f t="shared" si="35"/>
        <v>2</v>
      </c>
      <c r="W543" s="1" t="e">
        <f>_xlfn.XLOOKUP(N543,#REF!,#REF!,"없음")</f>
        <v>#REF!</v>
      </c>
      <c r="Y543" s="1" t="e">
        <f>_xlfn.XLOOKUP(N543,#REF!,#REF!,"없음")</f>
        <v>#REF!</v>
      </c>
    </row>
    <row r="544" spans="1:25" ht="13.5" customHeight="1">
      <c r="A544" s="18" t="s">
        <v>47</v>
      </c>
      <c r="B544" s="18" t="s">
        <v>1470</v>
      </c>
      <c r="C544" s="19" t="s">
        <v>1504</v>
      </c>
      <c r="D544" s="18" t="s">
        <v>1505</v>
      </c>
      <c r="E544" s="19"/>
      <c r="F544" s="19"/>
      <c r="G544" s="19">
        <v>2</v>
      </c>
      <c r="H544" s="19">
        <v>2</v>
      </c>
      <c r="I544" s="113">
        <v>1</v>
      </c>
      <c r="J544" s="19" t="str">
        <f t="shared" si="36"/>
        <v>O</v>
      </c>
      <c r="K544" s="106">
        <v>124</v>
      </c>
      <c r="L544" s="19"/>
      <c r="M544" s="19"/>
      <c r="N544" s="19">
        <v>10456917</v>
      </c>
      <c r="O544" s="80">
        <v>1489.79</v>
      </c>
      <c r="P544" s="131"/>
      <c r="Q544" s="18"/>
      <c r="V544" s="1">
        <f t="shared" si="35"/>
        <v>2</v>
      </c>
      <c r="W544" s="1" t="e">
        <f>_xlfn.XLOOKUP(N544,#REF!,#REF!,"없음")</f>
        <v>#REF!</v>
      </c>
      <c r="Y544" s="1" t="e">
        <f>_xlfn.XLOOKUP(N544,#REF!,#REF!,"없음")</f>
        <v>#REF!</v>
      </c>
    </row>
    <row r="545" spans="1:25" ht="13.5" customHeight="1">
      <c r="A545" s="18" t="s">
        <v>47</v>
      </c>
      <c r="B545" s="18" t="s">
        <v>1470</v>
      </c>
      <c r="C545" s="19" t="s">
        <v>1178</v>
      </c>
      <c r="D545" s="18" t="s">
        <v>1506</v>
      </c>
      <c r="E545" s="19" t="s">
        <v>1507</v>
      </c>
      <c r="F545" s="19"/>
      <c r="G545" s="19">
        <v>2</v>
      </c>
      <c r="H545" s="19">
        <v>2</v>
      </c>
      <c r="I545" s="113">
        <v>1</v>
      </c>
      <c r="J545" s="19" t="str">
        <f t="shared" si="36"/>
        <v>O</v>
      </c>
      <c r="K545" s="106">
        <v>311</v>
      </c>
      <c r="L545" s="19"/>
      <c r="M545" s="19" t="s">
        <v>846</v>
      </c>
      <c r="N545" s="19">
        <v>10501061</v>
      </c>
      <c r="O545" s="80">
        <v>15.43</v>
      </c>
      <c r="P545" s="131"/>
      <c r="Q545" s="18"/>
      <c r="V545" s="1">
        <f t="shared" si="35"/>
        <v>2</v>
      </c>
      <c r="W545" s="1" t="e">
        <f>_xlfn.XLOOKUP(N545,#REF!,#REF!,"없음")</f>
        <v>#REF!</v>
      </c>
      <c r="Y545" s="1" t="e">
        <f>_xlfn.XLOOKUP(N545,#REF!,#REF!,"없음")</f>
        <v>#REF!</v>
      </c>
    </row>
    <row r="546" spans="1:25" ht="13.5" customHeight="1">
      <c r="A546" s="18" t="s">
        <v>47</v>
      </c>
      <c r="B546" s="18" t="s">
        <v>1470</v>
      </c>
      <c r="C546" s="19" t="s">
        <v>1178</v>
      </c>
      <c r="D546" s="18" t="s">
        <v>1508</v>
      </c>
      <c r="E546" s="19" t="s">
        <v>1509</v>
      </c>
      <c r="F546" s="19"/>
      <c r="G546" s="19">
        <v>2</v>
      </c>
      <c r="H546" s="19">
        <v>2</v>
      </c>
      <c r="I546" s="113">
        <v>1</v>
      </c>
      <c r="J546" s="19" t="str">
        <f t="shared" si="36"/>
        <v>O</v>
      </c>
      <c r="K546" s="106">
        <v>311</v>
      </c>
      <c r="L546" s="19"/>
      <c r="M546" s="19" t="s">
        <v>846</v>
      </c>
      <c r="N546" s="19">
        <v>10501062</v>
      </c>
      <c r="O546" s="80">
        <v>24.7</v>
      </c>
      <c r="P546" s="131"/>
      <c r="Q546" s="18"/>
      <c r="V546" s="1">
        <f t="shared" si="35"/>
        <v>2</v>
      </c>
      <c r="W546" s="1" t="e">
        <f>_xlfn.XLOOKUP(N546,#REF!,#REF!,"없음")</f>
        <v>#REF!</v>
      </c>
      <c r="Y546" s="1" t="e">
        <f>_xlfn.XLOOKUP(N546,#REF!,#REF!,"없음")</f>
        <v>#REF!</v>
      </c>
    </row>
    <row r="547" spans="1:25" ht="13.5" customHeight="1">
      <c r="A547" s="18" t="s">
        <v>47</v>
      </c>
      <c r="B547" s="18" t="s">
        <v>1470</v>
      </c>
      <c r="C547" s="19" t="str">
        <f>UPPER(_xlfn.TEXTBEFORE(D547, " ", 2))</f>
        <v>24104969 CONNECTION</v>
      </c>
      <c r="D547" s="18" t="s">
        <v>1510</v>
      </c>
      <c r="E547" s="19"/>
      <c r="F547" s="19"/>
      <c r="G547" s="19">
        <v>2</v>
      </c>
      <c r="H547" s="19">
        <v>2</v>
      </c>
      <c r="I547" s="113">
        <v>1</v>
      </c>
      <c r="J547" s="19" t="str">
        <f t="shared" si="36"/>
        <v>O</v>
      </c>
      <c r="K547" s="106">
        <v>223</v>
      </c>
      <c r="L547" s="19"/>
      <c r="M547" s="19"/>
      <c r="N547" s="19">
        <v>10511031</v>
      </c>
      <c r="O547" s="80">
        <v>31.62</v>
      </c>
      <c r="P547" s="131"/>
      <c r="Q547" s="18"/>
      <c r="V547" s="1">
        <f t="shared" si="35"/>
        <v>2</v>
      </c>
      <c r="W547" s="1" t="e">
        <f>_xlfn.XLOOKUP(N547,#REF!,#REF!,"없음")</f>
        <v>#REF!</v>
      </c>
      <c r="Y547" s="1" t="e">
        <f>_xlfn.XLOOKUP(N547,#REF!,#REF!,"없음")</f>
        <v>#REF!</v>
      </c>
    </row>
    <row r="548" spans="1:25" ht="13.5" customHeight="1">
      <c r="A548" s="18" t="s">
        <v>47</v>
      </c>
      <c r="B548" s="18" t="s">
        <v>1470</v>
      </c>
      <c r="C548" s="19" t="s">
        <v>1511</v>
      </c>
      <c r="D548" s="18" t="s">
        <v>1512</v>
      </c>
      <c r="E548" s="19"/>
      <c r="F548" s="19"/>
      <c r="G548" s="19">
        <v>2</v>
      </c>
      <c r="H548" s="19">
        <v>2</v>
      </c>
      <c r="I548" s="113">
        <v>1</v>
      </c>
      <c r="J548" s="19" t="str">
        <f t="shared" si="36"/>
        <v>O</v>
      </c>
      <c r="K548" s="106" t="s">
        <v>53</v>
      </c>
      <c r="L548" s="19"/>
      <c r="M548" s="19"/>
      <c r="N548" s="19">
        <v>10501045</v>
      </c>
      <c r="O548" s="80">
        <v>105.79</v>
      </c>
      <c r="P548" s="131"/>
      <c r="Q548" s="18"/>
      <c r="V548" s="1">
        <f t="shared" si="35"/>
        <v>2</v>
      </c>
      <c r="W548" s="1" t="e">
        <f>_xlfn.XLOOKUP(N548,#REF!,#REF!,"없음")</f>
        <v>#REF!</v>
      </c>
      <c r="Y548" s="1" t="e">
        <f>_xlfn.XLOOKUP(N548,#REF!,#REF!,"없음")</f>
        <v>#REF!</v>
      </c>
    </row>
    <row r="549" spans="1:25" ht="13.5" customHeight="1">
      <c r="A549" s="18" t="s">
        <v>47</v>
      </c>
      <c r="B549" s="18" t="s">
        <v>1470</v>
      </c>
      <c r="C549" s="19" t="str">
        <f>UPPER(_xlfn.TEXTBEFORE(D549, " ", 2))</f>
        <v>24103651 CONTACTELEMENT</v>
      </c>
      <c r="D549" s="18" t="s">
        <v>1513</v>
      </c>
      <c r="E549" s="19"/>
      <c r="F549" s="19"/>
      <c r="G549" s="19">
        <v>2</v>
      </c>
      <c r="H549" s="19">
        <v>2</v>
      </c>
      <c r="I549" s="113">
        <v>1</v>
      </c>
      <c r="J549" s="19" t="str">
        <f t="shared" si="36"/>
        <v>O</v>
      </c>
      <c r="K549" s="106">
        <v>223</v>
      </c>
      <c r="L549" s="19"/>
      <c r="M549" s="19"/>
      <c r="N549" s="19">
        <v>10233719</v>
      </c>
      <c r="O549" s="80">
        <v>16.25</v>
      </c>
      <c r="P549" s="131"/>
      <c r="Q549" s="18"/>
      <c r="V549" s="1">
        <f t="shared" si="35"/>
        <v>2</v>
      </c>
      <c r="W549" s="1" t="e">
        <f>_xlfn.XLOOKUP(N549,#REF!,#REF!,"없음")</f>
        <v>#REF!</v>
      </c>
      <c r="Y549" s="1" t="e">
        <f>_xlfn.XLOOKUP(N549,#REF!,#REF!,"없음")</f>
        <v>#REF!</v>
      </c>
    </row>
    <row r="550" spans="1:25" ht="13.5" customHeight="1">
      <c r="A550" s="18" t="s">
        <v>47</v>
      </c>
      <c r="B550" s="18" t="s">
        <v>1470</v>
      </c>
      <c r="C550" s="19" t="s">
        <v>1209</v>
      </c>
      <c r="D550" s="18" t="s">
        <v>1514</v>
      </c>
      <c r="E550" s="19" t="s">
        <v>1515</v>
      </c>
      <c r="F550" s="19"/>
      <c r="G550" s="19">
        <v>2</v>
      </c>
      <c r="H550" s="19">
        <v>2</v>
      </c>
      <c r="I550" s="113">
        <v>2</v>
      </c>
      <c r="J550" s="19" t="str">
        <f t="shared" si="36"/>
        <v>O</v>
      </c>
      <c r="K550" s="106">
        <v>311</v>
      </c>
      <c r="L550" s="19" t="s">
        <v>144</v>
      </c>
      <c r="M550" s="19"/>
      <c r="N550" s="19">
        <v>10227558</v>
      </c>
      <c r="O550" s="80">
        <v>15.59</v>
      </c>
      <c r="P550" s="131"/>
      <c r="Q550" s="18"/>
      <c r="V550" s="1">
        <f t="shared" si="35"/>
        <v>2</v>
      </c>
      <c r="W550" s="1" t="e">
        <f>_xlfn.XLOOKUP(N550,#REF!,#REF!,"없음")</f>
        <v>#REF!</v>
      </c>
      <c r="Y550" s="1" t="e">
        <f>_xlfn.XLOOKUP(N550,#REF!,#REF!,"없음")</f>
        <v>#REF!</v>
      </c>
    </row>
    <row r="551" spans="1:25" ht="13.5" customHeight="1">
      <c r="A551" s="18" t="s">
        <v>47</v>
      </c>
      <c r="B551" s="18" t="s">
        <v>1470</v>
      </c>
      <c r="C551" s="19" t="s">
        <v>1516</v>
      </c>
      <c r="D551" s="18" t="s">
        <v>1517</v>
      </c>
      <c r="E551" s="19"/>
      <c r="F551" s="19"/>
      <c r="G551" s="19">
        <v>2</v>
      </c>
      <c r="H551" s="19">
        <v>2</v>
      </c>
      <c r="I551" s="113">
        <v>1</v>
      </c>
      <c r="J551" s="19" t="str">
        <f t="shared" si="36"/>
        <v>O</v>
      </c>
      <c r="K551" s="106">
        <v>331</v>
      </c>
      <c r="L551" s="19"/>
      <c r="M551" s="19" t="s">
        <v>1489</v>
      </c>
      <c r="N551" s="19">
        <v>10242338</v>
      </c>
      <c r="O551" s="80">
        <v>58.73</v>
      </c>
      <c r="P551" s="131"/>
      <c r="Q551" s="18"/>
      <c r="V551" s="1">
        <f t="shared" si="35"/>
        <v>2</v>
      </c>
      <c r="W551" s="1" t="e">
        <f>_xlfn.XLOOKUP(N551,#REF!,#REF!,"없음")</f>
        <v>#REF!</v>
      </c>
      <c r="Y551" s="1" t="e">
        <f>_xlfn.XLOOKUP(N551,#REF!,#REF!,"없음")</f>
        <v>#REF!</v>
      </c>
    </row>
    <row r="552" spans="1:25" ht="13.5" customHeight="1">
      <c r="A552" s="18" t="s">
        <v>47</v>
      </c>
      <c r="B552" s="18" t="s">
        <v>1470</v>
      </c>
      <c r="C552" s="19" t="str">
        <f>UPPER(_xlfn.TEXTBEFORE(D552, " ", 2))</f>
        <v>24104963 CONN,CABLE</v>
      </c>
      <c r="D552" s="18" t="s">
        <v>1518</v>
      </c>
      <c r="E552" s="19"/>
      <c r="F552" s="19"/>
      <c r="G552" s="19">
        <v>2</v>
      </c>
      <c r="H552" s="19">
        <v>2</v>
      </c>
      <c r="I552" s="113">
        <v>1</v>
      </c>
      <c r="J552" s="19" t="str">
        <f t="shared" si="36"/>
        <v>O</v>
      </c>
      <c r="K552" s="106">
        <v>223</v>
      </c>
      <c r="L552" s="19"/>
      <c r="M552" s="19"/>
      <c r="N552" s="19">
        <v>10236376</v>
      </c>
      <c r="O552" s="80">
        <v>30.39</v>
      </c>
      <c r="P552" s="131"/>
      <c r="Q552" s="18"/>
      <c r="V552" s="1">
        <f t="shared" si="35"/>
        <v>2</v>
      </c>
      <c r="W552" s="1" t="e">
        <f>_xlfn.XLOOKUP(N552,#REF!,#REF!,"없음")</f>
        <v>#REF!</v>
      </c>
      <c r="Y552" s="1" t="e">
        <f>_xlfn.XLOOKUP(N552,#REF!,#REF!,"없음")</f>
        <v>#REF!</v>
      </c>
    </row>
    <row r="553" spans="1:25" ht="13.5" customHeight="1">
      <c r="A553" s="18" t="s">
        <v>47</v>
      </c>
      <c r="B553" s="18" t="s">
        <v>1470</v>
      </c>
      <c r="C553" s="19" t="s">
        <v>1519</v>
      </c>
      <c r="D553" s="18" t="s">
        <v>1520</v>
      </c>
      <c r="E553" s="19"/>
      <c r="F553" s="19"/>
      <c r="G553" s="19">
        <v>2</v>
      </c>
      <c r="H553" s="19">
        <v>2</v>
      </c>
      <c r="I553" s="113">
        <v>1</v>
      </c>
      <c r="J553" s="19" t="str">
        <f t="shared" si="36"/>
        <v>O</v>
      </c>
      <c r="K553" s="106">
        <v>311</v>
      </c>
      <c r="L553" s="19"/>
      <c r="M553" s="19" t="s">
        <v>1489</v>
      </c>
      <c r="N553" s="19">
        <v>10501060</v>
      </c>
      <c r="O553" s="80">
        <v>3.73</v>
      </c>
      <c r="P553" s="131"/>
      <c r="Q553" s="18"/>
      <c r="V553" s="1">
        <f t="shared" si="35"/>
        <v>2</v>
      </c>
      <c r="W553" s="1" t="e">
        <f>_xlfn.XLOOKUP(N553,#REF!,#REF!,"없음")</f>
        <v>#REF!</v>
      </c>
      <c r="Y553" s="1" t="e">
        <f>_xlfn.XLOOKUP(N553,#REF!,#REF!,"없음")</f>
        <v>#REF!</v>
      </c>
    </row>
    <row r="554" spans="1:25" ht="13.5" customHeight="1">
      <c r="A554" s="18" t="s">
        <v>47</v>
      </c>
      <c r="B554" s="18" t="s">
        <v>1470</v>
      </c>
      <c r="C554" s="19" t="s">
        <v>1521</v>
      </c>
      <c r="D554" s="18" t="s">
        <v>1522</v>
      </c>
      <c r="E554" s="19"/>
      <c r="F554" s="19"/>
      <c r="G554" s="19">
        <v>2</v>
      </c>
      <c r="H554" s="19">
        <v>2</v>
      </c>
      <c r="I554" s="113">
        <v>1</v>
      </c>
      <c r="J554" s="19" t="str">
        <f t="shared" si="36"/>
        <v>O</v>
      </c>
      <c r="K554" s="106">
        <v>311</v>
      </c>
      <c r="L554" s="19"/>
      <c r="M554" s="19" t="s">
        <v>1489</v>
      </c>
      <c r="N554" s="19">
        <v>10688544</v>
      </c>
      <c r="O554" s="80">
        <v>4.78</v>
      </c>
      <c r="P554" s="131"/>
      <c r="Q554" s="18"/>
      <c r="V554" s="1">
        <f t="shared" si="35"/>
        <v>2</v>
      </c>
      <c r="W554" s="1" t="e">
        <f>_xlfn.XLOOKUP(N554,#REF!,#REF!,"없음")</f>
        <v>#REF!</v>
      </c>
      <c r="Y554" s="1" t="e">
        <f>_xlfn.XLOOKUP(N554,#REF!,#REF!,"없음")</f>
        <v>#REF!</v>
      </c>
    </row>
    <row r="555" spans="1:25" ht="13.5" customHeight="1">
      <c r="A555" s="18" t="s">
        <v>47</v>
      </c>
      <c r="B555" s="18" t="s">
        <v>1470</v>
      </c>
      <c r="C555" s="19" t="s">
        <v>857</v>
      </c>
      <c r="D555" s="18" t="s">
        <v>1523</v>
      </c>
      <c r="E555" s="19" t="s">
        <v>1524</v>
      </c>
      <c r="F555" s="19"/>
      <c r="G555" s="19">
        <v>2</v>
      </c>
      <c r="H555" s="19">
        <v>2</v>
      </c>
      <c r="I555" s="113">
        <v>1</v>
      </c>
      <c r="J555" s="19" t="str">
        <f t="shared" si="36"/>
        <v>O</v>
      </c>
      <c r="K555" s="106">
        <v>311</v>
      </c>
      <c r="L555" s="19"/>
      <c r="M555" s="19" t="s">
        <v>1489</v>
      </c>
      <c r="N555" s="19">
        <v>10242335</v>
      </c>
      <c r="O555" s="80">
        <v>8.76</v>
      </c>
      <c r="P555" s="131"/>
      <c r="Q555" s="18"/>
      <c r="V555" s="1">
        <f t="shared" si="35"/>
        <v>2</v>
      </c>
      <c r="W555" s="1" t="e">
        <f>_xlfn.XLOOKUP(N555,#REF!,#REF!,"없음")</f>
        <v>#REF!</v>
      </c>
      <c r="Y555" s="1" t="e">
        <f>_xlfn.XLOOKUP(N555,#REF!,#REF!,"없음")</f>
        <v>#REF!</v>
      </c>
    </row>
    <row r="556" spans="1:25" ht="13.5" customHeight="1">
      <c r="A556" s="18" t="s">
        <v>47</v>
      </c>
      <c r="B556" s="18" t="s">
        <v>1470</v>
      </c>
      <c r="C556" s="19" t="s">
        <v>1200</v>
      </c>
      <c r="D556" s="18" t="s">
        <v>1525</v>
      </c>
      <c r="E556" s="19"/>
      <c r="F556" s="19"/>
      <c r="G556" s="19">
        <v>2</v>
      </c>
      <c r="H556" s="19">
        <v>2</v>
      </c>
      <c r="I556" s="113">
        <v>1</v>
      </c>
      <c r="J556" s="19" t="str">
        <f t="shared" si="36"/>
        <v>O</v>
      </c>
      <c r="K556" s="106">
        <v>311</v>
      </c>
      <c r="L556" s="19"/>
      <c r="M556" s="19" t="s">
        <v>1526</v>
      </c>
      <c r="N556" s="19">
        <v>10236375</v>
      </c>
      <c r="O556" s="80">
        <v>73.739999999999995</v>
      </c>
      <c r="P556" s="131"/>
      <c r="Q556" s="18"/>
      <c r="V556" s="1">
        <f t="shared" si="35"/>
        <v>2</v>
      </c>
      <c r="W556" s="1" t="e">
        <f>_xlfn.XLOOKUP(N556,#REF!,#REF!,"없음")</f>
        <v>#REF!</v>
      </c>
      <c r="Y556" s="1" t="e">
        <f>_xlfn.XLOOKUP(N556,#REF!,#REF!,"없음")</f>
        <v>#REF!</v>
      </c>
    </row>
    <row r="557" spans="1:25" ht="13.5" customHeight="1">
      <c r="A557" s="18" t="s">
        <v>47</v>
      </c>
      <c r="B557" s="18" t="s">
        <v>1470</v>
      </c>
      <c r="C557" s="19" t="s">
        <v>1527</v>
      </c>
      <c r="D557" s="18" t="s">
        <v>1528</v>
      </c>
      <c r="E557" s="19"/>
      <c r="F557" s="19"/>
      <c r="G557" s="19">
        <v>2</v>
      </c>
      <c r="H557" s="19">
        <v>2</v>
      </c>
      <c r="I557" s="113">
        <v>1</v>
      </c>
      <c r="J557" s="19" t="str">
        <f t="shared" si="36"/>
        <v>O</v>
      </c>
      <c r="K557" s="106" t="s">
        <v>1477</v>
      </c>
      <c r="L557" s="19"/>
      <c r="M557" s="19"/>
      <c r="N557" s="19">
        <v>10511032</v>
      </c>
      <c r="O557" s="80">
        <v>13476.25</v>
      </c>
      <c r="P557" s="131"/>
      <c r="Q557" s="18"/>
      <c r="V557" s="1">
        <f t="shared" si="35"/>
        <v>2</v>
      </c>
      <c r="W557" s="1" t="e">
        <f>_xlfn.XLOOKUP(N557,#REF!,#REF!,"없음")</f>
        <v>#REF!</v>
      </c>
      <c r="Y557" s="1" t="e">
        <f>_xlfn.XLOOKUP(N557,#REF!,#REF!,"없음")</f>
        <v>#REF!</v>
      </c>
    </row>
    <row r="558" spans="1:25" ht="13.5" customHeight="1">
      <c r="A558" s="18" t="s">
        <v>47</v>
      </c>
      <c r="B558" s="242" t="s">
        <v>48</v>
      </c>
      <c r="C558" s="19" t="s">
        <v>1529</v>
      </c>
      <c r="D558" s="18" t="s">
        <v>1530</v>
      </c>
      <c r="E558" s="19" t="s">
        <v>1531</v>
      </c>
      <c r="F558" s="19" t="s">
        <v>1532</v>
      </c>
      <c r="G558" s="19">
        <v>73</v>
      </c>
      <c r="H558" s="19">
        <v>8</v>
      </c>
      <c r="I558" s="113">
        <v>8</v>
      </c>
      <c r="J558" s="19" t="str">
        <f t="shared" si="36"/>
        <v>O</v>
      </c>
      <c r="K558" s="106" t="s">
        <v>53</v>
      </c>
      <c r="L558" s="19"/>
      <c r="M558" s="19"/>
      <c r="N558" s="19">
        <v>10710668</v>
      </c>
      <c r="O558" s="80">
        <v>7.37</v>
      </c>
      <c r="P558" s="131"/>
      <c r="Q558" s="18"/>
      <c r="V558" s="1">
        <f t="shared" si="35"/>
        <v>8</v>
      </c>
      <c r="W558" s="1" t="e">
        <f>_xlfn.XLOOKUP(N558,#REF!,#REF!,"없음")</f>
        <v>#REF!</v>
      </c>
      <c r="Y558" s="1" t="e">
        <f>_xlfn.XLOOKUP(N558,#REF!,#REF!,"없음")</f>
        <v>#REF!</v>
      </c>
    </row>
    <row r="559" spans="1:25" ht="13.5" customHeight="1">
      <c r="A559" s="18" t="s">
        <v>6</v>
      </c>
      <c r="B559" s="18"/>
      <c r="C559" s="19" t="s">
        <v>1533</v>
      </c>
      <c r="D559" s="18" t="s">
        <v>1534</v>
      </c>
      <c r="E559" s="19"/>
      <c r="F559" s="19" t="s">
        <v>1532</v>
      </c>
      <c r="G559" s="19">
        <v>36</v>
      </c>
      <c r="H559" s="19">
        <v>4</v>
      </c>
      <c r="I559" s="113">
        <v>2</v>
      </c>
      <c r="J559" s="19" t="str">
        <f t="shared" si="36"/>
        <v>O</v>
      </c>
      <c r="K559" s="106" t="s">
        <v>53</v>
      </c>
      <c r="L559" s="19"/>
      <c r="M559" s="19"/>
      <c r="N559" s="19">
        <v>10710670</v>
      </c>
      <c r="O559" s="80">
        <v>10.54</v>
      </c>
      <c r="P559" s="131"/>
      <c r="Q559" s="18"/>
      <c r="V559" s="1">
        <f t="shared" si="35"/>
        <v>4</v>
      </c>
      <c r="W559" s="1" t="e">
        <f>_xlfn.XLOOKUP(N559,#REF!,#REF!,"없음")</f>
        <v>#REF!</v>
      </c>
      <c r="Y559" s="1" t="e">
        <f>_xlfn.XLOOKUP(N559,#REF!,#REF!,"없음")</f>
        <v>#REF!</v>
      </c>
    </row>
    <row r="560" spans="1:25" ht="13.5" customHeight="1">
      <c r="A560" s="18" t="s">
        <v>6</v>
      </c>
      <c r="B560" s="18"/>
      <c r="C560" s="19" t="s">
        <v>1535</v>
      </c>
      <c r="D560" s="18" t="s">
        <v>1536</v>
      </c>
      <c r="E560" s="19"/>
      <c r="F560" s="19" t="s">
        <v>1532</v>
      </c>
      <c r="G560" s="19">
        <v>37</v>
      </c>
      <c r="H560" s="19">
        <v>4</v>
      </c>
      <c r="I560" s="113">
        <v>2</v>
      </c>
      <c r="J560" s="19" t="str">
        <f t="shared" si="36"/>
        <v>O</v>
      </c>
      <c r="K560" s="106"/>
      <c r="L560" s="19"/>
      <c r="M560" s="19"/>
      <c r="N560" s="19">
        <v>10710671</v>
      </c>
      <c r="O560" s="80">
        <v>8.43</v>
      </c>
      <c r="P560" s="131"/>
      <c r="Q560" s="18"/>
      <c r="V560" s="1">
        <f t="shared" si="35"/>
        <v>4</v>
      </c>
      <c r="W560" s="1" t="e">
        <f>_xlfn.XLOOKUP(N560,#REF!,#REF!,"없음")</f>
        <v>#REF!</v>
      </c>
      <c r="Y560" s="1" t="e">
        <f>_xlfn.XLOOKUP(N560,#REF!,#REF!,"없음")</f>
        <v>#REF!</v>
      </c>
    </row>
    <row r="561" spans="1:25" ht="13.5" customHeight="1">
      <c r="A561" s="18" t="s">
        <v>1537</v>
      </c>
      <c r="B561" s="18"/>
      <c r="C561" s="19" t="s">
        <v>1538</v>
      </c>
      <c r="D561" s="18" t="s">
        <v>1539</v>
      </c>
      <c r="E561" s="19"/>
      <c r="F561" s="19" t="s">
        <v>1532</v>
      </c>
      <c r="G561" s="19">
        <v>1</v>
      </c>
      <c r="H561" s="19">
        <v>1</v>
      </c>
      <c r="I561" s="113">
        <v>1</v>
      </c>
      <c r="J561" s="19" t="str">
        <f t="shared" si="36"/>
        <v>O</v>
      </c>
      <c r="K561" s="106"/>
      <c r="L561" s="19"/>
      <c r="M561" s="19"/>
      <c r="N561" s="19">
        <v>10831422</v>
      </c>
      <c r="O561" s="80">
        <v>11.59</v>
      </c>
      <c r="P561" s="131"/>
      <c r="Q561" s="18"/>
      <c r="V561" s="1">
        <f t="shared" si="35"/>
        <v>1</v>
      </c>
      <c r="W561" s="1" t="e">
        <f>_xlfn.XLOOKUP(N561,#REF!,#REF!,"없음")</f>
        <v>#REF!</v>
      </c>
      <c r="Y561" s="1" t="e">
        <f>_xlfn.XLOOKUP(N561,#REF!,#REF!,"없음")</f>
        <v>#REF!</v>
      </c>
    </row>
    <row r="562" spans="1:25" ht="13.5" customHeight="1">
      <c r="A562" s="18" t="s">
        <v>47</v>
      </c>
      <c r="B562" s="18" t="s">
        <v>48</v>
      </c>
      <c r="C562" s="19" t="str">
        <f t="shared" ref="C562:C564" si="38">UPPER(_xlfn.TEXTBEFORE(D562, " ", 2))</f>
        <v>PARALLEL DRIVE</v>
      </c>
      <c r="D562" s="18" t="s">
        <v>1540</v>
      </c>
      <c r="E562" s="19"/>
      <c r="F562" s="19" t="s">
        <v>1303</v>
      </c>
      <c r="G562" s="19">
        <v>10</v>
      </c>
      <c r="H562" s="19">
        <v>2</v>
      </c>
      <c r="I562" s="19">
        <v>1</v>
      </c>
      <c r="J562" s="19" t="str">
        <f t="shared" si="36"/>
        <v>O</v>
      </c>
      <c r="K562" s="106" t="s">
        <v>79</v>
      </c>
      <c r="L562" s="19"/>
      <c r="M562" s="19"/>
      <c r="N562" s="19" t="s">
        <v>1541</v>
      </c>
      <c r="O562" s="80">
        <v>172.66</v>
      </c>
      <c r="P562" s="131"/>
      <c r="Q562" s="18"/>
      <c r="V562" s="1">
        <f t="shared" si="35"/>
        <v>2</v>
      </c>
      <c r="W562" s="1" t="e">
        <f>_xlfn.XLOOKUP(N562,#REF!,#REF!,"없음")</f>
        <v>#REF!</v>
      </c>
      <c r="Y562" s="1" t="e">
        <f>_xlfn.XLOOKUP(N562,#REF!,#REF!,"없음")</f>
        <v>#REF!</v>
      </c>
    </row>
    <row r="563" spans="1:25" ht="13.5" customHeight="1">
      <c r="A563" s="18" t="s">
        <v>47</v>
      </c>
      <c r="B563" s="18" t="s">
        <v>48</v>
      </c>
      <c r="C563" s="19" t="str">
        <f t="shared" si="38"/>
        <v>SHAFT AM_MA_KL</v>
      </c>
      <c r="D563" s="18" t="s">
        <v>1542</v>
      </c>
      <c r="E563" s="19"/>
      <c r="F563" s="19"/>
      <c r="G563" s="19">
        <v>9</v>
      </c>
      <c r="H563" s="19">
        <v>3</v>
      </c>
      <c r="I563" s="19">
        <v>1</v>
      </c>
      <c r="J563" s="19" t="str">
        <f t="shared" si="36"/>
        <v>O</v>
      </c>
      <c r="K563" s="106" t="s">
        <v>53</v>
      </c>
      <c r="L563" s="19"/>
      <c r="M563" s="19"/>
      <c r="N563" s="19" t="s">
        <v>1543</v>
      </c>
      <c r="O563" s="80">
        <v>104.59</v>
      </c>
      <c r="P563" s="131"/>
      <c r="Q563" s="18"/>
      <c r="V563" s="1">
        <f t="shared" si="35"/>
        <v>3</v>
      </c>
      <c r="W563" s="1" t="e">
        <f>_xlfn.XLOOKUP(N563,#REF!,#REF!,"없음")</f>
        <v>#REF!</v>
      </c>
      <c r="Y563" s="1" t="e">
        <f>_xlfn.XLOOKUP(N563,#REF!,#REF!,"없음")</f>
        <v>#REF!</v>
      </c>
    </row>
    <row r="564" spans="1:25" ht="13.5" customHeight="1">
      <c r="A564" s="18" t="s">
        <v>47</v>
      </c>
      <c r="B564" s="242" t="s">
        <v>48</v>
      </c>
      <c r="C564" s="19" t="str">
        <f t="shared" si="38"/>
        <v>ROLLER BDEL</v>
      </c>
      <c r="D564" s="18" t="s">
        <v>1544</v>
      </c>
      <c r="E564" s="19"/>
      <c r="F564" s="19" t="s">
        <v>1545</v>
      </c>
      <c r="G564" s="19">
        <v>28</v>
      </c>
      <c r="H564" s="19">
        <v>1</v>
      </c>
      <c r="I564" s="19">
        <v>2</v>
      </c>
      <c r="J564" s="19" t="str">
        <f t="shared" si="36"/>
        <v>X</v>
      </c>
      <c r="K564" s="106" t="s">
        <v>53</v>
      </c>
      <c r="L564" s="19"/>
      <c r="M564" s="19"/>
      <c r="N564" s="19" t="s">
        <v>1546</v>
      </c>
      <c r="O564" s="80">
        <v>38.700000000000003</v>
      </c>
      <c r="P564" s="131"/>
      <c r="Q564" s="18"/>
      <c r="V564" s="1">
        <f t="shared" si="35"/>
        <v>1</v>
      </c>
      <c r="W564" s="1" t="e">
        <f>_xlfn.XLOOKUP(N564,#REF!,#REF!,"없음")</f>
        <v>#REF!</v>
      </c>
      <c r="Y564" s="1" t="e">
        <f>_xlfn.XLOOKUP(N564,#REF!,#REF!,"없음")</f>
        <v>#REF!</v>
      </c>
    </row>
    <row r="565" spans="1:25" ht="13.5" customHeight="1">
      <c r="A565" s="18" t="s">
        <v>47</v>
      </c>
      <c r="B565" s="242" t="s">
        <v>48</v>
      </c>
      <c r="C565" s="19" t="s">
        <v>1547</v>
      </c>
      <c r="D565" s="18" t="s">
        <v>1548</v>
      </c>
      <c r="E565" s="19" t="s">
        <v>1549</v>
      </c>
      <c r="F565" s="19" t="s">
        <v>1545</v>
      </c>
      <c r="G565" s="19">
        <v>0</v>
      </c>
      <c r="H565" s="19">
        <v>3</v>
      </c>
      <c r="I565" s="113">
        <v>1</v>
      </c>
      <c r="J565" s="19" t="str">
        <f t="shared" si="36"/>
        <v>O</v>
      </c>
      <c r="K565" s="106" t="s">
        <v>1474</v>
      </c>
      <c r="L565" s="19"/>
      <c r="M565" s="19"/>
      <c r="N565" s="19" t="s">
        <v>1550</v>
      </c>
      <c r="O565" s="80">
        <v>212.35</v>
      </c>
      <c r="P565" s="131"/>
      <c r="Q565" s="18"/>
      <c r="V565" s="1">
        <f t="shared" si="35"/>
        <v>3</v>
      </c>
      <c r="W565" s="1" t="e">
        <f>_xlfn.XLOOKUP(N565,#REF!,#REF!,"없음")</f>
        <v>#REF!</v>
      </c>
      <c r="Y565" s="1" t="e">
        <f>_xlfn.XLOOKUP(N565,#REF!,#REF!,"없음")</f>
        <v>#REF!</v>
      </c>
    </row>
    <row r="566" spans="1:25" ht="13.5" customHeight="1">
      <c r="A566" s="18" t="s">
        <v>6</v>
      </c>
      <c r="B566" s="18" t="s">
        <v>1388</v>
      </c>
      <c r="C566" s="19" t="s">
        <v>1551</v>
      </c>
      <c r="D566" s="18" t="s">
        <v>1552</v>
      </c>
      <c r="E566" s="19"/>
      <c r="F566" s="19"/>
      <c r="G566" s="19">
        <v>2</v>
      </c>
      <c r="H566" s="19">
        <v>2</v>
      </c>
      <c r="I566" s="19">
        <v>1</v>
      </c>
      <c r="J566" s="19" t="str">
        <f t="shared" si="36"/>
        <v>O</v>
      </c>
      <c r="K566" s="106">
        <v>233</v>
      </c>
      <c r="L566" s="19"/>
      <c r="M566" s="19" t="s">
        <v>1123</v>
      </c>
      <c r="N566" s="19" t="s">
        <v>1553</v>
      </c>
      <c r="O566" s="80">
        <v>1116.54</v>
      </c>
      <c r="P566" s="131"/>
      <c r="Q566" s="18"/>
      <c r="V566" s="1">
        <f t="shared" ref="V566:V629" si="39">H566+U566</f>
        <v>2</v>
      </c>
      <c r="W566" s="1" t="e">
        <f>_xlfn.XLOOKUP(N566,#REF!,#REF!,"없음")</f>
        <v>#REF!</v>
      </c>
      <c r="Y566" s="1" t="e">
        <f>_xlfn.XLOOKUP(N566,#REF!,#REF!,"없음")</f>
        <v>#REF!</v>
      </c>
    </row>
    <row r="567" spans="1:25" ht="13.5" customHeight="1">
      <c r="A567" s="18" t="s">
        <v>47</v>
      </c>
      <c r="B567" s="18" t="s">
        <v>249</v>
      </c>
      <c r="C567" s="19" t="s">
        <v>1131</v>
      </c>
      <c r="D567" s="18" t="s">
        <v>1554</v>
      </c>
      <c r="E567" s="19" t="s">
        <v>1555</v>
      </c>
      <c r="F567" s="19" t="s">
        <v>1556</v>
      </c>
      <c r="G567" s="19">
        <v>2</v>
      </c>
      <c r="H567" s="19">
        <v>2</v>
      </c>
      <c r="I567" s="19">
        <v>1</v>
      </c>
      <c r="J567" s="19" t="str">
        <f t="shared" si="36"/>
        <v>O</v>
      </c>
      <c r="K567" s="106">
        <v>311</v>
      </c>
      <c r="L567" s="19"/>
      <c r="M567" s="19" t="s">
        <v>1489</v>
      </c>
      <c r="N567" s="19">
        <v>10650718</v>
      </c>
      <c r="O567" s="80">
        <v>27.25</v>
      </c>
      <c r="P567" s="131"/>
      <c r="Q567" s="18"/>
      <c r="V567" s="1">
        <f t="shared" si="39"/>
        <v>2</v>
      </c>
      <c r="W567" s="1" t="e">
        <f>_xlfn.XLOOKUP(N567,#REF!,#REF!,"없음")</f>
        <v>#REF!</v>
      </c>
      <c r="Y567" s="1" t="e">
        <f>_xlfn.XLOOKUP(N567,#REF!,#REF!,"없음")</f>
        <v>#REF!</v>
      </c>
    </row>
    <row r="568" spans="1:25" ht="13.5" customHeight="1">
      <c r="A568" s="18" t="s">
        <v>47</v>
      </c>
      <c r="B568" s="18" t="s">
        <v>249</v>
      </c>
      <c r="C568" s="19" t="s">
        <v>1557</v>
      </c>
      <c r="D568" s="18" t="s">
        <v>1558</v>
      </c>
      <c r="E568" s="19" t="s">
        <v>1559</v>
      </c>
      <c r="F568" s="19"/>
      <c r="G568" s="19">
        <v>16</v>
      </c>
      <c r="H568" s="19">
        <v>2</v>
      </c>
      <c r="I568" s="19">
        <v>2</v>
      </c>
      <c r="J568" s="19" t="str">
        <f t="shared" si="36"/>
        <v>O</v>
      </c>
      <c r="K568" s="106">
        <v>213</v>
      </c>
      <c r="L568" s="19"/>
      <c r="M568" s="19"/>
      <c r="N568" s="19">
        <v>10214240</v>
      </c>
      <c r="O568" s="80">
        <v>982.97</v>
      </c>
      <c r="P568" s="131"/>
      <c r="Q568" s="18"/>
      <c r="V568" s="1">
        <f t="shared" si="39"/>
        <v>2</v>
      </c>
      <c r="W568" s="1" t="e">
        <f>_xlfn.XLOOKUP(N568,#REF!,#REF!,"없음")</f>
        <v>#REF!</v>
      </c>
      <c r="Y568" s="1" t="e">
        <f>_xlfn.XLOOKUP(N568,#REF!,#REF!,"없음")</f>
        <v>#REF!</v>
      </c>
    </row>
    <row r="569" spans="1:25" ht="13.5" customHeight="1">
      <c r="A569" s="18" t="s">
        <v>47</v>
      </c>
      <c r="B569" s="18" t="s">
        <v>249</v>
      </c>
      <c r="C569" s="19" t="s">
        <v>235</v>
      </c>
      <c r="D569" s="18" t="s">
        <v>1560</v>
      </c>
      <c r="E569" s="19" t="s">
        <v>1561</v>
      </c>
      <c r="F569" s="19"/>
      <c r="G569" s="19">
        <v>8</v>
      </c>
      <c r="H569" s="19">
        <v>3</v>
      </c>
      <c r="I569" s="19">
        <v>2</v>
      </c>
      <c r="J569" s="19" t="str">
        <f t="shared" si="36"/>
        <v>O</v>
      </c>
      <c r="K569" s="106">
        <v>213</v>
      </c>
      <c r="L569" s="19"/>
      <c r="M569" s="19"/>
      <c r="N569" s="19">
        <v>10214239</v>
      </c>
      <c r="O569" s="80">
        <v>119.12</v>
      </c>
      <c r="P569" s="131"/>
      <c r="Q569" s="18"/>
      <c r="V569" s="1">
        <f t="shared" si="39"/>
        <v>3</v>
      </c>
      <c r="W569" s="1" t="e">
        <f>_xlfn.XLOOKUP(N569,#REF!,#REF!,"없음")</f>
        <v>#REF!</v>
      </c>
      <c r="Y569" s="1" t="e">
        <f>_xlfn.XLOOKUP(N569,#REF!,#REF!,"없음")</f>
        <v>#REF!</v>
      </c>
    </row>
    <row r="570" spans="1:25" ht="13.5" customHeight="1">
      <c r="A570" s="18" t="s">
        <v>47</v>
      </c>
      <c r="B570" s="109" t="s">
        <v>48</v>
      </c>
      <c r="C570" s="19" t="s">
        <v>1562</v>
      </c>
      <c r="D570" s="18" t="s">
        <v>1563</v>
      </c>
      <c r="E570" s="19" t="s">
        <v>1424</v>
      </c>
      <c r="F570" s="19"/>
      <c r="G570" s="19">
        <v>16</v>
      </c>
      <c r="H570" s="19">
        <v>5</v>
      </c>
      <c r="I570" s="19">
        <v>3</v>
      </c>
      <c r="J570" s="19" t="str">
        <f t="shared" si="36"/>
        <v>O</v>
      </c>
      <c r="K570" s="106">
        <v>203</v>
      </c>
      <c r="L570" s="19"/>
      <c r="M570" s="19"/>
      <c r="N570" s="19">
        <v>10194324</v>
      </c>
      <c r="O570" s="80">
        <v>34.46</v>
      </c>
      <c r="P570" s="131"/>
      <c r="Q570" s="18"/>
      <c r="V570" s="1">
        <f t="shared" si="39"/>
        <v>5</v>
      </c>
      <c r="W570" s="1" t="e">
        <f>_xlfn.XLOOKUP(N570,#REF!,#REF!,"없음")</f>
        <v>#REF!</v>
      </c>
      <c r="Y570" s="1" t="e">
        <f>_xlfn.XLOOKUP(N570,#REF!,#REF!,"없음")</f>
        <v>#REF!</v>
      </c>
    </row>
    <row r="571" spans="1:25" ht="13.5" customHeight="1">
      <c r="A571" s="18" t="s">
        <v>47</v>
      </c>
      <c r="B571" s="109" t="s">
        <v>48</v>
      </c>
      <c r="C571" s="19" t="str">
        <f>UPPER(_xlfn.TEXTBEFORE(D571, " ", 2))</f>
        <v>COMBINED MODULE,</v>
      </c>
      <c r="D571" s="18" t="s">
        <v>1564</v>
      </c>
      <c r="E571" s="19" t="s">
        <v>1236</v>
      </c>
      <c r="F571" s="19"/>
      <c r="G571" s="19">
        <v>16</v>
      </c>
      <c r="H571" s="19">
        <v>6</v>
      </c>
      <c r="I571" s="19">
        <v>2</v>
      </c>
      <c r="J571" s="19" t="str">
        <f t="shared" si="36"/>
        <v>O</v>
      </c>
      <c r="K571" s="106">
        <v>223</v>
      </c>
      <c r="L571" s="19"/>
      <c r="M571" s="19"/>
      <c r="N571" s="19">
        <v>10219379</v>
      </c>
      <c r="O571" s="80">
        <v>67.959999999999994</v>
      </c>
      <c r="P571" s="131"/>
      <c r="Q571" s="18"/>
      <c r="V571" s="1">
        <f t="shared" si="39"/>
        <v>6</v>
      </c>
      <c r="W571" s="1" t="e">
        <f>_xlfn.XLOOKUP(N571,#REF!,#REF!,"없음")</f>
        <v>#REF!</v>
      </c>
      <c r="Y571" s="1" t="e">
        <f>_xlfn.XLOOKUP(N571,#REF!,#REF!,"없음")</f>
        <v>#REF!</v>
      </c>
    </row>
    <row r="572" spans="1:25" ht="13.5" customHeight="1">
      <c r="A572" s="18" t="s">
        <v>47</v>
      </c>
      <c r="B572" s="18" t="s">
        <v>48</v>
      </c>
      <c r="C572" s="19" t="s">
        <v>1422</v>
      </c>
      <c r="D572" s="18" t="s">
        <v>1565</v>
      </c>
      <c r="E572" s="19" t="s">
        <v>1424</v>
      </c>
      <c r="F572" s="19"/>
      <c r="G572" s="19">
        <v>10</v>
      </c>
      <c r="H572" s="19">
        <v>7</v>
      </c>
      <c r="I572" s="19">
        <v>1</v>
      </c>
      <c r="J572" s="19" t="str">
        <f t="shared" si="36"/>
        <v>O</v>
      </c>
      <c r="K572" s="106">
        <v>203</v>
      </c>
      <c r="L572" s="19"/>
      <c r="M572" s="19" t="s">
        <v>1566</v>
      </c>
      <c r="N572" s="19">
        <v>10827647</v>
      </c>
      <c r="O572" s="80">
        <v>45.91</v>
      </c>
      <c r="P572" s="131"/>
      <c r="Q572" s="18"/>
      <c r="V572" s="1">
        <f t="shared" si="39"/>
        <v>7</v>
      </c>
      <c r="W572" s="1" t="e">
        <f>_xlfn.XLOOKUP(N572,#REF!,#REF!,"없음")</f>
        <v>#REF!</v>
      </c>
      <c r="X572" s="1">
        <v>7</v>
      </c>
      <c r="Y572" s="1" t="e">
        <f>_xlfn.XLOOKUP(N572,#REF!,#REF!,"없음")</f>
        <v>#REF!</v>
      </c>
    </row>
    <row r="573" spans="1:25" ht="13.5" customHeight="1">
      <c r="A573" s="18" t="s">
        <v>47</v>
      </c>
      <c r="B573" s="109" t="s">
        <v>48</v>
      </c>
      <c r="C573" s="19" t="s">
        <v>1352</v>
      </c>
      <c r="D573" s="18" t="s">
        <v>1567</v>
      </c>
      <c r="E573" s="19" t="s">
        <v>1568</v>
      </c>
      <c r="F573" s="19"/>
      <c r="G573" s="19">
        <v>16</v>
      </c>
      <c r="H573" s="19">
        <v>4</v>
      </c>
      <c r="I573" s="19">
        <v>1</v>
      </c>
      <c r="J573" s="19" t="str">
        <f t="shared" si="36"/>
        <v>O</v>
      </c>
      <c r="K573" s="106" t="s">
        <v>79</v>
      </c>
      <c r="L573" s="19"/>
      <c r="M573" s="19"/>
      <c r="N573" s="19" t="s">
        <v>1569</v>
      </c>
      <c r="O573" s="80">
        <v>241.89</v>
      </c>
      <c r="P573" s="131"/>
      <c r="Q573" s="18"/>
      <c r="V573" s="1">
        <f t="shared" si="39"/>
        <v>4</v>
      </c>
      <c r="W573" s="1" t="e">
        <f>_xlfn.XLOOKUP(N573,#REF!,#REF!,"없음")</f>
        <v>#REF!</v>
      </c>
      <c r="Y573" s="1" t="e">
        <f>_xlfn.XLOOKUP(N573,#REF!,#REF!,"없음")</f>
        <v>#REF!</v>
      </c>
    </row>
    <row r="574" spans="1:25" ht="13.5" customHeight="1">
      <c r="A574" s="18" t="s">
        <v>47</v>
      </c>
      <c r="B574" s="109" t="s">
        <v>48</v>
      </c>
      <c r="C574" s="19" t="s">
        <v>1352</v>
      </c>
      <c r="D574" s="18" t="s">
        <v>1570</v>
      </c>
      <c r="E574" s="19" t="s">
        <v>1571</v>
      </c>
      <c r="F574" s="19"/>
      <c r="G574" s="19"/>
      <c r="H574" s="19">
        <v>5</v>
      </c>
      <c r="I574" s="19">
        <v>1</v>
      </c>
      <c r="J574" s="19" t="str">
        <f t="shared" si="36"/>
        <v>O</v>
      </c>
      <c r="K574" s="106" t="s">
        <v>79</v>
      </c>
      <c r="L574" s="19"/>
      <c r="M574" s="19"/>
      <c r="N574" s="19" t="s">
        <v>1572</v>
      </c>
      <c r="O574" s="80">
        <v>37.619999999999997</v>
      </c>
      <c r="P574" s="131"/>
      <c r="Q574" s="18"/>
      <c r="V574" s="1">
        <f t="shared" si="39"/>
        <v>5</v>
      </c>
      <c r="W574" s="1" t="e">
        <f>_xlfn.XLOOKUP(N574,#REF!,#REF!,"없음")</f>
        <v>#REF!</v>
      </c>
      <c r="X574" s="1">
        <v>5</v>
      </c>
      <c r="Y574" s="1" t="e">
        <f>_xlfn.XLOOKUP(N574,#REF!,#REF!,"없음")</f>
        <v>#REF!</v>
      </c>
    </row>
    <row r="575" spans="1:25" ht="13.5" customHeight="1">
      <c r="A575" s="18" t="s">
        <v>47</v>
      </c>
      <c r="B575" s="109" t="s">
        <v>48</v>
      </c>
      <c r="C575" s="19" t="s">
        <v>1352</v>
      </c>
      <c r="D575" s="18" t="s">
        <v>1573</v>
      </c>
      <c r="E575" s="19" t="s">
        <v>1574</v>
      </c>
      <c r="F575" s="19"/>
      <c r="G575" s="19"/>
      <c r="H575" s="19">
        <v>3</v>
      </c>
      <c r="I575" s="19">
        <v>1</v>
      </c>
      <c r="J575" s="19" t="str">
        <f t="shared" ref="J575:J638" si="40">IF(H575&lt;I575,"X","O")</f>
        <v>O</v>
      </c>
      <c r="K575" s="106" t="s">
        <v>79</v>
      </c>
      <c r="L575" s="19"/>
      <c r="M575" s="19"/>
      <c r="N575" s="19" t="s">
        <v>1575</v>
      </c>
      <c r="O575" s="80">
        <v>39.85</v>
      </c>
      <c r="P575" s="131"/>
      <c r="Q575" s="18"/>
      <c r="V575" s="1">
        <f t="shared" si="39"/>
        <v>3</v>
      </c>
      <c r="W575" s="1" t="e">
        <f>_xlfn.XLOOKUP(N575,#REF!,#REF!,"없음")</f>
        <v>#REF!</v>
      </c>
      <c r="Y575" s="1" t="e">
        <f>_xlfn.XLOOKUP(N575,#REF!,#REF!,"없음")</f>
        <v>#REF!</v>
      </c>
    </row>
    <row r="576" spans="1:25" ht="13.5" customHeight="1">
      <c r="A576" s="18" t="s">
        <v>47</v>
      </c>
      <c r="B576" s="109" t="s">
        <v>48</v>
      </c>
      <c r="C576" s="19" t="s">
        <v>1352</v>
      </c>
      <c r="D576" s="18" t="s">
        <v>1576</v>
      </c>
      <c r="E576" s="19" t="s">
        <v>1577</v>
      </c>
      <c r="F576" s="19"/>
      <c r="G576" s="19"/>
      <c r="H576" s="19">
        <v>3</v>
      </c>
      <c r="I576" s="19">
        <v>1</v>
      </c>
      <c r="J576" s="19" t="str">
        <f t="shared" si="40"/>
        <v>O</v>
      </c>
      <c r="K576" s="106" t="s">
        <v>79</v>
      </c>
      <c r="L576" s="19"/>
      <c r="M576" s="19"/>
      <c r="N576" s="19" t="s">
        <v>1578</v>
      </c>
      <c r="O576" s="80">
        <v>46.04</v>
      </c>
      <c r="P576" s="131"/>
      <c r="Q576" s="18"/>
      <c r="V576" s="1">
        <f t="shared" si="39"/>
        <v>3</v>
      </c>
      <c r="W576" s="1" t="e">
        <f>_xlfn.XLOOKUP(N576,#REF!,#REF!,"없음")</f>
        <v>#REF!</v>
      </c>
      <c r="Y576" s="1" t="e">
        <f>_xlfn.XLOOKUP(N576,#REF!,#REF!,"없음")</f>
        <v>#REF!</v>
      </c>
    </row>
    <row r="577" spans="1:25" ht="13.5" customHeight="1">
      <c r="A577" s="18" t="s">
        <v>47</v>
      </c>
      <c r="B577" s="109" t="s">
        <v>48</v>
      </c>
      <c r="C577" s="19" t="s">
        <v>1352</v>
      </c>
      <c r="D577" s="18" t="s">
        <v>1579</v>
      </c>
      <c r="E577" s="19" t="s">
        <v>1580</v>
      </c>
      <c r="F577" s="19"/>
      <c r="G577" s="19">
        <v>6</v>
      </c>
      <c r="H577" s="19">
        <v>3</v>
      </c>
      <c r="I577" s="19">
        <v>1</v>
      </c>
      <c r="J577" s="19" t="str">
        <f t="shared" si="40"/>
        <v>O</v>
      </c>
      <c r="K577" s="106" t="s">
        <v>79</v>
      </c>
      <c r="L577" s="19"/>
      <c r="M577" s="19"/>
      <c r="N577" s="19" t="s">
        <v>1581</v>
      </c>
      <c r="O577" s="80">
        <v>49.09</v>
      </c>
      <c r="P577" s="131"/>
      <c r="Q577" s="18"/>
      <c r="V577" s="1">
        <f t="shared" si="39"/>
        <v>3</v>
      </c>
      <c r="W577" s="1" t="e">
        <f>_xlfn.XLOOKUP(N577,#REF!,#REF!,"없음")</f>
        <v>#REF!</v>
      </c>
      <c r="Y577" s="1" t="e">
        <f>_xlfn.XLOOKUP(N577,#REF!,#REF!,"없음")</f>
        <v>#REF!</v>
      </c>
    </row>
    <row r="578" spans="1:25" ht="13.5" customHeight="1">
      <c r="A578" s="18" t="s">
        <v>47</v>
      </c>
      <c r="B578" s="18" t="s">
        <v>48</v>
      </c>
      <c r="C578" s="19" t="s">
        <v>251</v>
      </c>
      <c r="D578" s="18" t="s">
        <v>1582</v>
      </c>
      <c r="E578" s="19"/>
      <c r="F578" s="19"/>
      <c r="G578" s="19">
        <v>72</v>
      </c>
      <c r="H578" s="19">
        <v>4</v>
      </c>
      <c r="I578" s="19">
        <v>2</v>
      </c>
      <c r="J578" s="19" t="str">
        <f t="shared" si="40"/>
        <v>O</v>
      </c>
      <c r="K578" s="106" t="s">
        <v>53</v>
      </c>
      <c r="L578" s="19"/>
      <c r="M578" s="19"/>
      <c r="N578" s="19">
        <v>10199100</v>
      </c>
      <c r="O578" s="80">
        <v>2.0099999999999998</v>
      </c>
      <c r="P578" s="131"/>
      <c r="Q578" s="18"/>
      <c r="V578" s="1">
        <f t="shared" si="39"/>
        <v>4</v>
      </c>
      <c r="W578" s="1" t="e">
        <f>_xlfn.XLOOKUP(N578,#REF!,#REF!,"없음")</f>
        <v>#REF!</v>
      </c>
      <c r="Y578" s="1" t="e">
        <f>_xlfn.XLOOKUP(N578,#REF!,#REF!,"없음")</f>
        <v>#REF!</v>
      </c>
    </row>
    <row r="579" spans="1:25" ht="13.5" customHeight="1">
      <c r="A579" s="18" t="s">
        <v>47</v>
      </c>
      <c r="B579" s="18" t="s">
        <v>48</v>
      </c>
      <c r="C579" s="19" t="s">
        <v>251</v>
      </c>
      <c r="D579" s="18" t="s">
        <v>1583</v>
      </c>
      <c r="E579" s="19"/>
      <c r="F579" s="19"/>
      <c r="G579" s="19">
        <v>288</v>
      </c>
      <c r="H579" s="19">
        <v>34</v>
      </c>
      <c r="I579" s="19">
        <v>2</v>
      </c>
      <c r="J579" s="19" t="str">
        <f t="shared" si="40"/>
        <v>O</v>
      </c>
      <c r="K579" s="106" t="s">
        <v>53</v>
      </c>
      <c r="L579" s="19" t="s">
        <v>144</v>
      </c>
      <c r="M579" s="19" t="s">
        <v>253</v>
      </c>
      <c r="N579" s="19">
        <v>10199354</v>
      </c>
      <c r="O579" s="80">
        <v>0.91</v>
      </c>
      <c r="P579" s="131"/>
      <c r="Q579" s="18"/>
      <c r="R579" s="1">
        <v>2</v>
      </c>
      <c r="S579" s="1" t="s">
        <v>1417</v>
      </c>
      <c r="T579" s="1">
        <v>1</v>
      </c>
      <c r="U579" s="112">
        <f>_xlfn.CEILING.MATH(_xlfn.NORM.S.INV(IF(S579="A",0.99,IF(S579="B",0.95,IF(S579="C",0.9,0.95))))*SQRT((G579*T579)/365)*SQRT(R579*30),1)</f>
        <v>9</v>
      </c>
      <c r="V579" s="1">
        <f t="shared" si="39"/>
        <v>43</v>
      </c>
      <c r="W579" s="1" t="e">
        <f>_xlfn.XLOOKUP(N579,#REF!,#REF!,"없음")</f>
        <v>#REF!</v>
      </c>
      <c r="X579" s="1">
        <v>34</v>
      </c>
      <c r="Y579" s="1" t="e">
        <f>_xlfn.XLOOKUP(N579,#REF!,#REF!,"없음")</f>
        <v>#REF!</v>
      </c>
    </row>
    <row r="580" spans="1:25" ht="13.5" customHeight="1">
      <c r="A580" s="18" t="s">
        <v>47</v>
      </c>
      <c r="B580" s="18" t="s">
        <v>48</v>
      </c>
      <c r="C580" s="19" t="s">
        <v>251</v>
      </c>
      <c r="D580" s="18" t="s">
        <v>1584</v>
      </c>
      <c r="E580" s="19"/>
      <c r="F580" s="19"/>
      <c r="G580" s="19">
        <v>50</v>
      </c>
      <c r="H580" s="19">
        <v>4</v>
      </c>
      <c r="I580" s="19">
        <v>2</v>
      </c>
      <c r="J580" s="19" t="str">
        <f t="shared" si="40"/>
        <v>O</v>
      </c>
      <c r="K580" s="106" t="s">
        <v>53</v>
      </c>
      <c r="L580" s="19" t="s">
        <v>144</v>
      </c>
      <c r="M580" s="19" t="s">
        <v>1585</v>
      </c>
      <c r="N580" s="19">
        <v>10199482</v>
      </c>
      <c r="O580" s="80">
        <v>20.57</v>
      </c>
      <c r="P580" s="131"/>
      <c r="Q580" s="18"/>
      <c r="V580" s="1">
        <f t="shared" si="39"/>
        <v>4</v>
      </c>
      <c r="W580" s="1" t="e">
        <f>_xlfn.XLOOKUP(N580,#REF!,#REF!,"없음")</f>
        <v>#REF!</v>
      </c>
      <c r="Y580" s="1" t="e">
        <f>_xlfn.XLOOKUP(N580,#REF!,#REF!,"없음")</f>
        <v>#REF!</v>
      </c>
    </row>
    <row r="581" spans="1:25" ht="13.5" customHeight="1">
      <c r="A581" s="18" t="s">
        <v>47</v>
      </c>
      <c r="B581" s="18" t="s">
        <v>48</v>
      </c>
      <c r="C581" s="19" t="s">
        <v>251</v>
      </c>
      <c r="D581" s="18" t="s">
        <v>1586</v>
      </c>
      <c r="E581" s="19"/>
      <c r="F581" s="19"/>
      <c r="G581" s="19">
        <v>24</v>
      </c>
      <c r="H581" s="19">
        <v>4</v>
      </c>
      <c r="I581" s="19">
        <v>2</v>
      </c>
      <c r="J581" s="19" t="str">
        <f t="shared" si="40"/>
        <v>O</v>
      </c>
      <c r="K581" s="106" t="s">
        <v>53</v>
      </c>
      <c r="L581" s="19" t="s">
        <v>144</v>
      </c>
      <c r="M581" s="19" t="s">
        <v>1587</v>
      </c>
      <c r="N581" s="19">
        <v>10199105</v>
      </c>
      <c r="O581" s="80"/>
      <c r="P581" s="131"/>
      <c r="Q581" s="18"/>
      <c r="V581" s="1">
        <f t="shared" si="39"/>
        <v>4</v>
      </c>
      <c r="W581" s="1" t="e">
        <f>_xlfn.XLOOKUP(N581,#REF!,#REF!,"없음")</f>
        <v>#REF!</v>
      </c>
      <c r="X581" s="1">
        <v>4</v>
      </c>
      <c r="Y581" s="1" t="e">
        <f>_xlfn.XLOOKUP(N581,#REF!,#REF!,"없음")</f>
        <v>#REF!</v>
      </c>
    </row>
    <row r="582" spans="1:25" ht="13.5" customHeight="1">
      <c r="A582" s="18" t="s">
        <v>47</v>
      </c>
      <c r="B582" s="18" t="s">
        <v>48</v>
      </c>
      <c r="C582" s="19" t="s">
        <v>251</v>
      </c>
      <c r="D582" s="18" t="s">
        <v>1588</v>
      </c>
      <c r="E582" s="19" t="s">
        <v>1589</v>
      </c>
      <c r="F582" s="19" t="s">
        <v>1590</v>
      </c>
      <c r="G582" s="19">
        <v>40</v>
      </c>
      <c r="H582" s="19">
        <v>4</v>
      </c>
      <c r="I582" s="19">
        <v>2</v>
      </c>
      <c r="J582" s="19" t="str">
        <f t="shared" si="40"/>
        <v>O</v>
      </c>
      <c r="K582" s="106" t="s">
        <v>53</v>
      </c>
      <c r="L582" s="19"/>
      <c r="M582" s="19"/>
      <c r="N582" s="19">
        <v>10198915</v>
      </c>
      <c r="O582" s="80">
        <v>1.27</v>
      </c>
      <c r="P582" s="131"/>
      <c r="Q582" s="18"/>
      <c r="V582" s="1">
        <f t="shared" si="39"/>
        <v>4</v>
      </c>
      <c r="W582" s="1" t="e">
        <f>_xlfn.XLOOKUP(N582,#REF!,#REF!,"없음")</f>
        <v>#REF!</v>
      </c>
      <c r="Y582" s="1" t="e">
        <f>_xlfn.XLOOKUP(N582,#REF!,#REF!,"없음")</f>
        <v>#REF!</v>
      </c>
    </row>
    <row r="583" spans="1:25" ht="13.5" customHeight="1">
      <c r="A583" s="18" t="s">
        <v>47</v>
      </c>
      <c r="B583" s="18" t="s">
        <v>48</v>
      </c>
      <c r="C583" s="19" t="s">
        <v>251</v>
      </c>
      <c r="D583" s="18" t="s">
        <v>1591</v>
      </c>
      <c r="E583" s="19"/>
      <c r="F583" s="19"/>
      <c r="G583" s="19">
        <v>434</v>
      </c>
      <c r="H583" s="19">
        <v>10</v>
      </c>
      <c r="I583" s="19">
        <v>4</v>
      </c>
      <c r="J583" s="19" t="str">
        <f t="shared" si="40"/>
        <v>O</v>
      </c>
      <c r="K583" s="106" t="s">
        <v>53</v>
      </c>
      <c r="L583" s="19"/>
      <c r="M583" s="19"/>
      <c r="N583" s="19">
        <v>10199357</v>
      </c>
      <c r="O583" s="80">
        <v>1.51</v>
      </c>
      <c r="P583" s="131"/>
      <c r="Q583" s="18"/>
      <c r="T583" s="1">
        <v>1</v>
      </c>
      <c r="U583" s="112">
        <f>_xlfn.CEILING.MATH(_xlfn.NORM.S.INV(IF(S583="A",0.99,IF(S583="B",0.95,IF(S583="C",0.9,0.95))))*SQRT((G583*T583)/365)*SQRT(R583*30),1)</f>
        <v>0</v>
      </c>
      <c r="V583" s="1">
        <f t="shared" si="39"/>
        <v>10</v>
      </c>
      <c r="W583" s="1" t="e">
        <f>_xlfn.XLOOKUP(N583,#REF!,#REF!,"없음")</f>
        <v>#REF!</v>
      </c>
      <c r="Y583" s="1" t="e">
        <f>_xlfn.XLOOKUP(N583,#REF!,#REF!,"없음")</f>
        <v>#REF!</v>
      </c>
    </row>
    <row r="584" spans="1:25" ht="13.5" customHeight="1">
      <c r="A584" s="18" t="s">
        <v>47</v>
      </c>
      <c r="B584" s="109" t="s">
        <v>48</v>
      </c>
      <c r="C584" s="19" t="s">
        <v>251</v>
      </c>
      <c r="D584" s="18" t="s">
        <v>1592</v>
      </c>
      <c r="E584" s="19"/>
      <c r="F584" s="19"/>
      <c r="G584" s="19">
        <v>16</v>
      </c>
      <c r="H584" s="19">
        <v>2</v>
      </c>
      <c r="I584" s="19">
        <v>1</v>
      </c>
      <c r="J584" s="19" t="str">
        <f t="shared" si="40"/>
        <v>O</v>
      </c>
      <c r="K584" s="106" t="s">
        <v>53</v>
      </c>
      <c r="L584" s="19"/>
      <c r="M584" s="19"/>
      <c r="N584" s="19">
        <v>10199472</v>
      </c>
      <c r="O584" s="80">
        <v>6.99</v>
      </c>
      <c r="P584" s="131"/>
      <c r="Q584" s="18"/>
      <c r="V584" s="1">
        <f t="shared" si="39"/>
        <v>2</v>
      </c>
      <c r="W584" s="1" t="e">
        <f>_xlfn.XLOOKUP(N584,#REF!,#REF!,"없음")</f>
        <v>#REF!</v>
      </c>
      <c r="Y584" s="1" t="e">
        <f>_xlfn.XLOOKUP(N584,#REF!,#REF!,"없음")</f>
        <v>#REF!</v>
      </c>
    </row>
    <row r="585" spans="1:25" ht="13.5" customHeight="1">
      <c r="A585" s="18" t="s">
        <v>47</v>
      </c>
      <c r="B585" s="109" t="s">
        <v>1470</v>
      </c>
      <c r="C585" s="19" t="s">
        <v>211</v>
      </c>
      <c r="D585" s="18" t="s">
        <v>1593</v>
      </c>
      <c r="E585" s="19" t="s">
        <v>1594</v>
      </c>
      <c r="F585" s="19"/>
      <c r="G585" s="19">
        <v>2</v>
      </c>
      <c r="H585" s="19">
        <v>2</v>
      </c>
      <c r="I585" s="19">
        <v>1</v>
      </c>
      <c r="J585" s="19" t="str">
        <f t="shared" si="40"/>
        <v>O</v>
      </c>
      <c r="K585" s="106">
        <v>232</v>
      </c>
      <c r="L585" s="19"/>
      <c r="M585" s="19"/>
      <c r="N585" s="19">
        <v>10501063</v>
      </c>
      <c r="O585" s="80">
        <v>335.54</v>
      </c>
      <c r="P585" s="131"/>
      <c r="Q585" s="18"/>
      <c r="V585" s="1">
        <f t="shared" si="39"/>
        <v>2</v>
      </c>
      <c r="W585" s="1" t="e">
        <f>_xlfn.XLOOKUP(N585,#REF!,#REF!,"없음")</f>
        <v>#REF!</v>
      </c>
      <c r="Y585" s="1" t="e">
        <f>_xlfn.XLOOKUP(N585,#REF!,#REF!,"없음")</f>
        <v>#REF!</v>
      </c>
    </row>
    <row r="586" spans="1:25" ht="13.5" customHeight="1">
      <c r="A586" s="18" t="s">
        <v>47</v>
      </c>
      <c r="B586" s="109" t="s">
        <v>1470</v>
      </c>
      <c r="C586" s="19" t="s">
        <v>148</v>
      </c>
      <c r="D586" s="18" t="s">
        <v>1595</v>
      </c>
      <c r="E586" s="19" t="s">
        <v>1596</v>
      </c>
      <c r="F586" s="19"/>
      <c r="G586" s="19">
        <v>2</v>
      </c>
      <c r="H586" s="19">
        <v>2</v>
      </c>
      <c r="I586" s="19">
        <v>1</v>
      </c>
      <c r="J586" s="19" t="str">
        <f t="shared" si="40"/>
        <v>O</v>
      </c>
      <c r="K586" s="106" t="s">
        <v>152</v>
      </c>
      <c r="L586" s="19"/>
      <c r="M586" s="19"/>
      <c r="N586" s="19">
        <v>10729555</v>
      </c>
      <c r="O586" s="80">
        <v>882.13</v>
      </c>
      <c r="P586" s="131"/>
      <c r="Q586" s="18"/>
      <c r="V586" s="1">
        <f t="shared" si="39"/>
        <v>2</v>
      </c>
      <c r="W586" s="1" t="e">
        <f>_xlfn.XLOOKUP(N586,#REF!,#REF!,"없음")</f>
        <v>#REF!</v>
      </c>
      <c r="Y586" s="1" t="e">
        <f>_xlfn.XLOOKUP(N586,#REF!,#REF!,"없음")</f>
        <v>#REF!</v>
      </c>
    </row>
    <row r="587" spans="1:25" ht="13.5" customHeight="1">
      <c r="A587" s="18" t="s">
        <v>47</v>
      </c>
      <c r="B587" s="109" t="s">
        <v>1470</v>
      </c>
      <c r="C587" s="19" t="s">
        <v>1597</v>
      </c>
      <c r="D587" s="18" t="s">
        <v>1598</v>
      </c>
      <c r="E587" s="19" t="s">
        <v>1599</v>
      </c>
      <c r="F587" s="19"/>
      <c r="G587" s="19">
        <v>2</v>
      </c>
      <c r="H587" s="19">
        <v>2</v>
      </c>
      <c r="I587" s="19">
        <v>1</v>
      </c>
      <c r="J587" s="19" t="str">
        <f t="shared" si="40"/>
        <v>O</v>
      </c>
      <c r="K587" s="106" t="s">
        <v>53</v>
      </c>
      <c r="L587" s="19"/>
      <c r="M587" s="19"/>
      <c r="N587" s="19">
        <v>10516582</v>
      </c>
      <c r="O587" s="80">
        <v>6.62</v>
      </c>
      <c r="P587" s="131"/>
      <c r="Q587" s="18"/>
      <c r="V587" s="1">
        <f t="shared" si="39"/>
        <v>2</v>
      </c>
      <c r="W587" s="1" t="e">
        <f>_xlfn.XLOOKUP(N587,#REF!,#REF!,"없음")</f>
        <v>#REF!</v>
      </c>
      <c r="Y587" s="1" t="e">
        <f>_xlfn.XLOOKUP(N587,#REF!,#REF!,"없음")</f>
        <v>#REF!</v>
      </c>
    </row>
    <row r="588" spans="1:25" ht="13.5" customHeight="1">
      <c r="A588" s="18" t="s">
        <v>47</v>
      </c>
      <c r="B588" s="18" t="s">
        <v>48</v>
      </c>
      <c r="C588" s="19" t="s">
        <v>251</v>
      </c>
      <c r="D588" s="18" t="s">
        <v>1600</v>
      </c>
      <c r="E588" s="19" t="s">
        <v>1601</v>
      </c>
      <c r="F588" s="19" t="s">
        <v>1532</v>
      </c>
      <c r="G588" s="19">
        <v>2</v>
      </c>
      <c r="H588" s="19">
        <v>1</v>
      </c>
      <c r="I588" s="19">
        <v>1</v>
      </c>
      <c r="J588" s="19" t="str">
        <f t="shared" si="40"/>
        <v>O</v>
      </c>
      <c r="K588" s="106" t="s">
        <v>53</v>
      </c>
      <c r="L588" s="19"/>
      <c r="M588" s="19"/>
      <c r="N588" s="19">
        <v>10710666</v>
      </c>
      <c r="O588" s="80">
        <v>49.5</v>
      </c>
      <c r="P588" s="131"/>
      <c r="Q588" s="18"/>
      <c r="V588" s="1">
        <f t="shared" si="39"/>
        <v>1</v>
      </c>
      <c r="W588" s="1" t="e">
        <f>_xlfn.XLOOKUP(N588,#REF!,#REF!,"없음")</f>
        <v>#REF!</v>
      </c>
      <c r="Y588" s="1" t="e">
        <f>_xlfn.XLOOKUP(N588,#REF!,#REF!,"없음")</f>
        <v>#REF!</v>
      </c>
    </row>
    <row r="589" spans="1:25" ht="13.5" customHeight="1">
      <c r="A589" s="18" t="s">
        <v>47</v>
      </c>
      <c r="B589" s="18" t="s">
        <v>48</v>
      </c>
      <c r="C589" s="19" t="s">
        <v>1602</v>
      </c>
      <c r="D589" s="18" t="s">
        <v>1603</v>
      </c>
      <c r="E589" s="19"/>
      <c r="F589" s="19" t="s">
        <v>1532</v>
      </c>
      <c r="G589" s="19">
        <v>5</v>
      </c>
      <c r="H589" s="19">
        <v>1</v>
      </c>
      <c r="I589" s="19">
        <v>1</v>
      </c>
      <c r="J589" s="19" t="str">
        <f t="shared" si="40"/>
        <v>O</v>
      </c>
      <c r="K589" s="106" t="s">
        <v>53</v>
      </c>
      <c r="L589" s="19"/>
      <c r="M589" s="19"/>
      <c r="N589" s="19">
        <v>10245713</v>
      </c>
      <c r="O589" s="80">
        <v>12.64</v>
      </c>
      <c r="P589" s="131"/>
      <c r="Q589" s="18"/>
      <c r="V589" s="1">
        <f t="shared" si="39"/>
        <v>1</v>
      </c>
      <c r="W589" s="1" t="e">
        <f>_xlfn.XLOOKUP(N589,#REF!,#REF!,"없음")</f>
        <v>#REF!</v>
      </c>
      <c r="Y589" s="1" t="e">
        <f>_xlfn.XLOOKUP(N589,#REF!,#REF!,"없음")</f>
        <v>#REF!</v>
      </c>
    </row>
    <row r="590" spans="1:25" ht="13.5" customHeight="1">
      <c r="A590" s="18" t="s">
        <v>47</v>
      </c>
      <c r="B590" s="18" t="s">
        <v>48</v>
      </c>
      <c r="C590" s="19" t="s">
        <v>1491</v>
      </c>
      <c r="D590" s="18" t="s">
        <v>1604</v>
      </c>
      <c r="E590" s="19"/>
      <c r="F590" s="19" t="s">
        <v>1532</v>
      </c>
      <c r="G590" s="19">
        <v>2</v>
      </c>
      <c r="H590" s="19">
        <v>1</v>
      </c>
      <c r="I590" s="19">
        <v>1</v>
      </c>
      <c r="J590" s="19" t="str">
        <f t="shared" si="40"/>
        <v>O</v>
      </c>
      <c r="K590" s="106" t="s">
        <v>53</v>
      </c>
      <c r="L590" s="19"/>
      <c r="M590" s="19"/>
      <c r="N590" s="19">
        <v>10245719</v>
      </c>
      <c r="O590" s="80">
        <v>64.260000000000005</v>
      </c>
      <c r="P590" s="131"/>
      <c r="Q590" s="18"/>
      <c r="V590" s="1">
        <f t="shared" si="39"/>
        <v>1</v>
      </c>
      <c r="W590" s="1" t="e">
        <f>_xlfn.XLOOKUP(N590,#REF!,#REF!,"없음")</f>
        <v>#REF!</v>
      </c>
      <c r="Y590" s="1" t="e">
        <f>_xlfn.XLOOKUP(N590,#REF!,#REF!,"없음")</f>
        <v>#REF!</v>
      </c>
    </row>
    <row r="591" spans="1:25" ht="13.5" customHeight="1">
      <c r="A591" s="18" t="s">
        <v>47</v>
      </c>
      <c r="B591" s="109" t="s">
        <v>48</v>
      </c>
      <c r="C591" s="19" t="s">
        <v>148</v>
      </c>
      <c r="D591" s="18" t="s">
        <v>1605</v>
      </c>
      <c r="E591" s="19"/>
      <c r="F591" s="19" t="s">
        <v>1532</v>
      </c>
      <c r="G591" s="19">
        <v>1</v>
      </c>
      <c r="H591" s="19">
        <v>1</v>
      </c>
      <c r="I591" s="19">
        <v>1</v>
      </c>
      <c r="J591" s="19" t="str">
        <f t="shared" si="40"/>
        <v>O</v>
      </c>
      <c r="K591" s="106" t="s">
        <v>178</v>
      </c>
      <c r="L591" s="19"/>
      <c r="M591" s="19"/>
      <c r="N591" s="19">
        <v>10872418</v>
      </c>
      <c r="O591" s="80">
        <v>936.32</v>
      </c>
      <c r="P591" s="131"/>
      <c r="Q591" s="18"/>
      <c r="V591" s="1">
        <f t="shared" si="39"/>
        <v>1</v>
      </c>
      <c r="W591" s="1" t="e">
        <f>_xlfn.XLOOKUP(N591,#REF!,#REF!,"없음")</f>
        <v>#REF!</v>
      </c>
      <c r="Y591" s="1" t="e">
        <f>_xlfn.XLOOKUP(N591,#REF!,#REF!,"없음")</f>
        <v>#REF!</v>
      </c>
    </row>
    <row r="592" spans="1:25" ht="13.5" customHeight="1">
      <c r="A592" s="18" t="s">
        <v>47</v>
      </c>
      <c r="B592" s="109" t="s">
        <v>48</v>
      </c>
      <c r="C592" s="19" t="s">
        <v>1606</v>
      </c>
      <c r="D592" s="18" t="s">
        <v>1607</v>
      </c>
      <c r="E592" s="19" t="s">
        <v>1608</v>
      </c>
      <c r="F592" s="19" t="s">
        <v>1532</v>
      </c>
      <c r="G592" s="19">
        <v>1</v>
      </c>
      <c r="H592" s="19">
        <v>1</v>
      </c>
      <c r="I592" s="19">
        <v>1</v>
      </c>
      <c r="J592" s="19" t="str">
        <f t="shared" si="40"/>
        <v>O</v>
      </c>
      <c r="K592" s="106" t="s">
        <v>53</v>
      </c>
      <c r="L592" s="19"/>
      <c r="M592" s="19"/>
      <c r="N592" s="19">
        <v>10872415</v>
      </c>
      <c r="O592" s="80">
        <v>3201.88</v>
      </c>
      <c r="P592" s="131"/>
      <c r="Q592" s="18"/>
      <c r="V592" s="1">
        <f t="shared" si="39"/>
        <v>1</v>
      </c>
      <c r="W592" s="1" t="e">
        <f>_xlfn.XLOOKUP(N592,#REF!,#REF!,"없음")</f>
        <v>#REF!</v>
      </c>
      <c r="Y592" s="1" t="e">
        <f>_xlfn.XLOOKUP(N592,#REF!,#REF!,"없음")</f>
        <v>#REF!</v>
      </c>
    </row>
    <row r="593" spans="1:25" ht="13.5" customHeight="1">
      <c r="A593" s="18" t="s">
        <v>47</v>
      </c>
      <c r="B593" s="18" t="s">
        <v>48</v>
      </c>
      <c r="C593" s="19" t="s">
        <v>1609</v>
      </c>
      <c r="D593" s="18" t="s">
        <v>1610</v>
      </c>
      <c r="E593" s="19" t="s">
        <v>1611</v>
      </c>
      <c r="F593" s="19" t="s">
        <v>1532</v>
      </c>
      <c r="G593" s="19">
        <v>1</v>
      </c>
      <c r="H593" s="19">
        <v>1</v>
      </c>
      <c r="I593" s="19">
        <v>1</v>
      </c>
      <c r="J593" s="19" t="str">
        <f t="shared" si="40"/>
        <v>O</v>
      </c>
      <c r="K593" s="106" t="s">
        <v>53</v>
      </c>
      <c r="L593" s="19"/>
      <c r="M593" s="19"/>
      <c r="N593" s="19">
        <v>10872416</v>
      </c>
      <c r="O593" s="80">
        <v>1014.7</v>
      </c>
      <c r="P593" s="131"/>
      <c r="Q593" s="18"/>
      <c r="V593" s="1">
        <f t="shared" si="39"/>
        <v>1</v>
      </c>
      <c r="W593" s="1" t="e">
        <f>_xlfn.XLOOKUP(N593,#REF!,#REF!,"없음")</f>
        <v>#REF!</v>
      </c>
      <c r="Y593" s="1" t="e">
        <f>_xlfn.XLOOKUP(N593,#REF!,#REF!,"없음")</f>
        <v>#REF!</v>
      </c>
    </row>
    <row r="594" spans="1:25" ht="13.35" customHeight="1">
      <c r="A594" s="18" t="s">
        <v>47</v>
      </c>
      <c r="B594" s="18" t="s">
        <v>48</v>
      </c>
      <c r="C594" s="19" t="s">
        <v>1612</v>
      </c>
      <c r="D594" s="18" t="s">
        <v>1613</v>
      </c>
      <c r="E594" s="19" t="s">
        <v>1614</v>
      </c>
      <c r="F594" s="19" t="s">
        <v>1532</v>
      </c>
      <c r="G594" s="19">
        <v>1</v>
      </c>
      <c r="H594" s="19">
        <v>1</v>
      </c>
      <c r="I594" s="19">
        <v>1</v>
      </c>
      <c r="J594" s="19" t="str">
        <f t="shared" si="40"/>
        <v>O</v>
      </c>
      <c r="K594" s="106" t="s">
        <v>53</v>
      </c>
      <c r="L594" s="19"/>
      <c r="M594" s="19"/>
      <c r="N594" s="19">
        <v>10872417</v>
      </c>
      <c r="O594" s="80">
        <v>1161</v>
      </c>
      <c r="P594" s="131"/>
      <c r="Q594" s="18"/>
      <c r="V594" s="1">
        <f t="shared" si="39"/>
        <v>1</v>
      </c>
      <c r="W594" s="1" t="e">
        <f>_xlfn.XLOOKUP(N594,#REF!,#REF!,"없음")</f>
        <v>#REF!</v>
      </c>
      <c r="Y594" s="1" t="e">
        <f>_xlfn.XLOOKUP(N594,#REF!,#REF!,"없음")</f>
        <v>#REF!</v>
      </c>
    </row>
    <row r="595" spans="1:25" ht="13.5" customHeight="1">
      <c r="A595" s="18" t="s">
        <v>47</v>
      </c>
      <c r="B595" s="18" t="s">
        <v>48</v>
      </c>
      <c r="C595" s="19" t="s">
        <v>251</v>
      </c>
      <c r="D595" s="18" t="s">
        <v>1615</v>
      </c>
      <c r="E595" s="19"/>
      <c r="F595" s="19"/>
      <c r="G595" s="19">
        <v>10</v>
      </c>
      <c r="H595" s="19">
        <v>2</v>
      </c>
      <c r="I595" s="19">
        <v>1</v>
      </c>
      <c r="J595" s="19" t="str">
        <f t="shared" si="40"/>
        <v>O</v>
      </c>
      <c r="K595" s="106" t="s">
        <v>53</v>
      </c>
      <c r="L595" s="19"/>
      <c r="M595" s="19"/>
      <c r="N595" s="19">
        <v>10199531</v>
      </c>
      <c r="O595" s="80">
        <v>22.09</v>
      </c>
      <c r="P595" s="131"/>
      <c r="Q595" s="18"/>
      <c r="V595" s="1">
        <f t="shared" si="39"/>
        <v>2</v>
      </c>
      <c r="W595" s="1" t="e">
        <f>_xlfn.XLOOKUP(N595,#REF!,#REF!,"없음")</f>
        <v>#REF!</v>
      </c>
      <c r="Y595" s="1" t="e">
        <f>_xlfn.XLOOKUP(N595,#REF!,#REF!,"없음")</f>
        <v>#REF!</v>
      </c>
    </row>
    <row r="596" spans="1:25" ht="13.5" customHeight="1">
      <c r="A596" s="18" t="s">
        <v>47</v>
      </c>
      <c r="B596" s="18" t="s">
        <v>48</v>
      </c>
      <c r="C596" s="19" t="s">
        <v>1268</v>
      </c>
      <c r="D596" s="18" t="s">
        <v>1332</v>
      </c>
      <c r="E596" s="19"/>
      <c r="F596" s="19"/>
      <c r="G596" s="19">
        <v>29</v>
      </c>
      <c r="H596" s="19">
        <v>2</v>
      </c>
      <c r="I596" s="19">
        <v>2</v>
      </c>
      <c r="J596" s="19" t="str">
        <f t="shared" si="40"/>
        <v>O</v>
      </c>
      <c r="K596" s="106" t="s">
        <v>1333</v>
      </c>
      <c r="L596" s="19"/>
      <c r="M596" s="19"/>
      <c r="N596" s="19" t="s">
        <v>1616</v>
      </c>
      <c r="O596" s="80">
        <v>396.44</v>
      </c>
      <c r="P596" s="131"/>
      <c r="Q596" s="18"/>
      <c r="V596" s="1">
        <f t="shared" si="39"/>
        <v>2</v>
      </c>
      <c r="W596" s="1" t="e">
        <f>_xlfn.XLOOKUP(N596,#REF!,#REF!,"없음")</f>
        <v>#REF!</v>
      </c>
      <c r="Y596" s="1" t="e">
        <f>_xlfn.XLOOKUP(N596,#REF!,#REF!,"없음")</f>
        <v>#REF!</v>
      </c>
    </row>
    <row r="597" spans="1:25" ht="13.5" customHeight="1">
      <c r="A597" s="18" t="s">
        <v>47</v>
      </c>
      <c r="B597" s="109" t="s">
        <v>48</v>
      </c>
      <c r="C597" s="76" t="s">
        <v>369</v>
      </c>
      <c r="D597" s="18" t="s">
        <v>1617</v>
      </c>
      <c r="E597" s="19" t="s">
        <v>1608</v>
      </c>
      <c r="F597" s="19"/>
      <c r="G597" s="19"/>
      <c r="H597" s="19">
        <v>1</v>
      </c>
      <c r="I597" s="19">
        <v>1</v>
      </c>
      <c r="J597" s="19" t="str">
        <f t="shared" si="40"/>
        <v>O</v>
      </c>
      <c r="K597" s="106" t="s">
        <v>568</v>
      </c>
      <c r="L597" s="19"/>
      <c r="M597" s="19"/>
      <c r="N597" s="19" t="s">
        <v>419</v>
      </c>
      <c r="O597" s="80"/>
      <c r="P597" s="131"/>
      <c r="Q597" s="18"/>
      <c r="V597" s="1">
        <f t="shared" si="39"/>
        <v>1</v>
      </c>
      <c r="W597" s="1" t="e">
        <f>_xlfn.XLOOKUP(N597,#REF!,#REF!,"없음")</f>
        <v>#REF!</v>
      </c>
      <c r="Y597" s="1" t="e">
        <f>_xlfn.XLOOKUP(N597,#REF!,#REF!,"없음")</f>
        <v>#REF!</v>
      </c>
    </row>
    <row r="598" spans="1:25" ht="13.5" customHeight="1">
      <c r="A598" s="18" t="s">
        <v>47</v>
      </c>
      <c r="B598" s="125" t="s">
        <v>48</v>
      </c>
      <c r="C598" s="108" t="s">
        <v>1352</v>
      </c>
      <c r="D598" s="126" t="s">
        <v>1618</v>
      </c>
      <c r="E598" s="19">
        <v>952</v>
      </c>
      <c r="F598" s="19"/>
      <c r="G598" s="19">
        <v>26</v>
      </c>
      <c r="H598" s="19">
        <v>1</v>
      </c>
      <c r="I598" s="19">
        <v>1</v>
      </c>
      <c r="J598" s="19" t="str">
        <f t="shared" si="40"/>
        <v>O</v>
      </c>
      <c r="K598" s="106" t="s">
        <v>53</v>
      </c>
      <c r="L598" s="19"/>
      <c r="M598" s="19"/>
      <c r="N598" s="19" t="s">
        <v>1619</v>
      </c>
      <c r="O598" s="80">
        <v>20.56</v>
      </c>
      <c r="P598" s="131"/>
      <c r="Q598" s="18"/>
      <c r="V598" s="1">
        <f t="shared" si="39"/>
        <v>1</v>
      </c>
      <c r="W598" s="1" t="e">
        <f>_xlfn.XLOOKUP(N598,#REF!,#REF!,"없음")</f>
        <v>#REF!</v>
      </c>
      <c r="Y598" s="1" t="e">
        <f>_xlfn.XLOOKUP(N598,#REF!,#REF!,"없음")</f>
        <v>#REF!</v>
      </c>
    </row>
    <row r="599" spans="1:25" ht="13.5" customHeight="1">
      <c r="A599" s="18" t="s">
        <v>47</v>
      </c>
      <c r="B599" s="125" t="s">
        <v>48</v>
      </c>
      <c r="C599" s="108" t="s">
        <v>1352</v>
      </c>
      <c r="D599" s="126" t="s">
        <v>1620</v>
      </c>
      <c r="E599" s="19">
        <v>892</v>
      </c>
      <c r="F599" s="19"/>
      <c r="G599" s="19">
        <v>572</v>
      </c>
      <c r="H599" s="19">
        <v>2</v>
      </c>
      <c r="I599" s="19">
        <v>1</v>
      </c>
      <c r="J599" s="19" t="str">
        <f t="shared" si="40"/>
        <v>O</v>
      </c>
      <c r="K599" s="106" t="s">
        <v>53</v>
      </c>
      <c r="L599" s="19"/>
      <c r="M599" s="19"/>
      <c r="N599" s="19" t="s">
        <v>1621</v>
      </c>
      <c r="O599" s="80">
        <v>15.78</v>
      </c>
      <c r="P599" s="131"/>
      <c r="Q599" s="18"/>
      <c r="R599" s="1">
        <v>2</v>
      </c>
      <c r="S599" s="1" t="s">
        <v>1417</v>
      </c>
      <c r="T599" s="1">
        <v>0.5</v>
      </c>
      <c r="U599" s="112">
        <f>_xlfn.CEILING.MATH(_xlfn.NORM.S.INV(IF(S599="A",0.99,IF(S599="B",0.95,IF(S599="C",0.9,0.95))))*SQRT((G599*T599)/365)*SQRT(R599*30),1)</f>
        <v>9</v>
      </c>
      <c r="V599" s="1">
        <f t="shared" si="39"/>
        <v>11</v>
      </c>
      <c r="W599" s="1" t="e">
        <f>_xlfn.XLOOKUP(N599,#REF!,#REF!,"없음")</f>
        <v>#REF!</v>
      </c>
      <c r="Y599" s="1" t="e">
        <f>_xlfn.XLOOKUP(N599,#REF!,#REF!,"없음")</f>
        <v>#REF!</v>
      </c>
    </row>
    <row r="600" spans="1:25" ht="13.5" customHeight="1">
      <c r="A600" s="18" t="s">
        <v>47</v>
      </c>
      <c r="B600" s="125" t="s">
        <v>48</v>
      </c>
      <c r="C600" s="108" t="s">
        <v>1352</v>
      </c>
      <c r="D600" s="126" t="s">
        <v>1622</v>
      </c>
      <c r="E600" s="19">
        <v>925</v>
      </c>
      <c r="F600" s="19"/>
      <c r="G600" s="19">
        <v>8160</v>
      </c>
      <c r="H600" s="19">
        <v>5</v>
      </c>
      <c r="I600" s="19">
        <v>1</v>
      </c>
      <c r="J600" s="19" t="str">
        <f t="shared" si="40"/>
        <v>O</v>
      </c>
      <c r="K600" s="106" t="s">
        <v>53</v>
      </c>
      <c r="L600" s="19"/>
      <c r="M600" s="19"/>
      <c r="N600" s="19" t="s">
        <v>1623</v>
      </c>
      <c r="O600" s="80">
        <v>21.94</v>
      </c>
      <c r="P600" s="131"/>
      <c r="Q600" s="18"/>
      <c r="R600" s="1">
        <v>2</v>
      </c>
      <c r="S600" s="1" t="s">
        <v>1417</v>
      </c>
      <c r="T600" s="1">
        <v>0.5</v>
      </c>
      <c r="U600" s="112">
        <f>_xlfn.CEILING.MATH(_xlfn.NORM.S.INV(IF(S600="A",0.99,IF(S600="B",0.95,IF(S600="C",0.9,0.95))))*SQRT((G600*T600)/365)*SQRT(R600*30),1)</f>
        <v>34</v>
      </c>
      <c r="V600" s="1">
        <f t="shared" si="39"/>
        <v>39</v>
      </c>
      <c r="W600" s="1" t="e">
        <f>_xlfn.XLOOKUP(N600,#REF!,#REF!,"없음")</f>
        <v>#REF!</v>
      </c>
      <c r="Y600" s="1" t="e">
        <f>_xlfn.XLOOKUP(N600,#REF!,#REF!,"없음")</f>
        <v>#REF!</v>
      </c>
    </row>
    <row r="601" spans="1:25" ht="13.5" customHeight="1">
      <c r="A601" s="18" t="s">
        <v>47</v>
      </c>
      <c r="B601" s="125" t="s">
        <v>48</v>
      </c>
      <c r="C601" s="108" t="s">
        <v>1352</v>
      </c>
      <c r="D601" s="126" t="s">
        <v>1624</v>
      </c>
      <c r="E601" s="19">
        <v>832</v>
      </c>
      <c r="F601" s="19"/>
      <c r="G601" s="19">
        <v>15</v>
      </c>
      <c r="H601" s="19">
        <v>1</v>
      </c>
      <c r="I601" s="19">
        <v>1</v>
      </c>
      <c r="J601" s="19" t="str">
        <f t="shared" si="40"/>
        <v>O</v>
      </c>
      <c r="K601" s="106" t="s">
        <v>53</v>
      </c>
      <c r="L601" s="19"/>
      <c r="M601" s="19"/>
      <c r="N601" s="19" t="s">
        <v>1625</v>
      </c>
      <c r="O601" s="80">
        <v>17.41</v>
      </c>
      <c r="P601" s="131"/>
      <c r="Q601" s="18"/>
      <c r="V601" s="1">
        <f t="shared" si="39"/>
        <v>1</v>
      </c>
      <c r="W601" s="1" t="e">
        <f>_xlfn.XLOOKUP(N601,#REF!,#REF!,"없음")</f>
        <v>#REF!</v>
      </c>
      <c r="Y601" s="1" t="e">
        <f>_xlfn.XLOOKUP(N601,#REF!,#REF!,"없음")</f>
        <v>#REF!</v>
      </c>
    </row>
    <row r="602" spans="1:25" ht="13.5" customHeight="1">
      <c r="A602" s="18" t="s">
        <v>47</v>
      </c>
      <c r="B602" s="125" t="s">
        <v>48</v>
      </c>
      <c r="C602" s="108" t="s">
        <v>1352</v>
      </c>
      <c r="D602" s="126" t="s">
        <v>1626</v>
      </c>
      <c r="E602" s="19">
        <v>294</v>
      </c>
      <c r="F602" s="19"/>
      <c r="G602" s="19">
        <v>2</v>
      </c>
      <c r="H602" s="19">
        <v>1</v>
      </c>
      <c r="I602" s="19">
        <v>1</v>
      </c>
      <c r="J602" s="19" t="str">
        <f t="shared" si="40"/>
        <v>O</v>
      </c>
      <c r="K602" s="106" t="s">
        <v>53</v>
      </c>
      <c r="L602" s="19"/>
      <c r="M602" s="19"/>
      <c r="N602" s="19" t="s">
        <v>1627</v>
      </c>
      <c r="O602" s="80">
        <v>11.43</v>
      </c>
      <c r="P602" s="131"/>
      <c r="Q602" s="18"/>
      <c r="V602" s="1">
        <f t="shared" si="39"/>
        <v>1</v>
      </c>
      <c r="W602" s="1" t="e">
        <f>_xlfn.XLOOKUP(N602,#REF!,#REF!,"없음")</f>
        <v>#REF!</v>
      </c>
      <c r="Y602" s="1" t="e">
        <f>_xlfn.XLOOKUP(N602,#REF!,#REF!,"없음")</f>
        <v>#REF!</v>
      </c>
    </row>
    <row r="603" spans="1:25" ht="13.5" customHeight="1">
      <c r="A603" s="18" t="s">
        <v>47</v>
      </c>
      <c r="B603" s="125" t="s">
        <v>48</v>
      </c>
      <c r="C603" s="108" t="s">
        <v>1352</v>
      </c>
      <c r="D603" s="126" t="s">
        <v>1628</v>
      </c>
      <c r="E603" s="19">
        <v>225</v>
      </c>
      <c r="F603" s="19"/>
      <c r="G603" s="19">
        <v>2</v>
      </c>
      <c r="H603" s="19">
        <v>1</v>
      </c>
      <c r="I603" s="19">
        <v>1</v>
      </c>
      <c r="J603" s="19" t="str">
        <f t="shared" si="40"/>
        <v>O</v>
      </c>
      <c r="K603" s="106" t="s">
        <v>53</v>
      </c>
      <c r="L603" s="19"/>
      <c r="M603" s="19"/>
      <c r="N603" s="19" t="s">
        <v>1629</v>
      </c>
      <c r="O603" s="80">
        <v>10.52</v>
      </c>
      <c r="P603" s="131"/>
      <c r="Q603" s="18"/>
      <c r="V603" s="1">
        <f t="shared" si="39"/>
        <v>1</v>
      </c>
      <c r="W603" s="1" t="e">
        <f>_xlfn.XLOOKUP(N603,#REF!,#REF!,"없음")</f>
        <v>#REF!</v>
      </c>
      <c r="Y603" s="1" t="e">
        <f>_xlfn.XLOOKUP(N603,#REF!,#REF!,"없음")</f>
        <v>#REF!</v>
      </c>
    </row>
    <row r="604" spans="1:25" ht="13.5" customHeight="1">
      <c r="A604" s="18" t="s">
        <v>47</v>
      </c>
      <c r="B604" s="125" t="s">
        <v>48</v>
      </c>
      <c r="C604" s="108" t="s">
        <v>1352</v>
      </c>
      <c r="D604" s="126" t="s">
        <v>1630</v>
      </c>
      <c r="E604" s="19">
        <v>666</v>
      </c>
      <c r="F604" s="19"/>
      <c r="G604" s="19">
        <v>450</v>
      </c>
      <c r="H604" s="19">
        <v>2</v>
      </c>
      <c r="I604" s="19">
        <v>1</v>
      </c>
      <c r="J604" s="19" t="str">
        <f t="shared" si="40"/>
        <v>O</v>
      </c>
      <c r="K604" s="106" t="s">
        <v>53</v>
      </c>
      <c r="L604" s="19"/>
      <c r="M604" s="19"/>
      <c r="N604" s="19" t="s">
        <v>1631</v>
      </c>
      <c r="O604" s="80">
        <v>14.8</v>
      </c>
      <c r="P604" s="131"/>
      <c r="Q604" s="18"/>
      <c r="R604" s="1">
        <v>2</v>
      </c>
      <c r="S604" s="1" t="s">
        <v>1417</v>
      </c>
      <c r="T604" s="1">
        <v>0.5</v>
      </c>
      <c r="U604" s="112">
        <f>_xlfn.CEILING.MATH(_xlfn.NORM.S.INV(IF(S604="A",0.99,IF(S604="B",0.95,IF(S604="C",0.9,0.95))))*SQRT((G604*T604)/365)*SQRT(R604*30),1)</f>
        <v>8</v>
      </c>
      <c r="V604" s="1">
        <f t="shared" si="39"/>
        <v>10</v>
      </c>
      <c r="W604" s="1" t="e">
        <f>_xlfn.XLOOKUP(N604,#REF!,#REF!,"없음")</f>
        <v>#REF!</v>
      </c>
      <c r="Y604" s="1" t="e">
        <f>_xlfn.XLOOKUP(N604,#REF!,#REF!,"없음")</f>
        <v>#REF!</v>
      </c>
    </row>
    <row r="605" spans="1:25" ht="13.5" customHeight="1">
      <c r="A605" s="18" t="s">
        <v>47</v>
      </c>
      <c r="B605" s="125" t="s">
        <v>48</v>
      </c>
      <c r="C605" s="108" t="s">
        <v>1352</v>
      </c>
      <c r="D605" s="126" t="s">
        <v>1632</v>
      </c>
      <c r="E605" s="19">
        <v>908</v>
      </c>
      <c r="F605" s="19"/>
      <c r="G605" s="19">
        <v>120</v>
      </c>
      <c r="H605" s="19">
        <v>1</v>
      </c>
      <c r="I605" s="19">
        <v>1</v>
      </c>
      <c r="J605" s="19" t="str">
        <f t="shared" si="40"/>
        <v>O</v>
      </c>
      <c r="K605" s="106" t="s">
        <v>53</v>
      </c>
      <c r="L605" s="19"/>
      <c r="M605" s="19"/>
      <c r="N605" s="19" t="s">
        <v>1633</v>
      </c>
      <c r="O605" s="80">
        <v>21.88</v>
      </c>
      <c r="P605" s="131"/>
      <c r="Q605" s="18"/>
      <c r="R605" s="1">
        <v>2</v>
      </c>
      <c r="S605" s="1" t="s">
        <v>1417</v>
      </c>
      <c r="T605" s="1">
        <v>0.5</v>
      </c>
      <c r="U605" s="112">
        <f>_xlfn.CEILING.MATH(_xlfn.NORM.S.INV(IF(S605="A",0.99,IF(S605="B",0.95,IF(S605="C",0.9,0.95))))*SQRT((G605*T605)/365)*SQRT(R605*30),1)</f>
        <v>5</v>
      </c>
      <c r="V605" s="1">
        <f t="shared" si="39"/>
        <v>6</v>
      </c>
      <c r="W605" s="1" t="e">
        <f>_xlfn.XLOOKUP(N605,#REF!,#REF!,"없음")</f>
        <v>#REF!</v>
      </c>
      <c r="Y605" s="1" t="e">
        <f>_xlfn.XLOOKUP(N605,#REF!,#REF!,"없음")</f>
        <v>#REF!</v>
      </c>
    </row>
    <row r="606" spans="1:25" ht="13.5" customHeight="1">
      <c r="A606" s="18" t="s">
        <v>47</v>
      </c>
      <c r="B606" s="125" t="s">
        <v>48</v>
      </c>
      <c r="C606" s="108" t="s">
        <v>1352</v>
      </c>
      <c r="D606" s="126" t="s">
        <v>1634</v>
      </c>
      <c r="E606" s="19">
        <v>640</v>
      </c>
      <c r="F606" s="19"/>
      <c r="G606" s="19">
        <v>2</v>
      </c>
      <c r="H606" s="19">
        <v>1</v>
      </c>
      <c r="I606" s="19">
        <v>1</v>
      </c>
      <c r="J606" s="19" t="str">
        <f t="shared" si="40"/>
        <v>O</v>
      </c>
      <c r="K606" s="106" t="s">
        <v>53</v>
      </c>
      <c r="L606" s="19"/>
      <c r="M606" s="19"/>
      <c r="N606" s="19" t="s">
        <v>1635</v>
      </c>
      <c r="O606" s="80">
        <v>14.71</v>
      </c>
      <c r="P606" s="131"/>
      <c r="Q606" s="18"/>
      <c r="V606" s="1">
        <f t="shared" si="39"/>
        <v>1</v>
      </c>
      <c r="W606" s="1" t="e">
        <f>_xlfn.XLOOKUP(N606,#REF!,#REF!,"없음")</f>
        <v>#REF!</v>
      </c>
      <c r="Y606" s="1" t="e">
        <f>_xlfn.XLOOKUP(N606,#REF!,#REF!,"없음")</f>
        <v>#REF!</v>
      </c>
    </row>
    <row r="607" spans="1:25" ht="13.5" customHeight="1">
      <c r="A607" s="18" t="s">
        <v>47</v>
      </c>
      <c r="B607" s="125" t="s">
        <v>48</v>
      </c>
      <c r="C607" s="108" t="s">
        <v>1352</v>
      </c>
      <c r="D607" s="126" t="s">
        <v>1636</v>
      </c>
      <c r="E607" s="19">
        <v>850</v>
      </c>
      <c r="F607" s="19"/>
      <c r="G607" s="19">
        <v>32</v>
      </c>
      <c r="H607" s="19">
        <v>1</v>
      </c>
      <c r="I607" s="19">
        <v>1</v>
      </c>
      <c r="J607" s="19" t="str">
        <f t="shared" si="40"/>
        <v>O</v>
      </c>
      <c r="K607" s="106" t="s">
        <v>53</v>
      </c>
      <c r="L607" s="19"/>
      <c r="M607" s="19"/>
      <c r="N607" s="19" t="s">
        <v>1637</v>
      </c>
      <c r="O607" s="80">
        <v>32.11</v>
      </c>
      <c r="P607" s="131"/>
      <c r="Q607" s="18"/>
      <c r="V607" s="1">
        <f t="shared" si="39"/>
        <v>1</v>
      </c>
      <c r="W607" s="1" t="e">
        <f>_xlfn.XLOOKUP(N607,#REF!,#REF!,"없음")</f>
        <v>#REF!</v>
      </c>
      <c r="Y607" s="1" t="e">
        <f>_xlfn.XLOOKUP(N607,#REF!,#REF!,"없음")</f>
        <v>#REF!</v>
      </c>
    </row>
    <row r="608" spans="1:25" ht="13.5" customHeight="1">
      <c r="A608" s="18" t="s">
        <v>47</v>
      </c>
      <c r="B608" s="125" t="s">
        <v>48</v>
      </c>
      <c r="C608" s="108" t="s">
        <v>1352</v>
      </c>
      <c r="D608" s="126" t="s">
        <v>1638</v>
      </c>
      <c r="E608" s="19">
        <v>842</v>
      </c>
      <c r="F608" s="19"/>
      <c r="G608" s="19">
        <v>80</v>
      </c>
      <c r="H608" s="19">
        <v>1</v>
      </c>
      <c r="I608" s="19">
        <v>1</v>
      </c>
      <c r="J608" s="19" t="str">
        <f t="shared" si="40"/>
        <v>O</v>
      </c>
      <c r="K608" s="106" t="s">
        <v>53</v>
      </c>
      <c r="L608" s="19"/>
      <c r="M608" s="19"/>
      <c r="N608" s="19" t="s">
        <v>1639</v>
      </c>
      <c r="O608" s="80">
        <v>29.63</v>
      </c>
      <c r="P608" s="131"/>
      <c r="Q608" s="18"/>
      <c r="V608" s="1">
        <f t="shared" si="39"/>
        <v>1</v>
      </c>
      <c r="W608" s="1" t="e">
        <f>_xlfn.XLOOKUP(N608,#REF!,#REF!,"없음")</f>
        <v>#REF!</v>
      </c>
      <c r="Y608" s="1" t="e">
        <f>_xlfn.XLOOKUP(N608,#REF!,#REF!,"없음")</f>
        <v>#REF!</v>
      </c>
    </row>
    <row r="609" spans="1:25" ht="13.5" customHeight="1">
      <c r="A609" s="18" t="s">
        <v>47</v>
      </c>
      <c r="B609" s="125" t="s">
        <v>48</v>
      </c>
      <c r="C609" s="108" t="s">
        <v>1352</v>
      </c>
      <c r="D609" s="126" t="s">
        <v>1640</v>
      </c>
      <c r="E609" s="19">
        <v>587</v>
      </c>
      <c r="F609" s="19"/>
      <c r="G609" s="19">
        <v>2</v>
      </c>
      <c r="H609" s="19">
        <v>1</v>
      </c>
      <c r="I609" s="19">
        <v>1</v>
      </c>
      <c r="J609" s="19" t="str">
        <f t="shared" si="40"/>
        <v>O</v>
      </c>
      <c r="K609" s="106" t="s">
        <v>53</v>
      </c>
      <c r="L609" s="19"/>
      <c r="M609" s="19"/>
      <c r="N609" s="19" t="s">
        <v>1641</v>
      </c>
      <c r="O609" s="80">
        <v>14.28</v>
      </c>
      <c r="P609" s="131"/>
      <c r="Q609" s="18"/>
      <c r="V609" s="1">
        <f t="shared" si="39"/>
        <v>1</v>
      </c>
      <c r="W609" s="1" t="e">
        <f>_xlfn.XLOOKUP(N609,#REF!,#REF!,"없음")</f>
        <v>#REF!</v>
      </c>
      <c r="Y609" s="1" t="e">
        <f>_xlfn.XLOOKUP(N609,#REF!,#REF!,"없음")</f>
        <v>#REF!</v>
      </c>
    </row>
    <row r="610" spans="1:25" ht="13.5" customHeight="1">
      <c r="A610" s="18" t="s">
        <v>47</v>
      </c>
      <c r="B610" s="125" t="s">
        <v>48</v>
      </c>
      <c r="C610" s="108" t="s">
        <v>1352</v>
      </c>
      <c r="D610" s="126" t="s">
        <v>1642</v>
      </c>
      <c r="E610" s="19">
        <v>259</v>
      </c>
      <c r="F610" s="19"/>
      <c r="G610" s="19">
        <v>2</v>
      </c>
      <c r="H610" s="19">
        <v>1</v>
      </c>
      <c r="I610" s="19">
        <v>1</v>
      </c>
      <c r="J610" s="19" t="str">
        <f t="shared" si="40"/>
        <v>O</v>
      </c>
      <c r="K610" s="106" t="s">
        <v>53</v>
      </c>
      <c r="L610" s="19"/>
      <c r="M610" s="19"/>
      <c r="N610" s="19" t="s">
        <v>1643</v>
      </c>
      <c r="O610" s="80">
        <v>10.95</v>
      </c>
      <c r="P610" s="131"/>
      <c r="Q610" s="18"/>
      <c r="V610" s="1">
        <f t="shared" si="39"/>
        <v>1</v>
      </c>
      <c r="W610" s="1" t="e">
        <f>_xlfn.XLOOKUP(N610,#REF!,#REF!,"없음")</f>
        <v>#REF!</v>
      </c>
      <c r="Y610" s="1" t="e">
        <f>_xlfn.XLOOKUP(N610,#REF!,#REF!,"없음")</f>
        <v>#REF!</v>
      </c>
    </row>
    <row r="611" spans="1:25" ht="13.5" customHeight="1">
      <c r="A611" s="18" t="s">
        <v>47</v>
      </c>
      <c r="B611" s="125" t="s">
        <v>48</v>
      </c>
      <c r="C611" s="108" t="s">
        <v>1352</v>
      </c>
      <c r="D611" s="126" t="s">
        <v>1644</v>
      </c>
      <c r="E611" s="19">
        <v>606</v>
      </c>
      <c r="F611" s="19"/>
      <c r="G611" s="19">
        <v>2</v>
      </c>
      <c r="H611" s="19">
        <v>1</v>
      </c>
      <c r="I611" s="19">
        <v>1</v>
      </c>
      <c r="J611" s="19" t="str">
        <f t="shared" si="40"/>
        <v>O</v>
      </c>
      <c r="K611" s="106" t="s">
        <v>53</v>
      </c>
      <c r="L611" s="19"/>
      <c r="M611" s="19"/>
      <c r="N611" s="19" t="s">
        <v>1645</v>
      </c>
      <c r="O611" s="80">
        <v>14.28</v>
      </c>
      <c r="P611" s="131"/>
      <c r="Q611" s="18"/>
      <c r="V611" s="1">
        <f t="shared" si="39"/>
        <v>1</v>
      </c>
      <c r="W611" s="1" t="e">
        <f>_xlfn.XLOOKUP(N611,#REF!,#REF!,"없음")</f>
        <v>#REF!</v>
      </c>
      <c r="Y611" s="1" t="e">
        <f>_xlfn.XLOOKUP(N611,#REF!,#REF!,"없음")</f>
        <v>#REF!</v>
      </c>
    </row>
    <row r="612" spans="1:25" ht="13.5" customHeight="1">
      <c r="A612" s="18" t="s">
        <v>47</v>
      </c>
      <c r="B612" s="125" t="s">
        <v>48</v>
      </c>
      <c r="C612" s="108" t="s">
        <v>1352</v>
      </c>
      <c r="D612" s="126" t="s">
        <v>1646</v>
      </c>
      <c r="E612" s="19">
        <v>622</v>
      </c>
      <c r="F612" s="19"/>
      <c r="G612" s="19">
        <v>2</v>
      </c>
      <c r="H612" s="19">
        <v>1</v>
      </c>
      <c r="I612" s="19">
        <v>1</v>
      </c>
      <c r="J612" s="19" t="str">
        <f t="shared" si="40"/>
        <v>O</v>
      </c>
      <c r="K612" s="106" t="s">
        <v>53</v>
      </c>
      <c r="L612" s="19"/>
      <c r="M612" s="19"/>
      <c r="N612" s="19" t="s">
        <v>1647</v>
      </c>
      <c r="O612" s="80">
        <v>14.28</v>
      </c>
      <c r="P612" s="131"/>
      <c r="Q612" s="18"/>
      <c r="V612" s="1">
        <f t="shared" si="39"/>
        <v>1</v>
      </c>
      <c r="W612" s="1" t="e">
        <f>_xlfn.XLOOKUP(N612,#REF!,#REF!,"없음")</f>
        <v>#REF!</v>
      </c>
      <c r="Y612" s="1" t="e">
        <f>_xlfn.XLOOKUP(N612,#REF!,#REF!,"없음")</f>
        <v>#REF!</v>
      </c>
    </row>
    <row r="613" spans="1:25" ht="13.5" customHeight="1">
      <c r="A613" s="18" t="s">
        <v>47</v>
      </c>
      <c r="B613" s="125" t="s">
        <v>48</v>
      </c>
      <c r="C613" s="108" t="s">
        <v>1352</v>
      </c>
      <c r="D613" s="126" t="s">
        <v>1648</v>
      </c>
      <c r="E613" s="19">
        <v>541</v>
      </c>
      <c r="F613" s="19"/>
      <c r="G613" s="19">
        <v>2</v>
      </c>
      <c r="H613" s="19">
        <v>1</v>
      </c>
      <c r="I613" s="19">
        <v>1</v>
      </c>
      <c r="J613" s="19" t="str">
        <f t="shared" si="40"/>
        <v>O</v>
      </c>
      <c r="K613" s="106" t="s">
        <v>53</v>
      </c>
      <c r="L613" s="19"/>
      <c r="M613" s="19"/>
      <c r="N613" s="19" t="s">
        <v>1649</v>
      </c>
      <c r="O613" s="80">
        <v>13.82</v>
      </c>
      <c r="P613" s="131"/>
      <c r="Q613" s="18"/>
      <c r="V613" s="1">
        <f t="shared" si="39"/>
        <v>1</v>
      </c>
      <c r="W613" s="1" t="e">
        <f>_xlfn.XLOOKUP(N613,#REF!,#REF!,"없음")</f>
        <v>#REF!</v>
      </c>
      <c r="Y613" s="1" t="e">
        <f>_xlfn.XLOOKUP(N613,#REF!,#REF!,"없음")</f>
        <v>#REF!</v>
      </c>
    </row>
    <row r="614" spans="1:25" ht="13.5" customHeight="1">
      <c r="A614" s="18" t="s">
        <v>47</v>
      </c>
      <c r="B614" s="125" t="s">
        <v>48</v>
      </c>
      <c r="C614" s="108" t="s">
        <v>1352</v>
      </c>
      <c r="D614" s="126" t="s">
        <v>1650</v>
      </c>
      <c r="E614" s="19">
        <v>548</v>
      </c>
      <c r="F614" s="19"/>
      <c r="G614" s="19">
        <v>2</v>
      </c>
      <c r="H614" s="19">
        <v>1</v>
      </c>
      <c r="I614" s="19">
        <v>1</v>
      </c>
      <c r="J614" s="19" t="str">
        <f t="shared" si="40"/>
        <v>O</v>
      </c>
      <c r="K614" s="106" t="s">
        <v>53</v>
      </c>
      <c r="L614" s="19"/>
      <c r="M614" s="19"/>
      <c r="N614" s="19" t="s">
        <v>1651</v>
      </c>
      <c r="O614" s="80">
        <v>13.82</v>
      </c>
      <c r="P614" s="131"/>
      <c r="Q614" s="18"/>
      <c r="V614" s="1">
        <f t="shared" si="39"/>
        <v>1</v>
      </c>
      <c r="W614" s="1" t="e">
        <f>_xlfn.XLOOKUP(N614,#REF!,#REF!,"없음")</f>
        <v>#REF!</v>
      </c>
      <c r="Y614" s="1" t="e">
        <f>_xlfn.XLOOKUP(N614,#REF!,#REF!,"없음")</f>
        <v>#REF!</v>
      </c>
    </row>
    <row r="615" spans="1:25" ht="13.5" customHeight="1">
      <c r="A615" s="18" t="s">
        <v>47</v>
      </c>
      <c r="B615" s="125" t="s">
        <v>48</v>
      </c>
      <c r="C615" s="108" t="s">
        <v>1352</v>
      </c>
      <c r="D615" s="126" t="s">
        <v>1652</v>
      </c>
      <c r="E615" s="19">
        <v>506</v>
      </c>
      <c r="F615" s="19"/>
      <c r="G615" s="19">
        <v>2</v>
      </c>
      <c r="H615" s="19">
        <v>1</v>
      </c>
      <c r="I615" s="19">
        <v>1</v>
      </c>
      <c r="J615" s="19" t="str">
        <f t="shared" si="40"/>
        <v>O</v>
      </c>
      <c r="K615" s="106" t="s">
        <v>53</v>
      </c>
      <c r="L615" s="19"/>
      <c r="M615" s="19"/>
      <c r="N615" s="19" t="s">
        <v>1653</v>
      </c>
      <c r="O615" s="80">
        <v>13.34</v>
      </c>
      <c r="P615" s="131"/>
      <c r="Q615" s="18"/>
      <c r="V615" s="1">
        <f t="shared" si="39"/>
        <v>1</v>
      </c>
      <c r="W615" s="1" t="e">
        <f>_xlfn.XLOOKUP(N615,#REF!,#REF!,"없음")</f>
        <v>#REF!</v>
      </c>
      <c r="Y615" s="1" t="e">
        <f>_xlfn.XLOOKUP(N615,#REF!,#REF!,"없음")</f>
        <v>#REF!</v>
      </c>
    </row>
    <row r="616" spans="1:25" ht="13.5" customHeight="1">
      <c r="A616" s="18" t="s">
        <v>47</v>
      </c>
      <c r="B616" s="125" t="s">
        <v>48</v>
      </c>
      <c r="C616" s="108" t="s">
        <v>1352</v>
      </c>
      <c r="D616" s="126" t="s">
        <v>1654</v>
      </c>
      <c r="E616" s="19">
        <v>660</v>
      </c>
      <c r="F616" s="19"/>
      <c r="G616" s="19">
        <v>36</v>
      </c>
      <c r="H616" s="19">
        <v>1</v>
      </c>
      <c r="I616" s="19">
        <v>1</v>
      </c>
      <c r="J616" s="19" t="str">
        <f t="shared" si="40"/>
        <v>O</v>
      </c>
      <c r="K616" s="106" t="s">
        <v>53</v>
      </c>
      <c r="L616" s="19"/>
      <c r="M616" s="19"/>
      <c r="N616" s="19" t="s">
        <v>1655</v>
      </c>
      <c r="O616" s="80">
        <v>17.3</v>
      </c>
      <c r="P616" s="131"/>
      <c r="Q616" s="18"/>
      <c r="V616" s="1">
        <f t="shared" si="39"/>
        <v>1</v>
      </c>
      <c r="W616" s="1" t="e">
        <f>_xlfn.XLOOKUP(N616,#REF!,#REF!,"없음")</f>
        <v>#REF!</v>
      </c>
      <c r="Y616" s="1" t="e">
        <f>_xlfn.XLOOKUP(N616,#REF!,#REF!,"없음")</f>
        <v>#REF!</v>
      </c>
    </row>
    <row r="617" spans="1:25" ht="13.5" customHeight="1">
      <c r="A617" s="18" t="s">
        <v>47</v>
      </c>
      <c r="B617" s="125" t="s">
        <v>48</v>
      </c>
      <c r="C617" s="108" t="s">
        <v>1352</v>
      </c>
      <c r="D617" s="126" t="s">
        <v>1656</v>
      </c>
      <c r="E617" s="19">
        <v>571</v>
      </c>
      <c r="F617" s="19"/>
      <c r="G617" s="19">
        <v>2</v>
      </c>
      <c r="H617" s="19">
        <v>1</v>
      </c>
      <c r="I617" s="19">
        <v>1</v>
      </c>
      <c r="J617" s="19" t="str">
        <f t="shared" si="40"/>
        <v>O</v>
      </c>
      <c r="K617" s="106" t="s">
        <v>53</v>
      </c>
      <c r="L617" s="19"/>
      <c r="M617" s="19"/>
      <c r="N617" s="19" t="s">
        <v>1657</v>
      </c>
      <c r="O617" s="80">
        <v>13.82</v>
      </c>
      <c r="P617" s="131"/>
      <c r="Q617" s="18"/>
      <c r="V617" s="1">
        <f t="shared" si="39"/>
        <v>1</v>
      </c>
      <c r="W617" s="1" t="e">
        <f>_xlfn.XLOOKUP(N617,#REF!,#REF!,"없음")</f>
        <v>#REF!</v>
      </c>
      <c r="Y617" s="1" t="e">
        <f>_xlfn.XLOOKUP(N617,#REF!,#REF!,"없음")</f>
        <v>#REF!</v>
      </c>
    </row>
    <row r="618" spans="1:25" ht="13.5" customHeight="1">
      <c r="A618" s="18" t="s">
        <v>47</v>
      </c>
      <c r="B618" s="125" t="s">
        <v>48</v>
      </c>
      <c r="C618" s="108" t="s">
        <v>1352</v>
      </c>
      <c r="D618" s="126" t="s">
        <v>1658</v>
      </c>
      <c r="E618" s="19">
        <v>513</v>
      </c>
      <c r="F618" s="19"/>
      <c r="G618" s="19">
        <v>2</v>
      </c>
      <c r="H618" s="19">
        <v>1</v>
      </c>
      <c r="I618" s="19">
        <v>1</v>
      </c>
      <c r="J618" s="19" t="str">
        <f t="shared" si="40"/>
        <v>O</v>
      </c>
      <c r="K618" s="106" t="s">
        <v>53</v>
      </c>
      <c r="L618" s="19"/>
      <c r="M618" s="19"/>
      <c r="N618" s="19" t="s">
        <v>1659</v>
      </c>
      <c r="O618" s="80">
        <v>13.34</v>
      </c>
      <c r="P618" s="131"/>
      <c r="Q618" s="18"/>
      <c r="V618" s="1">
        <f t="shared" si="39"/>
        <v>1</v>
      </c>
      <c r="W618" s="1" t="e">
        <f>_xlfn.XLOOKUP(N618,#REF!,#REF!,"없음")</f>
        <v>#REF!</v>
      </c>
      <c r="Y618" s="1" t="e">
        <f>_xlfn.XLOOKUP(N618,#REF!,#REF!,"없음")</f>
        <v>#REF!</v>
      </c>
    </row>
    <row r="619" spans="1:25" ht="13.5" customHeight="1">
      <c r="A619" s="18" t="s">
        <v>47</v>
      </c>
      <c r="B619" s="125" t="s">
        <v>48</v>
      </c>
      <c r="C619" s="108" t="s">
        <v>1352</v>
      </c>
      <c r="D619" s="126" t="s">
        <v>1660</v>
      </c>
      <c r="E619" s="19">
        <v>660</v>
      </c>
      <c r="F619" s="19"/>
      <c r="G619" s="19">
        <v>228</v>
      </c>
      <c r="H619" s="19">
        <v>1</v>
      </c>
      <c r="I619" s="19">
        <v>1</v>
      </c>
      <c r="J619" s="19" t="str">
        <f t="shared" si="40"/>
        <v>O</v>
      </c>
      <c r="K619" s="106" t="s">
        <v>53</v>
      </c>
      <c r="L619" s="19"/>
      <c r="M619" s="19"/>
      <c r="N619" s="19" t="s">
        <v>1661</v>
      </c>
      <c r="O619" s="80">
        <v>20.6</v>
      </c>
      <c r="P619" s="131"/>
      <c r="Q619" s="18"/>
      <c r="R619" s="1">
        <v>2</v>
      </c>
      <c r="S619" s="1" t="s">
        <v>1289</v>
      </c>
      <c r="T619" s="1">
        <v>0.5</v>
      </c>
      <c r="U619" s="112">
        <f>_xlfn.CEILING.MATH(_xlfn.NORM.S.INV(IF(S619="A",0.99,IF(S619="B",0.95,IF(S619="C",0.9,0.95))))*SQRT((G619*T619)/365)*SQRT(R619*30),1)</f>
        <v>11</v>
      </c>
      <c r="V619" s="1">
        <f t="shared" si="39"/>
        <v>12</v>
      </c>
      <c r="W619" s="1" t="e">
        <f>_xlfn.XLOOKUP(N619,#REF!,#REF!,"없음")</f>
        <v>#REF!</v>
      </c>
      <c r="Y619" s="1" t="e">
        <f>_xlfn.XLOOKUP(N619,#REF!,#REF!,"없음")</f>
        <v>#REF!</v>
      </c>
    </row>
    <row r="620" spans="1:25" ht="13.5" customHeight="1">
      <c r="A620" s="18" t="s">
        <v>47</v>
      </c>
      <c r="B620" s="125" t="s">
        <v>48</v>
      </c>
      <c r="C620" s="108" t="s">
        <v>1352</v>
      </c>
      <c r="D620" s="126" t="s">
        <v>1662</v>
      </c>
      <c r="E620" s="19">
        <v>446</v>
      </c>
      <c r="F620" s="19"/>
      <c r="G620" s="19">
        <v>2</v>
      </c>
      <c r="H620" s="19">
        <v>1</v>
      </c>
      <c r="I620" s="19">
        <v>1</v>
      </c>
      <c r="J620" s="19" t="str">
        <f t="shared" si="40"/>
        <v>O</v>
      </c>
      <c r="K620" s="106" t="s">
        <v>53</v>
      </c>
      <c r="L620" s="19"/>
      <c r="M620" s="19"/>
      <c r="N620" s="19" t="s">
        <v>1663</v>
      </c>
      <c r="O620" s="80">
        <v>12.85</v>
      </c>
      <c r="P620" s="131"/>
      <c r="Q620" s="18"/>
      <c r="V620" s="1">
        <f t="shared" si="39"/>
        <v>1</v>
      </c>
      <c r="W620" s="1" t="e">
        <f>_xlfn.XLOOKUP(N620,#REF!,#REF!,"없음")</f>
        <v>#REF!</v>
      </c>
      <c r="Y620" s="1" t="e">
        <f>_xlfn.XLOOKUP(N620,#REF!,#REF!,"없음")</f>
        <v>#REF!</v>
      </c>
    </row>
    <row r="621" spans="1:25" ht="13.5" customHeight="1">
      <c r="A621" s="18" t="s">
        <v>47</v>
      </c>
      <c r="B621" s="125" t="s">
        <v>48</v>
      </c>
      <c r="C621" s="108" t="s">
        <v>1352</v>
      </c>
      <c r="D621" s="126" t="s">
        <v>1664</v>
      </c>
      <c r="E621" s="19">
        <v>467</v>
      </c>
      <c r="F621" s="19"/>
      <c r="G621" s="19">
        <v>2</v>
      </c>
      <c r="H621" s="19">
        <v>1</v>
      </c>
      <c r="I621" s="19">
        <v>1</v>
      </c>
      <c r="J621" s="19" t="str">
        <f t="shared" si="40"/>
        <v>O</v>
      </c>
      <c r="K621" s="106" t="s">
        <v>53</v>
      </c>
      <c r="L621" s="19"/>
      <c r="M621" s="19"/>
      <c r="N621" s="19" t="s">
        <v>1665</v>
      </c>
      <c r="O621" s="80">
        <v>12.64</v>
      </c>
      <c r="P621" s="131"/>
      <c r="Q621" s="18"/>
      <c r="V621" s="1">
        <f t="shared" si="39"/>
        <v>1</v>
      </c>
      <c r="W621" s="1" t="e">
        <f>_xlfn.XLOOKUP(N621,#REF!,#REF!,"없음")</f>
        <v>#REF!</v>
      </c>
      <c r="Y621" s="1" t="e">
        <f>_xlfn.XLOOKUP(N621,#REF!,#REF!,"없음")</f>
        <v>#REF!</v>
      </c>
    </row>
    <row r="622" spans="1:25" ht="13.5" customHeight="1">
      <c r="A622" s="18" t="s">
        <v>47</v>
      </c>
      <c r="B622" s="125" t="s">
        <v>48</v>
      </c>
      <c r="C622" s="108" t="s">
        <v>1352</v>
      </c>
      <c r="D622" s="126" t="s">
        <v>1666</v>
      </c>
      <c r="E622" s="19">
        <v>490</v>
      </c>
      <c r="F622" s="19"/>
      <c r="G622" s="19">
        <v>1</v>
      </c>
      <c r="H622" s="19">
        <v>1</v>
      </c>
      <c r="I622" s="19">
        <v>1</v>
      </c>
      <c r="J622" s="19" t="str">
        <f t="shared" si="40"/>
        <v>O</v>
      </c>
      <c r="K622" s="106" t="s">
        <v>53</v>
      </c>
      <c r="L622" s="19"/>
      <c r="M622" s="19"/>
      <c r="N622" s="19" t="s">
        <v>1667</v>
      </c>
      <c r="O622" s="80">
        <v>12.85</v>
      </c>
      <c r="P622" s="131"/>
      <c r="Q622" s="18"/>
      <c r="V622" s="1">
        <f t="shared" si="39"/>
        <v>1</v>
      </c>
      <c r="W622" s="1" t="e">
        <f>_xlfn.XLOOKUP(N622,#REF!,#REF!,"없음")</f>
        <v>#REF!</v>
      </c>
      <c r="Y622" s="1" t="e">
        <f>_xlfn.XLOOKUP(N622,#REF!,#REF!,"없음")</f>
        <v>#REF!</v>
      </c>
    </row>
    <row r="623" spans="1:25" ht="13.5" customHeight="1">
      <c r="A623" s="18" t="s">
        <v>47</v>
      </c>
      <c r="B623" s="125" t="s">
        <v>48</v>
      </c>
      <c r="C623" s="108" t="s">
        <v>1352</v>
      </c>
      <c r="D623" s="126" t="s">
        <v>1668</v>
      </c>
      <c r="E623" s="19">
        <v>483</v>
      </c>
      <c r="F623" s="19"/>
      <c r="G623" s="19">
        <v>2</v>
      </c>
      <c r="H623" s="19">
        <v>1</v>
      </c>
      <c r="I623" s="19">
        <v>1</v>
      </c>
      <c r="J623" s="19" t="str">
        <f t="shared" si="40"/>
        <v>O</v>
      </c>
      <c r="K623" s="106" t="s">
        <v>53</v>
      </c>
      <c r="L623" s="19"/>
      <c r="M623" s="19"/>
      <c r="N623" s="19" t="s">
        <v>1669</v>
      </c>
      <c r="O623" s="80">
        <v>12.85</v>
      </c>
      <c r="P623" s="131"/>
      <c r="Q623" s="18"/>
      <c r="V623" s="1">
        <f t="shared" si="39"/>
        <v>1</v>
      </c>
      <c r="W623" s="1" t="e">
        <f>_xlfn.XLOOKUP(N623,#REF!,#REF!,"없음")</f>
        <v>#REF!</v>
      </c>
      <c r="Y623" s="1" t="e">
        <f>_xlfn.XLOOKUP(N623,#REF!,#REF!,"없음")</f>
        <v>#REF!</v>
      </c>
    </row>
    <row r="624" spans="1:25" ht="13.5" customHeight="1">
      <c r="A624" s="18" t="s">
        <v>47</v>
      </c>
      <c r="B624" s="125" t="s">
        <v>48</v>
      </c>
      <c r="C624" s="108" t="s">
        <v>1352</v>
      </c>
      <c r="D624" s="126" t="s">
        <v>1670</v>
      </c>
      <c r="E624" s="19">
        <v>384</v>
      </c>
      <c r="F624" s="19"/>
      <c r="G624" s="19">
        <v>1</v>
      </c>
      <c r="H624" s="19">
        <v>1</v>
      </c>
      <c r="I624" s="19">
        <v>1</v>
      </c>
      <c r="J624" s="19" t="str">
        <f t="shared" si="40"/>
        <v>O</v>
      </c>
      <c r="K624" s="106" t="s">
        <v>53</v>
      </c>
      <c r="L624" s="19"/>
      <c r="M624" s="19"/>
      <c r="N624" s="19" t="s">
        <v>1671</v>
      </c>
      <c r="O624" s="80">
        <v>11.88</v>
      </c>
      <c r="P624" s="131"/>
      <c r="Q624" s="18"/>
      <c r="V624" s="1">
        <f t="shared" si="39"/>
        <v>1</v>
      </c>
      <c r="W624" s="1" t="e">
        <f>_xlfn.XLOOKUP(N624,#REF!,#REF!,"없음")</f>
        <v>#REF!</v>
      </c>
      <c r="Y624" s="1" t="e">
        <f>_xlfn.XLOOKUP(N624,#REF!,#REF!,"없음")</f>
        <v>#REF!</v>
      </c>
    </row>
    <row r="625" spans="1:25" ht="13.5" customHeight="1">
      <c r="A625" s="18" t="s">
        <v>47</v>
      </c>
      <c r="B625" s="125" t="s">
        <v>48</v>
      </c>
      <c r="C625" s="108" t="s">
        <v>1352</v>
      </c>
      <c r="D625" s="126" t="s">
        <v>1672</v>
      </c>
      <c r="E625" s="19">
        <v>412</v>
      </c>
      <c r="F625" s="19"/>
      <c r="G625" s="19">
        <v>2</v>
      </c>
      <c r="H625" s="19">
        <v>1</v>
      </c>
      <c r="I625" s="19">
        <v>1</v>
      </c>
      <c r="J625" s="19" t="str">
        <f t="shared" si="40"/>
        <v>O</v>
      </c>
      <c r="K625" s="106" t="s">
        <v>53</v>
      </c>
      <c r="L625" s="19"/>
      <c r="M625" s="19"/>
      <c r="N625" s="19" t="s">
        <v>1673</v>
      </c>
      <c r="O625" s="80">
        <v>12.4</v>
      </c>
      <c r="P625" s="131"/>
      <c r="Q625" s="18"/>
      <c r="V625" s="1">
        <f t="shared" si="39"/>
        <v>1</v>
      </c>
      <c r="W625" s="1" t="e">
        <f>_xlfn.XLOOKUP(N625,#REF!,#REF!,"없음")</f>
        <v>#REF!</v>
      </c>
      <c r="Y625" s="1" t="e">
        <f>_xlfn.XLOOKUP(N625,#REF!,#REF!,"없음")</f>
        <v>#REF!</v>
      </c>
    </row>
    <row r="626" spans="1:25" ht="13.5" customHeight="1">
      <c r="A626" s="18" t="s">
        <v>47</v>
      </c>
      <c r="B626" s="125" t="s">
        <v>48</v>
      </c>
      <c r="C626" s="108" t="s">
        <v>1352</v>
      </c>
      <c r="D626" s="126" t="s">
        <v>1674</v>
      </c>
      <c r="E626" s="19">
        <v>398</v>
      </c>
      <c r="F626" s="19"/>
      <c r="G626" s="19">
        <v>2</v>
      </c>
      <c r="H626" s="19">
        <v>1</v>
      </c>
      <c r="I626" s="19">
        <v>1</v>
      </c>
      <c r="J626" s="19" t="str">
        <f t="shared" si="40"/>
        <v>O</v>
      </c>
      <c r="K626" s="106" t="s">
        <v>53</v>
      </c>
      <c r="L626" s="19"/>
      <c r="M626" s="19"/>
      <c r="N626" s="19" t="s">
        <v>1675</v>
      </c>
      <c r="O626" s="80">
        <v>12.4</v>
      </c>
      <c r="P626" s="131"/>
      <c r="Q626" s="18"/>
      <c r="V626" s="1">
        <f t="shared" si="39"/>
        <v>1</v>
      </c>
      <c r="W626" s="1" t="e">
        <f>_xlfn.XLOOKUP(N626,#REF!,#REF!,"없음")</f>
        <v>#REF!</v>
      </c>
      <c r="Y626" s="1" t="e">
        <f>_xlfn.XLOOKUP(N626,#REF!,#REF!,"없음")</f>
        <v>#REF!</v>
      </c>
    </row>
    <row r="627" spans="1:25" ht="13.5" customHeight="1">
      <c r="A627" s="18" t="s">
        <v>47</v>
      </c>
      <c r="B627" s="125" t="s">
        <v>48</v>
      </c>
      <c r="C627" s="108" t="s">
        <v>1352</v>
      </c>
      <c r="D627" s="126" t="s">
        <v>1676</v>
      </c>
      <c r="E627" s="19">
        <v>433</v>
      </c>
      <c r="F627" s="19"/>
      <c r="G627" s="19">
        <v>2</v>
      </c>
      <c r="H627" s="19">
        <v>1</v>
      </c>
      <c r="I627" s="19">
        <v>1</v>
      </c>
      <c r="J627" s="19" t="str">
        <f t="shared" si="40"/>
        <v>O</v>
      </c>
      <c r="K627" s="106" t="s">
        <v>53</v>
      </c>
      <c r="L627" s="19"/>
      <c r="M627" s="19"/>
      <c r="N627" s="19" t="s">
        <v>1677</v>
      </c>
      <c r="O627" s="80">
        <v>12.4</v>
      </c>
      <c r="P627" s="131"/>
      <c r="Q627" s="18"/>
      <c r="V627" s="1">
        <f t="shared" si="39"/>
        <v>1</v>
      </c>
      <c r="W627" s="1" t="e">
        <f>_xlfn.XLOOKUP(N627,#REF!,#REF!,"없음")</f>
        <v>#REF!</v>
      </c>
      <c r="Y627" s="1" t="e">
        <f>_xlfn.XLOOKUP(N627,#REF!,#REF!,"없음")</f>
        <v>#REF!</v>
      </c>
    </row>
    <row r="628" spans="1:25" ht="13.5" customHeight="1">
      <c r="A628" s="18" t="s">
        <v>47</v>
      </c>
      <c r="B628" s="125" t="s">
        <v>48</v>
      </c>
      <c r="C628" s="108" t="s">
        <v>1352</v>
      </c>
      <c r="D628" s="126" t="s">
        <v>1678</v>
      </c>
      <c r="E628" s="19">
        <v>377</v>
      </c>
      <c r="F628" s="19"/>
      <c r="G628" s="19">
        <v>2</v>
      </c>
      <c r="H628" s="19">
        <v>1</v>
      </c>
      <c r="I628" s="19">
        <v>1</v>
      </c>
      <c r="J628" s="19" t="str">
        <f t="shared" si="40"/>
        <v>O</v>
      </c>
      <c r="K628" s="106" t="s">
        <v>53</v>
      </c>
      <c r="L628" s="19"/>
      <c r="M628" s="19"/>
      <c r="N628" s="19" t="s">
        <v>1679</v>
      </c>
      <c r="O628" s="80">
        <v>11.88</v>
      </c>
      <c r="P628" s="131"/>
      <c r="Q628" s="18"/>
      <c r="V628" s="1">
        <f t="shared" si="39"/>
        <v>1</v>
      </c>
      <c r="W628" s="1" t="e">
        <f>_xlfn.XLOOKUP(N628,#REF!,#REF!,"없음")</f>
        <v>#REF!</v>
      </c>
      <c r="Y628" s="1" t="e">
        <f>_xlfn.XLOOKUP(N628,#REF!,#REF!,"없음")</f>
        <v>#REF!</v>
      </c>
    </row>
    <row r="629" spans="1:25" ht="13.5" customHeight="1">
      <c r="A629" s="18" t="s">
        <v>47</v>
      </c>
      <c r="B629" s="125" t="s">
        <v>48</v>
      </c>
      <c r="C629" s="108" t="s">
        <v>1352</v>
      </c>
      <c r="D629" s="126" t="s">
        <v>1680</v>
      </c>
      <c r="E629" s="19">
        <v>363</v>
      </c>
      <c r="F629" s="19"/>
      <c r="G629" s="19">
        <v>2</v>
      </c>
      <c r="H629" s="19">
        <v>1</v>
      </c>
      <c r="I629" s="19">
        <v>1</v>
      </c>
      <c r="J629" s="19" t="str">
        <f t="shared" si="40"/>
        <v>O</v>
      </c>
      <c r="K629" s="106" t="s">
        <v>53</v>
      </c>
      <c r="L629" s="19"/>
      <c r="M629" s="19"/>
      <c r="N629" s="19" t="s">
        <v>1681</v>
      </c>
      <c r="O629" s="80">
        <v>11.88</v>
      </c>
      <c r="P629" s="131"/>
      <c r="Q629" s="18"/>
      <c r="V629" s="1">
        <f t="shared" si="39"/>
        <v>1</v>
      </c>
      <c r="W629" s="1" t="e">
        <f>_xlfn.XLOOKUP(N629,#REF!,#REF!,"없음")</f>
        <v>#REF!</v>
      </c>
      <c r="Y629" s="1" t="e">
        <f>_xlfn.XLOOKUP(N629,#REF!,#REF!,"없음")</f>
        <v>#REF!</v>
      </c>
    </row>
    <row r="630" spans="1:25" ht="13.5" customHeight="1">
      <c r="A630" s="18" t="s">
        <v>47</v>
      </c>
      <c r="B630" s="125" t="s">
        <v>48</v>
      </c>
      <c r="C630" s="108" t="s">
        <v>1352</v>
      </c>
      <c r="D630" s="126" t="s">
        <v>1682</v>
      </c>
      <c r="E630" s="19">
        <v>343</v>
      </c>
      <c r="F630" s="19"/>
      <c r="G630" s="19">
        <v>2</v>
      </c>
      <c r="H630" s="19">
        <v>1</v>
      </c>
      <c r="I630" s="19">
        <v>1</v>
      </c>
      <c r="J630" s="19" t="str">
        <f t="shared" si="40"/>
        <v>O</v>
      </c>
      <c r="K630" s="106" t="s">
        <v>53</v>
      </c>
      <c r="L630" s="19"/>
      <c r="M630" s="19"/>
      <c r="N630" s="19" t="s">
        <v>1683</v>
      </c>
      <c r="O630" s="80">
        <v>11.88</v>
      </c>
      <c r="P630" s="131"/>
      <c r="Q630" s="18"/>
      <c r="V630" s="1">
        <f t="shared" ref="V630:V693" si="41">H630+U630</f>
        <v>1</v>
      </c>
      <c r="W630" s="1" t="e">
        <f>_xlfn.XLOOKUP(N630,#REF!,#REF!,"없음")</f>
        <v>#REF!</v>
      </c>
      <c r="Y630" s="1" t="e">
        <f>_xlfn.XLOOKUP(N630,#REF!,#REF!,"없음")</f>
        <v>#REF!</v>
      </c>
    </row>
    <row r="631" spans="1:25" ht="13.5" customHeight="1">
      <c r="A631" s="18" t="s">
        <v>47</v>
      </c>
      <c r="B631" s="125" t="s">
        <v>48</v>
      </c>
      <c r="C631" s="108" t="s">
        <v>1352</v>
      </c>
      <c r="D631" s="126" t="s">
        <v>1684</v>
      </c>
      <c r="E631" s="19">
        <v>308</v>
      </c>
      <c r="F631" s="19"/>
      <c r="G631" s="19">
        <v>1</v>
      </c>
      <c r="H631" s="19">
        <v>1</v>
      </c>
      <c r="I631" s="19">
        <v>1</v>
      </c>
      <c r="J631" s="19" t="str">
        <f t="shared" si="40"/>
        <v>O</v>
      </c>
      <c r="K631" s="106" t="s">
        <v>53</v>
      </c>
      <c r="L631" s="19"/>
      <c r="M631" s="19"/>
      <c r="N631" s="19" t="s">
        <v>1685</v>
      </c>
      <c r="O631" s="80">
        <v>11.43</v>
      </c>
      <c r="P631" s="131"/>
      <c r="Q631" s="18"/>
      <c r="V631" s="1">
        <f t="shared" si="41"/>
        <v>1</v>
      </c>
      <c r="W631" s="1" t="e">
        <f>_xlfn.XLOOKUP(N631,#REF!,#REF!,"없음")</f>
        <v>#REF!</v>
      </c>
      <c r="Y631" s="1" t="e">
        <f>_xlfn.XLOOKUP(N631,#REF!,#REF!,"없음")</f>
        <v>#REF!</v>
      </c>
    </row>
    <row r="632" spans="1:25" ht="13.5" customHeight="1">
      <c r="A632" s="18" t="s">
        <v>47</v>
      </c>
      <c r="B632" s="125" t="s">
        <v>48</v>
      </c>
      <c r="C632" s="108" t="s">
        <v>1352</v>
      </c>
      <c r="D632" s="126" t="s">
        <v>1686</v>
      </c>
      <c r="E632" s="19">
        <v>273</v>
      </c>
      <c r="F632" s="19"/>
      <c r="G632" s="19">
        <v>1</v>
      </c>
      <c r="H632" s="19">
        <v>1</v>
      </c>
      <c r="I632" s="19">
        <v>1</v>
      </c>
      <c r="J632" s="19" t="str">
        <f t="shared" si="40"/>
        <v>O</v>
      </c>
      <c r="K632" s="106" t="s">
        <v>53</v>
      </c>
      <c r="L632" s="19"/>
      <c r="M632" s="19"/>
      <c r="N632" s="19" t="s">
        <v>1687</v>
      </c>
      <c r="O632" s="80">
        <v>10.95</v>
      </c>
      <c r="P632" s="131"/>
      <c r="Q632" s="18"/>
      <c r="V632" s="1">
        <f t="shared" si="41"/>
        <v>1</v>
      </c>
      <c r="W632" s="1" t="e">
        <f>_xlfn.XLOOKUP(N632,#REF!,#REF!,"없음")</f>
        <v>#REF!</v>
      </c>
      <c r="Y632" s="1" t="e">
        <f>_xlfn.XLOOKUP(N632,#REF!,#REF!,"없음")</f>
        <v>#REF!</v>
      </c>
    </row>
    <row r="633" spans="1:25" ht="13.5" customHeight="1">
      <c r="A633" s="18" t="s">
        <v>47</v>
      </c>
      <c r="B633" s="125" t="s">
        <v>48</v>
      </c>
      <c r="C633" s="108" t="s">
        <v>1352</v>
      </c>
      <c r="D633" s="126" t="s">
        <v>1688</v>
      </c>
      <c r="E633" s="19">
        <v>239</v>
      </c>
      <c r="F633" s="19"/>
      <c r="G633" s="19">
        <v>2</v>
      </c>
      <c r="H633" s="19">
        <v>1</v>
      </c>
      <c r="I633" s="19">
        <v>1</v>
      </c>
      <c r="J633" s="19" t="str">
        <f t="shared" si="40"/>
        <v>O</v>
      </c>
      <c r="K633" s="106" t="s">
        <v>53</v>
      </c>
      <c r="L633" s="19"/>
      <c r="M633" s="19"/>
      <c r="N633" s="19" t="s">
        <v>1689</v>
      </c>
      <c r="O633" s="80">
        <v>10.95</v>
      </c>
      <c r="P633" s="131"/>
      <c r="Q633" s="18"/>
      <c r="V633" s="1">
        <f t="shared" si="41"/>
        <v>1</v>
      </c>
      <c r="W633" s="1" t="e">
        <f>_xlfn.XLOOKUP(N633,#REF!,#REF!,"없음")</f>
        <v>#REF!</v>
      </c>
      <c r="Y633" s="1" t="e">
        <f>_xlfn.XLOOKUP(N633,#REF!,#REF!,"없음")</f>
        <v>#REF!</v>
      </c>
    </row>
    <row r="634" spans="1:25" ht="13.5" customHeight="1">
      <c r="A634" s="18" t="s">
        <v>47</v>
      </c>
      <c r="B634" s="125" t="s">
        <v>48</v>
      </c>
      <c r="C634" s="108" t="s">
        <v>1352</v>
      </c>
      <c r="D634" s="126" t="s">
        <v>1690</v>
      </c>
      <c r="E634" s="19">
        <v>232</v>
      </c>
      <c r="F634" s="19"/>
      <c r="G634" s="19">
        <v>1</v>
      </c>
      <c r="H634" s="19">
        <v>1</v>
      </c>
      <c r="I634" s="19">
        <v>1</v>
      </c>
      <c r="J634" s="19" t="str">
        <f t="shared" si="40"/>
        <v>O</v>
      </c>
      <c r="K634" s="106" t="s">
        <v>53</v>
      </c>
      <c r="L634" s="19"/>
      <c r="M634" s="19"/>
      <c r="N634" s="19" t="s">
        <v>1691</v>
      </c>
      <c r="O634" s="80">
        <v>10.52</v>
      </c>
      <c r="P634" s="131"/>
      <c r="Q634" s="18"/>
      <c r="V634" s="1">
        <f t="shared" si="41"/>
        <v>1</v>
      </c>
      <c r="W634" s="1" t="e">
        <f>_xlfn.XLOOKUP(N634,#REF!,#REF!,"없음")</f>
        <v>#REF!</v>
      </c>
      <c r="Y634" s="1" t="e">
        <f>_xlfn.XLOOKUP(N634,#REF!,#REF!,"없음")</f>
        <v>#REF!</v>
      </c>
    </row>
    <row r="635" spans="1:25" ht="13.5" customHeight="1">
      <c r="A635" s="18" t="s">
        <v>47</v>
      </c>
      <c r="B635" s="125" t="s">
        <v>48</v>
      </c>
      <c r="C635" s="108" t="s">
        <v>1352</v>
      </c>
      <c r="D635" s="126" t="s">
        <v>1692</v>
      </c>
      <c r="E635" s="19">
        <v>204</v>
      </c>
      <c r="F635" s="19"/>
      <c r="G635" s="19">
        <v>2</v>
      </c>
      <c r="H635" s="19">
        <v>1</v>
      </c>
      <c r="I635" s="19">
        <v>1</v>
      </c>
      <c r="J635" s="19" t="str">
        <f t="shared" si="40"/>
        <v>O</v>
      </c>
      <c r="K635" s="106" t="s">
        <v>53</v>
      </c>
      <c r="L635" s="19"/>
      <c r="M635" s="19"/>
      <c r="N635" s="19" t="s">
        <v>1693</v>
      </c>
      <c r="O635" s="80">
        <v>10.52</v>
      </c>
      <c r="P635" s="131"/>
      <c r="Q635" s="18"/>
      <c r="V635" s="1">
        <f t="shared" si="41"/>
        <v>1</v>
      </c>
      <c r="W635" s="1" t="e">
        <f>_xlfn.XLOOKUP(N635,#REF!,#REF!,"없음")</f>
        <v>#REF!</v>
      </c>
      <c r="Y635" s="1" t="e">
        <f>_xlfn.XLOOKUP(N635,#REF!,#REF!,"없음")</f>
        <v>#REF!</v>
      </c>
    </row>
    <row r="636" spans="1:25" ht="13.5" customHeight="1">
      <c r="A636" s="18" t="s">
        <v>47</v>
      </c>
      <c r="B636" s="125" t="s">
        <v>48</v>
      </c>
      <c r="C636" s="108" t="s">
        <v>1352</v>
      </c>
      <c r="D636" s="126" t="s">
        <v>1694</v>
      </c>
      <c r="E636" s="19">
        <v>190</v>
      </c>
      <c r="F636" s="19"/>
      <c r="G636" s="19">
        <v>2</v>
      </c>
      <c r="H636" s="19">
        <v>1</v>
      </c>
      <c r="I636" s="19">
        <v>1</v>
      </c>
      <c r="J636" s="19" t="str">
        <f t="shared" si="40"/>
        <v>O</v>
      </c>
      <c r="K636" s="106" t="s">
        <v>53</v>
      </c>
      <c r="L636" s="19"/>
      <c r="M636" s="19"/>
      <c r="N636" s="19" t="s">
        <v>1695</v>
      </c>
      <c r="O636" s="80">
        <v>10.52</v>
      </c>
      <c r="P636" s="131"/>
      <c r="Q636" s="18"/>
      <c r="V636" s="1">
        <f t="shared" si="41"/>
        <v>1</v>
      </c>
      <c r="W636" s="1" t="e">
        <f>_xlfn.XLOOKUP(N636,#REF!,#REF!,"없음")</f>
        <v>#REF!</v>
      </c>
      <c r="Y636" s="1" t="e">
        <f>_xlfn.XLOOKUP(N636,#REF!,#REF!,"없음")</f>
        <v>#REF!</v>
      </c>
    </row>
    <row r="637" spans="1:25" ht="13.5" customHeight="1">
      <c r="A637" s="18" t="s">
        <v>47</v>
      </c>
      <c r="B637" s="125" t="s">
        <v>48</v>
      </c>
      <c r="C637" s="108" t="s">
        <v>1352</v>
      </c>
      <c r="D637" s="126" t="s">
        <v>1696</v>
      </c>
      <c r="E637" s="19">
        <v>169</v>
      </c>
      <c r="F637" s="19"/>
      <c r="G637" s="19">
        <v>2</v>
      </c>
      <c r="H637" s="19">
        <v>1</v>
      </c>
      <c r="I637" s="19">
        <v>1</v>
      </c>
      <c r="J637" s="19" t="str">
        <f t="shared" si="40"/>
        <v>O</v>
      </c>
      <c r="K637" s="106" t="s">
        <v>53</v>
      </c>
      <c r="L637" s="19"/>
      <c r="M637" s="19"/>
      <c r="N637" s="19" t="s">
        <v>1697</v>
      </c>
      <c r="O637" s="80">
        <v>9.8800000000000008</v>
      </c>
      <c r="P637" s="131"/>
      <c r="Q637" s="18"/>
      <c r="V637" s="1">
        <f t="shared" si="41"/>
        <v>1</v>
      </c>
      <c r="W637" s="1" t="e">
        <f>_xlfn.XLOOKUP(N637,#REF!,#REF!,"없음")</f>
        <v>#REF!</v>
      </c>
      <c r="Y637" s="1" t="e">
        <f>_xlfn.XLOOKUP(N637,#REF!,#REF!,"없음")</f>
        <v>#REF!</v>
      </c>
    </row>
    <row r="638" spans="1:25" ht="13.5" customHeight="1">
      <c r="A638" s="18" t="s">
        <v>47</v>
      </c>
      <c r="B638" s="125" t="s">
        <v>48</v>
      </c>
      <c r="C638" s="108" t="s">
        <v>1352</v>
      </c>
      <c r="D638" s="126" t="s">
        <v>1698</v>
      </c>
      <c r="E638" s="19">
        <v>155</v>
      </c>
      <c r="F638" s="19"/>
      <c r="G638" s="19">
        <v>2</v>
      </c>
      <c r="H638" s="19">
        <v>1</v>
      </c>
      <c r="I638" s="19">
        <v>1</v>
      </c>
      <c r="J638" s="19" t="str">
        <f t="shared" si="40"/>
        <v>O</v>
      </c>
      <c r="K638" s="106" t="s">
        <v>53</v>
      </c>
      <c r="L638" s="19"/>
      <c r="M638" s="19"/>
      <c r="N638" s="19" t="s">
        <v>1699</v>
      </c>
      <c r="O638" s="80">
        <v>9.8800000000000008</v>
      </c>
      <c r="P638" s="131"/>
      <c r="Q638" s="18"/>
      <c r="V638" s="1">
        <f t="shared" si="41"/>
        <v>1</v>
      </c>
      <c r="W638" s="1" t="e">
        <f>_xlfn.XLOOKUP(N638,#REF!,#REF!,"없음")</f>
        <v>#REF!</v>
      </c>
      <c r="Y638" s="1" t="e">
        <f>_xlfn.XLOOKUP(N638,#REF!,#REF!,"없음")</f>
        <v>#REF!</v>
      </c>
    </row>
    <row r="639" spans="1:25" ht="13.5" customHeight="1">
      <c r="A639" s="18" t="s">
        <v>47</v>
      </c>
      <c r="B639" s="125" t="s">
        <v>48</v>
      </c>
      <c r="C639" s="108" t="s">
        <v>1352</v>
      </c>
      <c r="D639" s="126" t="s">
        <v>1700</v>
      </c>
      <c r="E639" s="19">
        <v>135</v>
      </c>
      <c r="F639" s="19"/>
      <c r="G639" s="19">
        <v>2</v>
      </c>
      <c r="H639" s="19">
        <v>1</v>
      </c>
      <c r="I639" s="19">
        <v>1</v>
      </c>
      <c r="J639" s="19" t="str">
        <f t="shared" ref="J639:J702" si="42">IF(H639&lt;I639,"X","O")</f>
        <v>O</v>
      </c>
      <c r="K639" s="106" t="s">
        <v>53</v>
      </c>
      <c r="L639" s="19"/>
      <c r="M639" s="19"/>
      <c r="N639" s="19" t="s">
        <v>1701</v>
      </c>
      <c r="O639" s="80">
        <v>9.2799999999999994</v>
      </c>
      <c r="P639" s="131"/>
      <c r="Q639" s="18"/>
      <c r="V639" s="1">
        <f t="shared" si="41"/>
        <v>1</v>
      </c>
      <c r="W639" s="1" t="e">
        <f>_xlfn.XLOOKUP(N639,#REF!,#REF!,"없음")</f>
        <v>#REF!</v>
      </c>
      <c r="Y639" s="1" t="e">
        <f>_xlfn.XLOOKUP(N639,#REF!,#REF!,"없음")</f>
        <v>#REF!</v>
      </c>
    </row>
    <row r="640" spans="1:25" ht="13.5" customHeight="1">
      <c r="A640" s="18" t="s">
        <v>47</v>
      </c>
      <c r="B640" s="125" t="s">
        <v>48</v>
      </c>
      <c r="C640" s="108" t="s">
        <v>1352</v>
      </c>
      <c r="D640" s="126" t="s">
        <v>1702</v>
      </c>
      <c r="E640" s="19">
        <v>121</v>
      </c>
      <c r="F640" s="19"/>
      <c r="G640" s="19">
        <v>2</v>
      </c>
      <c r="H640" s="19">
        <v>1</v>
      </c>
      <c r="I640" s="19">
        <v>1</v>
      </c>
      <c r="J640" s="19" t="str">
        <f t="shared" si="42"/>
        <v>O</v>
      </c>
      <c r="K640" s="106" t="s">
        <v>53</v>
      </c>
      <c r="L640" s="19"/>
      <c r="M640" s="19"/>
      <c r="N640" s="19" t="s">
        <v>1703</v>
      </c>
      <c r="O640" s="80">
        <v>9.2799999999999994</v>
      </c>
      <c r="P640" s="131"/>
      <c r="Q640" s="18"/>
      <c r="V640" s="1">
        <f t="shared" si="41"/>
        <v>1</v>
      </c>
      <c r="W640" s="1" t="e">
        <f>_xlfn.XLOOKUP(N640,#REF!,#REF!,"없음")</f>
        <v>#REF!</v>
      </c>
      <c r="Y640" s="1" t="e">
        <f>_xlfn.XLOOKUP(N640,#REF!,#REF!,"없음")</f>
        <v>#REF!</v>
      </c>
    </row>
    <row r="641" spans="1:25" ht="13.5" customHeight="1">
      <c r="A641" s="18" t="s">
        <v>47</v>
      </c>
      <c r="B641" s="125" t="s">
        <v>48</v>
      </c>
      <c r="C641" s="108" t="s">
        <v>1352</v>
      </c>
      <c r="D641" s="126" t="s">
        <v>1704</v>
      </c>
      <c r="E641" s="19">
        <v>292</v>
      </c>
      <c r="F641" s="19"/>
      <c r="G641" s="19">
        <v>1</v>
      </c>
      <c r="H641" s="19">
        <v>1</v>
      </c>
      <c r="I641" s="19">
        <v>1</v>
      </c>
      <c r="J641" s="19" t="str">
        <f t="shared" si="42"/>
        <v>O</v>
      </c>
      <c r="K641" s="106" t="s">
        <v>53</v>
      </c>
      <c r="L641" s="19"/>
      <c r="M641" s="19"/>
      <c r="N641" s="19" t="s">
        <v>1705</v>
      </c>
      <c r="O641" s="80">
        <v>13.15</v>
      </c>
      <c r="P641" s="131"/>
      <c r="Q641" s="18"/>
      <c r="V641" s="1">
        <f t="shared" si="41"/>
        <v>1</v>
      </c>
      <c r="W641" s="1" t="e">
        <f>_xlfn.XLOOKUP(N641,#REF!,#REF!,"없음")</f>
        <v>#REF!</v>
      </c>
      <c r="Y641" s="1" t="e">
        <f>_xlfn.XLOOKUP(N641,#REF!,#REF!,"없음")</f>
        <v>#REF!</v>
      </c>
    </row>
    <row r="642" spans="1:25" ht="13.5" customHeight="1">
      <c r="A642" s="18" t="s">
        <v>47</v>
      </c>
      <c r="B642" s="242" t="s">
        <v>48</v>
      </c>
      <c r="C642" s="127" t="s">
        <v>1284</v>
      </c>
      <c r="D642" s="126" t="s">
        <v>1706</v>
      </c>
      <c r="E642" s="19" t="s">
        <v>1707</v>
      </c>
      <c r="F642" s="19"/>
      <c r="G642" s="19"/>
      <c r="H642" s="19">
        <v>0</v>
      </c>
      <c r="I642" s="19">
        <v>1</v>
      </c>
      <c r="J642" s="19" t="str">
        <f>IF(H642&lt;I642,"X","O")</f>
        <v>X</v>
      </c>
      <c r="K642" s="106"/>
      <c r="L642" s="19"/>
      <c r="M642" s="19"/>
      <c r="N642" s="19" t="s">
        <v>1708</v>
      </c>
      <c r="O642" s="80">
        <v>300.27999999999997</v>
      </c>
      <c r="P642" s="131"/>
      <c r="Q642" s="18"/>
      <c r="V642" s="1">
        <f t="shared" si="41"/>
        <v>0</v>
      </c>
    </row>
    <row r="643" spans="1:25" ht="13.5" customHeight="1">
      <c r="A643" s="18" t="s">
        <v>47</v>
      </c>
      <c r="B643" s="109" t="s">
        <v>1709</v>
      </c>
      <c r="C643" s="128" t="s">
        <v>1710</v>
      </c>
      <c r="D643" s="129" t="s">
        <v>1711</v>
      </c>
      <c r="E643" s="19"/>
      <c r="F643" s="19" t="s">
        <v>1712</v>
      </c>
      <c r="G643" s="19">
        <v>4</v>
      </c>
      <c r="H643" s="19">
        <v>2</v>
      </c>
      <c r="I643" s="19">
        <v>1</v>
      </c>
      <c r="J643" s="19" t="str">
        <f t="shared" si="42"/>
        <v>O</v>
      </c>
      <c r="K643" s="106" t="s">
        <v>1713</v>
      </c>
      <c r="L643" s="19" t="s">
        <v>144</v>
      </c>
      <c r="M643" s="130" t="s">
        <v>1714</v>
      </c>
      <c r="N643" s="19">
        <v>10250915</v>
      </c>
      <c r="O643" s="80"/>
      <c r="P643" s="131"/>
      <c r="Q643" s="18"/>
      <c r="V643" s="1">
        <f t="shared" si="41"/>
        <v>2</v>
      </c>
      <c r="W643" s="1" t="e">
        <f>_xlfn.XLOOKUP(N643,#REF!,#REF!,"없음")</f>
        <v>#REF!</v>
      </c>
      <c r="X643" s="1">
        <v>2</v>
      </c>
      <c r="Y643" s="1" t="e">
        <f>_xlfn.XLOOKUP(N643,#REF!,#REF!,"없음")</f>
        <v>#REF!</v>
      </c>
    </row>
    <row r="644" spans="1:25" ht="13.5" customHeight="1">
      <c r="A644" s="18" t="s">
        <v>47</v>
      </c>
      <c r="B644" s="109" t="s">
        <v>1709</v>
      </c>
      <c r="C644" s="19" t="s">
        <v>1715</v>
      </c>
      <c r="D644" s="129" t="s">
        <v>1716</v>
      </c>
      <c r="E644" s="19"/>
      <c r="F644" s="19" t="s">
        <v>1712</v>
      </c>
      <c r="G644" s="19">
        <v>1</v>
      </c>
      <c r="H644" s="19">
        <v>2</v>
      </c>
      <c r="I644" s="19">
        <v>1</v>
      </c>
      <c r="J644" s="19" t="str">
        <f t="shared" si="42"/>
        <v>O</v>
      </c>
      <c r="K644" s="106" t="s">
        <v>1713</v>
      </c>
      <c r="L644" s="19" t="s">
        <v>1717</v>
      </c>
      <c r="M644" s="130" t="s">
        <v>244</v>
      </c>
      <c r="N644" s="19">
        <v>10250979</v>
      </c>
      <c r="O644" s="80">
        <v>1204.1600000000001</v>
      </c>
      <c r="P644" s="131">
        <f>O644*1680</f>
        <v>2022988.8</v>
      </c>
      <c r="Q644" s="18"/>
      <c r="V644" s="1">
        <f t="shared" si="41"/>
        <v>2</v>
      </c>
      <c r="W644" s="1" t="e">
        <f>_xlfn.XLOOKUP(N644,#REF!,#REF!,"없음")</f>
        <v>#REF!</v>
      </c>
      <c r="X644" s="1">
        <v>2</v>
      </c>
      <c r="Y644" s="1" t="e">
        <f>_xlfn.XLOOKUP(N644,#REF!,#REF!,"없음")</f>
        <v>#REF!</v>
      </c>
    </row>
    <row r="645" spans="1:25" ht="13.5" customHeight="1">
      <c r="A645" s="18" t="s">
        <v>47</v>
      </c>
      <c r="B645" s="109" t="s">
        <v>1709</v>
      </c>
      <c r="C645" s="19" t="s">
        <v>251</v>
      </c>
      <c r="D645" s="129" t="s">
        <v>1718</v>
      </c>
      <c r="E645" s="19"/>
      <c r="F645" s="19" t="s">
        <v>1712</v>
      </c>
      <c r="G645" s="19">
        <v>4</v>
      </c>
      <c r="H645" s="19">
        <v>3</v>
      </c>
      <c r="I645" s="19">
        <v>2</v>
      </c>
      <c r="J645" s="19" t="str">
        <f t="shared" si="42"/>
        <v>O</v>
      </c>
      <c r="K645" s="106" t="s">
        <v>1713</v>
      </c>
      <c r="L645" s="19" t="s">
        <v>144</v>
      </c>
      <c r="M645" s="130" t="s">
        <v>1719</v>
      </c>
      <c r="N645" s="19">
        <v>10251045</v>
      </c>
      <c r="O645" s="80"/>
      <c r="P645" s="131"/>
      <c r="Q645" s="18"/>
      <c r="V645" s="1">
        <f t="shared" si="41"/>
        <v>3</v>
      </c>
      <c r="W645" s="1" t="e">
        <f>_xlfn.XLOOKUP(N645,#REF!,#REF!,"없음")</f>
        <v>#REF!</v>
      </c>
      <c r="X645" s="1">
        <v>3</v>
      </c>
      <c r="Y645" s="1" t="e">
        <f>_xlfn.XLOOKUP(N645,#REF!,#REF!,"없음")</f>
        <v>#REF!</v>
      </c>
    </row>
    <row r="646" spans="1:25" ht="13.35" customHeight="1">
      <c r="A646" s="18" t="s">
        <v>47</v>
      </c>
      <c r="B646" s="109" t="s">
        <v>1709</v>
      </c>
      <c r="C646" s="19" t="s">
        <v>1720</v>
      </c>
      <c r="D646" s="129" t="s">
        <v>1721</v>
      </c>
      <c r="E646" s="19" t="s">
        <v>1722</v>
      </c>
      <c r="F646" s="19" t="s">
        <v>1712</v>
      </c>
      <c r="G646" s="19">
        <v>8</v>
      </c>
      <c r="H646" s="19">
        <v>5</v>
      </c>
      <c r="I646" s="19">
        <v>0</v>
      </c>
      <c r="J646" s="19" t="str">
        <f t="shared" si="42"/>
        <v>O</v>
      </c>
      <c r="K646" s="106" t="s">
        <v>53</v>
      </c>
      <c r="L646" s="19" t="s">
        <v>144</v>
      </c>
      <c r="M646" s="130" t="s">
        <v>1723</v>
      </c>
      <c r="N646" s="19">
        <v>10447106</v>
      </c>
      <c r="O646" s="80"/>
      <c r="P646" s="131"/>
      <c r="Q646" s="18"/>
      <c r="V646" s="1">
        <f t="shared" si="41"/>
        <v>5</v>
      </c>
      <c r="W646" s="1" t="e">
        <f>_xlfn.XLOOKUP(N646,#REF!,#REF!,"없음")</f>
        <v>#REF!</v>
      </c>
      <c r="X646" s="1">
        <v>2</v>
      </c>
      <c r="Y646" s="1" t="e">
        <f>_xlfn.XLOOKUP(N646,#REF!,#REF!,"없음")</f>
        <v>#REF!</v>
      </c>
    </row>
    <row r="647" spans="1:25" ht="13.5" customHeight="1">
      <c r="A647" s="18" t="s">
        <v>47</v>
      </c>
      <c r="B647" s="109" t="s">
        <v>1709</v>
      </c>
      <c r="C647" s="19" t="s">
        <v>1724</v>
      </c>
      <c r="D647" s="129" t="s">
        <v>1725</v>
      </c>
      <c r="E647" s="19"/>
      <c r="F647" s="19" t="s">
        <v>1712</v>
      </c>
      <c r="G647" s="19">
        <v>1</v>
      </c>
      <c r="H647" s="19">
        <v>2</v>
      </c>
      <c r="I647" s="19">
        <v>1</v>
      </c>
      <c r="J647" s="19" t="str">
        <f t="shared" si="42"/>
        <v>O</v>
      </c>
      <c r="K647" s="106">
        <v>213</v>
      </c>
      <c r="L647" s="19" t="s">
        <v>144</v>
      </c>
      <c r="M647" s="130" t="s">
        <v>244</v>
      </c>
      <c r="N647" s="19">
        <v>10468416</v>
      </c>
      <c r="O647" s="80"/>
      <c r="P647" s="131"/>
      <c r="Q647" s="18"/>
      <c r="V647" s="1">
        <f t="shared" si="41"/>
        <v>2</v>
      </c>
      <c r="W647" s="1" t="e">
        <f>_xlfn.XLOOKUP(N647,#REF!,#REF!,"없음")</f>
        <v>#REF!</v>
      </c>
      <c r="X647" s="1">
        <v>2</v>
      </c>
      <c r="Y647" s="1" t="e">
        <f>_xlfn.XLOOKUP(N647,#REF!,#REF!,"없음")</f>
        <v>#REF!</v>
      </c>
    </row>
    <row r="648" spans="1:25" ht="13.5" customHeight="1">
      <c r="A648" s="18" t="s">
        <v>47</v>
      </c>
      <c r="B648" s="109" t="s">
        <v>1709</v>
      </c>
      <c r="C648" s="19" t="s">
        <v>1726</v>
      </c>
      <c r="D648" s="129" t="s">
        <v>1727</v>
      </c>
      <c r="E648" s="19"/>
      <c r="F648" s="19" t="s">
        <v>1712</v>
      </c>
      <c r="G648" s="19">
        <v>1</v>
      </c>
      <c r="H648" s="19">
        <v>1</v>
      </c>
      <c r="I648" s="19">
        <v>1</v>
      </c>
      <c r="J648" s="19" t="str">
        <f t="shared" si="42"/>
        <v>O</v>
      </c>
      <c r="K648" s="106">
        <v>213</v>
      </c>
      <c r="L648" s="19" t="s">
        <v>144</v>
      </c>
      <c r="M648" s="130" t="s">
        <v>244</v>
      </c>
      <c r="N648" s="19">
        <v>10468417</v>
      </c>
      <c r="O648" s="80"/>
      <c r="P648" s="131"/>
      <c r="Q648" s="18"/>
      <c r="V648" s="1">
        <f t="shared" si="41"/>
        <v>1</v>
      </c>
      <c r="W648" s="1" t="e">
        <f>_xlfn.XLOOKUP(N648,#REF!,#REF!,"없음")</f>
        <v>#REF!</v>
      </c>
      <c r="X648" s="1">
        <v>1</v>
      </c>
      <c r="Y648" s="1" t="e">
        <f>_xlfn.XLOOKUP(N648,#REF!,#REF!,"없음")</f>
        <v>#REF!</v>
      </c>
    </row>
    <row r="649" spans="1:25" ht="13.5" customHeight="1">
      <c r="A649" s="18" t="s">
        <v>47</v>
      </c>
      <c r="B649" s="109" t="s">
        <v>1709</v>
      </c>
      <c r="C649" s="19" t="str">
        <f>UPPER(_xlfn.TEXTBEFORE(D649, " ", 2))</f>
        <v>MODULE FRAME</v>
      </c>
      <c r="D649" s="129" t="s">
        <v>1728</v>
      </c>
      <c r="E649" s="19"/>
      <c r="F649" s="19" t="s">
        <v>1712</v>
      </c>
      <c r="G649" s="19">
        <v>7</v>
      </c>
      <c r="H649" s="19">
        <v>1</v>
      </c>
      <c r="I649" s="19">
        <v>1</v>
      </c>
      <c r="J649" s="19" t="str">
        <f t="shared" si="42"/>
        <v>O</v>
      </c>
      <c r="K649" s="106" t="s">
        <v>568</v>
      </c>
      <c r="L649" s="19" t="s">
        <v>144</v>
      </c>
      <c r="M649" s="130" t="s">
        <v>1729</v>
      </c>
      <c r="N649" s="19">
        <v>10580756</v>
      </c>
      <c r="O649" s="80">
        <v>1047.8599999999999</v>
      </c>
      <c r="P649" s="131">
        <f>O649*1680</f>
        <v>1760404.7999999998</v>
      </c>
      <c r="Q649" s="18"/>
      <c r="V649" s="1">
        <f t="shared" si="41"/>
        <v>1</v>
      </c>
      <c r="W649" s="1" t="e">
        <f>_xlfn.XLOOKUP(N649,#REF!,#REF!,"없음")</f>
        <v>#REF!</v>
      </c>
      <c r="X649" s="1">
        <v>1</v>
      </c>
      <c r="Y649" s="1" t="e">
        <f>_xlfn.XLOOKUP(N649,#REF!,#REF!,"없음")</f>
        <v>#REF!</v>
      </c>
    </row>
    <row r="650" spans="1:25" ht="13.5" customHeight="1">
      <c r="A650" s="18" t="s">
        <v>47</v>
      </c>
      <c r="B650" s="109" t="s">
        <v>1709</v>
      </c>
      <c r="C650" s="19" t="s">
        <v>1730</v>
      </c>
      <c r="D650" s="129" t="s">
        <v>1731</v>
      </c>
      <c r="E650" s="19"/>
      <c r="F650" s="19" t="s">
        <v>1712</v>
      </c>
      <c r="G650" s="19">
        <v>3</v>
      </c>
      <c r="H650" s="19">
        <v>2</v>
      </c>
      <c r="I650" s="19">
        <v>1</v>
      </c>
      <c r="J650" s="19" t="str">
        <f t="shared" si="42"/>
        <v>O</v>
      </c>
      <c r="K650" s="106" t="s">
        <v>1713</v>
      </c>
      <c r="L650" s="19" t="s">
        <v>144</v>
      </c>
      <c r="M650" s="130" t="s">
        <v>1732</v>
      </c>
      <c r="N650" s="19">
        <v>10759035</v>
      </c>
      <c r="O650" s="80">
        <v>1355.41</v>
      </c>
      <c r="P650" s="131">
        <f>O650*1680</f>
        <v>2277088.8000000003</v>
      </c>
      <c r="Q650" s="18"/>
      <c r="V650" s="1">
        <f t="shared" si="41"/>
        <v>2</v>
      </c>
      <c r="W650" s="1" t="e">
        <f>_xlfn.XLOOKUP(N650,#REF!,#REF!,"없음")</f>
        <v>#REF!</v>
      </c>
      <c r="X650" s="1">
        <v>2</v>
      </c>
      <c r="Y650" s="1" t="e">
        <f>_xlfn.XLOOKUP(N650,#REF!,#REF!,"없음")</f>
        <v>#REF!</v>
      </c>
    </row>
    <row r="651" spans="1:25" ht="13.5" customHeight="1">
      <c r="A651" s="18" t="s">
        <v>47</v>
      </c>
      <c r="B651" s="109" t="s">
        <v>1709</v>
      </c>
      <c r="C651" s="19" t="s">
        <v>1733</v>
      </c>
      <c r="D651" s="129" t="s">
        <v>1734</v>
      </c>
      <c r="E651" s="19" t="s">
        <v>1735</v>
      </c>
      <c r="F651" s="19" t="s">
        <v>1712</v>
      </c>
      <c r="G651" s="132">
        <v>3840</v>
      </c>
      <c r="H651" s="19">
        <v>960</v>
      </c>
      <c r="I651" s="19">
        <v>384</v>
      </c>
      <c r="J651" s="19" t="str">
        <f t="shared" si="42"/>
        <v>O</v>
      </c>
      <c r="K651" s="106" t="s">
        <v>1736</v>
      </c>
      <c r="L651" s="19" t="s">
        <v>144</v>
      </c>
      <c r="M651" s="130" t="s">
        <v>1729</v>
      </c>
      <c r="N651" s="19">
        <v>10824564</v>
      </c>
      <c r="O651" s="80">
        <v>8.65</v>
      </c>
      <c r="P651" s="131">
        <f>O651*1680</f>
        <v>14532</v>
      </c>
      <c r="Q651" s="18"/>
      <c r="R651" s="1">
        <v>6</v>
      </c>
      <c r="S651" s="1" t="s">
        <v>1289</v>
      </c>
      <c r="T651" s="1">
        <v>760</v>
      </c>
      <c r="U651" s="112">
        <f>_xlfn.CEILING.MATH(_xlfn.NORM.S.INV(IF(S651="A",0.99,IF(S651="B",0.95,IF(S651="C",0.9,0.95))))*SQRT((G651*T651)/365)*SQRT(R651*30),1)</f>
        <v>2791</v>
      </c>
      <c r="V651" s="1">
        <f t="shared" si="41"/>
        <v>3751</v>
      </c>
      <c r="W651" s="1" t="e">
        <f>_xlfn.XLOOKUP(N651,#REF!,#REF!,"없음")</f>
        <v>#REF!</v>
      </c>
      <c r="X651" s="1">
        <v>960</v>
      </c>
      <c r="Y651" s="1" t="e">
        <f>_xlfn.XLOOKUP(N651,#REF!,#REF!,"없음")</f>
        <v>#REF!</v>
      </c>
    </row>
    <row r="652" spans="1:25" ht="13.5" customHeight="1">
      <c r="A652" s="18" t="s">
        <v>47</v>
      </c>
      <c r="B652" s="109" t="s">
        <v>1709</v>
      </c>
      <c r="C652" s="19" t="s">
        <v>1422</v>
      </c>
      <c r="D652" s="129" t="s">
        <v>1737</v>
      </c>
      <c r="E652" s="19" t="s">
        <v>1738</v>
      </c>
      <c r="F652" s="19" t="s">
        <v>1712</v>
      </c>
      <c r="G652" s="19">
        <v>26</v>
      </c>
      <c r="H652" s="19">
        <v>3</v>
      </c>
      <c r="I652" s="19">
        <v>2</v>
      </c>
      <c r="J652" s="19" t="str">
        <f t="shared" si="42"/>
        <v>O</v>
      </c>
      <c r="K652" s="106" t="s">
        <v>1736</v>
      </c>
      <c r="L652" s="19" t="s">
        <v>144</v>
      </c>
      <c r="M652" s="130" t="s">
        <v>1729</v>
      </c>
      <c r="N652" s="19">
        <v>10885373</v>
      </c>
      <c r="O652" s="80">
        <v>1387</v>
      </c>
      <c r="P652" s="131">
        <f>O652*1680</f>
        <v>2330160</v>
      </c>
      <c r="Q652" s="18"/>
      <c r="V652" s="1">
        <f t="shared" si="41"/>
        <v>3</v>
      </c>
      <c r="W652" s="1" t="e">
        <f>_xlfn.XLOOKUP(N652,#REF!,#REF!,"없음")</f>
        <v>#REF!</v>
      </c>
      <c r="X652" s="1">
        <v>1</v>
      </c>
      <c r="Y652" s="1" t="e">
        <f>_xlfn.XLOOKUP(N652,#REF!,#REF!,"없음")</f>
        <v>#REF!</v>
      </c>
    </row>
    <row r="653" spans="1:25" ht="13.5" customHeight="1">
      <c r="A653" s="18" t="s">
        <v>47</v>
      </c>
      <c r="B653" s="109" t="s">
        <v>1709</v>
      </c>
      <c r="C653" s="19" t="str">
        <f>UPPER(_xlfn.TEXTBEFORE(D653, " ", 2))</f>
        <v>DPP-2703761-001 /</v>
      </c>
      <c r="D653" s="129" t="s">
        <v>1739</v>
      </c>
      <c r="E653" s="19" t="s">
        <v>1740</v>
      </c>
      <c r="F653" s="19" t="s">
        <v>1712</v>
      </c>
      <c r="G653" s="19">
        <v>563</v>
      </c>
      <c r="H653" s="19">
        <v>1</v>
      </c>
      <c r="I653" s="19">
        <v>1</v>
      </c>
      <c r="J653" s="19" t="str">
        <f t="shared" si="42"/>
        <v>O</v>
      </c>
      <c r="K653" s="106" t="s">
        <v>1474</v>
      </c>
      <c r="L653" s="19" t="s">
        <v>144</v>
      </c>
      <c r="M653" s="130"/>
      <c r="N653" s="19">
        <v>10912468</v>
      </c>
      <c r="O653" s="80"/>
      <c r="P653" s="131"/>
      <c r="Q653" s="18"/>
      <c r="V653" s="1">
        <f t="shared" si="41"/>
        <v>1</v>
      </c>
      <c r="W653" s="1" t="e">
        <f>_xlfn.XLOOKUP(N653,#REF!,#REF!,"없음")</f>
        <v>#REF!</v>
      </c>
      <c r="X653" s="1">
        <v>1</v>
      </c>
      <c r="Y653" s="1" t="e">
        <f>_xlfn.XLOOKUP(N653,#REF!,#REF!,"없음")</f>
        <v>#REF!</v>
      </c>
    </row>
    <row r="654" spans="1:25" ht="13.5" customHeight="1">
      <c r="A654" s="18" t="s">
        <v>47</v>
      </c>
      <c r="B654" s="109" t="s">
        <v>1709</v>
      </c>
      <c r="C654" s="133" t="s">
        <v>1741</v>
      </c>
      <c r="D654" s="129" t="s">
        <v>1741</v>
      </c>
      <c r="E654" s="19"/>
      <c r="F654" s="19" t="s">
        <v>1712</v>
      </c>
      <c r="G654" s="19">
        <v>3</v>
      </c>
      <c r="H654" s="19">
        <v>3</v>
      </c>
      <c r="I654" s="19">
        <v>3</v>
      </c>
      <c r="J654" s="19" t="str">
        <f t="shared" si="42"/>
        <v>O</v>
      </c>
      <c r="K654" s="106" t="s">
        <v>1400</v>
      </c>
      <c r="L654" s="19" t="s">
        <v>144</v>
      </c>
      <c r="M654" s="130"/>
      <c r="N654" s="19">
        <v>10940890</v>
      </c>
      <c r="O654" s="80"/>
      <c r="P654" s="131"/>
      <c r="Q654" s="18"/>
      <c r="V654" s="1">
        <f t="shared" si="41"/>
        <v>3</v>
      </c>
      <c r="W654" s="1" t="e">
        <f>_xlfn.XLOOKUP(N654,#REF!,#REF!,"없음")</f>
        <v>#REF!</v>
      </c>
      <c r="X654" s="1">
        <v>3</v>
      </c>
      <c r="Y654" s="1" t="e">
        <f>_xlfn.XLOOKUP(N654,#REF!,#REF!,"없음")</f>
        <v>#REF!</v>
      </c>
    </row>
    <row r="655" spans="1:25" ht="13.5" customHeight="1">
      <c r="A655" s="18" t="s">
        <v>47</v>
      </c>
      <c r="B655" s="109" t="s">
        <v>1709</v>
      </c>
      <c r="C655" s="133" t="s">
        <v>1742</v>
      </c>
      <c r="D655" s="129" t="s">
        <v>1742</v>
      </c>
      <c r="E655" s="19"/>
      <c r="F655" s="19" t="s">
        <v>1712</v>
      </c>
      <c r="G655" s="19">
        <v>3</v>
      </c>
      <c r="H655" s="19">
        <v>3</v>
      </c>
      <c r="I655" s="19">
        <v>3</v>
      </c>
      <c r="J655" s="19" t="str">
        <f t="shared" si="42"/>
        <v>O</v>
      </c>
      <c r="K655" s="106" t="s">
        <v>1400</v>
      </c>
      <c r="L655" s="19" t="s">
        <v>144</v>
      </c>
      <c r="M655" s="130"/>
      <c r="N655" s="19">
        <v>10940891</v>
      </c>
      <c r="O655" s="80"/>
      <c r="P655" s="131"/>
      <c r="Q655" s="18"/>
      <c r="V655" s="1">
        <f t="shared" si="41"/>
        <v>3</v>
      </c>
      <c r="W655" s="1" t="e">
        <f>_xlfn.XLOOKUP(N655,#REF!,#REF!,"없음")</f>
        <v>#REF!</v>
      </c>
      <c r="X655" s="1">
        <v>3</v>
      </c>
      <c r="Y655" s="1" t="e">
        <f>_xlfn.XLOOKUP(N655,#REF!,#REF!,"없음")</f>
        <v>#REF!</v>
      </c>
    </row>
    <row r="656" spans="1:25" ht="13.5" customHeight="1">
      <c r="A656" s="18" t="s">
        <v>47</v>
      </c>
      <c r="B656" s="109" t="s">
        <v>1709</v>
      </c>
      <c r="C656" s="19" t="s">
        <v>944</v>
      </c>
      <c r="D656" s="129" t="s">
        <v>1743</v>
      </c>
      <c r="E656" s="19" t="s">
        <v>1744</v>
      </c>
      <c r="F656" s="19" t="s">
        <v>1712</v>
      </c>
      <c r="G656" s="19">
        <v>1</v>
      </c>
      <c r="H656" s="19">
        <v>1</v>
      </c>
      <c r="I656" s="19">
        <v>1</v>
      </c>
      <c r="J656" s="19" t="str">
        <f t="shared" si="42"/>
        <v>O</v>
      </c>
      <c r="K656" s="106">
        <v>221</v>
      </c>
      <c r="L656" s="19" t="s">
        <v>144</v>
      </c>
      <c r="M656" s="130" t="s">
        <v>1745</v>
      </c>
      <c r="N656" s="19">
        <v>10940894</v>
      </c>
      <c r="O656" s="80">
        <v>2886.79</v>
      </c>
      <c r="P656" s="131">
        <f>O656*1680</f>
        <v>4849807.2</v>
      </c>
      <c r="Q656" s="18"/>
      <c r="V656" s="1">
        <f t="shared" si="41"/>
        <v>1</v>
      </c>
      <c r="W656" s="1" t="e">
        <f>_xlfn.XLOOKUP(N656,#REF!,#REF!,"없음")</f>
        <v>#REF!</v>
      </c>
      <c r="Y656" s="1" t="e">
        <f>_xlfn.XLOOKUP(N656,#REF!,#REF!,"없음")</f>
        <v>#REF!</v>
      </c>
    </row>
    <row r="657" spans="1:25" ht="13.5" customHeight="1">
      <c r="A657" s="18" t="s">
        <v>47</v>
      </c>
      <c r="B657" s="109" t="s">
        <v>1709</v>
      </c>
      <c r="C657" s="19" t="str">
        <f>UPPER(_xlfn.TEXTBEFORE(D657, " ", 2))</f>
        <v>PLC COM.</v>
      </c>
      <c r="D657" s="129" t="s">
        <v>1746</v>
      </c>
      <c r="E657" s="19" t="s">
        <v>1747</v>
      </c>
      <c r="F657" s="19" t="s">
        <v>1712</v>
      </c>
      <c r="G657" s="19">
        <v>1</v>
      </c>
      <c r="H657" s="19">
        <v>2</v>
      </c>
      <c r="I657" s="19">
        <v>1</v>
      </c>
      <c r="J657" s="19" t="str">
        <f t="shared" si="42"/>
        <v>O</v>
      </c>
      <c r="K657" s="106" t="s">
        <v>1748</v>
      </c>
      <c r="L657" s="19" t="s">
        <v>144</v>
      </c>
      <c r="M657" s="130" t="s">
        <v>1745</v>
      </c>
      <c r="N657" s="19">
        <v>10940895</v>
      </c>
      <c r="O657" s="80">
        <v>2452.92</v>
      </c>
      <c r="P657" s="131">
        <f>O657*1680</f>
        <v>4120905.6</v>
      </c>
      <c r="Q657" s="18"/>
      <c r="V657" s="1">
        <f t="shared" si="41"/>
        <v>2</v>
      </c>
      <c r="W657" s="1" t="e">
        <f>_xlfn.XLOOKUP(N657,#REF!,#REF!,"없음")</f>
        <v>#REF!</v>
      </c>
      <c r="X657" s="1">
        <v>2</v>
      </c>
      <c r="Y657" s="1" t="e">
        <f>_xlfn.XLOOKUP(N657,#REF!,#REF!,"없음")</f>
        <v>#REF!</v>
      </c>
    </row>
    <row r="658" spans="1:25" ht="13.5" customHeight="1">
      <c r="A658" s="18" t="s">
        <v>47</v>
      </c>
      <c r="B658" s="109" t="s">
        <v>1709</v>
      </c>
      <c r="C658" s="19" t="s">
        <v>1749</v>
      </c>
      <c r="D658" s="129" t="s">
        <v>1750</v>
      </c>
      <c r="E658" s="19"/>
      <c r="F658" s="19" t="s">
        <v>1712</v>
      </c>
      <c r="G658" s="19">
        <v>1</v>
      </c>
      <c r="H658" s="19">
        <v>1</v>
      </c>
      <c r="I658" s="19">
        <v>1</v>
      </c>
      <c r="J658" s="19" t="str">
        <f t="shared" si="42"/>
        <v>O</v>
      </c>
      <c r="K658" s="106">
        <v>311</v>
      </c>
      <c r="L658" s="19" t="s">
        <v>144</v>
      </c>
      <c r="M658" s="130" t="s">
        <v>1751</v>
      </c>
      <c r="N658" s="19">
        <v>10940896</v>
      </c>
      <c r="O658" s="80"/>
      <c r="P658" s="131"/>
      <c r="Q658" s="18"/>
      <c r="V658" s="1">
        <f t="shared" si="41"/>
        <v>1</v>
      </c>
      <c r="W658" s="1" t="e">
        <f>_xlfn.XLOOKUP(N658,#REF!,#REF!,"없음")</f>
        <v>#REF!</v>
      </c>
      <c r="Y658" s="1" t="e">
        <f>_xlfn.XLOOKUP(N658,#REF!,#REF!,"없음")</f>
        <v>#REF!</v>
      </c>
    </row>
    <row r="659" spans="1:25" ht="13.5" customHeight="1">
      <c r="A659" s="18" t="s">
        <v>47</v>
      </c>
      <c r="B659" s="109" t="s">
        <v>1709</v>
      </c>
      <c r="C659" s="19" t="s">
        <v>1749</v>
      </c>
      <c r="D659" s="129" t="s">
        <v>1752</v>
      </c>
      <c r="E659" s="19"/>
      <c r="F659" s="19" t="s">
        <v>1712</v>
      </c>
      <c r="G659" s="19">
        <v>6</v>
      </c>
      <c r="H659" s="19">
        <v>1</v>
      </c>
      <c r="I659" s="19">
        <v>1</v>
      </c>
      <c r="J659" s="19" t="str">
        <f t="shared" si="42"/>
        <v>O</v>
      </c>
      <c r="K659" s="106">
        <v>311</v>
      </c>
      <c r="L659" s="19" t="s">
        <v>144</v>
      </c>
      <c r="M659" s="130" t="s">
        <v>1751</v>
      </c>
      <c r="N659" s="19">
        <v>10940897</v>
      </c>
      <c r="O659" s="80"/>
      <c r="P659" s="131"/>
      <c r="Q659" s="18"/>
      <c r="V659" s="1">
        <f t="shared" si="41"/>
        <v>1</v>
      </c>
      <c r="W659" s="1" t="e">
        <f>_xlfn.XLOOKUP(N659,#REF!,#REF!,"없음")</f>
        <v>#REF!</v>
      </c>
      <c r="Y659" s="1" t="e">
        <f>_xlfn.XLOOKUP(N659,#REF!,#REF!,"없음")</f>
        <v>#REF!</v>
      </c>
    </row>
    <row r="660" spans="1:25" ht="13.5" customHeight="1">
      <c r="A660" s="18" t="s">
        <v>47</v>
      </c>
      <c r="B660" s="109" t="s">
        <v>1709</v>
      </c>
      <c r="C660" s="19" t="s">
        <v>1753</v>
      </c>
      <c r="D660" s="129" t="s">
        <v>1754</v>
      </c>
      <c r="E660" s="19"/>
      <c r="F660" s="19" t="s">
        <v>1712</v>
      </c>
      <c r="G660" s="19">
        <v>22</v>
      </c>
      <c r="H660" s="19">
        <v>22</v>
      </c>
      <c r="I660" s="19">
        <v>5</v>
      </c>
      <c r="J660" s="19" t="str">
        <f t="shared" si="42"/>
        <v>O</v>
      </c>
      <c r="K660" s="106"/>
      <c r="L660" s="19" t="s">
        <v>144</v>
      </c>
      <c r="M660" s="130" t="s">
        <v>1729</v>
      </c>
      <c r="N660" s="19">
        <v>10949278</v>
      </c>
      <c r="O660" s="80">
        <v>539.61</v>
      </c>
      <c r="P660" s="131">
        <f>O660*1680</f>
        <v>906544.8</v>
      </c>
      <c r="Q660" s="18"/>
      <c r="V660" s="1">
        <f t="shared" si="41"/>
        <v>22</v>
      </c>
      <c r="W660" s="1" t="e">
        <f>_xlfn.XLOOKUP(N660,#REF!,#REF!,"없음")</f>
        <v>#REF!</v>
      </c>
      <c r="X660" s="1">
        <v>22</v>
      </c>
      <c r="Y660" s="1" t="e">
        <f>_xlfn.XLOOKUP(N660,#REF!,#REF!,"없음")</f>
        <v>#REF!</v>
      </c>
    </row>
    <row r="661" spans="1:25" ht="13.5" customHeight="1">
      <c r="A661" s="18" t="s">
        <v>47</v>
      </c>
      <c r="B661" s="109" t="s">
        <v>1709</v>
      </c>
      <c r="C661" s="19" t="s">
        <v>1755</v>
      </c>
      <c r="D661" s="129" t="s">
        <v>1756</v>
      </c>
      <c r="E661" s="19"/>
      <c r="F661" s="19" t="s">
        <v>1712</v>
      </c>
      <c r="G661" s="19">
        <v>4</v>
      </c>
      <c r="H661" s="19">
        <v>2</v>
      </c>
      <c r="I661" s="19">
        <v>1</v>
      </c>
      <c r="J661" s="19" t="str">
        <f t="shared" si="42"/>
        <v>O</v>
      </c>
      <c r="K661" s="106" t="s">
        <v>1713</v>
      </c>
      <c r="L661" s="19" t="s">
        <v>144</v>
      </c>
      <c r="M661" s="130" t="s">
        <v>1729</v>
      </c>
      <c r="N661" s="19">
        <v>10949312</v>
      </c>
      <c r="O661" s="80"/>
      <c r="P661" s="131"/>
      <c r="Q661" s="18"/>
      <c r="V661" s="1">
        <f t="shared" si="41"/>
        <v>2</v>
      </c>
      <c r="W661" s="1" t="e">
        <f>_xlfn.XLOOKUP(N661,#REF!,#REF!,"없음")</f>
        <v>#REF!</v>
      </c>
      <c r="X661" s="1">
        <v>2</v>
      </c>
      <c r="Y661" s="1" t="e">
        <f>_xlfn.XLOOKUP(N661,#REF!,#REF!,"없음")</f>
        <v>#REF!</v>
      </c>
    </row>
    <row r="662" spans="1:25" ht="13.5" customHeight="1">
      <c r="A662" s="18" t="s">
        <v>47</v>
      </c>
      <c r="B662" s="109" t="s">
        <v>1709</v>
      </c>
      <c r="C662" s="19" t="str">
        <f>UPPER(_xlfn.TEXTBEFORE(D662, " ", 2))</f>
        <v>INTRALOX BELT</v>
      </c>
      <c r="D662" s="129" t="s">
        <v>1757</v>
      </c>
      <c r="E662" s="19"/>
      <c r="F662" s="19" t="s">
        <v>1712</v>
      </c>
      <c r="G662" s="19">
        <v>1</v>
      </c>
      <c r="H662" s="19">
        <v>1</v>
      </c>
      <c r="I662" s="19">
        <v>1</v>
      </c>
      <c r="J662" s="19" t="str">
        <f t="shared" si="42"/>
        <v>O</v>
      </c>
      <c r="K662" s="106" t="s">
        <v>1736</v>
      </c>
      <c r="L662" s="19" t="s">
        <v>144</v>
      </c>
      <c r="M662" s="130" t="s">
        <v>1729</v>
      </c>
      <c r="N662" s="19">
        <v>11048559</v>
      </c>
      <c r="O662" s="80">
        <v>11454.01</v>
      </c>
      <c r="P662" s="131">
        <f>O662*1680</f>
        <v>19242736.800000001</v>
      </c>
      <c r="Q662" s="18"/>
      <c r="V662" s="1">
        <f t="shared" si="41"/>
        <v>1</v>
      </c>
      <c r="W662" s="1" t="e">
        <f>_xlfn.XLOOKUP(N662,#REF!,#REF!,"없음")</f>
        <v>#REF!</v>
      </c>
      <c r="Y662" s="1" t="e">
        <f>_xlfn.XLOOKUP(N662,#REF!,#REF!,"없음")</f>
        <v>#REF!</v>
      </c>
    </row>
    <row r="663" spans="1:25" ht="13.5" customHeight="1">
      <c r="A663" s="18" t="s">
        <v>47</v>
      </c>
      <c r="B663" s="109" t="s">
        <v>1709</v>
      </c>
      <c r="C663" s="19" t="s">
        <v>1758</v>
      </c>
      <c r="D663" s="129" t="s">
        <v>1759</v>
      </c>
      <c r="E663" s="19"/>
      <c r="F663" s="19" t="s">
        <v>1712</v>
      </c>
      <c r="G663" s="19">
        <v>1</v>
      </c>
      <c r="H663" s="19">
        <v>1</v>
      </c>
      <c r="I663" s="19">
        <v>1</v>
      </c>
      <c r="J663" s="19" t="str">
        <f t="shared" si="42"/>
        <v>O</v>
      </c>
      <c r="K663" s="106" t="s">
        <v>178</v>
      </c>
      <c r="L663" s="19" t="s">
        <v>144</v>
      </c>
      <c r="M663" s="130" t="s">
        <v>153</v>
      </c>
      <c r="N663" s="19">
        <v>11063517</v>
      </c>
      <c r="O663" s="80">
        <v>8121.9</v>
      </c>
      <c r="P663" s="131"/>
      <c r="Q663" s="18"/>
      <c r="V663" s="1">
        <f t="shared" si="41"/>
        <v>1</v>
      </c>
      <c r="W663" s="1" t="e">
        <f>_xlfn.XLOOKUP(N663,#REF!,#REF!,"없음")</f>
        <v>#REF!</v>
      </c>
      <c r="X663" s="1">
        <v>1</v>
      </c>
      <c r="Y663" s="1" t="e">
        <f>_xlfn.XLOOKUP(N663,#REF!,#REF!,"없음")</f>
        <v>#REF!</v>
      </c>
    </row>
    <row r="664" spans="1:25" ht="13.5" customHeight="1">
      <c r="A664" s="18" t="s">
        <v>47</v>
      </c>
      <c r="B664" s="109" t="s">
        <v>1709</v>
      </c>
      <c r="C664" s="19" t="s">
        <v>1760</v>
      </c>
      <c r="D664" s="129" t="s">
        <v>1761</v>
      </c>
      <c r="E664" s="19" t="s">
        <v>1762</v>
      </c>
      <c r="F664" s="19" t="s">
        <v>1712</v>
      </c>
      <c r="G664" s="19">
        <v>1</v>
      </c>
      <c r="H664" s="19">
        <v>2</v>
      </c>
      <c r="I664" s="19">
        <v>1</v>
      </c>
      <c r="J664" s="19" t="str">
        <f t="shared" si="42"/>
        <v>O</v>
      </c>
      <c r="K664" s="106" t="s">
        <v>1736</v>
      </c>
      <c r="L664" s="19" t="s">
        <v>1717</v>
      </c>
      <c r="M664" s="130" t="s">
        <v>1732</v>
      </c>
      <c r="N664" s="19">
        <v>11063519</v>
      </c>
      <c r="O664" s="80"/>
      <c r="P664" s="131">
        <v>3632000</v>
      </c>
      <c r="Q664" s="18"/>
      <c r="V664" s="1">
        <f t="shared" si="41"/>
        <v>2</v>
      </c>
      <c r="W664" s="1" t="e">
        <f>_xlfn.XLOOKUP(N664,#REF!,#REF!,"없음")</f>
        <v>#REF!</v>
      </c>
      <c r="X664" s="1">
        <v>2</v>
      </c>
      <c r="Y664" s="1" t="e">
        <f>_xlfn.XLOOKUP(N664,#REF!,#REF!,"없음")</f>
        <v>#REF!</v>
      </c>
    </row>
    <row r="665" spans="1:25" ht="13.5" customHeight="1">
      <c r="A665" s="18" t="s">
        <v>47</v>
      </c>
      <c r="B665" s="109" t="s">
        <v>1709</v>
      </c>
      <c r="C665" s="19" t="str">
        <f>UPPER(_xlfn.TEXTBEFORE(D665, " ", 2))</f>
        <v>PNEUMATIC AIR</v>
      </c>
      <c r="D665" s="129" t="s">
        <v>1763</v>
      </c>
      <c r="E665" s="19"/>
      <c r="F665" s="19" t="s">
        <v>1712</v>
      </c>
      <c r="G665" s="19">
        <v>1</v>
      </c>
      <c r="H665" s="19">
        <v>1</v>
      </c>
      <c r="I665" s="19">
        <v>1</v>
      </c>
      <c r="J665" s="19" t="str">
        <f t="shared" si="42"/>
        <v>O</v>
      </c>
      <c r="K665" s="106"/>
      <c r="L665" s="19" t="s">
        <v>144</v>
      </c>
      <c r="M665" s="130" t="s">
        <v>1732</v>
      </c>
      <c r="N665" s="19">
        <v>11063930</v>
      </c>
      <c r="O665" s="80">
        <v>1089.54</v>
      </c>
      <c r="P665" s="131">
        <f>O665*1680</f>
        <v>1830427.2</v>
      </c>
      <c r="Q665" s="18"/>
      <c r="V665" s="1">
        <f t="shared" si="41"/>
        <v>1</v>
      </c>
      <c r="W665" s="1" t="e">
        <f>_xlfn.XLOOKUP(N665,#REF!,#REF!,"없음")</f>
        <v>#REF!</v>
      </c>
      <c r="X665" s="1">
        <v>1</v>
      </c>
      <c r="Y665" s="1" t="e">
        <f>_xlfn.XLOOKUP(N665,#REF!,#REF!,"없음")</f>
        <v>#REF!</v>
      </c>
    </row>
    <row r="666" spans="1:25" ht="13.5" customHeight="1">
      <c r="A666" s="18" t="s">
        <v>47</v>
      </c>
      <c r="B666" s="109" t="s">
        <v>1709</v>
      </c>
      <c r="C666" s="19" t="s">
        <v>1760</v>
      </c>
      <c r="D666" s="129" t="s">
        <v>1761</v>
      </c>
      <c r="E666" s="19" t="s">
        <v>1764</v>
      </c>
      <c r="F666" s="19" t="s">
        <v>1712</v>
      </c>
      <c r="G666" s="19">
        <v>2</v>
      </c>
      <c r="H666" s="19">
        <v>2</v>
      </c>
      <c r="I666" s="19">
        <v>1</v>
      </c>
      <c r="J666" s="19" t="str">
        <f t="shared" si="42"/>
        <v>O</v>
      </c>
      <c r="K666" s="106" t="s">
        <v>1736</v>
      </c>
      <c r="L666" s="19" t="s">
        <v>1717</v>
      </c>
      <c r="M666" s="130" t="s">
        <v>1732</v>
      </c>
      <c r="N666" s="19">
        <v>11063938</v>
      </c>
      <c r="O666" s="80"/>
      <c r="P666" s="131">
        <v>2955000</v>
      </c>
      <c r="Q666" s="18"/>
      <c r="V666" s="1">
        <f t="shared" si="41"/>
        <v>2</v>
      </c>
      <c r="W666" s="1" t="e">
        <f>_xlfn.XLOOKUP(N666,#REF!,#REF!,"없음")</f>
        <v>#REF!</v>
      </c>
      <c r="X666" s="1">
        <v>2</v>
      </c>
      <c r="Y666" s="1" t="e">
        <f>_xlfn.XLOOKUP(N666,#REF!,#REF!,"없음")</f>
        <v>#REF!</v>
      </c>
    </row>
    <row r="667" spans="1:25" ht="13.5" customHeight="1">
      <c r="A667" s="18" t="s">
        <v>47</v>
      </c>
      <c r="B667" s="109" t="s">
        <v>1709</v>
      </c>
      <c r="C667" s="19" t="s">
        <v>1765</v>
      </c>
      <c r="D667" s="129" t="s">
        <v>1766</v>
      </c>
      <c r="E667" s="19" t="s">
        <v>1767</v>
      </c>
      <c r="F667" s="19" t="s">
        <v>1712</v>
      </c>
      <c r="G667" s="19">
        <v>4</v>
      </c>
      <c r="H667" s="19">
        <v>3</v>
      </c>
      <c r="I667" s="19">
        <v>2</v>
      </c>
      <c r="J667" s="19" t="str">
        <f t="shared" si="42"/>
        <v>O</v>
      </c>
      <c r="K667" s="106" t="s">
        <v>568</v>
      </c>
      <c r="L667" s="19" t="s">
        <v>144</v>
      </c>
      <c r="M667" s="130" t="s">
        <v>1714</v>
      </c>
      <c r="N667" s="19">
        <v>11063939</v>
      </c>
      <c r="O667" s="80"/>
      <c r="P667" s="131">
        <v>334600</v>
      </c>
      <c r="Q667" s="18"/>
      <c r="V667" s="1">
        <f t="shared" si="41"/>
        <v>3</v>
      </c>
      <c r="W667" s="1" t="e">
        <f>_xlfn.XLOOKUP(N667,#REF!,#REF!,"없음")</f>
        <v>#REF!</v>
      </c>
      <c r="X667" s="1">
        <v>1</v>
      </c>
      <c r="Y667" s="1" t="e">
        <f>_xlfn.XLOOKUP(N667,#REF!,#REF!,"없음")</f>
        <v>#REF!</v>
      </c>
    </row>
    <row r="668" spans="1:25" ht="13.5" customHeight="1">
      <c r="A668" s="18" t="s">
        <v>47</v>
      </c>
      <c r="B668" s="109" t="s">
        <v>1709</v>
      </c>
      <c r="C668" s="19" t="s">
        <v>257</v>
      </c>
      <c r="D668" s="129" t="s">
        <v>1768</v>
      </c>
      <c r="E668" s="19" t="s">
        <v>1769</v>
      </c>
      <c r="F668" s="19" t="s">
        <v>1712</v>
      </c>
      <c r="G668" s="19">
        <v>4</v>
      </c>
      <c r="H668" s="19">
        <v>2</v>
      </c>
      <c r="I668" s="19">
        <v>1</v>
      </c>
      <c r="J668" s="19" t="str">
        <f t="shared" si="42"/>
        <v>O</v>
      </c>
      <c r="K668" s="106" t="s">
        <v>568</v>
      </c>
      <c r="L668" s="19" t="s">
        <v>144</v>
      </c>
      <c r="M668" s="130" t="s">
        <v>1770</v>
      </c>
      <c r="N668" s="19">
        <v>11063940</v>
      </c>
      <c r="O668" s="80">
        <v>1781</v>
      </c>
      <c r="P668" s="131">
        <f>O668*1680</f>
        <v>2992080</v>
      </c>
      <c r="Q668" s="18"/>
      <c r="V668" s="1">
        <f t="shared" si="41"/>
        <v>2</v>
      </c>
      <c r="W668" s="1" t="e">
        <f>_xlfn.XLOOKUP(N668,#REF!,#REF!,"없음")</f>
        <v>#REF!</v>
      </c>
      <c r="X668" s="1">
        <v>1</v>
      </c>
      <c r="Y668" s="1" t="e">
        <f>_xlfn.XLOOKUP(N668,#REF!,#REF!,"없음")</f>
        <v>#REF!</v>
      </c>
    </row>
    <row r="669" spans="1:25" ht="13.5" customHeight="1">
      <c r="A669" s="18" t="s">
        <v>47</v>
      </c>
      <c r="B669" s="109" t="s">
        <v>1709</v>
      </c>
      <c r="C669" s="19" t="s">
        <v>944</v>
      </c>
      <c r="D669" s="129" t="s">
        <v>1771</v>
      </c>
      <c r="E669" s="19" t="s">
        <v>1772</v>
      </c>
      <c r="F669" s="19" t="s">
        <v>1712</v>
      </c>
      <c r="G669" s="19">
        <v>2</v>
      </c>
      <c r="H669" s="19">
        <v>3</v>
      </c>
      <c r="I669" s="19">
        <v>1</v>
      </c>
      <c r="J669" s="19" t="str">
        <f t="shared" si="42"/>
        <v>O</v>
      </c>
      <c r="K669" s="106">
        <v>221</v>
      </c>
      <c r="L669" s="19" t="s">
        <v>144</v>
      </c>
      <c r="M669" s="130" t="s">
        <v>1745</v>
      </c>
      <c r="N669" s="19">
        <v>11063941</v>
      </c>
      <c r="O669" s="80">
        <v>280.67</v>
      </c>
      <c r="P669" s="131">
        <f>O669*1680</f>
        <v>471525.60000000003</v>
      </c>
      <c r="Q669" s="18"/>
      <c r="V669" s="1">
        <f t="shared" si="41"/>
        <v>3</v>
      </c>
      <c r="W669" s="1" t="e">
        <f>_xlfn.XLOOKUP(N669,#REF!,#REF!,"없음")</f>
        <v>#REF!</v>
      </c>
      <c r="X669" s="1">
        <v>3</v>
      </c>
      <c r="Y669" s="1" t="e">
        <f>_xlfn.XLOOKUP(N669,#REF!,#REF!,"없음")</f>
        <v>#REF!</v>
      </c>
    </row>
    <row r="670" spans="1:25" ht="13.5" customHeight="1">
      <c r="A670" s="18" t="s">
        <v>47</v>
      </c>
      <c r="B670" s="109" t="s">
        <v>1709</v>
      </c>
      <c r="C670" s="19" t="s">
        <v>752</v>
      </c>
      <c r="D670" s="129" t="s">
        <v>1773</v>
      </c>
      <c r="E670" s="19"/>
      <c r="F670" s="19" t="s">
        <v>1712</v>
      </c>
      <c r="G670" s="19">
        <v>2</v>
      </c>
      <c r="H670" s="19">
        <v>1</v>
      </c>
      <c r="I670" s="19">
        <v>1</v>
      </c>
      <c r="J670" s="19" t="str">
        <f t="shared" si="42"/>
        <v>O</v>
      </c>
      <c r="K670" s="106">
        <v>311</v>
      </c>
      <c r="L670" s="19" t="s">
        <v>144</v>
      </c>
      <c r="M670" s="130" t="s">
        <v>1751</v>
      </c>
      <c r="N670" s="19">
        <v>11063942</v>
      </c>
      <c r="O670" s="80"/>
      <c r="P670" s="131"/>
      <c r="Q670" s="18"/>
      <c r="V670" s="1">
        <f t="shared" si="41"/>
        <v>1</v>
      </c>
      <c r="W670" s="1" t="e">
        <f>_xlfn.XLOOKUP(N670,#REF!,#REF!,"없음")</f>
        <v>#REF!</v>
      </c>
      <c r="Y670" s="1" t="e">
        <f>_xlfn.XLOOKUP(N670,#REF!,#REF!,"없음")</f>
        <v>#REF!</v>
      </c>
    </row>
    <row r="671" spans="1:25" ht="13.5" customHeight="1">
      <c r="A671" s="18" t="s">
        <v>47</v>
      </c>
      <c r="B671" s="109" t="s">
        <v>1709</v>
      </c>
      <c r="C671" s="19" t="s">
        <v>752</v>
      </c>
      <c r="D671" s="129" t="s">
        <v>1774</v>
      </c>
      <c r="E671" s="19"/>
      <c r="F671" s="19" t="s">
        <v>1712</v>
      </c>
      <c r="G671" s="19">
        <v>1</v>
      </c>
      <c r="H671" s="19">
        <v>2</v>
      </c>
      <c r="I671" s="19">
        <v>1</v>
      </c>
      <c r="J671" s="19" t="str">
        <f t="shared" si="42"/>
        <v>O</v>
      </c>
      <c r="K671" s="106">
        <v>221</v>
      </c>
      <c r="L671" s="19" t="s">
        <v>144</v>
      </c>
      <c r="M671" s="130" t="s">
        <v>1751</v>
      </c>
      <c r="N671" s="19">
        <v>11063943</v>
      </c>
      <c r="O671" s="80"/>
      <c r="P671" s="131"/>
      <c r="Q671" s="18"/>
      <c r="V671" s="1">
        <f t="shared" si="41"/>
        <v>2</v>
      </c>
      <c r="W671" s="1" t="e">
        <f>_xlfn.XLOOKUP(N671,#REF!,#REF!,"없음")</f>
        <v>#REF!</v>
      </c>
      <c r="Y671" s="1" t="e">
        <f>_xlfn.XLOOKUP(N671,#REF!,#REF!,"없음")</f>
        <v>#REF!</v>
      </c>
    </row>
    <row r="672" spans="1:25" ht="13.5" customHeight="1">
      <c r="A672" s="18" t="s">
        <v>47</v>
      </c>
      <c r="B672" s="109" t="s">
        <v>1709</v>
      </c>
      <c r="C672" s="19" t="s">
        <v>752</v>
      </c>
      <c r="D672" s="129" t="s">
        <v>1775</v>
      </c>
      <c r="E672" s="19"/>
      <c r="F672" s="19" t="s">
        <v>1712</v>
      </c>
      <c r="G672" s="19">
        <v>1</v>
      </c>
      <c r="H672" s="19">
        <v>2</v>
      </c>
      <c r="I672" s="19">
        <v>1</v>
      </c>
      <c r="J672" s="19" t="str">
        <f t="shared" si="42"/>
        <v>O</v>
      </c>
      <c r="K672" s="106" t="s">
        <v>1736</v>
      </c>
      <c r="L672" s="19" t="s">
        <v>144</v>
      </c>
      <c r="M672" s="130" t="s">
        <v>1745</v>
      </c>
      <c r="N672" s="19">
        <v>11063944</v>
      </c>
      <c r="O672" s="80"/>
      <c r="P672" s="131"/>
      <c r="Q672" s="18"/>
      <c r="V672" s="1">
        <f t="shared" si="41"/>
        <v>2</v>
      </c>
      <c r="W672" s="1" t="e">
        <f>_xlfn.XLOOKUP(N672,#REF!,#REF!,"없음")</f>
        <v>#REF!</v>
      </c>
      <c r="Y672" s="1" t="e">
        <f>_xlfn.XLOOKUP(N672,#REF!,#REF!,"없음")</f>
        <v>#REF!</v>
      </c>
    </row>
    <row r="673" spans="1:26" ht="13.5" customHeight="1">
      <c r="A673" s="18" t="s">
        <v>47</v>
      </c>
      <c r="B673" s="109" t="s">
        <v>1709</v>
      </c>
      <c r="C673" s="19" t="s">
        <v>944</v>
      </c>
      <c r="D673" s="129" t="s">
        <v>1776</v>
      </c>
      <c r="E673" s="19"/>
      <c r="F673" s="19" t="s">
        <v>1712</v>
      </c>
      <c r="G673" s="19">
        <v>1</v>
      </c>
      <c r="H673" s="19">
        <v>2</v>
      </c>
      <c r="I673" s="19">
        <v>1</v>
      </c>
      <c r="J673" s="19" t="str">
        <f t="shared" si="42"/>
        <v>O</v>
      </c>
      <c r="K673" s="106">
        <v>221</v>
      </c>
      <c r="L673" s="19" t="s">
        <v>144</v>
      </c>
      <c r="M673" s="130" t="s">
        <v>1745</v>
      </c>
      <c r="N673" s="19">
        <v>11063945</v>
      </c>
      <c r="O673" s="80">
        <v>2544.09</v>
      </c>
      <c r="P673" s="131">
        <f>O673*1680</f>
        <v>4274071.2</v>
      </c>
      <c r="Q673" s="18"/>
      <c r="V673" s="1">
        <f t="shared" si="41"/>
        <v>2</v>
      </c>
      <c r="W673" s="1" t="e">
        <f>_xlfn.XLOOKUP(N673,#REF!,#REF!,"없음")</f>
        <v>#REF!</v>
      </c>
      <c r="X673" s="1">
        <v>2</v>
      </c>
      <c r="Y673" s="1" t="e">
        <f>_xlfn.XLOOKUP(N673,#REF!,#REF!,"없음")</f>
        <v>#REF!</v>
      </c>
    </row>
    <row r="674" spans="1:26" ht="13.5" customHeight="1">
      <c r="A674" s="18" t="s">
        <v>47</v>
      </c>
      <c r="B674" s="18" t="s">
        <v>1777</v>
      </c>
      <c r="C674" s="19" t="s">
        <v>1131</v>
      </c>
      <c r="D674" s="18" t="s">
        <v>1778</v>
      </c>
      <c r="E674" s="19" t="s">
        <v>1779</v>
      </c>
      <c r="F674" s="123" t="s">
        <v>1780</v>
      </c>
      <c r="G674" s="19">
        <v>2</v>
      </c>
      <c r="H674" s="19">
        <v>1</v>
      </c>
      <c r="I674" s="19">
        <v>1</v>
      </c>
      <c r="J674" s="19" t="str">
        <f t="shared" si="42"/>
        <v>O</v>
      </c>
      <c r="K674" s="106">
        <v>214</v>
      </c>
      <c r="L674" s="19" t="s">
        <v>144</v>
      </c>
      <c r="M674" s="19" t="s">
        <v>849</v>
      </c>
      <c r="N674" s="19" t="s">
        <v>1781</v>
      </c>
      <c r="O674" s="80"/>
      <c r="P674" s="131"/>
      <c r="Q674" s="18"/>
      <c r="V674" s="1">
        <f t="shared" si="41"/>
        <v>1</v>
      </c>
      <c r="W674" s="1" t="e">
        <f>_xlfn.XLOOKUP(N674,#REF!,#REF!,"없음")</f>
        <v>#REF!</v>
      </c>
      <c r="Y674" s="1" t="e">
        <f>_xlfn.XLOOKUP(N674,#REF!,#REF!,"없음")</f>
        <v>#REF!</v>
      </c>
    </row>
    <row r="675" spans="1:26" ht="13.5" customHeight="1">
      <c r="A675" s="18" t="s">
        <v>47</v>
      </c>
      <c r="B675" s="18" t="s">
        <v>1777</v>
      </c>
      <c r="C675" s="19" t="s">
        <v>1782</v>
      </c>
      <c r="D675" s="18" t="s">
        <v>1783</v>
      </c>
      <c r="E675" s="19"/>
      <c r="F675" s="123"/>
      <c r="G675" s="19"/>
      <c r="H675" s="19">
        <v>1</v>
      </c>
      <c r="I675" s="19">
        <v>1</v>
      </c>
      <c r="J675" s="19" t="str">
        <f t="shared" si="42"/>
        <v>O</v>
      </c>
      <c r="K675" s="106" t="s">
        <v>568</v>
      </c>
      <c r="L675" s="19" t="s">
        <v>255</v>
      </c>
      <c r="M675" s="19"/>
      <c r="N675" s="19" t="s">
        <v>1784</v>
      </c>
      <c r="O675" s="80"/>
      <c r="P675" s="131"/>
      <c r="Q675" s="18"/>
      <c r="V675" s="1">
        <f t="shared" si="41"/>
        <v>1</v>
      </c>
      <c r="W675" s="1" t="e">
        <f>_xlfn.XLOOKUP(N675,#REF!,#REF!,"없음")</f>
        <v>#REF!</v>
      </c>
      <c r="Y675" s="1" t="e">
        <f>_xlfn.XLOOKUP(N675,#REF!,#REF!,"없음")</f>
        <v>#REF!</v>
      </c>
    </row>
    <row r="676" spans="1:26" ht="13.5" customHeight="1">
      <c r="A676" s="18" t="s">
        <v>234</v>
      </c>
      <c r="B676" s="18" t="s">
        <v>48</v>
      </c>
      <c r="C676" s="19" t="s">
        <v>211</v>
      </c>
      <c r="D676" s="18" t="s">
        <v>1785</v>
      </c>
      <c r="E676" s="19" t="s">
        <v>1786</v>
      </c>
      <c r="F676" s="123"/>
      <c r="G676" s="19">
        <v>7</v>
      </c>
      <c r="H676" s="19">
        <v>2</v>
      </c>
      <c r="I676" s="19">
        <v>1</v>
      </c>
      <c r="J676" s="19" t="str">
        <f t="shared" si="42"/>
        <v>O</v>
      </c>
      <c r="K676" s="106">
        <v>202</v>
      </c>
      <c r="L676" s="19"/>
      <c r="M676" s="19" t="s">
        <v>1154</v>
      </c>
      <c r="N676" s="19">
        <v>10676613</v>
      </c>
      <c r="O676" s="80"/>
      <c r="P676" s="131"/>
      <c r="Q676" s="18"/>
      <c r="V676" s="1">
        <f t="shared" si="41"/>
        <v>2</v>
      </c>
      <c r="W676" s="1" t="e">
        <f>_xlfn.XLOOKUP(N676,#REF!,#REF!,"없음")</f>
        <v>#REF!</v>
      </c>
      <c r="Y676" s="1" t="e">
        <f>_xlfn.XLOOKUP(N676,#REF!,#REF!,"없음")</f>
        <v>#REF!</v>
      </c>
    </row>
    <row r="677" spans="1:26" ht="13.5" customHeight="1">
      <c r="A677" s="18" t="s">
        <v>234</v>
      </c>
      <c r="B677" s="18" t="s">
        <v>48</v>
      </c>
      <c r="C677" s="19" t="s">
        <v>211</v>
      </c>
      <c r="D677" s="18" t="s">
        <v>1787</v>
      </c>
      <c r="E677" s="19" t="s">
        <v>1788</v>
      </c>
      <c r="F677" s="123"/>
      <c r="G677" s="19">
        <v>8</v>
      </c>
      <c r="H677" s="19">
        <v>3</v>
      </c>
      <c r="I677" s="19">
        <v>1</v>
      </c>
      <c r="J677" s="19" t="str">
        <f t="shared" si="42"/>
        <v>O</v>
      </c>
      <c r="K677" s="106">
        <v>202</v>
      </c>
      <c r="L677" s="19"/>
      <c r="M677" s="19" t="s">
        <v>1154</v>
      </c>
      <c r="N677" s="19">
        <v>10676616</v>
      </c>
      <c r="O677" s="80"/>
      <c r="P677" s="131"/>
      <c r="Q677" s="18"/>
      <c r="V677" s="1">
        <f t="shared" si="41"/>
        <v>3</v>
      </c>
      <c r="W677" s="1" t="e">
        <f>_xlfn.XLOOKUP(N677,#REF!,#REF!,"없음")</f>
        <v>#REF!</v>
      </c>
      <c r="X677" s="1">
        <v>3</v>
      </c>
      <c r="Y677" s="1" t="e">
        <f>_xlfn.XLOOKUP(N677,#REF!,#REF!,"없음")</f>
        <v>#REF!</v>
      </c>
    </row>
    <row r="678" spans="1:26" ht="13.5" customHeight="1">
      <c r="A678" s="18" t="s">
        <v>234</v>
      </c>
      <c r="B678" s="18" t="s">
        <v>48</v>
      </c>
      <c r="C678" s="19" t="s">
        <v>211</v>
      </c>
      <c r="D678" s="18" t="s">
        <v>1789</v>
      </c>
      <c r="E678" s="19" t="s">
        <v>1790</v>
      </c>
      <c r="F678" s="123"/>
      <c r="G678" s="19">
        <v>1</v>
      </c>
      <c r="H678" s="19">
        <v>1</v>
      </c>
      <c r="I678" s="19">
        <v>1</v>
      </c>
      <c r="J678" s="19" t="str">
        <f t="shared" si="42"/>
        <v>O</v>
      </c>
      <c r="K678" s="106">
        <v>202</v>
      </c>
      <c r="L678" s="19"/>
      <c r="M678" s="19" t="s">
        <v>1154</v>
      </c>
      <c r="N678" s="19">
        <v>10676617</v>
      </c>
      <c r="O678" s="80"/>
      <c r="P678" s="131"/>
      <c r="Q678" s="18"/>
      <c r="V678" s="1">
        <f t="shared" si="41"/>
        <v>1</v>
      </c>
      <c r="W678" s="1" t="e">
        <f>_xlfn.XLOOKUP(N678,#REF!,#REF!,"없음")</f>
        <v>#REF!</v>
      </c>
      <c r="Y678" s="1" t="e">
        <f>_xlfn.XLOOKUP(N678,#REF!,#REF!,"없음")</f>
        <v>#REF!</v>
      </c>
    </row>
    <row r="679" spans="1:26" ht="13.5" customHeight="1">
      <c r="A679" s="18" t="s">
        <v>47</v>
      </c>
      <c r="B679" s="18" t="s">
        <v>691</v>
      </c>
      <c r="C679" s="19" t="s">
        <v>752</v>
      </c>
      <c r="D679" s="18" t="s">
        <v>1791</v>
      </c>
      <c r="E679" s="19" t="s">
        <v>1792</v>
      </c>
      <c r="F679" s="19" t="s">
        <v>1793</v>
      </c>
      <c r="G679" s="19">
        <v>1</v>
      </c>
      <c r="H679" s="19">
        <v>1</v>
      </c>
      <c r="I679" s="19">
        <v>1</v>
      </c>
      <c r="J679" s="19" t="str">
        <f t="shared" si="42"/>
        <v>O</v>
      </c>
      <c r="K679" s="106">
        <v>221</v>
      </c>
      <c r="L679" s="19"/>
      <c r="M679" s="19" t="s">
        <v>1154</v>
      </c>
      <c r="N679" s="19">
        <v>10678147</v>
      </c>
      <c r="O679" s="80"/>
      <c r="P679" s="131"/>
      <c r="Q679" s="18"/>
      <c r="V679" s="1">
        <f t="shared" si="41"/>
        <v>1</v>
      </c>
      <c r="W679" s="1" t="e">
        <f>_xlfn.XLOOKUP(N679,#REF!,#REF!,"없음")</f>
        <v>#REF!</v>
      </c>
      <c r="Y679" s="1" t="e">
        <f>_xlfn.XLOOKUP(N679,#REF!,#REF!,"없음")</f>
        <v>#REF!</v>
      </c>
    </row>
    <row r="680" spans="1:26" ht="13.35" customHeight="1">
      <c r="A680" s="18" t="s">
        <v>47</v>
      </c>
      <c r="B680" s="18" t="s">
        <v>691</v>
      </c>
      <c r="C680" s="19" t="s">
        <v>944</v>
      </c>
      <c r="D680" s="18" t="s">
        <v>1794</v>
      </c>
      <c r="E680" s="19" t="s">
        <v>1795</v>
      </c>
      <c r="F680" s="19"/>
      <c r="G680" s="19"/>
      <c r="H680" s="19">
        <v>1</v>
      </c>
      <c r="I680" s="19">
        <v>1</v>
      </c>
      <c r="J680" s="19" t="str">
        <f t="shared" si="42"/>
        <v>O</v>
      </c>
      <c r="K680" s="106">
        <v>211</v>
      </c>
      <c r="L680" s="19"/>
      <c r="M680" s="19" t="s">
        <v>1154</v>
      </c>
      <c r="N680" s="19">
        <v>10222353</v>
      </c>
      <c r="O680" s="80"/>
      <c r="P680" s="131"/>
      <c r="Q680" s="18"/>
      <c r="V680" s="1">
        <f t="shared" si="41"/>
        <v>1</v>
      </c>
      <c r="W680" s="1" t="e">
        <f>_xlfn.XLOOKUP(N680,#REF!,#REF!,"없음")</f>
        <v>#REF!</v>
      </c>
      <c r="Y680" s="1" t="e">
        <f>_xlfn.XLOOKUP(N680,#REF!,#REF!,"없음")</f>
        <v>#REF!</v>
      </c>
    </row>
    <row r="681" spans="1:26" ht="13.35" customHeight="1">
      <c r="A681" s="18" t="s">
        <v>47</v>
      </c>
      <c r="B681" s="18" t="s">
        <v>691</v>
      </c>
      <c r="C681" s="19" t="s">
        <v>944</v>
      </c>
      <c r="D681" s="18" t="s">
        <v>1796</v>
      </c>
      <c r="E681" s="19" t="s">
        <v>1797</v>
      </c>
      <c r="F681" s="19"/>
      <c r="G681" s="19"/>
      <c r="H681" s="19">
        <v>1</v>
      </c>
      <c r="I681" s="19">
        <v>1</v>
      </c>
      <c r="J681" s="19" t="str">
        <f t="shared" si="42"/>
        <v>O</v>
      </c>
      <c r="K681" s="106">
        <v>211</v>
      </c>
      <c r="L681" s="19"/>
      <c r="M681" s="19" t="s">
        <v>1154</v>
      </c>
      <c r="N681" s="19">
        <v>10222425</v>
      </c>
      <c r="O681" s="80"/>
      <c r="P681" s="131"/>
      <c r="Q681" s="18"/>
      <c r="V681" s="1">
        <f t="shared" si="41"/>
        <v>1</v>
      </c>
      <c r="W681" s="1" t="e">
        <f>_xlfn.XLOOKUP(N681,#REF!,#REF!,"없음")</f>
        <v>#REF!</v>
      </c>
      <c r="Y681" s="1" t="e">
        <f>_xlfn.XLOOKUP(N681,#REF!,#REF!,"없음")</f>
        <v>#REF!</v>
      </c>
    </row>
    <row r="682" spans="1:26" ht="13.35" customHeight="1">
      <c r="A682" s="18" t="s">
        <v>47</v>
      </c>
      <c r="B682" s="18" t="s">
        <v>691</v>
      </c>
      <c r="C682" s="19" t="s">
        <v>752</v>
      </c>
      <c r="D682" s="18" t="s">
        <v>1798</v>
      </c>
      <c r="E682" s="19"/>
      <c r="F682" s="19" t="s">
        <v>1799</v>
      </c>
      <c r="G682" s="19">
        <v>32</v>
      </c>
      <c r="H682" s="19">
        <v>2</v>
      </c>
      <c r="I682" s="19">
        <v>2</v>
      </c>
      <c r="J682" s="19" t="str">
        <f t="shared" si="42"/>
        <v>O</v>
      </c>
      <c r="K682" s="106">
        <v>122</v>
      </c>
      <c r="L682" s="19"/>
      <c r="M682" s="19" t="s">
        <v>755</v>
      </c>
      <c r="N682" s="19">
        <v>10457027</v>
      </c>
      <c r="O682" s="80"/>
      <c r="P682" s="131"/>
      <c r="Q682" s="18"/>
      <c r="V682" s="1">
        <f t="shared" si="41"/>
        <v>2</v>
      </c>
      <c r="W682" s="1" t="e">
        <f>_xlfn.XLOOKUP(N682,#REF!,#REF!,"없음")</f>
        <v>#REF!</v>
      </c>
      <c r="Y682" s="1" t="e">
        <f>_xlfn.XLOOKUP(N682,#REF!,#REF!,"없음")</f>
        <v>#REF!</v>
      </c>
    </row>
    <row r="683" spans="1:26" ht="13.35" customHeight="1">
      <c r="A683" s="18" t="s">
        <v>47</v>
      </c>
      <c r="B683" s="18" t="s">
        <v>691</v>
      </c>
      <c r="C683" s="19" t="s">
        <v>944</v>
      </c>
      <c r="D683" s="18" t="s">
        <v>1800</v>
      </c>
      <c r="E683" s="19" t="s">
        <v>1801</v>
      </c>
      <c r="F683" s="19" t="s">
        <v>1802</v>
      </c>
      <c r="G683" s="19">
        <v>3</v>
      </c>
      <c r="H683" s="19">
        <v>1</v>
      </c>
      <c r="I683" s="19">
        <v>1</v>
      </c>
      <c r="J683" s="19" t="str">
        <f t="shared" si="42"/>
        <v>O</v>
      </c>
      <c r="K683" s="106">
        <v>211</v>
      </c>
      <c r="L683" s="19"/>
      <c r="M683" s="19" t="s">
        <v>1154</v>
      </c>
      <c r="N683" s="19">
        <v>10223700</v>
      </c>
      <c r="O683" s="80"/>
      <c r="P683" s="131"/>
      <c r="Q683" s="18"/>
      <c r="V683" s="1">
        <f t="shared" si="41"/>
        <v>1</v>
      </c>
      <c r="W683" s="1" t="e">
        <f>_xlfn.XLOOKUP(N683,#REF!,#REF!,"없음")</f>
        <v>#REF!</v>
      </c>
      <c r="Y683" s="1" t="e">
        <f>_xlfn.XLOOKUP(N683,#REF!,#REF!,"없음")</f>
        <v>#REF!</v>
      </c>
    </row>
    <row r="684" spans="1:26" ht="13.35" customHeight="1">
      <c r="A684" s="18" t="s">
        <v>47</v>
      </c>
      <c r="B684" s="18" t="s">
        <v>691</v>
      </c>
      <c r="C684" s="19" t="s">
        <v>1803</v>
      </c>
      <c r="D684" s="18" t="s">
        <v>1804</v>
      </c>
      <c r="E684" s="19" t="s">
        <v>1805</v>
      </c>
      <c r="F684" s="19" t="s">
        <v>1806</v>
      </c>
      <c r="G684" s="19"/>
      <c r="H684" s="19">
        <v>1</v>
      </c>
      <c r="I684" s="19">
        <v>1</v>
      </c>
      <c r="J684" s="19" t="str">
        <f t="shared" si="42"/>
        <v>O</v>
      </c>
      <c r="K684" s="106">
        <v>122</v>
      </c>
      <c r="L684" s="19"/>
      <c r="M684" s="19" t="s">
        <v>492</v>
      </c>
      <c r="N684" s="19">
        <v>10219451</v>
      </c>
      <c r="O684" s="80"/>
      <c r="P684" s="131"/>
      <c r="Q684" s="18"/>
      <c r="V684" s="1">
        <f t="shared" si="41"/>
        <v>1</v>
      </c>
      <c r="W684" s="1" t="e">
        <f>_xlfn.XLOOKUP(N684,#REF!,#REF!,"없음")</f>
        <v>#REF!</v>
      </c>
      <c r="Y684" s="1" t="e">
        <f>_xlfn.XLOOKUP(N684,#REF!,#REF!,"없음")</f>
        <v>#REF!</v>
      </c>
    </row>
    <row r="685" spans="1:26" ht="13.5" customHeight="1">
      <c r="A685" s="18" t="s">
        <v>47</v>
      </c>
      <c r="B685" s="18" t="s">
        <v>691</v>
      </c>
      <c r="C685" s="19" t="s">
        <v>1807</v>
      </c>
      <c r="D685" s="18" t="s">
        <v>1808</v>
      </c>
      <c r="E685" s="19"/>
      <c r="F685" s="19" t="s">
        <v>1809</v>
      </c>
      <c r="G685" s="19">
        <v>4</v>
      </c>
      <c r="H685" s="19">
        <v>1</v>
      </c>
      <c r="I685" s="19">
        <v>2</v>
      </c>
      <c r="J685" s="19" t="str">
        <f t="shared" si="42"/>
        <v>X</v>
      </c>
      <c r="K685" s="106">
        <v>225</v>
      </c>
      <c r="L685" s="19" t="s">
        <v>144</v>
      </c>
      <c r="M685" s="19" t="s">
        <v>1810</v>
      </c>
      <c r="N685" s="19">
        <v>11039071</v>
      </c>
      <c r="O685" s="80"/>
      <c r="P685" s="131"/>
      <c r="Q685" s="18"/>
      <c r="V685" s="1">
        <f t="shared" si="41"/>
        <v>1</v>
      </c>
      <c r="W685" s="1" t="e">
        <f>_xlfn.XLOOKUP(N685,#REF!,#REF!,"없음")</f>
        <v>#REF!</v>
      </c>
      <c r="Y685" s="1" t="e">
        <f>_xlfn.XLOOKUP(N685,#REF!,#REF!,"없음")</f>
        <v>#REF!</v>
      </c>
    </row>
    <row r="686" spans="1:26" ht="13.5" customHeight="1">
      <c r="A686" s="242" t="s">
        <v>47</v>
      </c>
      <c r="B686" s="242" t="s">
        <v>48</v>
      </c>
      <c r="C686" s="241" t="s">
        <v>564</v>
      </c>
      <c r="D686" s="242" t="s">
        <v>1811</v>
      </c>
      <c r="E686" s="241"/>
      <c r="F686" s="241"/>
      <c r="G686" s="241"/>
      <c r="H686" s="241">
        <v>1</v>
      </c>
      <c r="I686" s="241">
        <v>1</v>
      </c>
      <c r="J686" s="19" t="str">
        <f t="shared" si="42"/>
        <v>O</v>
      </c>
      <c r="K686" s="243" t="s">
        <v>405</v>
      </c>
      <c r="L686" s="241"/>
      <c r="M686" s="244" t="s">
        <v>1812</v>
      </c>
      <c r="N686" s="241">
        <v>10195344</v>
      </c>
      <c r="O686" s="245"/>
      <c r="P686" s="246"/>
      <c r="Q686" s="242"/>
      <c r="R686" s="241"/>
      <c r="V686" s="1">
        <f t="shared" si="41"/>
        <v>1</v>
      </c>
      <c r="Z686" t="s">
        <v>285</v>
      </c>
    </row>
    <row r="687" spans="1:26" ht="13.5" customHeight="1">
      <c r="A687" s="242" t="s">
        <v>47</v>
      </c>
      <c r="B687" s="242" t="s">
        <v>48</v>
      </c>
      <c r="C687" s="241" t="s">
        <v>1813</v>
      </c>
      <c r="D687" s="242" t="s">
        <v>1814</v>
      </c>
      <c r="E687" s="241"/>
      <c r="F687" s="241"/>
      <c r="G687" s="241">
        <v>1</v>
      </c>
      <c r="H687" s="241">
        <v>1</v>
      </c>
      <c r="I687" s="241">
        <v>1</v>
      </c>
      <c r="J687" s="19" t="str">
        <f t="shared" si="42"/>
        <v>O</v>
      </c>
      <c r="K687" s="243">
        <v>321</v>
      </c>
      <c r="L687" s="241"/>
      <c r="M687" s="244" t="s">
        <v>1815</v>
      </c>
      <c r="N687" s="241">
        <v>10195391</v>
      </c>
      <c r="O687" s="245"/>
      <c r="P687" s="246"/>
      <c r="Q687" s="242"/>
      <c r="R687" s="241"/>
      <c r="V687" s="1">
        <f t="shared" si="41"/>
        <v>1</v>
      </c>
      <c r="Z687" t="s">
        <v>285</v>
      </c>
    </row>
    <row r="688" spans="1:26" ht="13.5" customHeight="1">
      <c r="A688" s="242" t="s">
        <v>47</v>
      </c>
      <c r="B688" s="242" t="s">
        <v>48</v>
      </c>
      <c r="C688" s="241" t="s">
        <v>1816</v>
      </c>
      <c r="D688" s="242" t="s">
        <v>1817</v>
      </c>
      <c r="E688" s="241"/>
      <c r="F688" s="241"/>
      <c r="G688" s="241"/>
      <c r="H688" s="241">
        <v>3</v>
      </c>
      <c r="I688" s="241">
        <v>2</v>
      </c>
      <c r="J688" s="19" t="str">
        <f t="shared" si="42"/>
        <v>O</v>
      </c>
      <c r="K688" s="243" t="s">
        <v>53</v>
      </c>
      <c r="L688" s="241"/>
      <c r="M688" s="244" t="s">
        <v>1818</v>
      </c>
      <c r="N688" s="241">
        <v>10198424</v>
      </c>
      <c r="O688" s="245"/>
      <c r="P688" s="246"/>
      <c r="Q688" s="242"/>
      <c r="R688" s="241"/>
      <c r="V688" s="1">
        <f t="shared" si="41"/>
        <v>3</v>
      </c>
      <c r="Z688" t="s">
        <v>285</v>
      </c>
    </row>
    <row r="689" spans="1:26" ht="13.5" customHeight="1">
      <c r="A689" s="242" t="s">
        <v>47</v>
      </c>
      <c r="B689" s="242" t="s">
        <v>48</v>
      </c>
      <c r="C689" s="241" t="s">
        <v>485</v>
      </c>
      <c r="D689" s="242" t="s">
        <v>1819</v>
      </c>
      <c r="E689" s="241"/>
      <c r="F689" s="241"/>
      <c r="G689" s="241">
        <v>34</v>
      </c>
      <c r="H689" s="241">
        <v>2</v>
      </c>
      <c r="I689" s="241">
        <v>2</v>
      </c>
      <c r="J689" s="19" t="str">
        <f t="shared" si="42"/>
        <v>O</v>
      </c>
      <c r="K689" s="243" t="s">
        <v>405</v>
      </c>
      <c r="L689" s="241"/>
      <c r="M689" s="244" t="s">
        <v>1820</v>
      </c>
      <c r="N689" s="241">
        <v>10199369</v>
      </c>
      <c r="O689" s="245"/>
      <c r="P689" s="246"/>
      <c r="Q689" s="242"/>
      <c r="R689" s="241"/>
      <c r="V689" s="1">
        <f t="shared" si="41"/>
        <v>2</v>
      </c>
      <c r="Z689" t="s">
        <v>285</v>
      </c>
    </row>
    <row r="690" spans="1:26" ht="13.5" customHeight="1">
      <c r="A690" s="242" t="s">
        <v>47</v>
      </c>
      <c r="B690" s="242" t="s">
        <v>1821</v>
      </c>
      <c r="C690" s="241" t="s">
        <v>1822</v>
      </c>
      <c r="D690" s="242" t="s">
        <v>1823</v>
      </c>
      <c r="E690" s="241"/>
      <c r="F690" s="241"/>
      <c r="G690" s="241">
        <v>529</v>
      </c>
      <c r="H690" s="241">
        <v>2</v>
      </c>
      <c r="I690" s="241">
        <v>3</v>
      </c>
      <c r="J690" s="19" t="str">
        <f t="shared" si="42"/>
        <v>X</v>
      </c>
      <c r="K690" s="243" t="s">
        <v>405</v>
      </c>
      <c r="L690" s="241"/>
      <c r="M690" s="244" t="s">
        <v>1824</v>
      </c>
      <c r="N690" s="241">
        <v>10211277</v>
      </c>
      <c r="O690" s="245"/>
      <c r="P690" s="246"/>
      <c r="Q690" s="242"/>
      <c r="R690" s="241"/>
      <c r="V690" s="1">
        <f t="shared" si="41"/>
        <v>2</v>
      </c>
      <c r="Z690" t="s">
        <v>285</v>
      </c>
    </row>
    <row r="691" spans="1:26" ht="13.5" customHeight="1">
      <c r="A691" s="242" t="s">
        <v>47</v>
      </c>
      <c r="B691" s="242" t="s">
        <v>48</v>
      </c>
      <c r="C691" s="241" t="s">
        <v>235</v>
      </c>
      <c r="D691" s="242" t="s">
        <v>1825</v>
      </c>
      <c r="E691" s="241" t="s">
        <v>1826</v>
      </c>
      <c r="F691" s="241"/>
      <c r="G691" s="241">
        <v>10</v>
      </c>
      <c r="H691" s="241">
        <v>1</v>
      </c>
      <c r="I691" s="241">
        <v>1</v>
      </c>
      <c r="J691" s="19" t="str">
        <f t="shared" si="42"/>
        <v>O</v>
      </c>
      <c r="K691" s="243">
        <v>213</v>
      </c>
      <c r="L691" s="241"/>
      <c r="M691" s="244" t="s">
        <v>1827</v>
      </c>
      <c r="N691" s="241">
        <v>10214644</v>
      </c>
      <c r="O691" s="245"/>
      <c r="P691" s="246"/>
      <c r="Q691" s="242"/>
      <c r="R691" s="241"/>
      <c r="V691" s="1">
        <f t="shared" si="41"/>
        <v>1</v>
      </c>
      <c r="Z691" t="s">
        <v>285</v>
      </c>
    </row>
    <row r="692" spans="1:26" ht="13.5" customHeight="1">
      <c r="A692" s="242" t="s">
        <v>47</v>
      </c>
      <c r="B692" s="242" t="s">
        <v>1821</v>
      </c>
      <c r="C692" s="241" t="s">
        <v>675</v>
      </c>
      <c r="D692" s="242" t="s">
        <v>1828</v>
      </c>
      <c r="E692" s="241"/>
      <c r="F692" s="241"/>
      <c r="G692" s="241">
        <v>2</v>
      </c>
      <c r="H692" s="241">
        <v>1</v>
      </c>
      <c r="I692" s="241">
        <v>1</v>
      </c>
      <c r="J692" s="19" t="str">
        <f t="shared" si="42"/>
        <v>O</v>
      </c>
      <c r="K692" s="243" t="s">
        <v>405</v>
      </c>
      <c r="L692" s="241"/>
      <c r="M692" s="244" t="s">
        <v>1824</v>
      </c>
      <c r="N692" s="241">
        <v>10218294</v>
      </c>
      <c r="O692" s="245"/>
      <c r="P692" s="246"/>
      <c r="Q692" s="242"/>
      <c r="R692" s="241"/>
      <c r="V692" s="1">
        <f t="shared" si="41"/>
        <v>1</v>
      </c>
      <c r="Z692" t="s">
        <v>285</v>
      </c>
    </row>
    <row r="693" spans="1:26" ht="13.5" customHeight="1">
      <c r="A693" s="242" t="s">
        <v>47</v>
      </c>
      <c r="B693" s="242" t="s">
        <v>48</v>
      </c>
      <c r="C693" s="241" t="s">
        <v>235</v>
      </c>
      <c r="D693" s="242" t="s">
        <v>1829</v>
      </c>
      <c r="E693" s="241" t="s">
        <v>1830</v>
      </c>
      <c r="F693" s="241" t="s">
        <v>1831</v>
      </c>
      <c r="G693" s="241">
        <v>13</v>
      </c>
      <c r="H693" s="241">
        <v>11</v>
      </c>
      <c r="I693" s="241">
        <v>2</v>
      </c>
      <c r="J693" s="19" t="str">
        <f t="shared" si="42"/>
        <v>O</v>
      </c>
      <c r="K693" s="243">
        <v>213</v>
      </c>
      <c r="L693" s="241"/>
      <c r="M693" s="244" t="s">
        <v>1827</v>
      </c>
      <c r="N693" s="241">
        <v>10218325</v>
      </c>
      <c r="O693" s="245"/>
      <c r="P693" s="246"/>
      <c r="Q693" s="242"/>
      <c r="R693" s="241"/>
      <c r="V693" s="1">
        <f t="shared" si="41"/>
        <v>11</v>
      </c>
      <c r="Z693" t="s">
        <v>285</v>
      </c>
    </row>
    <row r="694" spans="1:26" ht="13.5" customHeight="1">
      <c r="A694" s="242" t="s">
        <v>47</v>
      </c>
      <c r="B694" s="242" t="s">
        <v>691</v>
      </c>
      <c r="C694" s="241" t="s">
        <v>1832</v>
      </c>
      <c r="D694" s="242" t="s">
        <v>1833</v>
      </c>
      <c r="E694" s="241"/>
      <c r="F694" s="241"/>
      <c r="G694" s="241">
        <v>8</v>
      </c>
      <c r="H694" s="241">
        <v>1</v>
      </c>
      <c r="I694" s="241">
        <v>1</v>
      </c>
      <c r="J694" s="19" t="str">
        <f t="shared" si="42"/>
        <v>O</v>
      </c>
      <c r="K694" s="243">
        <v>223</v>
      </c>
      <c r="L694" s="241"/>
      <c r="M694" s="244" t="s">
        <v>1834</v>
      </c>
      <c r="N694" s="241">
        <v>10219441</v>
      </c>
      <c r="O694" s="245"/>
      <c r="P694" s="246"/>
      <c r="Q694" s="242"/>
      <c r="R694" s="241"/>
      <c r="V694" s="1">
        <f t="shared" ref="V694:V757" si="43">H694+U694</f>
        <v>1</v>
      </c>
      <c r="Z694" t="s">
        <v>285</v>
      </c>
    </row>
    <row r="695" spans="1:26" ht="13.5" customHeight="1">
      <c r="A695" s="242" t="s">
        <v>47</v>
      </c>
      <c r="B695" s="242" t="s">
        <v>691</v>
      </c>
      <c r="C695" s="241" t="s">
        <v>1295</v>
      </c>
      <c r="D695" s="242" t="s">
        <v>1835</v>
      </c>
      <c r="E695" s="241"/>
      <c r="F695" s="241"/>
      <c r="G695" s="241">
        <v>2</v>
      </c>
      <c r="H695" s="241">
        <v>1</v>
      </c>
      <c r="I695" s="241">
        <v>1</v>
      </c>
      <c r="J695" s="19" t="str">
        <f t="shared" si="42"/>
        <v>O</v>
      </c>
      <c r="K695" s="243">
        <v>223</v>
      </c>
      <c r="L695" s="241"/>
      <c r="M695" s="244" t="s">
        <v>1834</v>
      </c>
      <c r="N695" s="241">
        <v>10219500</v>
      </c>
      <c r="O695" s="245"/>
      <c r="P695" s="246"/>
      <c r="Q695" s="242"/>
      <c r="R695" s="241"/>
      <c r="V695" s="1">
        <f t="shared" si="43"/>
        <v>1</v>
      </c>
      <c r="Z695" t="s">
        <v>285</v>
      </c>
    </row>
    <row r="696" spans="1:26" ht="13.5" customHeight="1">
      <c r="A696" s="242" t="s">
        <v>47</v>
      </c>
      <c r="B696" s="242" t="s">
        <v>48</v>
      </c>
      <c r="C696" s="241" t="s">
        <v>675</v>
      </c>
      <c r="D696" s="242" t="s">
        <v>1836</v>
      </c>
      <c r="E696" s="241"/>
      <c r="F696" s="241"/>
      <c r="G696" s="241">
        <v>3</v>
      </c>
      <c r="H696" s="241">
        <v>2</v>
      </c>
      <c r="I696" s="241">
        <v>2</v>
      </c>
      <c r="J696" s="19" t="str">
        <f t="shared" si="42"/>
        <v>O</v>
      </c>
      <c r="K696" s="243" t="s">
        <v>405</v>
      </c>
      <c r="L696" s="241"/>
      <c r="M696" s="244" t="s">
        <v>1837</v>
      </c>
      <c r="N696" s="241">
        <v>10219640</v>
      </c>
      <c r="O696" s="245"/>
      <c r="P696" s="246"/>
      <c r="Q696" s="242"/>
      <c r="R696" s="241"/>
      <c r="V696" s="1">
        <f t="shared" si="43"/>
        <v>2</v>
      </c>
      <c r="Z696" t="s">
        <v>285</v>
      </c>
    </row>
    <row r="697" spans="1:26" ht="13.5" customHeight="1">
      <c r="A697" s="242" t="s">
        <v>47</v>
      </c>
      <c r="B697" s="242" t="s">
        <v>48</v>
      </c>
      <c r="C697" s="241" t="s">
        <v>1295</v>
      </c>
      <c r="D697" s="242" t="s">
        <v>1838</v>
      </c>
      <c r="E697" s="241"/>
      <c r="F697" s="241"/>
      <c r="G697" s="241">
        <v>1</v>
      </c>
      <c r="H697" s="241">
        <v>1</v>
      </c>
      <c r="I697" s="241">
        <v>1</v>
      </c>
      <c r="J697" s="19" t="str">
        <f t="shared" si="42"/>
        <v>O</v>
      </c>
      <c r="K697" s="243" t="s">
        <v>405</v>
      </c>
      <c r="L697" s="241"/>
      <c r="M697" s="244" t="s">
        <v>1839</v>
      </c>
      <c r="N697" s="241">
        <v>10379286</v>
      </c>
      <c r="O697" s="245"/>
      <c r="P697" s="246"/>
      <c r="Q697" s="242"/>
      <c r="R697" s="241"/>
      <c r="V697" s="1">
        <f t="shared" si="43"/>
        <v>1</v>
      </c>
      <c r="Z697" t="s">
        <v>285</v>
      </c>
    </row>
    <row r="698" spans="1:26" ht="13.5" customHeight="1">
      <c r="A698" s="242" t="s">
        <v>47</v>
      </c>
      <c r="B698" s="242" t="s">
        <v>48</v>
      </c>
      <c r="C698" s="241" t="s">
        <v>1840</v>
      </c>
      <c r="D698" s="242" t="s">
        <v>1841</v>
      </c>
      <c r="E698" s="241"/>
      <c r="F698" s="241"/>
      <c r="G698" s="241"/>
      <c r="H698" s="241">
        <v>5</v>
      </c>
      <c r="I698" s="241">
        <v>1</v>
      </c>
      <c r="J698" s="19" t="str">
        <f t="shared" si="42"/>
        <v>O</v>
      </c>
      <c r="K698" s="243" t="s">
        <v>405</v>
      </c>
      <c r="L698" s="241"/>
      <c r="M698" s="244" t="s">
        <v>1842</v>
      </c>
      <c r="N698" s="241">
        <v>10446064</v>
      </c>
      <c r="O698" s="245"/>
      <c r="P698" s="246"/>
      <c r="Q698" s="242"/>
      <c r="R698" s="241"/>
      <c r="V698" s="1">
        <f t="shared" si="43"/>
        <v>5</v>
      </c>
      <c r="Z698" t="s">
        <v>285</v>
      </c>
    </row>
    <row r="699" spans="1:26" ht="13.5" customHeight="1">
      <c r="A699" s="242" t="s">
        <v>6</v>
      </c>
      <c r="B699" s="242" t="s">
        <v>48</v>
      </c>
      <c r="C699" s="241" t="s">
        <v>1843</v>
      </c>
      <c r="D699" s="242" t="s">
        <v>1844</v>
      </c>
      <c r="E699" s="241"/>
      <c r="F699" s="241"/>
      <c r="G699" s="241"/>
      <c r="H699" s="241">
        <v>2</v>
      </c>
      <c r="I699" s="241">
        <v>1</v>
      </c>
      <c r="J699" s="19" t="str">
        <f t="shared" si="42"/>
        <v>O</v>
      </c>
      <c r="K699" s="243">
        <v>121</v>
      </c>
      <c r="L699" s="241"/>
      <c r="M699" s="244" t="s">
        <v>1824</v>
      </c>
      <c r="N699" s="241">
        <v>10447814</v>
      </c>
      <c r="O699" s="245"/>
      <c r="P699" s="246"/>
      <c r="Q699" s="242"/>
      <c r="R699" s="241"/>
      <c r="V699" s="1">
        <f t="shared" si="43"/>
        <v>2</v>
      </c>
      <c r="Z699" t="s">
        <v>285</v>
      </c>
    </row>
    <row r="700" spans="1:26" ht="13.5" customHeight="1">
      <c r="A700" s="242" t="s">
        <v>47</v>
      </c>
      <c r="B700" s="242" t="s">
        <v>48</v>
      </c>
      <c r="C700" s="241" t="s">
        <v>1845</v>
      </c>
      <c r="D700" s="242" t="s">
        <v>1846</v>
      </c>
      <c r="E700" s="241"/>
      <c r="F700" s="241"/>
      <c r="G700" s="241"/>
      <c r="H700" s="241">
        <v>1</v>
      </c>
      <c r="I700" s="241">
        <v>1</v>
      </c>
      <c r="J700" s="19" t="str">
        <f t="shared" si="42"/>
        <v>O</v>
      </c>
      <c r="K700" s="243" t="s">
        <v>405</v>
      </c>
      <c r="L700" s="241"/>
      <c r="M700" s="244" t="s">
        <v>1827</v>
      </c>
      <c r="N700" s="241">
        <v>10454308</v>
      </c>
      <c r="O700" s="245"/>
      <c r="P700" s="246"/>
      <c r="Q700" s="242"/>
      <c r="R700" s="241"/>
      <c r="V700" s="1">
        <f t="shared" si="43"/>
        <v>1</v>
      </c>
      <c r="Z700" t="s">
        <v>285</v>
      </c>
    </row>
    <row r="701" spans="1:26" ht="13.5" customHeight="1">
      <c r="A701" s="242" t="s">
        <v>47</v>
      </c>
      <c r="B701" s="242" t="s">
        <v>48</v>
      </c>
      <c r="C701" s="247" t="s">
        <v>1758</v>
      </c>
      <c r="D701" s="242" t="s">
        <v>1847</v>
      </c>
      <c r="E701" s="242" t="s">
        <v>1848</v>
      </c>
      <c r="F701" s="241"/>
      <c r="G701" s="241">
        <v>6</v>
      </c>
      <c r="H701" s="241">
        <v>1</v>
      </c>
      <c r="I701" s="241">
        <v>1</v>
      </c>
      <c r="J701" s="19" t="str">
        <f t="shared" si="42"/>
        <v>O</v>
      </c>
      <c r="K701" s="243" t="s">
        <v>1849</v>
      </c>
      <c r="L701" s="241"/>
      <c r="M701" s="244" t="s">
        <v>1850</v>
      </c>
      <c r="N701" s="241">
        <v>10490869</v>
      </c>
      <c r="O701" s="245"/>
      <c r="P701" s="246"/>
      <c r="Q701" s="242"/>
      <c r="R701" s="241"/>
      <c r="V701" s="1">
        <f t="shared" si="43"/>
        <v>1</v>
      </c>
      <c r="Z701" t="s">
        <v>285</v>
      </c>
    </row>
    <row r="702" spans="1:26" ht="13.5" customHeight="1">
      <c r="A702" s="248" t="s">
        <v>6</v>
      </c>
      <c r="B702" s="248" t="s">
        <v>48</v>
      </c>
      <c r="C702" s="247" t="s">
        <v>1758</v>
      </c>
      <c r="D702" s="248" t="s">
        <v>1851</v>
      </c>
      <c r="E702" s="241"/>
      <c r="F702" s="241"/>
      <c r="G702" s="241">
        <v>7</v>
      </c>
      <c r="H702" s="241">
        <v>1</v>
      </c>
      <c r="I702" s="241">
        <v>1</v>
      </c>
      <c r="J702" s="19" t="str">
        <f t="shared" si="42"/>
        <v>O</v>
      </c>
      <c r="K702" s="243" t="s">
        <v>152</v>
      </c>
      <c r="L702" s="241"/>
      <c r="M702" s="244" t="s">
        <v>1850</v>
      </c>
      <c r="N702" s="241">
        <v>10671426</v>
      </c>
      <c r="O702" s="245"/>
      <c r="P702" s="246"/>
      <c r="Q702" s="242"/>
      <c r="R702" s="241"/>
      <c r="V702" s="1">
        <f t="shared" si="43"/>
        <v>1</v>
      </c>
      <c r="Z702" t="s">
        <v>285</v>
      </c>
    </row>
    <row r="703" spans="1:26" ht="13.5" customHeight="1">
      <c r="A703" s="242" t="s">
        <v>47</v>
      </c>
      <c r="B703" s="242" t="s">
        <v>48</v>
      </c>
      <c r="C703" s="241" t="s">
        <v>1852</v>
      </c>
      <c r="D703" s="242" t="s">
        <v>1853</v>
      </c>
      <c r="E703" s="241"/>
      <c r="F703" s="241"/>
      <c r="G703" s="241">
        <v>8</v>
      </c>
      <c r="H703" s="241">
        <v>2</v>
      </c>
      <c r="I703" s="241">
        <v>1</v>
      </c>
      <c r="J703" s="19" t="str">
        <f t="shared" ref="J703:J766" si="44">IF(H703&lt;I703,"X","O")</f>
        <v>O</v>
      </c>
      <c r="K703" s="243">
        <v>121</v>
      </c>
      <c r="L703" s="241"/>
      <c r="M703" s="244" t="s">
        <v>1842</v>
      </c>
      <c r="N703" s="241">
        <v>10687449</v>
      </c>
      <c r="O703" s="245"/>
      <c r="P703" s="246"/>
      <c r="Q703" s="242"/>
      <c r="R703" s="241"/>
      <c r="V703" s="1">
        <f t="shared" si="43"/>
        <v>2</v>
      </c>
      <c r="Z703" t="s">
        <v>285</v>
      </c>
    </row>
    <row r="704" spans="1:26" ht="13.5" customHeight="1">
      <c r="A704" s="248" t="s">
        <v>6</v>
      </c>
      <c r="B704" s="248" t="s">
        <v>48</v>
      </c>
      <c r="C704" s="247" t="s">
        <v>1758</v>
      </c>
      <c r="D704" s="248" t="s">
        <v>1854</v>
      </c>
      <c r="E704" s="241"/>
      <c r="F704" s="241"/>
      <c r="G704" s="241">
        <v>2</v>
      </c>
      <c r="H704" s="241">
        <v>1</v>
      </c>
      <c r="I704" s="241">
        <v>1</v>
      </c>
      <c r="J704" s="19" t="str">
        <f t="shared" si="44"/>
        <v>O</v>
      </c>
      <c r="K704" s="243" t="s">
        <v>152</v>
      </c>
      <c r="L704" s="241"/>
      <c r="M704" s="244" t="s">
        <v>406</v>
      </c>
      <c r="N704" s="241">
        <v>10690918</v>
      </c>
      <c r="O704" s="245"/>
      <c r="P704" s="246"/>
      <c r="Q704" s="242"/>
      <c r="R704" s="241"/>
      <c r="V704" s="1">
        <f t="shared" si="43"/>
        <v>1</v>
      </c>
      <c r="Z704" t="s">
        <v>285</v>
      </c>
    </row>
    <row r="705" spans="1:26" ht="13.5" customHeight="1">
      <c r="A705" s="248" t="s">
        <v>6</v>
      </c>
      <c r="B705" s="248" t="s">
        <v>48</v>
      </c>
      <c r="C705" s="247" t="s">
        <v>1758</v>
      </c>
      <c r="D705" s="248" t="s">
        <v>1855</v>
      </c>
      <c r="E705" s="241"/>
      <c r="F705" s="241"/>
      <c r="G705" s="241">
        <v>10</v>
      </c>
      <c r="H705" s="241">
        <v>1</v>
      </c>
      <c r="I705" s="241">
        <v>2</v>
      </c>
      <c r="J705" s="19" t="str">
        <f t="shared" si="44"/>
        <v>X</v>
      </c>
      <c r="K705" s="243" t="s">
        <v>152</v>
      </c>
      <c r="L705" s="241"/>
      <c r="M705" s="244" t="s">
        <v>1850</v>
      </c>
      <c r="N705" s="241">
        <v>10690982</v>
      </c>
      <c r="O705" s="245"/>
      <c r="P705" s="246"/>
      <c r="Q705" s="242"/>
      <c r="R705" s="241"/>
      <c r="V705" s="1">
        <f t="shared" si="43"/>
        <v>1</v>
      </c>
      <c r="Z705" t="s">
        <v>285</v>
      </c>
    </row>
    <row r="706" spans="1:26" ht="13.5" customHeight="1">
      <c r="A706" s="242" t="s">
        <v>47</v>
      </c>
      <c r="B706" s="242" t="s">
        <v>48</v>
      </c>
      <c r="C706" s="241" t="s">
        <v>251</v>
      </c>
      <c r="D706" s="242" t="s">
        <v>1856</v>
      </c>
      <c r="E706" s="241"/>
      <c r="F706" s="241"/>
      <c r="G706" s="241">
        <v>9</v>
      </c>
      <c r="H706" s="241">
        <v>2</v>
      </c>
      <c r="I706" s="241">
        <v>2</v>
      </c>
      <c r="J706" s="19" t="str">
        <f t="shared" si="44"/>
        <v>O</v>
      </c>
      <c r="K706" s="243" t="s">
        <v>568</v>
      </c>
      <c r="L706" s="241"/>
      <c r="M706" s="244" t="s">
        <v>1857</v>
      </c>
      <c r="N706" s="241">
        <v>10837473</v>
      </c>
      <c r="O706" s="245"/>
      <c r="P706" s="246"/>
      <c r="Q706" s="242"/>
      <c r="R706" s="241"/>
      <c r="V706" s="1">
        <f t="shared" si="43"/>
        <v>2</v>
      </c>
      <c r="Z706" t="s">
        <v>285</v>
      </c>
    </row>
    <row r="707" spans="1:26" ht="13.5" customHeight="1">
      <c r="A707" s="242" t="s">
        <v>47</v>
      </c>
      <c r="B707" s="18" t="s">
        <v>48</v>
      </c>
      <c r="C707" s="241" t="s">
        <v>192</v>
      </c>
      <c r="D707" s="242" t="s">
        <v>1858</v>
      </c>
      <c r="E707" s="241" t="s">
        <v>1859</v>
      </c>
      <c r="F707" s="241"/>
      <c r="G707" s="241">
        <v>4</v>
      </c>
      <c r="H707" s="241">
        <v>2</v>
      </c>
      <c r="I707" s="241">
        <v>2</v>
      </c>
      <c r="J707" s="19" t="str">
        <f t="shared" si="44"/>
        <v>O</v>
      </c>
      <c r="K707" s="243" t="s">
        <v>53</v>
      </c>
      <c r="L707" s="241"/>
      <c r="M707" s="244" t="s">
        <v>1860</v>
      </c>
      <c r="N707" s="241">
        <v>10945856</v>
      </c>
      <c r="O707" s="245"/>
      <c r="P707" s="246"/>
      <c r="Q707" s="242"/>
      <c r="R707" s="241"/>
      <c r="V707" s="1">
        <f t="shared" si="43"/>
        <v>2</v>
      </c>
      <c r="Z707" t="s">
        <v>285</v>
      </c>
    </row>
    <row r="708" spans="1:26" ht="13.5" customHeight="1">
      <c r="A708" s="242" t="s">
        <v>47</v>
      </c>
      <c r="B708" s="242" t="s">
        <v>48</v>
      </c>
      <c r="C708" s="241" t="s">
        <v>1861</v>
      </c>
      <c r="D708" s="242" t="s">
        <v>1862</v>
      </c>
      <c r="E708" s="241"/>
      <c r="F708" s="241"/>
      <c r="G708" s="241"/>
      <c r="H708" s="241">
        <v>1</v>
      </c>
      <c r="I708" s="241">
        <v>1</v>
      </c>
      <c r="J708" s="19" t="str">
        <f t="shared" si="44"/>
        <v>O</v>
      </c>
      <c r="K708" s="243" t="s">
        <v>405</v>
      </c>
      <c r="L708" s="241"/>
      <c r="M708" s="244" t="s">
        <v>1863</v>
      </c>
      <c r="N708" s="241" t="s">
        <v>1864</v>
      </c>
      <c r="O708" s="245"/>
      <c r="P708" s="246"/>
      <c r="Q708" s="242"/>
      <c r="R708" s="241"/>
      <c r="V708" s="1">
        <f t="shared" si="43"/>
        <v>1</v>
      </c>
      <c r="Z708" t="s">
        <v>285</v>
      </c>
    </row>
    <row r="709" spans="1:26" ht="13.5" customHeight="1">
      <c r="A709" s="242" t="s">
        <v>47</v>
      </c>
      <c r="B709" s="242" t="s">
        <v>48</v>
      </c>
      <c r="C709" s="241" t="s">
        <v>1865</v>
      </c>
      <c r="D709" s="242" t="s">
        <v>1866</v>
      </c>
      <c r="E709" s="241"/>
      <c r="F709" s="241"/>
      <c r="G709" s="241">
        <v>2</v>
      </c>
      <c r="H709" s="241">
        <v>1</v>
      </c>
      <c r="I709" s="241">
        <v>1</v>
      </c>
      <c r="J709" s="19" t="str">
        <f t="shared" si="44"/>
        <v>O</v>
      </c>
      <c r="K709" s="243" t="s">
        <v>79</v>
      </c>
      <c r="L709" s="241"/>
      <c r="M709" s="244" t="s">
        <v>1863</v>
      </c>
      <c r="N709" s="241" t="s">
        <v>1867</v>
      </c>
      <c r="O709" s="245"/>
      <c r="P709" s="246"/>
      <c r="Q709" s="242"/>
      <c r="R709" s="241"/>
      <c r="V709" s="1">
        <f t="shared" si="43"/>
        <v>1</v>
      </c>
      <c r="Z709" t="s">
        <v>285</v>
      </c>
    </row>
    <row r="710" spans="1:26" ht="13.5" customHeight="1">
      <c r="A710" s="242" t="s">
        <v>47</v>
      </c>
      <c r="B710" s="242" t="s">
        <v>48</v>
      </c>
      <c r="C710" s="241" t="s">
        <v>1868</v>
      </c>
      <c r="D710" s="242" t="s">
        <v>1869</v>
      </c>
      <c r="E710" s="241"/>
      <c r="F710" s="241"/>
      <c r="G710" s="241"/>
      <c r="H710" s="241">
        <v>1</v>
      </c>
      <c r="I710" s="241">
        <v>1</v>
      </c>
      <c r="J710" s="19" t="str">
        <f t="shared" si="44"/>
        <v>O</v>
      </c>
      <c r="K710" s="243" t="s">
        <v>79</v>
      </c>
      <c r="L710" s="241"/>
      <c r="M710" s="244" t="s">
        <v>1870</v>
      </c>
      <c r="N710" s="241" t="s">
        <v>1871</v>
      </c>
      <c r="O710" s="245"/>
      <c r="P710" s="246"/>
      <c r="Q710" s="242"/>
      <c r="R710" s="241"/>
      <c r="V710" s="1">
        <f t="shared" si="43"/>
        <v>1</v>
      </c>
      <c r="Z710" t="s">
        <v>285</v>
      </c>
    </row>
    <row r="711" spans="1:26" ht="13.5" customHeight="1">
      <c r="A711" s="242" t="s">
        <v>47</v>
      </c>
      <c r="B711" s="242" t="s">
        <v>48</v>
      </c>
      <c r="C711" s="241" t="s">
        <v>1872</v>
      </c>
      <c r="D711" s="242" t="s">
        <v>1873</v>
      </c>
      <c r="E711" s="241"/>
      <c r="F711" s="241"/>
      <c r="G711" s="241"/>
      <c r="H711" s="241">
        <v>1</v>
      </c>
      <c r="I711" s="241">
        <v>1</v>
      </c>
      <c r="J711" s="19" t="str">
        <f t="shared" si="44"/>
        <v>O</v>
      </c>
      <c r="K711" s="243" t="s">
        <v>1474</v>
      </c>
      <c r="L711" s="241"/>
      <c r="M711" s="244" t="s">
        <v>1874</v>
      </c>
      <c r="N711" s="241" t="s">
        <v>1875</v>
      </c>
      <c r="O711" s="245"/>
      <c r="P711" s="246"/>
      <c r="Q711" s="242"/>
      <c r="R711" s="241"/>
      <c r="V711" s="1">
        <f t="shared" si="43"/>
        <v>1</v>
      </c>
      <c r="Z711" t="s">
        <v>285</v>
      </c>
    </row>
    <row r="712" spans="1:26" ht="13.5" customHeight="1">
      <c r="A712" s="242" t="s">
        <v>47</v>
      </c>
      <c r="B712" s="242" t="s">
        <v>48</v>
      </c>
      <c r="C712" s="244" t="s">
        <v>564</v>
      </c>
      <c r="D712" s="242" t="s">
        <v>1876</v>
      </c>
      <c r="E712" s="241"/>
      <c r="F712" s="241"/>
      <c r="G712" s="241">
        <v>11</v>
      </c>
      <c r="H712" s="241">
        <v>12</v>
      </c>
      <c r="I712" s="241">
        <v>2</v>
      </c>
      <c r="J712" s="19" t="str">
        <f t="shared" si="44"/>
        <v>O</v>
      </c>
      <c r="K712" s="243" t="s">
        <v>568</v>
      </c>
      <c r="L712" s="241"/>
      <c r="M712" s="244" t="s">
        <v>1877</v>
      </c>
      <c r="N712" s="241" t="s">
        <v>1878</v>
      </c>
      <c r="O712" s="245"/>
      <c r="P712" s="246"/>
      <c r="Q712" s="242"/>
      <c r="R712" s="241"/>
      <c r="V712" s="1">
        <f t="shared" si="43"/>
        <v>12</v>
      </c>
      <c r="Z712" t="s">
        <v>285</v>
      </c>
    </row>
    <row r="713" spans="1:26" ht="13.5" customHeight="1">
      <c r="A713" s="242" t="s">
        <v>47</v>
      </c>
      <c r="B713" s="242" t="s">
        <v>48</v>
      </c>
      <c r="C713" s="241" t="s">
        <v>485</v>
      </c>
      <c r="D713" s="242" t="s">
        <v>1879</v>
      </c>
      <c r="E713" s="241"/>
      <c r="F713" s="241"/>
      <c r="G713" s="241">
        <v>32</v>
      </c>
      <c r="H713" s="241">
        <v>1</v>
      </c>
      <c r="I713" s="241">
        <v>2</v>
      </c>
      <c r="J713" s="19" t="str">
        <f t="shared" si="44"/>
        <v>X</v>
      </c>
      <c r="K713" s="243" t="s">
        <v>79</v>
      </c>
      <c r="L713" s="241"/>
      <c r="M713" s="244" t="s">
        <v>1880</v>
      </c>
      <c r="N713" s="241" t="s">
        <v>1881</v>
      </c>
      <c r="O713" s="245"/>
      <c r="P713" s="246"/>
      <c r="Q713" s="242"/>
      <c r="R713" s="241"/>
      <c r="V713" s="1">
        <f t="shared" si="43"/>
        <v>1</v>
      </c>
      <c r="Z713" t="s">
        <v>285</v>
      </c>
    </row>
    <row r="714" spans="1:26" ht="13.5" customHeight="1">
      <c r="A714" s="242" t="s">
        <v>47</v>
      </c>
      <c r="B714" s="242" t="s">
        <v>48</v>
      </c>
      <c r="C714" s="241" t="s">
        <v>1547</v>
      </c>
      <c r="D714" s="242" t="s">
        <v>1882</v>
      </c>
      <c r="E714" s="241" t="s">
        <v>1883</v>
      </c>
      <c r="F714" s="241"/>
      <c r="G714" s="241"/>
      <c r="H714" s="241">
        <v>1</v>
      </c>
      <c r="I714" s="113">
        <v>1</v>
      </c>
      <c r="J714" s="19" t="str">
        <f t="shared" si="44"/>
        <v>O</v>
      </c>
      <c r="K714" s="243" t="s">
        <v>79</v>
      </c>
      <c r="L714" s="241"/>
      <c r="M714" s="244" t="s">
        <v>1884</v>
      </c>
      <c r="N714" s="241" t="s">
        <v>1885</v>
      </c>
      <c r="O714" s="245"/>
      <c r="P714" s="246"/>
      <c r="Q714" s="242"/>
      <c r="R714" s="241"/>
      <c r="V714" s="1">
        <f t="shared" si="43"/>
        <v>1</v>
      </c>
      <c r="Z714" t="s">
        <v>285</v>
      </c>
    </row>
    <row r="715" spans="1:26" ht="13.5" customHeight="1">
      <c r="A715" s="242" t="s">
        <v>47</v>
      </c>
      <c r="B715" s="242" t="s">
        <v>48</v>
      </c>
      <c r="C715" s="241" t="s">
        <v>257</v>
      </c>
      <c r="D715" s="242" t="s">
        <v>1886</v>
      </c>
      <c r="E715" s="241"/>
      <c r="F715" s="241"/>
      <c r="G715" s="241"/>
      <c r="H715" s="241">
        <v>2</v>
      </c>
      <c r="I715" s="241">
        <v>1</v>
      </c>
      <c r="J715" s="19" t="str">
        <f t="shared" si="44"/>
        <v>O</v>
      </c>
      <c r="K715" s="243" t="s">
        <v>405</v>
      </c>
      <c r="L715" s="241"/>
      <c r="M715" s="244" t="s">
        <v>1887</v>
      </c>
      <c r="N715" s="241" t="s">
        <v>1888</v>
      </c>
      <c r="O715" s="245"/>
      <c r="P715" s="246"/>
      <c r="Q715" s="242"/>
      <c r="R715" s="241"/>
      <c r="V715" s="1">
        <f t="shared" si="43"/>
        <v>2</v>
      </c>
      <c r="Z715" t="s">
        <v>285</v>
      </c>
    </row>
    <row r="716" spans="1:26" ht="13.5" customHeight="1">
      <c r="A716" s="242" t="s">
        <v>47</v>
      </c>
      <c r="B716" s="242" t="s">
        <v>48</v>
      </c>
      <c r="C716" s="241" t="s">
        <v>257</v>
      </c>
      <c r="D716" s="242" t="s">
        <v>1889</v>
      </c>
      <c r="E716" s="241"/>
      <c r="F716" s="241"/>
      <c r="G716" s="241"/>
      <c r="H716" s="241">
        <v>2</v>
      </c>
      <c r="I716" s="241">
        <v>1</v>
      </c>
      <c r="J716" s="19" t="str">
        <f t="shared" si="44"/>
        <v>O</v>
      </c>
      <c r="K716" s="243" t="s">
        <v>405</v>
      </c>
      <c r="L716" s="241"/>
      <c r="M716" s="244" t="s">
        <v>1890</v>
      </c>
      <c r="N716" s="241" t="s">
        <v>1891</v>
      </c>
      <c r="O716" s="245"/>
      <c r="P716" s="246"/>
      <c r="Q716" s="242"/>
      <c r="R716" s="241"/>
      <c r="V716" s="1">
        <f t="shared" si="43"/>
        <v>2</v>
      </c>
      <c r="Z716" t="s">
        <v>285</v>
      </c>
    </row>
    <row r="717" spans="1:26" ht="13.5" customHeight="1">
      <c r="A717" s="242" t="s">
        <v>47</v>
      </c>
      <c r="B717" s="242" t="s">
        <v>48</v>
      </c>
      <c r="C717" s="241" t="s">
        <v>257</v>
      </c>
      <c r="D717" s="242" t="s">
        <v>1892</v>
      </c>
      <c r="E717" s="241"/>
      <c r="F717" s="241"/>
      <c r="G717" s="241"/>
      <c r="H717" s="241">
        <v>2</v>
      </c>
      <c r="I717" s="241">
        <v>1</v>
      </c>
      <c r="J717" s="19" t="str">
        <f t="shared" si="44"/>
        <v>O</v>
      </c>
      <c r="K717" s="243" t="s">
        <v>405</v>
      </c>
      <c r="L717" s="241"/>
      <c r="M717" s="244" t="s">
        <v>1887</v>
      </c>
      <c r="N717" s="241" t="s">
        <v>1893</v>
      </c>
      <c r="O717" s="245"/>
      <c r="P717" s="246"/>
      <c r="Q717" s="242"/>
      <c r="R717" s="241"/>
      <c r="V717" s="1">
        <f t="shared" si="43"/>
        <v>2</v>
      </c>
      <c r="Z717" t="s">
        <v>285</v>
      </c>
    </row>
    <row r="718" spans="1:26" ht="13.5" customHeight="1">
      <c r="A718" s="242" t="s">
        <v>47</v>
      </c>
      <c r="B718" s="242" t="s">
        <v>48</v>
      </c>
      <c r="C718" s="241" t="s">
        <v>257</v>
      </c>
      <c r="D718" s="242" t="s">
        <v>1889</v>
      </c>
      <c r="E718" s="241"/>
      <c r="F718" s="241"/>
      <c r="G718" s="241"/>
      <c r="H718" s="241">
        <v>2</v>
      </c>
      <c r="I718" s="241">
        <v>1</v>
      </c>
      <c r="J718" s="19" t="str">
        <f t="shared" si="44"/>
        <v>O</v>
      </c>
      <c r="K718" s="243" t="s">
        <v>405</v>
      </c>
      <c r="L718" s="241"/>
      <c r="M718" s="244" t="s">
        <v>1890</v>
      </c>
      <c r="N718" s="241" t="s">
        <v>1894</v>
      </c>
      <c r="O718" s="245"/>
      <c r="P718" s="246"/>
      <c r="Q718" s="242"/>
      <c r="R718" s="241"/>
      <c r="V718" s="1">
        <f t="shared" si="43"/>
        <v>2</v>
      </c>
      <c r="Z718" t="s">
        <v>285</v>
      </c>
    </row>
    <row r="719" spans="1:26" ht="13.5" customHeight="1">
      <c r="A719" s="242" t="s">
        <v>47</v>
      </c>
      <c r="B719" s="242" t="s">
        <v>48</v>
      </c>
      <c r="C719" s="241" t="s">
        <v>257</v>
      </c>
      <c r="D719" s="242" t="s">
        <v>1895</v>
      </c>
      <c r="E719" s="241"/>
      <c r="F719" s="241"/>
      <c r="G719" s="241"/>
      <c r="H719" s="241">
        <v>1</v>
      </c>
      <c r="I719" s="241">
        <v>1</v>
      </c>
      <c r="J719" s="19" t="str">
        <f t="shared" si="44"/>
        <v>O</v>
      </c>
      <c r="K719" s="243" t="s">
        <v>405</v>
      </c>
      <c r="L719" s="241"/>
      <c r="M719" s="244" t="s">
        <v>1887</v>
      </c>
      <c r="N719" s="241" t="s">
        <v>1896</v>
      </c>
      <c r="O719" s="245"/>
      <c r="P719" s="246"/>
      <c r="Q719" s="242"/>
      <c r="R719" s="241"/>
      <c r="V719" s="1">
        <f t="shared" si="43"/>
        <v>1</v>
      </c>
      <c r="Z719" t="s">
        <v>285</v>
      </c>
    </row>
    <row r="720" spans="1:26" ht="13.5" customHeight="1">
      <c r="A720" s="242" t="s">
        <v>47</v>
      </c>
      <c r="B720" s="242" t="s">
        <v>48</v>
      </c>
      <c r="C720" s="241" t="s">
        <v>257</v>
      </c>
      <c r="D720" s="242" t="s">
        <v>1897</v>
      </c>
      <c r="E720" s="241"/>
      <c r="F720" s="241"/>
      <c r="G720" s="241"/>
      <c r="H720" s="241">
        <v>1</v>
      </c>
      <c r="I720" s="241">
        <v>1</v>
      </c>
      <c r="J720" s="19" t="str">
        <f t="shared" si="44"/>
        <v>O</v>
      </c>
      <c r="K720" s="243" t="s">
        <v>405</v>
      </c>
      <c r="L720" s="241"/>
      <c r="M720" s="244" t="s">
        <v>1887</v>
      </c>
      <c r="N720" s="241" t="s">
        <v>1898</v>
      </c>
      <c r="O720" s="245"/>
      <c r="P720" s="246"/>
      <c r="Q720" s="242"/>
      <c r="R720" s="241"/>
      <c r="V720" s="1">
        <f t="shared" si="43"/>
        <v>1</v>
      </c>
      <c r="Z720" t="s">
        <v>285</v>
      </c>
    </row>
    <row r="721" spans="1:26" ht="13.5" customHeight="1">
      <c r="A721" s="242" t="s">
        <v>47</v>
      </c>
      <c r="B721" s="242" t="s">
        <v>48</v>
      </c>
      <c r="C721" s="241" t="s">
        <v>257</v>
      </c>
      <c r="D721" s="242" t="s">
        <v>1899</v>
      </c>
      <c r="E721" s="241"/>
      <c r="F721" s="241"/>
      <c r="G721" s="241"/>
      <c r="H721" s="241">
        <v>1</v>
      </c>
      <c r="I721" s="241">
        <v>1</v>
      </c>
      <c r="J721" s="19" t="str">
        <f t="shared" si="44"/>
        <v>O</v>
      </c>
      <c r="K721" s="243" t="s">
        <v>405</v>
      </c>
      <c r="L721" s="241"/>
      <c r="M721" s="244" t="s">
        <v>1887</v>
      </c>
      <c r="N721" s="241" t="s">
        <v>1900</v>
      </c>
      <c r="O721" s="245"/>
      <c r="P721" s="246"/>
      <c r="Q721" s="242"/>
      <c r="R721" s="241"/>
      <c r="V721" s="1">
        <f t="shared" si="43"/>
        <v>1</v>
      </c>
      <c r="Z721" t="s">
        <v>285</v>
      </c>
    </row>
    <row r="722" spans="1:26" ht="13.5" customHeight="1">
      <c r="A722" s="242" t="s">
        <v>47</v>
      </c>
      <c r="B722" s="242" t="s">
        <v>48</v>
      </c>
      <c r="C722" s="241" t="s">
        <v>257</v>
      </c>
      <c r="D722" s="242" t="s">
        <v>1901</v>
      </c>
      <c r="E722" s="241"/>
      <c r="F722" s="241"/>
      <c r="G722" s="241"/>
      <c r="H722" s="241">
        <v>1</v>
      </c>
      <c r="I722" s="241">
        <v>1</v>
      </c>
      <c r="J722" s="19" t="str">
        <f t="shared" si="44"/>
        <v>O</v>
      </c>
      <c r="K722" s="243" t="s">
        <v>405</v>
      </c>
      <c r="L722" s="241"/>
      <c r="M722" s="244" t="s">
        <v>1887</v>
      </c>
      <c r="N722" s="241" t="s">
        <v>1902</v>
      </c>
      <c r="O722" s="245"/>
      <c r="P722" s="246"/>
      <c r="Q722" s="242"/>
      <c r="R722" s="241"/>
      <c r="V722" s="1">
        <f t="shared" si="43"/>
        <v>1</v>
      </c>
      <c r="Z722" t="s">
        <v>285</v>
      </c>
    </row>
    <row r="723" spans="1:26" ht="13.5" customHeight="1">
      <c r="A723" s="242" t="s">
        <v>47</v>
      </c>
      <c r="B723" s="242" t="s">
        <v>48</v>
      </c>
      <c r="C723" s="241" t="s">
        <v>257</v>
      </c>
      <c r="D723" s="242" t="s">
        <v>1903</v>
      </c>
      <c r="E723" s="241"/>
      <c r="F723" s="241"/>
      <c r="G723" s="241"/>
      <c r="H723" s="241">
        <v>1</v>
      </c>
      <c r="I723" s="241">
        <v>1</v>
      </c>
      <c r="J723" s="19" t="str">
        <f t="shared" si="44"/>
        <v>O</v>
      </c>
      <c r="K723" s="243" t="s">
        <v>405</v>
      </c>
      <c r="L723" s="241"/>
      <c r="M723" s="244" t="s">
        <v>1887</v>
      </c>
      <c r="N723" s="241" t="s">
        <v>1904</v>
      </c>
      <c r="O723" s="245"/>
      <c r="P723" s="246"/>
      <c r="Q723" s="242"/>
      <c r="R723" s="241"/>
      <c r="V723" s="1">
        <f t="shared" si="43"/>
        <v>1</v>
      </c>
      <c r="Z723" t="s">
        <v>285</v>
      </c>
    </row>
    <row r="724" spans="1:26" ht="13.5" customHeight="1">
      <c r="A724" s="242" t="s">
        <v>47</v>
      </c>
      <c r="B724" s="242" t="s">
        <v>48</v>
      </c>
      <c r="C724" s="241" t="s">
        <v>257</v>
      </c>
      <c r="D724" s="242" t="s">
        <v>1905</v>
      </c>
      <c r="E724" s="241"/>
      <c r="F724" s="241"/>
      <c r="G724" s="241"/>
      <c r="H724" s="241">
        <v>1</v>
      </c>
      <c r="I724" s="241">
        <v>1</v>
      </c>
      <c r="J724" s="19" t="str">
        <f t="shared" si="44"/>
        <v>O</v>
      </c>
      <c r="K724" s="243" t="s">
        <v>405</v>
      </c>
      <c r="L724" s="241"/>
      <c r="M724" s="244" t="s">
        <v>1887</v>
      </c>
      <c r="N724" s="241" t="s">
        <v>1906</v>
      </c>
      <c r="O724" s="245"/>
      <c r="P724" s="246"/>
      <c r="Q724" s="242"/>
      <c r="R724" s="241"/>
      <c r="V724" s="1">
        <f t="shared" si="43"/>
        <v>1</v>
      </c>
      <c r="Z724" t="s">
        <v>285</v>
      </c>
    </row>
    <row r="725" spans="1:26" ht="13.5" customHeight="1">
      <c r="A725" s="242" t="s">
        <v>47</v>
      </c>
      <c r="B725" s="242" t="s">
        <v>48</v>
      </c>
      <c r="C725" s="241" t="s">
        <v>257</v>
      </c>
      <c r="D725" s="242" t="s">
        <v>1907</v>
      </c>
      <c r="E725" s="241"/>
      <c r="F725" s="241"/>
      <c r="G725" s="241"/>
      <c r="H725" s="241">
        <v>1</v>
      </c>
      <c r="I725" s="241">
        <v>1</v>
      </c>
      <c r="J725" s="19" t="str">
        <f t="shared" si="44"/>
        <v>O</v>
      </c>
      <c r="K725" s="243" t="s">
        <v>405</v>
      </c>
      <c r="L725" s="241"/>
      <c r="M725" s="244" t="s">
        <v>1887</v>
      </c>
      <c r="N725" s="241" t="s">
        <v>1908</v>
      </c>
      <c r="O725" s="245"/>
      <c r="P725" s="246"/>
      <c r="Q725" s="242"/>
      <c r="R725" s="241"/>
      <c r="V725" s="1">
        <f t="shared" si="43"/>
        <v>1</v>
      </c>
      <c r="Z725" t="s">
        <v>285</v>
      </c>
    </row>
    <row r="726" spans="1:26" ht="13.5" customHeight="1">
      <c r="A726" s="242" t="s">
        <v>47</v>
      </c>
      <c r="B726" s="242" t="s">
        <v>48</v>
      </c>
      <c r="C726" s="241" t="s">
        <v>257</v>
      </c>
      <c r="D726" s="242" t="s">
        <v>1909</v>
      </c>
      <c r="E726" s="241"/>
      <c r="F726" s="241"/>
      <c r="G726" s="241"/>
      <c r="H726" s="241">
        <v>1</v>
      </c>
      <c r="I726" s="241">
        <v>1</v>
      </c>
      <c r="J726" s="19" t="str">
        <f t="shared" si="44"/>
        <v>O</v>
      </c>
      <c r="K726" s="243" t="s">
        <v>405</v>
      </c>
      <c r="L726" s="241"/>
      <c r="M726" s="244" t="s">
        <v>1887</v>
      </c>
      <c r="N726" s="241" t="s">
        <v>1910</v>
      </c>
      <c r="O726" s="245"/>
      <c r="P726" s="246"/>
      <c r="Q726" s="242"/>
      <c r="R726" s="241"/>
      <c r="V726" s="1">
        <f t="shared" si="43"/>
        <v>1</v>
      </c>
      <c r="Z726" t="s">
        <v>285</v>
      </c>
    </row>
    <row r="727" spans="1:26" ht="13.5" customHeight="1">
      <c r="A727" s="242" t="s">
        <v>47</v>
      </c>
      <c r="B727" s="242" t="s">
        <v>48</v>
      </c>
      <c r="C727" s="241" t="s">
        <v>257</v>
      </c>
      <c r="D727" s="242" t="s">
        <v>1911</v>
      </c>
      <c r="E727" s="241"/>
      <c r="F727" s="241"/>
      <c r="G727" s="241"/>
      <c r="H727" s="241">
        <v>1</v>
      </c>
      <c r="I727" s="241">
        <v>1</v>
      </c>
      <c r="J727" s="19" t="str">
        <f t="shared" si="44"/>
        <v>O</v>
      </c>
      <c r="K727" s="243" t="s">
        <v>405</v>
      </c>
      <c r="L727" s="241"/>
      <c r="M727" s="244" t="s">
        <v>1887</v>
      </c>
      <c r="N727" s="241" t="s">
        <v>1912</v>
      </c>
      <c r="O727" s="245"/>
      <c r="P727" s="246"/>
      <c r="Q727" s="242"/>
      <c r="R727" s="241"/>
      <c r="V727" s="1">
        <f t="shared" si="43"/>
        <v>1</v>
      </c>
      <c r="Z727" t="s">
        <v>285</v>
      </c>
    </row>
    <row r="728" spans="1:26" ht="13.5" customHeight="1">
      <c r="A728" s="242" t="s">
        <v>47</v>
      </c>
      <c r="B728" s="242" t="s">
        <v>48</v>
      </c>
      <c r="C728" s="241" t="s">
        <v>257</v>
      </c>
      <c r="D728" s="242" t="s">
        <v>1913</v>
      </c>
      <c r="E728" s="241"/>
      <c r="F728" s="241"/>
      <c r="G728" s="241"/>
      <c r="H728" s="241">
        <v>1</v>
      </c>
      <c r="I728" s="241">
        <v>1</v>
      </c>
      <c r="J728" s="19" t="str">
        <f t="shared" si="44"/>
        <v>O</v>
      </c>
      <c r="K728" s="243" t="s">
        <v>405</v>
      </c>
      <c r="L728" s="241"/>
      <c r="M728" s="244" t="s">
        <v>1887</v>
      </c>
      <c r="N728" s="241" t="s">
        <v>1914</v>
      </c>
      <c r="O728" s="245"/>
      <c r="P728" s="246"/>
      <c r="Q728" s="242"/>
      <c r="R728" s="241"/>
      <c r="V728" s="1">
        <f t="shared" si="43"/>
        <v>1</v>
      </c>
      <c r="Z728" t="s">
        <v>285</v>
      </c>
    </row>
    <row r="729" spans="1:26" ht="13.5" customHeight="1">
      <c r="A729" s="242" t="s">
        <v>47</v>
      </c>
      <c r="B729" s="242" t="s">
        <v>48</v>
      </c>
      <c r="C729" s="241" t="s">
        <v>257</v>
      </c>
      <c r="D729" s="242" t="s">
        <v>1915</v>
      </c>
      <c r="E729" s="241"/>
      <c r="F729" s="241"/>
      <c r="G729" s="241"/>
      <c r="H729" s="241">
        <v>1</v>
      </c>
      <c r="I729" s="241">
        <v>1</v>
      </c>
      <c r="J729" s="19" t="str">
        <f t="shared" si="44"/>
        <v>O</v>
      </c>
      <c r="K729" s="243" t="s">
        <v>405</v>
      </c>
      <c r="L729" s="241"/>
      <c r="M729" s="244" t="s">
        <v>1887</v>
      </c>
      <c r="N729" s="241" t="s">
        <v>1916</v>
      </c>
      <c r="O729" s="245"/>
      <c r="P729" s="246"/>
      <c r="Q729" s="242"/>
      <c r="R729" s="241"/>
      <c r="V729" s="1">
        <f t="shared" si="43"/>
        <v>1</v>
      </c>
      <c r="Z729" t="s">
        <v>285</v>
      </c>
    </row>
    <row r="730" spans="1:26" ht="13.5" customHeight="1">
      <c r="A730" s="242" t="s">
        <v>47</v>
      </c>
      <c r="B730" s="242" t="s">
        <v>48</v>
      </c>
      <c r="C730" s="241" t="s">
        <v>257</v>
      </c>
      <c r="D730" s="242" t="s">
        <v>1917</v>
      </c>
      <c r="E730" s="241"/>
      <c r="F730" s="241"/>
      <c r="G730" s="241"/>
      <c r="H730" s="241">
        <v>1</v>
      </c>
      <c r="I730" s="241">
        <v>1</v>
      </c>
      <c r="J730" s="19" t="str">
        <f t="shared" si="44"/>
        <v>O</v>
      </c>
      <c r="K730" s="243" t="s">
        <v>405</v>
      </c>
      <c r="L730" s="241"/>
      <c r="M730" s="244" t="s">
        <v>1887</v>
      </c>
      <c r="N730" s="241" t="s">
        <v>1918</v>
      </c>
      <c r="O730" s="245"/>
      <c r="P730" s="246"/>
      <c r="Q730" s="242"/>
      <c r="R730" s="241"/>
      <c r="V730" s="1">
        <f t="shared" si="43"/>
        <v>1</v>
      </c>
      <c r="Z730" t="s">
        <v>285</v>
      </c>
    </row>
    <row r="731" spans="1:26" ht="13.5" customHeight="1">
      <c r="A731" s="242" t="s">
        <v>47</v>
      </c>
      <c r="B731" s="242" t="s">
        <v>48</v>
      </c>
      <c r="C731" s="241" t="s">
        <v>257</v>
      </c>
      <c r="D731" s="242" t="s">
        <v>1919</v>
      </c>
      <c r="E731" s="241"/>
      <c r="F731" s="241"/>
      <c r="G731" s="241"/>
      <c r="H731" s="241">
        <v>1</v>
      </c>
      <c r="I731" s="241">
        <v>1</v>
      </c>
      <c r="J731" s="19" t="str">
        <f t="shared" si="44"/>
        <v>O</v>
      </c>
      <c r="K731" s="243" t="s">
        <v>405</v>
      </c>
      <c r="L731" s="241"/>
      <c r="M731" s="244" t="s">
        <v>1887</v>
      </c>
      <c r="N731" s="241" t="s">
        <v>1920</v>
      </c>
      <c r="O731" s="245"/>
      <c r="P731" s="246"/>
      <c r="Q731" s="242"/>
      <c r="R731" s="241"/>
      <c r="V731" s="1">
        <f t="shared" si="43"/>
        <v>1</v>
      </c>
      <c r="Z731" t="s">
        <v>285</v>
      </c>
    </row>
    <row r="732" spans="1:26" ht="13.5" customHeight="1">
      <c r="A732" s="242" t="s">
        <v>47</v>
      </c>
      <c r="B732" s="242" t="s">
        <v>48</v>
      </c>
      <c r="C732" s="241" t="s">
        <v>257</v>
      </c>
      <c r="D732" s="242" t="s">
        <v>1921</v>
      </c>
      <c r="E732" s="241"/>
      <c r="F732" s="241"/>
      <c r="G732" s="241"/>
      <c r="H732" s="241">
        <v>1</v>
      </c>
      <c r="I732" s="241">
        <v>1</v>
      </c>
      <c r="J732" s="19" t="str">
        <f t="shared" si="44"/>
        <v>O</v>
      </c>
      <c r="K732" s="243" t="s">
        <v>405</v>
      </c>
      <c r="L732" s="241"/>
      <c r="M732" s="244" t="s">
        <v>1887</v>
      </c>
      <c r="N732" s="241" t="s">
        <v>1922</v>
      </c>
      <c r="O732" s="245"/>
      <c r="P732" s="246"/>
      <c r="Q732" s="242"/>
      <c r="R732" s="241"/>
      <c r="V732" s="1">
        <f t="shared" si="43"/>
        <v>1</v>
      </c>
      <c r="Z732" t="s">
        <v>285</v>
      </c>
    </row>
    <row r="733" spans="1:26" ht="13.5" customHeight="1">
      <c r="A733" s="242" t="s">
        <v>47</v>
      </c>
      <c r="B733" s="242" t="s">
        <v>48</v>
      </c>
      <c r="C733" s="241" t="s">
        <v>257</v>
      </c>
      <c r="D733" s="242" t="s">
        <v>1923</v>
      </c>
      <c r="E733" s="241"/>
      <c r="F733" s="241"/>
      <c r="G733" s="241"/>
      <c r="H733" s="241">
        <v>1</v>
      </c>
      <c r="I733" s="241">
        <v>1</v>
      </c>
      <c r="J733" s="19" t="str">
        <f t="shared" si="44"/>
        <v>O</v>
      </c>
      <c r="K733" s="243" t="s">
        <v>405</v>
      </c>
      <c r="L733" s="241"/>
      <c r="M733" s="244" t="s">
        <v>1887</v>
      </c>
      <c r="N733" s="241" t="s">
        <v>1924</v>
      </c>
      <c r="O733" s="245"/>
      <c r="P733" s="246"/>
      <c r="Q733" s="242"/>
      <c r="R733" s="241"/>
      <c r="V733" s="1">
        <f t="shared" si="43"/>
        <v>1</v>
      </c>
      <c r="Z733" t="s">
        <v>285</v>
      </c>
    </row>
    <row r="734" spans="1:26" ht="13.5" customHeight="1">
      <c r="A734" s="242" t="s">
        <v>47</v>
      </c>
      <c r="B734" s="242" t="s">
        <v>48</v>
      </c>
      <c r="C734" s="241" t="s">
        <v>257</v>
      </c>
      <c r="D734" s="242" t="s">
        <v>1925</v>
      </c>
      <c r="E734" s="241"/>
      <c r="F734" s="241"/>
      <c r="G734" s="241"/>
      <c r="H734" s="241">
        <v>1</v>
      </c>
      <c r="I734" s="241">
        <v>1</v>
      </c>
      <c r="J734" s="19" t="str">
        <f t="shared" si="44"/>
        <v>O</v>
      </c>
      <c r="K734" s="243" t="s">
        <v>405</v>
      </c>
      <c r="L734" s="241"/>
      <c r="M734" s="244" t="s">
        <v>1887</v>
      </c>
      <c r="N734" s="241" t="s">
        <v>1926</v>
      </c>
      <c r="O734" s="245"/>
      <c r="P734" s="246"/>
      <c r="Q734" s="242"/>
      <c r="R734" s="241"/>
      <c r="V734" s="1">
        <f t="shared" si="43"/>
        <v>1</v>
      </c>
      <c r="Z734" t="s">
        <v>285</v>
      </c>
    </row>
    <row r="735" spans="1:26" ht="13.5" customHeight="1">
      <c r="A735" s="242" t="s">
        <v>47</v>
      </c>
      <c r="B735" s="242" t="s">
        <v>48</v>
      </c>
      <c r="C735" s="241" t="s">
        <v>257</v>
      </c>
      <c r="D735" s="242" t="s">
        <v>1927</v>
      </c>
      <c r="E735" s="241"/>
      <c r="F735" s="241"/>
      <c r="G735" s="241"/>
      <c r="H735" s="241">
        <v>1</v>
      </c>
      <c r="I735" s="241">
        <v>1</v>
      </c>
      <c r="J735" s="19" t="str">
        <f t="shared" si="44"/>
        <v>O</v>
      </c>
      <c r="K735" s="243" t="s">
        <v>405</v>
      </c>
      <c r="L735" s="241"/>
      <c r="M735" s="244" t="s">
        <v>1887</v>
      </c>
      <c r="N735" s="241" t="s">
        <v>1928</v>
      </c>
      <c r="O735" s="245"/>
      <c r="P735" s="246"/>
      <c r="Q735" s="242"/>
      <c r="R735" s="241"/>
      <c r="V735" s="1">
        <f t="shared" si="43"/>
        <v>1</v>
      </c>
      <c r="Z735" t="s">
        <v>285</v>
      </c>
    </row>
    <row r="736" spans="1:26" ht="13.5" customHeight="1">
      <c r="A736" s="242" t="s">
        <v>47</v>
      </c>
      <c r="B736" s="242" t="s">
        <v>48</v>
      </c>
      <c r="C736" s="241" t="s">
        <v>257</v>
      </c>
      <c r="D736" s="242" t="s">
        <v>1929</v>
      </c>
      <c r="E736" s="241"/>
      <c r="F736" s="241"/>
      <c r="G736" s="241"/>
      <c r="H736" s="241">
        <v>1</v>
      </c>
      <c r="I736" s="241">
        <v>1</v>
      </c>
      <c r="J736" s="19" t="str">
        <f t="shared" si="44"/>
        <v>O</v>
      </c>
      <c r="K736" s="243" t="s">
        <v>405</v>
      </c>
      <c r="L736" s="241"/>
      <c r="M736" s="244" t="s">
        <v>1887</v>
      </c>
      <c r="N736" s="241" t="s">
        <v>1930</v>
      </c>
      <c r="O736" s="245"/>
      <c r="P736" s="246"/>
      <c r="Q736" s="242"/>
      <c r="R736" s="241"/>
      <c r="V736" s="1">
        <f t="shared" si="43"/>
        <v>1</v>
      </c>
      <c r="Z736" t="s">
        <v>285</v>
      </c>
    </row>
    <row r="737" spans="1:26" ht="13.5" customHeight="1">
      <c r="A737" s="242" t="s">
        <v>47</v>
      </c>
      <c r="B737" s="242" t="s">
        <v>48</v>
      </c>
      <c r="C737" s="241" t="s">
        <v>257</v>
      </c>
      <c r="D737" s="242" t="s">
        <v>1931</v>
      </c>
      <c r="E737" s="241"/>
      <c r="F737" s="241"/>
      <c r="G737" s="241"/>
      <c r="H737" s="241">
        <v>3</v>
      </c>
      <c r="I737" s="241">
        <v>1</v>
      </c>
      <c r="J737" s="19" t="str">
        <f t="shared" si="44"/>
        <v>O</v>
      </c>
      <c r="K737" s="243" t="s">
        <v>405</v>
      </c>
      <c r="L737" s="241"/>
      <c r="M737" s="244" t="s">
        <v>1887</v>
      </c>
      <c r="N737" s="241" t="s">
        <v>1932</v>
      </c>
      <c r="O737" s="245"/>
      <c r="P737" s="246"/>
      <c r="Q737" s="242"/>
      <c r="R737" s="241"/>
      <c r="V737" s="1">
        <f t="shared" si="43"/>
        <v>3</v>
      </c>
      <c r="Z737" t="s">
        <v>285</v>
      </c>
    </row>
    <row r="738" spans="1:26" ht="13.5" customHeight="1">
      <c r="A738" s="242" t="s">
        <v>47</v>
      </c>
      <c r="B738" s="242" t="s">
        <v>48</v>
      </c>
      <c r="C738" s="241" t="s">
        <v>257</v>
      </c>
      <c r="D738" s="242" t="s">
        <v>1933</v>
      </c>
      <c r="E738" s="241"/>
      <c r="F738" s="241"/>
      <c r="G738" s="241"/>
      <c r="H738" s="241">
        <v>12</v>
      </c>
      <c r="I738" s="241">
        <v>1</v>
      </c>
      <c r="J738" s="19" t="str">
        <f t="shared" si="44"/>
        <v>O</v>
      </c>
      <c r="K738" s="243" t="s">
        <v>1934</v>
      </c>
      <c r="L738" s="241"/>
      <c r="M738" s="244" t="s">
        <v>1890</v>
      </c>
      <c r="N738" s="241" t="s">
        <v>1935</v>
      </c>
      <c r="O738" s="245"/>
      <c r="P738" s="246"/>
      <c r="Q738" s="242"/>
      <c r="R738" s="241"/>
      <c r="V738" s="1">
        <f t="shared" si="43"/>
        <v>12</v>
      </c>
      <c r="Z738" t="s">
        <v>285</v>
      </c>
    </row>
    <row r="739" spans="1:26" ht="13.5" customHeight="1">
      <c r="A739" s="242" t="s">
        <v>47</v>
      </c>
      <c r="B739" s="242" t="s">
        <v>48</v>
      </c>
      <c r="C739" s="241" t="s">
        <v>257</v>
      </c>
      <c r="D739" s="242" t="s">
        <v>1936</v>
      </c>
      <c r="E739" s="241"/>
      <c r="F739" s="241"/>
      <c r="G739" s="241"/>
      <c r="H739" s="241">
        <v>1</v>
      </c>
      <c r="I739" s="241">
        <v>1</v>
      </c>
      <c r="J739" s="19" t="str">
        <f t="shared" si="44"/>
        <v>O</v>
      </c>
      <c r="K739" s="243" t="s">
        <v>1937</v>
      </c>
      <c r="L739" s="241"/>
      <c r="M739" s="244" t="s">
        <v>1890</v>
      </c>
      <c r="N739" s="241" t="s">
        <v>1938</v>
      </c>
      <c r="O739" s="245"/>
      <c r="P739" s="246"/>
      <c r="Q739" s="242"/>
      <c r="R739" s="241"/>
      <c r="V739" s="1">
        <f t="shared" si="43"/>
        <v>1</v>
      </c>
      <c r="Z739" t="s">
        <v>285</v>
      </c>
    </row>
    <row r="740" spans="1:26" ht="13.5" customHeight="1">
      <c r="A740" s="242" t="s">
        <v>47</v>
      </c>
      <c r="B740" s="242" t="s">
        <v>48</v>
      </c>
      <c r="C740" s="244" t="s">
        <v>1939</v>
      </c>
      <c r="D740" s="242" t="s">
        <v>1940</v>
      </c>
      <c r="E740" s="241"/>
      <c r="F740" s="241"/>
      <c r="G740" s="241">
        <v>42</v>
      </c>
      <c r="H740" s="241">
        <v>4</v>
      </c>
      <c r="I740" s="241">
        <v>3</v>
      </c>
      <c r="J740" s="19" t="str">
        <f t="shared" si="44"/>
        <v>O</v>
      </c>
      <c r="K740" s="243" t="s">
        <v>79</v>
      </c>
      <c r="L740" s="241"/>
      <c r="M740" s="244" t="s">
        <v>406</v>
      </c>
      <c r="N740" s="241" t="s">
        <v>1941</v>
      </c>
      <c r="O740" s="245"/>
      <c r="P740" s="246"/>
      <c r="Q740" s="242"/>
      <c r="R740" s="241"/>
      <c r="V740" s="1">
        <f t="shared" si="43"/>
        <v>4</v>
      </c>
      <c r="Z740" t="s">
        <v>285</v>
      </c>
    </row>
    <row r="741" spans="1:26" ht="13.5" customHeight="1">
      <c r="A741" s="242" t="s">
        <v>47</v>
      </c>
      <c r="B741" s="242" t="s">
        <v>48</v>
      </c>
      <c r="C741" s="244" t="s">
        <v>1939</v>
      </c>
      <c r="D741" s="242" t="s">
        <v>1942</v>
      </c>
      <c r="E741" s="241"/>
      <c r="F741" s="241" t="s">
        <v>1943</v>
      </c>
      <c r="G741" s="241">
        <v>1</v>
      </c>
      <c r="H741" s="241">
        <v>1</v>
      </c>
      <c r="I741" s="241">
        <v>1</v>
      </c>
      <c r="J741" s="19" t="str">
        <f t="shared" si="44"/>
        <v>O</v>
      </c>
      <c r="K741" s="243" t="s">
        <v>405</v>
      </c>
      <c r="L741" s="241"/>
      <c r="M741" s="244" t="s">
        <v>406</v>
      </c>
      <c r="N741" s="241" t="s">
        <v>1944</v>
      </c>
      <c r="O741" s="245"/>
      <c r="P741" s="246"/>
      <c r="Q741" s="242"/>
      <c r="R741" s="241"/>
      <c r="V741" s="1">
        <f t="shared" si="43"/>
        <v>1</v>
      </c>
      <c r="Z741" t="s">
        <v>285</v>
      </c>
    </row>
    <row r="742" spans="1:26" ht="13.5" customHeight="1">
      <c r="A742" s="242" t="s">
        <v>47</v>
      </c>
      <c r="B742" s="242" t="s">
        <v>48</v>
      </c>
      <c r="C742" s="244" t="s">
        <v>1945</v>
      </c>
      <c r="D742" s="242" t="s">
        <v>1946</v>
      </c>
      <c r="E742" s="241"/>
      <c r="F742" s="241"/>
      <c r="G742" s="241">
        <v>364</v>
      </c>
      <c r="H742" s="241">
        <v>25</v>
      </c>
      <c r="I742" s="241">
        <v>10</v>
      </c>
      <c r="J742" s="19" t="str">
        <f t="shared" si="44"/>
        <v>O</v>
      </c>
      <c r="K742" s="243" t="s">
        <v>568</v>
      </c>
      <c r="L742" s="241"/>
      <c r="M742" s="244" t="s">
        <v>1947</v>
      </c>
      <c r="N742" s="241" t="s">
        <v>1948</v>
      </c>
      <c r="O742" s="245"/>
      <c r="P742" s="246"/>
      <c r="Q742" s="242"/>
      <c r="R742" s="241"/>
      <c r="V742" s="1">
        <f t="shared" si="43"/>
        <v>25</v>
      </c>
      <c r="Z742" t="s">
        <v>285</v>
      </c>
    </row>
    <row r="743" spans="1:26" ht="13.5" customHeight="1">
      <c r="A743" s="242" t="s">
        <v>47</v>
      </c>
      <c r="B743" s="242" t="s">
        <v>48</v>
      </c>
      <c r="C743" s="241" t="s">
        <v>1268</v>
      </c>
      <c r="D743" s="242" t="s">
        <v>1949</v>
      </c>
      <c r="E743" s="241" t="s">
        <v>1950</v>
      </c>
      <c r="F743" s="241"/>
      <c r="G743" s="241">
        <v>26</v>
      </c>
      <c r="H743" s="241">
        <v>2</v>
      </c>
      <c r="I743" s="241">
        <v>2</v>
      </c>
      <c r="J743" s="19" t="str">
        <f t="shared" si="44"/>
        <v>O</v>
      </c>
      <c r="K743" s="243" t="s">
        <v>1275</v>
      </c>
      <c r="L743" s="241"/>
      <c r="M743" s="244" t="s">
        <v>406</v>
      </c>
      <c r="N743" s="241" t="s">
        <v>1951</v>
      </c>
      <c r="O743" s="245"/>
      <c r="P743" s="246"/>
      <c r="Q743" s="242"/>
      <c r="R743" s="241"/>
      <c r="V743" s="1">
        <f t="shared" si="43"/>
        <v>2</v>
      </c>
      <c r="Z743" t="s">
        <v>285</v>
      </c>
    </row>
    <row r="744" spans="1:26" ht="13.5" customHeight="1">
      <c r="A744" s="18" t="s">
        <v>47</v>
      </c>
      <c r="B744" s="109" t="s">
        <v>48</v>
      </c>
      <c r="C744" s="241" t="s">
        <v>1939</v>
      </c>
      <c r="D744" s="242" t="s">
        <v>1952</v>
      </c>
      <c r="E744" s="241"/>
      <c r="F744" s="241"/>
      <c r="G744" s="241"/>
      <c r="H744" s="241">
        <v>2</v>
      </c>
      <c r="I744" s="241">
        <v>1</v>
      </c>
      <c r="J744" s="19" t="str">
        <f t="shared" si="44"/>
        <v>O</v>
      </c>
      <c r="K744" s="243" t="s">
        <v>1333</v>
      </c>
      <c r="L744" s="241"/>
      <c r="M744" s="244" t="s">
        <v>406</v>
      </c>
      <c r="N744" s="241" t="s">
        <v>1953</v>
      </c>
      <c r="O744" s="245"/>
      <c r="P744" s="246"/>
      <c r="Q744" s="242"/>
      <c r="R744" s="241"/>
      <c r="V744" s="1">
        <f t="shared" si="43"/>
        <v>2</v>
      </c>
      <c r="Z744" t="s">
        <v>285</v>
      </c>
    </row>
    <row r="745" spans="1:26" ht="13.5" customHeight="1">
      <c r="A745" s="18" t="s">
        <v>47</v>
      </c>
      <c r="B745" s="109" t="s">
        <v>48</v>
      </c>
      <c r="C745" s="241" t="s">
        <v>1337</v>
      </c>
      <c r="D745" s="242" t="s">
        <v>1954</v>
      </c>
      <c r="E745" s="241"/>
      <c r="F745" s="241"/>
      <c r="G745" s="241">
        <v>2</v>
      </c>
      <c r="H745" s="241">
        <v>1</v>
      </c>
      <c r="I745" s="241">
        <v>1</v>
      </c>
      <c r="J745" s="19" t="str">
        <f t="shared" si="44"/>
        <v>O</v>
      </c>
      <c r="K745" s="241" t="s">
        <v>1333</v>
      </c>
      <c r="L745" s="241"/>
      <c r="M745" s="244" t="s">
        <v>406</v>
      </c>
      <c r="N745" s="241" t="s">
        <v>1955</v>
      </c>
      <c r="O745" s="245"/>
      <c r="P745" s="246"/>
      <c r="Q745" s="242"/>
      <c r="R745" s="241"/>
      <c r="V745" s="1">
        <f t="shared" si="43"/>
        <v>1</v>
      </c>
      <c r="Z745" t="s">
        <v>285</v>
      </c>
    </row>
    <row r="746" spans="1:26" ht="13.5" customHeight="1">
      <c r="A746" s="18" t="s">
        <v>47</v>
      </c>
      <c r="B746" s="109" t="s">
        <v>48</v>
      </c>
      <c r="C746" s="241" t="s">
        <v>1337</v>
      </c>
      <c r="D746" s="242" t="s">
        <v>1954</v>
      </c>
      <c r="E746" s="241"/>
      <c r="F746" s="241"/>
      <c r="G746" s="241">
        <v>7</v>
      </c>
      <c r="H746" s="241">
        <v>1</v>
      </c>
      <c r="I746" s="241">
        <v>1</v>
      </c>
      <c r="J746" s="19" t="str">
        <f t="shared" si="44"/>
        <v>O</v>
      </c>
      <c r="K746" s="241" t="s">
        <v>1333</v>
      </c>
      <c r="L746" s="241"/>
      <c r="M746" s="244" t="s">
        <v>406</v>
      </c>
      <c r="N746" s="241" t="s">
        <v>1956</v>
      </c>
      <c r="O746" s="245"/>
      <c r="P746" s="246"/>
      <c r="Q746" s="242"/>
      <c r="R746" s="241"/>
      <c r="V746" s="1">
        <f t="shared" si="43"/>
        <v>1</v>
      </c>
      <c r="Z746" t="s">
        <v>285</v>
      </c>
    </row>
    <row r="747" spans="1:26" ht="13.5" customHeight="1">
      <c r="A747" s="18" t="s">
        <v>47</v>
      </c>
      <c r="B747" s="109" t="s">
        <v>48</v>
      </c>
      <c r="C747" s="241" t="s">
        <v>1337</v>
      </c>
      <c r="D747" s="242" t="s">
        <v>1957</v>
      </c>
      <c r="E747" s="241"/>
      <c r="F747" s="241"/>
      <c r="G747" s="241">
        <v>3</v>
      </c>
      <c r="H747" s="241">
        <v>1</v>
      </c>
      <c r="I747" s="241">
        <v>1</v>
      </c>
      <c r="J747" s="19" t="str">
        <f t="shared" si="44"/>
        <v>O</v>
      </c>
      <c r="K747" s="241" t="s">
        <v>1333</v>
      </c>
      <c r="L747" s="241"/>
      <c r="M747" s="244" t="s">
        <v>406</v>
      </c>
      <c r="N747" s="241" t="s">
        <v>1958</v>
      </c>
      <c r="O747" s="245"/>
      <c r="P747" s="246"/>
      <c r="Q747" s="242"/>
      <c r="R747" s="241"/>
      <c r="V747" s="1">
        <f t="shared" si="43"/>
        <v>1</v>
      </c>
      <c r="Z747" t="s">
        <v>285</v>
      </c>
    </row>
    <row r="748" spans="1:26" ht="13.5" customHeight="1">
      <c r="A748" s="18" t="s">
        <v>47</v>
      </c>
      <c r="B748" s="109" t="s">
        <v>48</v>
      </c>
      <c r="C748" s="241" t="s">
        <v>1337</v>
      </c>
      <c r="D748" s="242" t="s">
        <v>1957</v>
      </c>
      <c r="E748" s="241"/>
      <c r="F748" s="241"/>
      <c r="G748" s="241">
        <v>3</v>
      </c>
      <c r="H748" s="241">
        <v>1</v>
      </c>
      <c r="I748" s="241">
        <v>1</v>
      </c>
      <c r="J748" s="19" t="str">
        <f t="shared" si="44"/>
        <v>O</v>
      </c>
      <c r="K748" s="241" t="s">
        <v>1333</v>
      </c>
      <c r="L748" s="241"/>
      <c r="M748" s="244" t="s">
        <v>406</v>
      </c>
      <c r="N748" s="241" t="s">
        <v>1959</v>
      </c>
      <c r="O748" s="245"/>
      <c r="P748" s="246"/>
      <c r="Q748" s="242"/>
      <c r="R748" s="241"/>
      <c r="V748" s="1">
        <f t="shared" si="43"/>
        <v>1</v>
      </c>
      <c r="Z748" t="s">
        <v>285</v>
      </c>
    </row>
    <row r="749" spans="1:26" ht="13.5" customHeight="1">
      <c r="A749" s="18" t="s">
        <v>47</v>
      </c>
      <c r="B749" s="109" t="s">
        <v>48</v>
      </c>
      <c r="C749" s="241" t="s">
        <v>1337</v>
      </c>
      <c r="D749" s="242" t="s">
        <v>1957</v>
      </c>
      <c r="E749" s="241"/>
      <c r="F749" s="241"/>
      <c r="G749" s="241">
        <v>5</v>
      </c>
      <c r="H749" s="241">
        <v>1</v>
      </c>
      <c r="I749" s="241">
        <v>1</v>
      </c>
      <c r="J749" s="19" t="str">
        <f t="shared" si="44"/>
        <v>O</v>
      </c>
      <c r="K749" s="241" t="s">
        <v>1333</v>
      </c>
      <c r="L749" s="241"/>
      <c r="M749" s="244" t="s">
        <v>406</v>
      </c>
      <c r="N749" s="241" t="s">
        <v>1960</v>
      </c>
      <c r="O749" s="245"/>
      <c r="P749" s="246"/>
      <c r="Q749" s="242"/>
      <c r="R749" s="241"/>
      <c r="V749" s="1">
        <f t="shared" si="43"/>
        <v>1</v>
      </c>
      <c r="Z749" t="s">
        <v>285</v>
      </c>
    </row>
    <row r="750" spans="1:26" ht="13.5" customHeight="1">
      <c r="A750" s="18" t="s">
        <v>47</v>
      </c>
      <c r="B750" s="109" t="s">
        <v>48</v>
      </c>
      <c r="C750" s="241" t="s">
        <v>1337</v>
      </c>
      <c r="D750" s="242" t="s">
        <v>1957</v>
      </c>
      <c r="E750" s="241"/>
      <c r="F750" s="241"/>
      <c r="G750" s="241">
        <v>6</v>
      </c>
      <c r="H750" s="241">
        <v>1</v>
      </c>
      <c r="I750" s="241">
        <v>1</v>
      </c>
      <c r="J750" s="19" t="str">
        <f t="shared" si="44"/>
        <v>O</v>
      </c>
      <c r="K750" s="241" t="s">
        <v>1333</v>
      </c>
      <c r="L750" s="241"/>
      <c r="M750" s="244" t="s">
        <v>406</v>
      </c>
      <c r="N750" s="241" t="s">
        <v>1961</v>
      </c>
      <c r="O750" s="245"/>
      <c r="P750" s="246"/>
      <c r="Q750" s="242"/>
      <c r="R750" s="241"/>
      <c r="V750" s="1">
        <f t="shared" si="43"/>
        <v>1</v>
      </c>
      <c r="Z750" t="s">
        <v>285</v>
      </c>
    </row>
    <row r="751" spans="1:26" ht="13.5" customHeight="1">
      <c r="A751" s="242" t="s">
        <v>47</v>
      </c>
      <c r="B751" s="242" t="s">
        <v>48</v>
      </c>
      <c r="C751" s="241" t="s">
        <v>257</v>
      </c>
      <c r="D751" s="242" t="s">
        <v>1962</v>
      </c>
      <c r="E751" s="241"/>
      <c r="F751" s="241" t="s">
        <v>1963</v>
      </c>
      <c r="G751" s="241">
        <v>13</v>
      </c>
      <c r="H751" s="241">
        <v>2</v>
      </c>
      <c r="I751" s="241">
        <v>2</v>
      </c>
      <c r="J751" s="19" t="str">
        <f t="shared" si="44"/>
        <v>O</v>
      </c>
      <c r="K751" s="243" t="s">
        <v>79</v>
      </c>
      <c r="L751" s="241"/>
      <c r="M751" s="244" t="s">
        <v>406</v>
      </c>
      <c r="N751" s="241" t="s">
        <v>1964</v>
      </c>
      <c r="O751" s="245"/>
      <c r="P751" s="246"/>
      <c r="Q751" s="242"/>
      <c r="R751" s="241"/>
      <c r="V751" s="1">
        <f t="shared" si="43"/>
        <v>2</v>
      </c>
      <c r="Z751" t="s">
        <v>285</v>
      </c>
    </row>
    <row r="752" spans="1:26" ht="13.5" customHeight="1">
      <c r="A752" s="242" t="s">
        <v>47</v>
      </c>
      <c r="B752" s="242" t="s">
        <v>48</v>
      </c>
      <c r="C752" s="241" t="s">
        <v>257</v>
      </c>
      <c r="D752" s="242" t="s">
        <v>1965</v>
      </c>
      <c r="E752" s="241"/>
      <c r="F752" s="241" t="s">
        <v>1963</v>
      </c>
      <c r="G752" s="241">
        <v>19</v>
      </c>
      <c r="H752" s="241">
        <v>2</v>
      </c>
      <c r="I752" s="241">
        <v>2</v>
      </c>
      <c r="J752" s="19" t="str">
        <f t="shared" si="44"/>
        <v>O</v>
      </c>
      <c r="K752" s="243" t="s">
        <v>53</v>
      </c>
      <c r="L752" s="241"/>
      <c r="M752" s="244" t="s">
        <v>406</v>
      </c>
      <c r="N752" s="241" t="s">
        <v>1966</v>
      </c>
      <c r="O752" s="245"/>
      <c r="P752" s="246"/>
      <c r="Q752" s="242"/>
      <c r="R752" s="241"/>
      <c r="V752" s="1">
        <f t="shared" si="43"/>
        <v>2</v>
      </c>
      <c r="Z752" t="s">
        <v>285</v>
      </c>
    </row>
    <row r="753" spans="1:26" ht="13.5" customHeight="1">
      <c r="A753" s="18" t="s">
        <v>47</v>
      </c>
      <c r="B753" s="109" t="s">
        <v>48</v>
      </c>
      <c r="C753" s="241" t="s">
        <v>1268</v>
      </c>
      <c r="D753" s="242" t="s">
        <v>1967</v>
      </c>
      <c r="E753" s="241"/>
      <c r="F753" s="241"/>
      <c r="G753" s="241">
        <v>9</v>
      </c>
      <c r="H753" s="241">
        <v>1</v>
      </c>
      <c r="I753" s="241">
        <v>1</v>
      </c>
      <c r="J753" s="19" t="str">
        <f t="shared" si="44"/>
        <v>O</v>
      </c>
      <c r="K753" s="243" t="s">
        <v>1333</v>
      </c>
      <c r="L753" s="241"/>
      <c r="M753" s="244" t="s">
        <v>1880</v>
      </c>
      <c r="N753" s="241" t="s">
        <v>1968</v>
      </c>
      <c r="O753" s="245"/>
      <c r="P753" s="246"/>
      <c r="Q753" s="242"/>
      <c r="R753" s="241"/>
      <c r="V753" s="1">
        <f t="shared" si="43"/>
        <v>1</v>
      </c>
      <c r="Z753" t="s">
        <v>285</v>
      </c>
    </row>
    <row r="754" spans="1:26" ht="13.5" customHeight="1">
      <c r="A754" s="242" t="s">
        <v>47</v>
      </c>
      <c r="B754" s="242" t="s">
        <v>48</v>
      </c>
      <c r="C754" s="241" t="s">
        <v>1268</v>
      </c>
      <c r="D754" s="242" t="s">
        <v>1967</v>
      </c>
      <c r="E754" s="241"/>
      <c r="F754" s="241"/>
      <c r="G754" s="241">
        <v>9</v>
      </c>
      <c r="H754" s="241">
        <v>1</v>
      </c>
      <c r="I754" s="241">
        <v>1</v>
      </c>
      <c r="J754" s="19" t="str">
        <f t="shared" si="44"/>
        <v>O</v>
      </c>
      <c r="K754" s="243"/>
      <c r="L754" s="241"/>
      <c r="M754" s="244" t="s">
        <v>1880</v>
      </c>
      <c r="N754" s="241" t="s">
        <v>1969</v>
      </c>
      <c r="O754" s="245"/>
      <c r="P754" s="246"/>
      <c r="Q754" s="242"/>
      <c r="R754" s="241"/>
      <c r="V754" s="1">
        <f t="shared" si="43"/>
        <v>1</v>
      </c>
      <c r="Z754" t="s">
        <v>285</v>
      </c>
    </row>
    <row r="755" spans="1:26" ht="13.5" customHeight="1">
      <c r="A755" s="242" t="s">
        <v>47</v>
      </c>
      <c r="B755" s="242" t="s">
        <v>48</v>
      </c>
      <c r="C755" s="241" t="s">
        <v>1970</v>
      </c>
      <c r="D755" s="242" t="s">
        <v>1971</v>
      </c>
      <c r="E755" s="241"/>
      <c r="F755" s="241"/>
      <c r="G755" s="241"/>
      <c r="H755" s="241">
        <v>1</v>
      </c>
      <c r="I755" s="241">
        <v>100</v>
      </c>
      <c r="J755" s="19" t="str">
        <f t="shared" si="44"/>
        <v>X</v>
      </c>
      <c r="K755" s="243" t="s">
        <v>79</v>
      </c>
      <c r="L755" s="241"/>
      <c r="M755" s="244" t="s">
        <v>406</v>
      </c>
      <c r="N755" s="241" t="s">
        <v>1972</v>
      </c>
      <c r="O755" s="245"/>
      <c r="P755" s="246"/>
      <c r="Q755" s="242"/>
      <c r="R755" s="241"/>
      <c r="V755" s="1">
        <f t="shared" si="43"/>
        <v>1</v>
      </c>
      <c r="Z755" t="s">
        <v>285</v>
      </c>
    </row>
    <row r="756" spans="1:26" ht="13.5" customHeight="1">
      <c r="A756" s="242" t="s">
        <v>47</v>
      </c>
      <c r="B756" s="242" t="s">
        <v>48</v>
      </c>
      <c r="C756" s="241" t="s">
        <v>251</v>
      </c>
      <c r="D756" s="242" t="s">
        <v>1973</v>
      </c>
      <c r="E756" s="241"/>
      <c r="F756" s="241"/>
      <c r="G756" s="241">
        <v>39</v>
      </c>
      <c r="H756" s="241">
        <v>2</v>
      </c>
      <c r="I756" s="241">
        <v>2</v>
      </c>
      <c r="J756" s="19" t="str">
        <f t="shared" si="44"/>
        <v>O</v>
      </c>
      <c r="K756" s="243" t="s">
        <v>568</v>
      </c>
      <c r="L756" s="241"/>
      <c r="M756" s="244" t="s">
        <v>1880</v>
      </c>
      <c r="N756" s="241" t="s">
        <v>1974</v>
      </c>
      <c r="O756" s="245"/>
      <c r="P756" s="246"/>
      <c r="Q756" s="242"/>
      <c r="R756" s="241"/>
      <c r="V756" s="1">
        <f t="shared" si="43"/>
        <v>2</v>
      </c>
      <c r="Z756" t="s">
        <v>285</v>
      </c>
    </row>
    <row r="757" spans="1:26" ht="13.5" customHeight="1">
      <c r="A757" s="242" t="s">
        <v>47</v>
      </c>
      <c r="B757" s="242" t="s">
        <v>48</v>
      </c>
      <c r="C757" s="241" t="s">
        <v>1861</v>
      </c>
      <c r="D757" s="242" t="s">
        <v>1975</v>
      </c>
      <c r="E757" s="241"/>
      <c r="F757" s="241"/>
      <c r="G757" s="241">
        <v>32</v>
      </c>
      <c r="H757" s="241">
        <v>2</v>
      </c>
      <c r="I757" s="241">
        <v>2</v>
      </c>
      <c r="J757" s="19" t="str">
        <f t="shared" si="44"/>
        <v>O</v>
      </c>
      <c r="K757" s="243" t="s">
        <v>79</v>
      </c>
      <c r="L757" s="241"/>
      <c r="M757" s="244" t="s">
        <v>1880</v>
      </c>
      <c r="N757" s="241" t="s">
        <v>1976</v>
      </c>
      <c r="O757" s="245"/>
      <c r="P757" s="246"/>
      <c r="Q757" s="242"/>
      <c r="R757" s="241"/>
      <c r="V757" s="1">
        <f t="shared" si="43"/>
        <v>2</v>
      </c>
      <c r="Z757" t="s">
        <v>285</v>
      </c>
    </row>
    <row r="758" spans="1:26" ht="13.5" customHeight="1">
      <c r="A758" s="242" t="s">
        <v>47</v>
      </c>
      <c r="B758" s="242" t="s">
        <v>48</v>
      </c>
      <c r="C758" s="241" t="s">
        <v>1977</v>
      </c>
      <c r="D758" s="242" t="s">
        <v>1978</v>
      </c>
      <c r="E758" s="241"/>
      <c r="F758" s="241"/>
      <c r="G758" s="241"/>
      <c r="H758" s="241">
        <v>3</v>
      </c>
      <c r="I758" s="241">
        <v>100</v>
      </c>
      <c r="J758" s="19" t="str">
        <f t="shared" si="44"/>
        <v>X</v>
      </c>
      <c r="K758" s="243" t="s">
        <v>79</v>
      </c>
      <c r="L758" s="241"/>
      <c r="M758" s="244" t="s">
        <v>1863</v>
      </c>
      <c r="N758" s="241" t="s">
        <v>1979</v>
      </c>
      <c r="O758" s="245"/>
      <c r="P758" s="246"/>
      <c r="Q758" s="242"/>
      <c r="R758" s="241"/>
      <c r="V758" s="1">
        <f t="shared" ref="V758:V821" si="45">H758+U758</f>
        <v>3</v>
      </c>
      <c r="Z758" t="s">
        <v>285</v>
      </c>
    </row>
    <row r="759" spans="1:26" ht="13.5" customHeight="1">
      <c r="A759" s="242" t="s">
        <v>47</v>
      </c>
      <c r="B759" s="242" t="s">
        <v>48</v>
      </c>
      <c r="C759" s="241" t="s">
        <v>1865</v>
      </c>
      <c r="D759" s="242" t="s">
        <v>1980</v>
      </c>
      <c r="E759" s="241"/>
      <c r="F759" s="241" t="s">
        <v>1545</v>
      </c>
      <c r="G759" s="241"/>
      <c r="H759" s="241">
        <v>1</v>
      </c>
      <c r="I759" s="241">
        <v>2</v>
      </c>
      <c r="J759" s="19" t="str">
        <f t="shared" si="44"/>
        <v>X</v>
      </c>
      <c r="K759" s="243" t="s">
        <v>568</v>
      </c>
      <c r="L759" s="241"/>
      <c r="M759" s="244" t="s">
        <v>406</v>
      </c>
      <c r="N759" s="241" t="s">
        <v>1981</v>
      </c>
      <c r="O759" s="245"/>
      <c r="P759" s="246"/>
      <c r="Q759" s="242"/>
      <c r="R759" s="241"/>
      <c r="V759" s="1">
        <f t="shared" si="45"/>
        <v>1</v>
      </c>
      <c r="Z759" t="s">
        <v>285</v>
      </c>
    </row>
    <row r="760" spans="1:26" ht="13.5" customHeight="1">
      <c r="A760" s="242" t="s">
        <v>47</v>
      </c>
      <c r="B760" s="242" t="s">
        <v>48</v>
      </c>
      <c r="C760" s="241" t="s">
        <v>1865</v>
      </c>
      <c r="D760" s="242" t="s">
        <v>1980</v>
      </c>
      <c r="E760" s="241"/>
      <c r="F760" s="241" t="s">
        <v>1545</v>
      </c>
      <c r="G760" s="241"/>
      <c r="H760" s="241">
        <v>1</v>
      </c>
      <c r="I760" s="241">
        <v>2</v>
      </c>
      <c r="J760" s="19" t="str">
        <f t="shared" si="44"/>
        <v>X</v>
      </c>
      <c r="K760" s="243" t="s">
        <v>568</v>
      </c>
      <c r="L760" s="241"/>
      <c r="M760" s="244" t="s">
        <v>406</v>
      </c>
      <c r="N760" s="241" t="s">
        <v>1982</v>
      </c>
      <c r="O760" s="245"/>
      <c r="P760" s="246"/>
      <c r="Q760" s="242"/>
      <c r="R760" s="241"/>
      <c r="V760" s="1">
        <f t="shared" si="45"/>
        <v>1</v>
      </c>
      <c r="Z760" t="s">
        <v>285</v>
      </c>
    </row>
    <row r="761" spans="1:26" ht="13.5" customHeight="1">
      <c r="A761" s="18" t="s">
        <v>47</v>
      </c>
      <c r="B761" s="109" t="s">
        <v>48</v>
      </c>
      <c r="C761" s="241" t="s">
        <v>1337</v>
      </c>
      <c r="D761" s="242" t="s">
        <v>1983</v>
      </c>
      <c r="E761" s="241"/>
      <c r="F761" s="241"/>
      <c r="G761" s="241">
        <v>2</v>
      </c>
      <c r="H761" s="241">
        <v>1</v>
      </c>
      <c r="I761" s="241">
        <v>1</v>
      </c>
      <c r="J761" s="19" t="str">
        <f t="shared" si="44"/>
        <v>O</v>
      </c>
      <c r="K761" s="241" t="s">
        <v>1333</v>
      </c>
      <c r="L761" s="241"/>
      <c r="M761" s="244" t="s">
        <v>406</v>
      </c>
      <c r="N761" s="241" t="s">
        <v>1984</v>
      </c>
      <c r="O761" s="245"/>
      <c r="P761" s="246"/>
      <c r="Q761" s="242"/>
      <c r="R761" s="241"/>
      <c r="V761" s="1">
        <f t="shared" si="45"/>
        <v>1</v>
      </c>
      <c r="Z761" t="s">
        <v>285</v>
      </c>
    </row>
    <row r="762" spans="1:26" ht="13.5" customHeight="1">
      <c r="A762" s="18" t="s">
        <v>47</v>
      </c>
      <c r="B762" s="109" t="s">
        <v>48</v>
      </c>
      <c r="C762" s="241" t="s">
        <v>1337</v>
      </c>
      <c r="D762" s="242" t="s">
        <v>1985</v>
      </c>
      <c r="E762" s="241"/>
      <c r="F762" s="241"/>
      <c r="G762" s="241">
        <v>8</v>
      </c>
      <c r="H762" s="241">
        <v>1</v>
      </c>
      <c r="I762" s="241">
        <v>1</v>
      </c>
      <c r="J762" s="19" t="str">
        <f t="shared" si="44"/>
        <v>O</v>
      </c>
      <c r="K762" s="241" t="s">
        <v>1333</v>
      </c>
      <c r="L762" s="241"/>
      <c r="M762" s="244" t="s">
        <v>406</v>
      </c>
      <c r="N762" s="241" t="s">
        <v>1986</v>
      </c>
      <c r="O762" s="245"/>
      <c r="P762" s="246"/>
      <c r="Q762" s="242"/>
      <c r="R762" s="241"/>
      <c r="V762" s="1">
        <f t="shared" si="45"/>
        <v>1</v>
      </c>
      <c r="Z762" t="s">
        <v>285</v>
      </c>
    </row>
    <row r="763" spans="1:26" ht="13.5" customHeight="1">
      <c r="A763" s="18" t="s">
        <v>47</v>
      </c>
      <c r="B763" s="109" t="s">
        <v>48</v>
      </c>
      <c r="C763" s="241" t="s">
        <v>1337</v>
      </c>
      <c r="D763" s="242" t="s">
        <v>1987</v>
      </c>
      <c r="E763" s="241"/>
      <c r="F763" s="241"/>
      <c r="G763" s="241">
        <v>1</v>
      </c>
      <c r="H763" s="241">
        <v>1</v>
      </c>
      <c r="I763" s="241">
        <v>1</v>
      </c>
      <c r="J763" s="19" t="str">
        <f t="shared" si="44"/>
        <v>O</v>
      </c>
      <c r="K763" s="241" t="s">
        <v>1333</v>
      </c>
      <c r="L763" s="241"/>
      <c r="M763" s="244" t="s">
        <v>406</v>
      </c>
      <c r="N763" s="241" t="s">
        <v>1988</v>
      </c>
      <c r="O763" s="245"/>
      <c r="P763" s="246"/>
      <c r="Q763" s="242"/>
      <c r="R763" s="241"/>
      <c r="V763" s="1">
        <f t="shared" si="45"/>
        <v>1</v>
      </c>
      <c r="Z763" t="s">
        <v>285</v>
      </c>
    </row>
    <row r="764" spans="1:26" ht="13.5" customHeight="1">
      <c r="A764" s="242" t="s">
        <v>47</v>
      </c>
      <c r="B764" s="242" t="s">
        <v>48</v>
      </c>
      <c r="C764" s="241" t="s">
        <v>1989</v>
      </c>
      <c r="D764" s="242" t="s">
        <v>1990</v>
      </c>
      <c r="E764" s="241"/>
      <c r="F764" s="241"/>
      <c r="G764" s="241">
        <v>39</v>
      </c>
      <c r="H764" s="241">
        <v>2</v>
      </c>
      <c r="I764" s="241">
        <v>2</v>
      </c>
      <c r="J764" s="19" t="str">
        <f t="shared" si="44"/>
        <v>O</v>
      </c>
      <c r="K764" s="243">
        <v>321</v>
      </c>
      <c r="L764" s="241"/>
      <c r="M764" s="244" t="s">
        <v>406</v>
      </c>
      <c r="N764" s="241" t="s">
        <v>1991</v>
      </c>
      <c r="O764" s="245"/>
      <c r="P764" s="246"/>
      <c r="Q764" s="242"/>
      <c r="R764" s="241"/>
      <c r="V764" s="1">
        <f t="shared" si="45"/>
        <v>2</v>
      </c>
      <c r="Z764" t="s">
        <v>285</v>
      </c>
    </row>
    <row r="765" spans="1:26" ht="13.5" customHeight="1">
      <c r="A765" s="242" t="s">
        <v>47</v>
      </c>
      <c r="B765" s="242" t="s">
        <v>48</v>
      </c>
      <c r="C765" s="241" t="s">
        <v>187</v>
      </c>
      <c r="D765" s="242" t="s">
        <v>1992</v>
      </c>
      <c r="E765" s="241"/>
      <c r="F765" s="241"/>
      <c r="G765" s="241"/>
      <c r="H765" s="241">
        <v>1</v>
      </c>
      <c r="I765" s="113">
        <v>1</v>
      </c>
      <c r="J765" s="19" t="str">
        <f t="shared" si="44"/>
        <v>O</v>
      </c>
      <c r="K765" s="243" t="s">
        <v>568</v>
      </c>
      <c r="L765" s="241"/>
      <c r="M765" s="244" t="s">
        <v>406</v>
      </c>
      <c r="N765" s="241" t="s">
        <v>1993</v>
      </c>
      <c r="O765" s="245"/>
      <c r="P765" s="246"/>
      <c r="Q765" s="242"/>
      <c r="R765" s="241"/>
      <c r="V765" s="1">
        <f t="shared" si="45"/>
        <v>1</v>
      </c>
      <c r="Z765" t="s">
        <v>285</v>
      </c>
    </row>
    <row r="766" spans="1:26" ht="13.5" customHeight="1">
      <c r="A766" s="242" t="s">
        <v>47</v>
      </c>
      <c r="B766" s="242" t="s">
        <v>48</v>
      </c>
      <c r="C766" s="241" t="s">
        <v>1994</v>
      </c>
      <c r="D766" s="242" t="s">
        <v>1995</v>
      </c>
      <c r="E766" s="241"/>
      <c r="F766" s="241"/>
      <c r="G766" s="241">
        <v>32</v>
      </c>
      <c r="H766" s="241">
        <v>2</v>
      </c>
      <c r="I766" s="241">
        <v>2</v>
      </c>
      <c r="J766" s="19" t="str">
        <f t="shared" si="44"/>
        <v>O</v>
      </c>
      <c r="K766" s="243" t="s">
        <v>79</v>
      </c>
      <c r="L766" s="241"/>
      <c r="M766" s="244" t="s">
        <v>406</v>
      </c>
      <c r="N766" s="241" t="s">
        <v>1996</v>
      </c>
      <c r="O766" s="245"/>
      <c r="P766" s="246"/>
      <c r="Q766" s="242"/>
      <c r="R766" s="241"/>
      <c r="V766" s="1">
        <f t="shared" si="45"/>
        <v>2</v>
      </c>
      <c r="Z766" t="s">
        <v>285</v>
      </c>
    </row>
    <row r="767" spans="1:26" ht="13.5" customHeight="1">
      <c r="A767" s="242" t="s">
        <v>47</v>
      </c>
      <c r="B767" s="242" t="s">
        <v>48</v>
      </c>
      <c r="C767" s="241" t="s">
        <v>1461</v>
      </c>
      <c r="D767" s="242" t="s">
        <v>1997</v>
      </c>
      <c r="E767" s="241"/>
      <c r="F767" s="241"/>
      <c r="G767" s="241"/>
      <c r="H767" s="241">
        <v>1</v>
      </c>
      <c r="I767" s="241">
        <v>1</v>
      </c>
      <c r="J767" s="19" t="str">
        <f t="shared" ref="J767:J819" si="46">IF(H767&lt;I767,"X","O")</f>
        <v>O</v>
      </c>
      <c r="K767" s="243" t="s">
        <v>79</v>
      </c>
      <c r="L767" s="241"/>
      <c r="M767" s="244" t="s">
        <v>1998</v>
      </c>
      <c r="N767" s="241" t="s">
        <v>1999</v>
      </c>
      <c r="O767" s="245"/>
      <c r="P767" s="246"/>
      <c r="Q767" s="242"/>
      <c r="R767" s="241"/>
      <c r="V767" s="1">
        <f t="shared" si="45"/>
        <v>1</v>
      </c>
      <c r="Z767" t="s">
        <v>285</v>
      </c>
    </row>
    <row r="768" spans="1:26" ht="13.5" customHeight="1">
      <c r="A768" s="242" t="s">
        <v>47</v>
      </c>
      <c r="B768" s="242" t="s">
        <v>48</v>
      </c>
      <c r="C768" s="241" t="s">
        <v>1268</v>
      </c>
      <c r="D768" s="242" t="s">
        <v>2000</v>
      </c>
      <c r="E768" s="241"/>
      <c r="F768" s="241"/>
      <c r="G768" s="241">
        <v>9</v>
      </c>
      <c r="H768" s="241">
        <v>1</v>
      </c>
      <c r="I768" s="241">
        <v>1</v>
      </c>
      <c r="J768" s="19" t="str">
        <f t="shared" si="46"/>
        <v>O</v>
      </c>
      <c r="K768" s="243" t="s">
        <v>405</v>
      </c>
      <c r="L768" s="241"/>
      <c r="M768" s="244" t="s">
        <v>406</v>
      </c>
      <c r="N768" s="241" t="s">
        <v>2001</v>
      </c>
      <c r="O768" s="245"/>
      <c r="P768" s="246"/>
      <c r="Q768" s="242"/>
      <c r="R768" s="241"/>
      <c r="V768" s="1">
        <f t="shared" si="45"/>
        <v>1</v>
      </c>
      <c r="Z768" t="s">
        <v>285</v>
      </c>
    </row>
    <row r="769" spans="1:26" ht="13.5" customHeight="1">
      <c r="A769" s="242" t="s">
        <v>47</v>
      </c>
      <c r="B769" s="242" t="s">
        <v>48</v>
      </c>
      <c r="C769" s="241" t="s">
        <v>2002</v>
      </c>
      <c r="D769" s="242" t="s">
        <v>2003</v>
      </c>
      <c r="E769" s="241"/>
      <c r="F769" s="241"/>
      <c r="G769" s="241">
        <v>11</v>
      </c>
      <c r="H769" s="241">
        <v>2</v>
      </c>
      <c r="I769" s="241">
        <v>2</v>
      </c>
      <c r="J769" s="19" t="str">
        <f t="shared" si="46"/>
        <v>O</v>
      </c>
      <c r="K769" s="243" t="s">
        <v>79</v>
      </c>
      <c r="L769" s="241"/>
      <c r="M769" s="244" t="s">
        <v>1880</v>
      </c>
      <c r="N769" s="241" t="s">
        <v>2004</v>
      </c>
      <c r="O769" s="245"/>
      <c r="P769" s="246"/>
      <c r="Q769" s="242"/>
      <c r="R769" s="241"/>
      <c r="V769" s="1">
        <f t="shared" si="45"/>
        <v>2</v>
      </c>
      <c r="Z769" t="s">
        <v>285</v>
      </c>
    </row>
    <row r="770" spans="1:26" ht="13.5" customHeight="1">
      <c r="A770" s="242" t="s">
        <v>47</v>
      </c>
      <c r="B770" s="242" t="s">
        <v>48</v>
      </c>
      <c r="C770" s="241" t="s">
        <v>1313</v>
      </c>
      <c r="D770" s="242" t="s">
        <v>2005</v>
      </c>
      <c r="E770" s="241"/>
      <c r="F770" s="241"/>
      <c r="G770" s="241"/>
      <c r="H770" s="241">
        <v>2</v>
      </c>
      <c r="I770" s="241">
        <v>2</v>
      </c>
      <c r="J770" s="19" t="str">
        <f t="shared" si="46"/>
        <v>O</v>
      </c>
      <c r="K770" s="243" t="s">
        <v>568</v>
      </c>
      <c r="L770" s="241"/>
      <c r="M770" s="244" t="s">
        <v>406</v>
      </c>
      <c r="N770" s="241" t="s">
        <v>2006</v>
      </c>
      <c r="O770" s="245"/>
      <c r="P770" s="246"/>
      <c r="Q770" s="242"/>
      <c r="R770" s="241"/>
      <c r="V770" s="1">
        <f t="shared" si="45"/>
        <v>2</v>
      </c>
      <c r="Z770" t="s">
        <v>285</v>
      </c>
    </row>
    <row r="771" spans="1:26" ht="13.5" customHeight="1">
      <c r="A771" s="242" t="s">
        <v>47</v>
      </c>
      <c r="B771" s="242" t="s">
        <v>48</v>
      </c>
      <c r="C771" s="241" t="s">
        <v>2007</v>
      </c>
      <c r="D771" s="242" t="s">
        <v>2008</v>
      </c>
      <c r="E771" s="241"/>
      <c r="F771" s="241"/>
      <c r="G771" s="241"/>
      <c r="H771" s="241">
        <v>1</v>
      </c>
      <c r="I771" s="241">
        <v>2</v>
      </c>
      <c r="J771" s="19" t="str">
        <f t="shared" si="46"/>
        <v>X</v>
      </c>
      <c r="K771" s="243">
        <v>342</v>
      </c>
      <c r="L771" s="241"/>
      <c r="M771" s="244" t="s">
        <v>406</v>
      </c>
      <c r="N771" s="241" t="s">
        <v>2009</v>
      </c>
      <c r="O771" s="245"/>
      <c r="P771" s="246"/>
      <c r="Q771" s="242"/>
      <c r="R771" s="241"/>
      <c r="V771" s="1">
        <f t="shared" si="45"/>
        <v>1</v>
      </c>
      <c r="Z771" t="s">
        <v>285</v>
      </c>
    </row>
    <row r="772" spans="1:26" ht="13.5" customHeight="1">
      <c r="A772" s="242" t="s">
        <v>47</v>
      </c>
      <c r="B772" s="242" t="s">
        <v>48</v>
      </c>
      <c r="C772" s="241" t="s">
        <v>2007</v>
      </c>
      <c r="D772" s="242" t="s">
        <v>2008</v>
      </c>
      <c r="E772" s="241"/>
      <c r="F772" s="241"/>
      <c r="G772" s="241"/>
      <c r="H772" s="241">
        <v>2</v>
      </c>
      <c r="I772" s="241">
        <v>2</v>
      </c>
      <c r="J772" s="19" t="str">
        <f t="shared" si="46"/>
        <v>O</v>
      </c>
      <c r="K772" s="243">
        <v>342</v>
      </c>
      <c r="L772" s="241"/>
      <c r="M772" s="244" t="s">
        <v>406</v>
      </c>
      <c r="N772" s="241" t="s">
        <v>2010</v>
      </c>
      <c r="O772" s="245"/>
      <c r="P772" s="246"/>
      <c r="Q772" s="242"/>
      <c r="R772" s="241"/>
      <c r="V772" s="1">
        <f t="shared" si="45"/>
        <v>2</v>
      </c>
      <c r="Z772" t="s">
        <v>285</v>
      </c>
    </row>
    <row r="773" spans="1:26" ht="13.5" customHeight="1">
      <c r="A773" s="242" t="s">
        <v>47</v>
      </c>
      <c r="B773" s="242" t="s">
        <v>48</v>
      </c>
      <c r="C773" s="241" t="s">
        <v>2011</v>
      </c>
      <c r="D773" s="242" t="s">
        <v>2012</v>
      </c>
      <c r="E773" s="241"/>
      <c r="F773" s="241"/>
      <c r="G773" s="241">
        <v>3</v>
      </c>
      <c r="H773" s="241">
        <v>2</v>
      </c>
      <c r="I773" s="241">
        <v>1</v>
      </c>
      <c r="J773" s="19" t="str">
        <f t="shared" si="46"/>
        <v>O</v>
      </c>
      <c r="K773" s="243">
        <v>124</v>
      </c>
      <c r="L773" s="241"/>
      <c r="M773" s="244" t="s">
        <v>406</v>
      </c>
      <c r="N773" s="241" t="s">
        <v>2013</v>
      </c>
      <c r="O773" s="245"/>
      <c r="P773" s="246"/>
      <c r="Q773" s="242"/>
      <c r="R773" s="241"/>
      <c r="V773" s="1">
        <f t="shared" si="45"/>
        <v>2</v>
      </c>
      <c r="Z773" t="s">
        <v>285</v>
      </c>
    </row>
    <row r="774" spans="1:26" ht="13.5" customHeight="1">
      <c r="A774" s="242" t="s">
        <v>47</v>
      </c>
      <c r="B774" s="242" t="s">
        <v>48</v>
      </c>
      <c r="C774" s="241" t="s">
        <v>2014</v>
      </c>
      <c r="D774" s="242" t="s">
        <v>2015</v>
      </c>
      <c r="E774" s="241">
        <v>660</v>
      </c>
      <c r="F774" s="241" t="s">
        <v>2016</v>
      </c>
      <c r="G774" s="241"/>
      <c r="H774" s="241">
        <v>1</v>
      </c>
      <c r="I774" s="241">
        <v>2</v>
      </c>
      <c r="J774" s="19" t="str">
        <f>IF(H774&lt;I774,"X","O")</f>
        <v>X</v>
      </c>
      <c r="K774" s="243" t="s">
        <v>53</v>
      </c>
      <c r="L774" s="241"/>
      <c r="M774" s="241" t="s">
        <v>406</v>
      </c>
      <c r="N774" s="241" t="s">
        <v>2017</v>
      </c>
      <c r="O774" s="245"/>
      <c r="P774" s="246"/>
      <c r="Q774" s="242"/>
      <c r="R774" s="241"/>
      <c r="V774" s="1">
        <f t="shared" si="45"/>
        <v>1</v>
      </c>
      <c r="Z774" t="s">
        <v>285</v>
      </c>
    </row>
    <row r="775" spans="1:26" ht="13.5" customHeight="1">
      <c r="A775" s="242" t="s">
        <v>47</v>
      </c>
      <c r="B775" s="242" t="s">
        <v>48</v>
      </c>
      <c r="C775" s="241" t="s">
        <v>2014</v>
      </c>
      <c r="D775" s="242" t="s">
        <v>2018</v>
      </c>
      <c r="E775" s="241">
        <v>750</v>
      </c>
      <c r="F775" s="241" t="s">
        <v>2016</v>
      </c>
      <c r="G775" s="241"/>
      <c r="H775" s="241">
        <v>2</v>
      </c>
      <c r="I775" s="241">
        <v>2</v>
      </c>
      <c r="J775" s="19" t="str">
        <f t="shared" si="46"/>
        <v>O</v>
      </c>
      <c r="K775" s="243" t="s">
        <v>53</v>
      </c>
      <c r="L775" s="241"/>
      <c r="M775" s="241" t="s">
        <v>406</v>
      </c>
      <c r="N775" s="241" t="s">
        <v>2019</v>
      </c>
      <c r="O775" s="245"/>
      <c r="P775" s="246"/>
      <c r="Q775" s="242"/>
      <c r="R775" s="241"/>
      <c r="V775" s="1">
        <f t="shared" si="45"/>
        <v>2</v>
      </c>
      <c r="Z775" t="s">
        <v>285</v>
      </c>
    </row>
    <row r="776" spans="1:26" ht="13.5" customHeight="1">
      <c r="A776" s="242" t="s">
        <v>47</v>
      </c>
      <c r="B776" s="242" t="s">
        <v>48</v>
      </c>
      <c r="C776" s="241" t="s">
        <v>2014</v>
      </c>
      <c r="D776" s="242" t="s">
        <v>2020</v>
      </c>
      <c r="E776" s="241">
        <v>660</v>
      </c>
      <c r="F776" s="241" t="s">
        <v>2016</v>
      </c>
      <c r="G776" s="241"/>
      <c r="H776" s="241">
        <v>2</v>
      </c>
      <c r="I776" s="241">
        <v>2</v>
      </c>
      <c r="J776" s="19" t="str">
        <f t="shared" si="46"/>
        <v>O</v>
      </c>
      <c r="K776" s="243" t="s">
        <v>53</v>
      </c>
      <c r="L776" s="241"/>
      <c r="M776" s="241" t="s">
        <v>406</v>
      </c>
      <c r="N776" s="241" t="s">
        <v>2021</v>
      </c>
      <c r="O776" s="245"/>
      <c r="P776" s="246"/>
      <c r="Q776" s="242"/>
      <c r="R776" s="241"/>
      <c r="V776" s="1">
        <f t="shared" si="45"/>
        <v>2</v>
      </c>
      <c r="Z776" t="s">
        <v>285</v>
      </c>
    </row>
    <row r="777" spans="1:26" ht="13.5" customHeight="1">
      <c r="A777" s="242" t="s">
        <v>47</v>
      </c>
      <c r="B777" s="242" t="s">
        <v>48</v>
      </c>
      <c r="C777" s="241" t="s">
        <v>2014</v>
      </c>
      <c r="D777" s="242" t="s">
        <v>2022</v>
      </c>
      <c r="E777" s="241" t="s">
        <v>2023</v>
      </c>
      <c r="F777" s="241" t="s">
        <v>2016</v>
      </c>
      <c r="G777" s="241"/>
      <c r="H777" s="241">
        <v>1</v>
      </c>
      <c r="I777" s="241">
        <v>1</v>
      </c>
      <c r="J777" s="19" t="str">
        <f t="shared" si="46"/>
        <v>O</v>
      </c>
      <c r="K777" s="243" t="s">
        <v>53</v>
      </c>
      <c r="L777" s="241"/>
      <c r="M777" s="241" t="s">
        <v>406</v>
      </c>
      <c r="N777" s="241" t="s">
        <v>2024</v>
      </c>
      <c r="O777" s="245"/>
      <c r="P777" s="246"/>
      <c r="Q777" s="242"/>
      <c r="R777" s="241"/>
      <c r="V777" s="1">
        <f t="shared" si="45"/>
        <v>1</v>
      </c>
      <c r="Z777" t="s">
        <v>285</v>
      </c>
    </row>
    <row r="778" spans="1:26" ht="13.5" customHeight="1">
      <c r="A778" s="242" t="s">
        <v>47</v>
      </c>
      <c r="B778" s="242" t="s">
        <v>48</v>
      </c>
      <c r="C778" s="241" t="s">
        <v>2014</v>
      </c>
      <c r="D778" s="242" t="s">
        <v>2025</v>
      </c>
      <c r="E778" s="241" t="s">
        <v>62</v>
      </c>
      <c r="F778" s="241" t="s">
        <v>2016</v>
      </c>
      <c r="G778" s="241"/>
      <c r="H778" s="241">
        <v>1</v>
      </c>
      <c r="I778" s="241">
        <v>2</v>
      </c>
      <c r="J778" s="19" t="str">
        <f t="shared" si="46"/>
        <v>X</v>
      </c>
      <c r="K778" s="243" t="s">
        <v>53</v>
      </c>
      <c r="L778" s="241"/>
      <c r="M778" s="241" t="s">
        <v>406</v>
      </c>
      <c r="N778" s="241" t="s">
        <v>2026</v>
      </c>
      <c r="O778" s="245"/>
      <c r="P778" s="246"/>
      <c r="Q778" s="242"/>
      <c r="R778" s="241"/>
      <c r="V778" s="1">
        <f t="shared" si="45"/>
        <v>1</v>
      </c>
      <c r="Z778" t="s">
        <v>285</v>
      </c>
    </row>
    <row r="779" spans="1:26" ht="13.5" customHeight="1">
      <c r="A779" s="242" t="s">
        <v>47</v>
      </c>
      <c r="B779" s="242" t="s">
        <v>48</v>
      </c>
      <c r="C779" s="241" t="s">
        <v>2014</v>
      </c>
      <c r="D779" s="242" t="s">
        <v>2027</v>
      </c>
      <c r="E779" s="241" t="s">
        <v>2028</v>
      </c>
      <c r="F779" s="241" t="s">
        <v>2016</v>
      </c>
      <c r="G779" s="241"/>
      <c r="H779" s="241">
        <v>2</v>
      </c>
      <c r="I779" s="241">
        <v>2</v>
      </c>
      <c r="J779" s="19" t="str">
        <f t="shared" si="46"/>
        <v>O</v>
      </c>
      <c r="K779" s="243" t="s">
        <v>53</v>
      </c>
      <c r="L779" s="241"/>
      <c r="M779" s="241" t="s">
        <v>406</v>
      </c>
      <c r="N779" s="241" t="s">
        <v>2029</v>
      </c>
      <c r="O779" s="245"/>
      <c r="P779" s="246"/>
      <c r="Q779" s="242"/>
      <c r="R779" s="241"/>
      <c r="V779" s="1">
        <f t="shared" si="45"/>
        <v>2</v>
      </c>
      <c r="Z779" t="s">
        <v>285</v>
      </c>
    </row>
    <row r="780" spans="1:26" ht="13.5" customHeight="1">
      <c r="A780" s="242" t="s">
        <v>47</v>
      </c>
      <c r="B780" s="242" t="s">
        <v>48</v>
      </c>
      <c r="C780" s="241" t="s">
        <v>2014</v>
      </c>
      <c r="D780" s="242" t="s">
        <v>2030</v>
      </c>
      <c r="E780" s="241" t="s">
        <v>62</v>
      </c>
      <c r="F780" s="241" t="s">
        <v>2016</v>
      </c>
      <c r="G780" s="241"/>
      <c r="H780" s="241">
        <v>2</v>
      </c>
      <c r="I780" s="241">
        <v>2</v>
      </c>
      <c r="J780" s="19" t="str">
        <f t="shared" si="46"/>
        <v>O</v>
      </c>
      <c r="K780" s="243" t="s">
        <v>53</v>
      </c>
      <c r="L780" s="241"/>
      <c r="M780" s="241" t="s">
        <v>406</v>
      </c>
      <c r="N780" s="241" t="s">
        <v>2031</v>
      </c>
      <c r="O780" s="245"/>
      <c r="P780" s="246"/>
      <c r="Q780" s="242"/>
      <c r="R780" s="241"/>
      <c r="V780" s="1">
        <f t="shared" si="45"/>
        <v>2</v>
      </c>
      <c r="Z780" t="s">
        <v>285</v>
      </c>
    </row>
    <row r="781" spans="1:26" ht="13.5" customHeight="1">
      <c r="A781" s="242" t="s">
        <v>47</v>
      </c>
      <c r="B781" s="242" t="s">
        <v>48</v>
      </c>
      <c r="C781" s="241" t="s">
        <v>2014</v>
      </c>
      <c r="D781" s="242" t="s">
        <v>2032</v>
      </c>
      <c r="E781" s="241" t="s">
        <v>2028</v>
      </c>
      <c r="F781" s="241" t="s">
        <v>2016</v>
      </c>
      <c r="G781" s="241"/>
      <c r="H781" s="241">
        <v>1</v>
      </c>
      <c r="I781" s="241">
        <v>2</v>
      </c>
      <c r="J781" s="19" t="str">
        <f t="shared" si="46"/>
        <v>X</v>
      </c>
      <c r="K781" s="243" t="s">
        <v>53</v>
      </c>
      <c r="L781" s="241"/>
      <c r="M781" s="241" t="s">
        <v>406</v>
      </c>
      <c r="N781" s="241" t="s">
        <v>2033</v>
      </c>
      <c r="O781" s="245"/>
      <c r="P781" s="246"/>
      <c r="Q781" s="242"/>
      <c r="R781" s="241"/>
      <c r="V781" s="1">
        <f t="shared" si="45"/>
        <v>1</v>
      </c>
      <c r="Z781" t="s">
        <v>285</v>
      </c>
    </row>
    <row r="782" spans="1:26" ht="13.5" customHeight="1">
      <c r="A782" s="242" t="s">
        <v>47</v>
      </c>
      <c r="B782" s="242" t="s">
        <v>48</v>
      </c>
      <c r="C782" s="241" t="s">
        <v>1301</v>
      </c>
      <c r="D782" s="242" t="s">
        <v>2034</v>
      </c>
      <c r="E782" s="241">
        <v>660</v>
      </c>
      <c r="F782" s="241" t="s">
        <v>1303</v>
      </c>
      <c r="G782" s="241"/>
      <c r="H782" s="241">
        <v>2</v>
      </c>
      <c r="I782" s="241">
        <v>1</v>
      </c>
      <c r="J782" s="19" t="str">
        <f t="shared" si="46"/>
        <v>O</v>
      </c>
      <c r="K782" s="243" t="s">
        <v>1736</v>
      </c>
      <c r="L782" s="241"/>
      <c r="M782" s="244" t="s">
        <v>406</v>
      </c>
      <c r="N782" s="241" t="s">
        <v>2035</v>
      </c>
      <c r="O782" s="245"/>
      <c r="P782" s="246"/>
      <c r="Q782" s="242"/>
      <c r="R782" s="241"/>
      <c r="V782" s="1">
        <f t="shared" si="45"/>
        <v>2</v>
      </c>
      <c r="Z782" t="s">
        <v>285</v>
      </c>
    </row>
    <row r="783" spans="1:26" ht="13.5" customHeight="1">
      <c r="A783" s="242" t="s">
        <v>47</v>
      </c>
      <c r="B783" s="242" t="s">
        <v>48</v>
      </c>
      <c r="C783" s="241" t="s">
        <v>1301</v>
      </c>
      <c r="D783" s="242" t="s">
        <v>2036</v>
      </c>
      <c r="E783" s="241">
        <v>660</v>
      </c>
      <c r="F783" s="241" t="s">
        <v>1303</v>
      </c>
      <c r="G783" s="241"/>
      <c r="H783" s="241">
        <v>1</v>
      </c>
      <c r="I783" s="241">
        <v>1</v>
      </c>
      <c r="J783" s="19" t="str">
        <f t="shared" si="46"/>
        <v>O</v>
      </c>
      <c r="K783" s="243" t="s">
        <v>1736</v>
      </c>
      <c r="L783" s="241"/>
      <c r="M783" s="244" t="s">
        <v>406</v>
      </c>
      <c r="N783" s="241" t="s">
        <v>2037</v>
      </c>
      <c r="O783" s="245"/>
      <c r="P783" s="246"/>
      <c r="Q783" s="242"/>
      <c r="R783" s="241"/>
      <c r="V783" s="1">
        <f t="shared" si="45"/>
        <v>1</v>
      </c>
      <c r="Z783" t="s">
        <v>285</v>
      </c>
    </row>
    <row r="784" spans="1:26" ht="13.5" customHeight="1">
      <c r="A784" s="242" t="s">
        <v>47</v>
      </c>
      <c r="B784" s="242" t="s">
        <v>48</v>
      </c>
      <c r="C784" s="241" t="s">
        <v>1301</v>
      </c>
      <c r="D784" s="242" t="s">
        <v>2038</v>
      </c>
      <c r="E784" s="241">
        <v>750</v>
      </c>
      <c r="F784" s="241" t="s">
        <v>1303</v>
      </c>
      <c r="G784" s="241"/>
      <c r="H784" s="241">
        <v>1</v>
      </c>
      <c r="I784" s="241">
        <v>1</v>
      </c>
      <c r="J784" s="19" t="str">
        <f t="shared" si="46"/>
        <v>O</v>
      </c>
      <c r="K784" s="243" t="s">
        <v>1736</v>
      </c>
      <c r="L784" s="241"/>
      <c r="M784" s="244" t="s">
        <v>406</v>
      </c>
      <c r="N784" s="241" t="s">
        <v>2039</v>
      </c>
      <c r="O784" s="245"/>
      <c r="P784" s="246"/>
      <c r="Q784" s="242"/>
      <c r="R784" s="241"/>
      <c r="V784" s="1">
        <f t="shared" si="45"/>
        <v>1</v>
      </c>
      <c r="Z784" t="s">
        <v>285</v>
      </c>
    </row>
    <row r="785" spans="1:26" ht="13.5" customHeight="1">
      <c r="A785" s="242" t="s">
        <v>47</v>
      </c>
      <c r="B785" s="242" t="s">
        <v>48</v>
      </c>
      <c r="C785" s="241" t="s">
        <v>1301</v>
      </c>
      <c r="D785" s="242" t="s">
        <v>2038</v>
      </c>
      <c r="E785" s="241">
        <v>750</v>
      </c>
      <c r="F785" s="241" t="s">
        <v>1303</v>
      </c>
      <c r="G785" s="241"/>
      <c r="H785" s="241">
        <v>2</v>
      </c>
      <c r="I785" s="241">
        <v>1</v>
      </c>
      <c r="J785" s="19" t="str">
        <f t="shared" si="46"/>
        <v>O</v>
      </c>
      <c r="K785" s="243" t="s">
        <v>1736</v>
      </c>
      <c r="L785" s="241"/>
      <c r="M785" s="244" t="s">
        <v>406</v>
      </c>
      <c r="N785" s="241" t="s">
        <v>2040</v>
      </c>
      <c r="O785" s="245"/>
      <c r="P785" s="246"/>
      <c r="Q785" s="242"/>
      <c r="R785" s="241"/>
      <c r="V785" s="1">
        <f t="shared" si="45"/>
        <v>2</v>
      </c>
      <c r="Z785" t="s">
        <v>285</v>
      </c>
    </row>
    <row r="786" spans="1:26" ht="13.5" customHeight="1">
      <c r="A786" s="242" t="s">
        <v>47</v>
      </c>
      <c r="B786" s="242" t="s">
        <v>48</v>
      </c>
      <c r="C786" s="241" t="s">
        <v>1301</v>
      </c>
      <c r="D786" s="242" t="s">
        <v>2034</v>
      </c>
      <c r="E786" s="241">
        <v>660</v>
      </c>
      <c r="F786" s="241" t="s">
        <v>1303</v>
      </c>
      <c r="G786" s="241"/>
      <c r="H786" s="241">
        <v>1</v>
      </c>
      <c r="I786" s="241">
        <v>1</v>
      </c>
      <c r="J786" s="19" t="str">
        <f t="shared" si="46"/>
        <v>O</v>
      </c>
      <c r="K786" s="243" t="s">
        <v>1736</v>
      </c>
      <c r="L786" s="241"/>
      <c r="M786" s="244" t="s">
        <v>406</v>
      </c>
      <c r="N786" s="241" t="s">
        <v>2041</v>
      </c>
      <c r="O786" s="245"/>
      <c r="P786" s="246"/>
      <c r="Q786" s="242"/>
      <c r="R786" s="241"/>
      <c r="V786" s="1">
        <f t="shared" si="45"/>
        <v>1</v>
      </c>
      <c r="Z786" t="s">
        <v>285</v>
      </c>
    </row>
    <row r="787" spans="1:26" ht="13.5" customHeight="1">
      <c r="A787" s="242" t="s">
        <v>47</v>
      </c>
      <c r="B787" s="242" t="s">
        <v>48</v>
      </c>
      <c r="C787" s="241" t="s">
        <v>1994</v>
      </c>
      <c r="D787" s="242" t="s">
        <v>2042</v>
      </c>
      <c r="E787" s="241" t="s">
        <v>2043</v>
      </c>
      <c r="F787" s="241" t="s">
        <v>2016</v>
      </c>
      <c r="G787" s="241"/>
      <c r="H787" s="241">
        <v>1</v>
      </c>
      <c r="I787" s="241">
        <v>1</v>
      </c>
      <c r="J787" s="19" t="str">
        <f t="shared" si="46"/>
        <v>O</v>
      </c>
      <c r="K787" s="243" t="s">
        <v>53</v>
      </c>
      <c r="L787" s="241"/>
      <c r="M787" s="244" t="s">
        <v>406</v>
      </c>
      <c r="N787" s="241" t="s">
        <v>2044</v>
      </c>
      <c r="O787" s="245"/>
      <c r="P787" s="246"/>
      <c r="Q787" s="242"/>
      <c r="R787" s="241"/>
      <c r="V787" s="1">
        <f t="shared" si="45"/>
        <v>1</v>
      </c>
      <c r="Z787" t="s">
        <v>285</v>
      </c>
    </row>
    <row r="788" spans="1:26" ht="13.5" customHeight="1">
      <c r="A788" s="242" t="s">
        <v>47</v>
      </c>
      <c r="B788" s="242" t="s">
        <v>48</v>
      </c>
      <c r="C788" s="241" t="s">
        <v>2045</v>
      </c>
      <c r="D788" s="242" t="s">
        <v>2046</v>
      </c>
      <c r="E788" s="241">
        <v>660</v>
      </c>
      <c r="F788" s="241" t="s">
        <v>2047</v>
      </c>
      <c r="G788" s="241"/>
      <c r="H788" s="241">
        <v>2</v>
      </c>
      <c r="I788" s="241">
        <v>2</v>
      </c>
      <c r="J788" s="19" t="str">
        <f t="shared" si="46"/>
        <v>O</v>
      </c>
      <c r="K788" s="243" t="s">
        <v>1275</v>
      </c>
      <c r="L788" s="241"/>
      <c r="M788" s="244" t="s">
        <v>406</v>
      </c>
      <c r="N788" s="241" t="s">
        <v>2048</v>
      </c>
      <c r="O788" s="245"/>
      <c r="P788" s="246"/>
      <c r="Q788" s="242"/>
      <c r="R788" s="241"/>
      <c r="V788" s="1">
        <f t="shared" si="45"/>
        <v>2</v>
      </c>
      <c r="Z788" t="s">
        <v>285</v>
      </c>
    </row>
    <row r="789" spans="1:26" ht="13.5" customHeight="1">
      <c r="A789" s="242" t="s">
        <v>47</v>
      </c>
      <c r="B789" s="242" t="s">
        <v>48</v>
      </c>
      <c r="C789" s="241" t="s">
        <v>2045</v>
      </c>
      <c r="D789" s="242" t="s">
        <v>2049</v>
      </c>
      <c r="E789" s="241">
        <v>750</v>
      </c>
      <c r="F789" s="241" t="s">
        <v>2047</v>
      </c>
      <c r="G789" s="241"/>
      <c r="H789" s="241">
        <v>2</v>
      </c>
      <c r="I789" s="241">
        <v>2</v>
      </c>
      <c r="J789" s="19" t="str">
        <f t="shared" si="46"/>
        <v>O</v>
      </c>
      <c r="K789" s="243" t="s">
        <v>1275</v>
      </c>
      <c r="L789" s="241"/>
      <c r="M789" s="244" t="s">
        <v>406</v>
      </c>
      <c r="N789" s="241" t="s">
        <v>2050</v>
      </c>
      <c r="O789" s="245"/>
      <c r="P789" s="246"/>
      <c r="Q789" s="242"/>
      <c r="R789" s="241"/>
      <c r="V789" s="1">
        <f t="shared" si="45"/>
        <v>2</v>
      </c>
      <c r="Z789" t="s">
        <v>285</v>
      </c>
    </row>
    <row r="790" spans="1:26" ht="13.5" customHeight="1">
      <c r="A790" s="242" t="s">
        <v>47</v>
      </c>
      <c r="B790" s="242" t="s">
        <v>48</v>
      </c>
      <c r="C790" s="241" t="s">
        <v>1840</v>
      </c>
      <c r="D790" s="242" t="s">
        <v>2051</v>
      </c>
      <c r="E790" s="241"/>
      <c r="F790" s="241"/>
      <c r="G790" s="241">
        <v>17</v>
      </c>
      <c r="H790" s="241">
        <v>2</v>
      </c>
      <c r="I790" s="113">
        <v>2</v>
      </c>
      <c r="J790" s="19" t="str">
        <f t="shared" si="46"/>
        <v>O</v>
      </c>
      <c r="K790" s="243">
        <v>225</v>
      </c>
      <c r="L790" s="241"/>
      <c r="M790" s="244" t="s">
        <v>406</v>
      </c>
      <c r="N790" s="241" t="s">
        <v>2052</v>
      </c>
      <c r="O790" s="245"/>
      <c r="P790" s="246"/>
      <c r="Q790" s="242"/>
      <c r="R790" s="241"/>
      <c r="V790" s="1">
        <f t="shared" si="45"/>
        <v>2</v>
      </c>
      <c r="Z790" t="s">
        <v>285</v>
      </c>
    </row>
    <row r="791" spans="1:26" ht="13.5" customHeight="1">
      <c r="A791" s="242" t="s">
        <v>47</v>
      </c>
      <c r="B791" s="242" t="s">
        <v>48</v>
      </c>
      <c r="C791" s="241" t="s">
        <v>1816</v>
      </c>
      <c r="D791" s="242" t="s">
        <v>2053</v>
      </c>
      <c r="E791" s="241"/>
      <c r="F791" s="241"/>
      <c r="G791" s="241"/>
      <c r="H791" s="241">
        <v>4</v>
      </c>
      <c r="I791" s="241">
        <v>2</v>
      </c>
      <c r="J791" s="19" t="str">
        <f t="shared" si="46"/>
        <v>O</v>
      </c>
      <c r="K791" s="243" t="s">
        <v>53</v>
      </c>
      <c r="L791" s="241"/>
      <c r="M791" s="244" t="s">
        <v>1874</v>
      </c>
      <c r="N791" s="241" t="s">
        <v>2054</v>
      </c>
      <c r="O791" s="245"/>
      <c r="P791" s="246"/>
      <c r="Q791" s="242"/>
      <c r="R791" s="241"/>
      <c r="V791" s="1">
        <f t="shared" si="45"/>
        <v>4</v>
      </c>
      <c r="Z791" t="s">
        <v>285</v>
      </c>
    </row>
    <row r="792" spans="1:26" ht="13.5" customHeight="1">
      <c r="A792" s="242" t="s">
        <v>47</v>
      </c>
      <c r="B792" s="242" t="s">
        <v>48</v>
      </c>
      <c r="C792" s="241" t="s">
        <v>2014</v>
      </c>
      <c r="D792" s="233" t="s">
        <v>2055</v>
      </c>
      <c r="E792" s="7" t="s">
        <v>2056</v>
      </c>
      <c r="F792" s="234"/>
      <c r="G792" s="241">
        <v>2</v>
      </c>
      <c r="H792" s="241">
        <v>1</v>
      </c>
      <c r="I792" s="241">
        <v>1</v>
      </c>
      <c r="J792" s="19" t="str">
        <f t="shared" si="46"/>
        <v>O</v>
      </c>
      <c r="K792" s="243" t="s">
        <v>79</v>
      </c>
      <c r="L792" s="241"/>
      <c r="M792" s="241" t="s">
        <v>1887</v>
      </c>
      <c r="N792" s="241" t="s">
        <v>2057</v>
      </c>
      <c r="O792" s="245"/>
      <c r="P792" s="246"/>
      <c r="Q792" s="242"/>
      <c r="R792" s="241"/>
      <c r="V792" s="1">
        <f t="shared" si="45"/>
        <v>1</v>
      </c>
      <c r="Z792" t="s">
        <v>285</v>
      </c>
    </row>
    <row r="793" spans="1:26" ht="13.5" customHeight="1">
      <c r="A793" s="242" t="s">
        <v>47</v>
      </c>
      <c r="B793" s="242" t="s">
        <v>48</v>
      </c>
      <c r="C793" s="241" t="s">
        <v>2014</v>
      </c>
      <c r="D793" s="242" t="s">
        <v>2058</v>
      </c>
      <c r="E793" s="12" t="s">
        <v>2059</v>
      </c>
      <c r="F793" s="241"/>
      <c r="G793" s="241">
        <v>1</v>
      </c>
      <c r="H793" s="241">
        <v>1</v>
      </c>
      <c r="I793" s="241">
        <v>1</v>
      </c>
      <c r="J793" s="19" t="str">
        <f t="shared" si="46"/>
        <v>O</v>
      </c>
      <c r="K793" s="243" t="s">
        <v>405</v>
      </c>
      <c r="L793" s="241"/>
      <c r="M793" s="241" t="s">
        <v>1887</v>
      </c>
      <c r="N793" s="241" t="s">
        <v>2060</v>
      </c>
      <c r="O793" s="245"/>
      <c r="P793" s="246"/>
      <c r="Q793" s="242"/>
      <c r="R793" s="241"/>
      <c r="V793" s="1">
        <f t="shared" si="45"/>
        <v>1</v>
      </c>
      <c r="Z793" t="s">
        <v>285</v>
      </c>
    </row>
    <row r="794" spans="1:26" ht="13.5" customHeight="1">
      <c r="A794" s="242" t="s">
        <v>47</v>
      </c>
      <c r="B794" s="242" t="s">
        <v>48</v>
      </c>
      <c r="C794" s="241" t="s">
        <v>2014</v>
      </c>
      <c r="D794" s="242" t="s">
        <v>2061</v>
      </c>
      <c r="E794" s="241" t="s">
        <v>2062</v>
      </c>
      <c r="F794" s="241"/>
      <c r="G794" s="241">
        <v>11</v>
      </c>
      <c r="H794" s="241">
        <v>2</v>
      </c>
      <c r="I794" s="241">
        <v>2</v>
      </c>
      <c r="J794" s="19" t="str">
        <f t="shared" si="46"/>
        <v>O</v>
      </c>
      <c r="K794" s="243" t="s">
        <v>405</v>
      </c>
      <c r="L794" s="241"/>
      <c r="M794" s="241" t="s">
        <v>1887</v>
      </c>
      <c r="N794" s="241" t="s">
        <v>2063</v>
      </c>
      <c r="O794" s="245"/>
      <c r="P794" s="246"/>
      <c r="Q794" s="242"/>
      <c r="R794" s="241"/>
      <c r="V794" s="1">
        <f t="shared" si="45"/>
        <v>2</v>
      </c>
      <c r="Z794" t="s">
        <v>285</v>
      </c>
    </row>
    <row r="795" spans="1:26" ht="13.5" customHeight="1">
      <c r="A795" s="242" t="s">
        <v>47</v>
      </c>
      <c r="B795" s="242" t="s">
        <v>48</v>
      </c>
      <c r="C795" s="241" t="s">
        <v>2014</v>
      </c>
      <c r="D795" s="242" t="s">
        <v>2064</v>
      </c>
      <c r="E795" s="241" t="s">
        <v>2062</v>
      </c>
      <c r="F795" s="241"/>
      <c r="G795" s="241">
        <v>7</v>
      </c>
      <c r="H795" s="241">
        <v>5</v>
      </c>
      <c r="I795" s="241">
        <v>1</v>
      </c>
      <c r="J795" s="19" t="str">
        <f t="shared" si="46"/>
        <v>O</v>
      </c>
      <c r="K795" s="243" t="s">
        <v>405</v>
      </c>
      <c r="L795" s="241"/>
      <c r="M795" s="241" t="s">
        <v>1887</v>
      </c>
      <c r="N795" s="241" t="s">
        <v>2065</v>
      </c>
      <c r="O795" s="245"/>
      <c r="P795" s="246"/>
      <c r="Q795" s="242"/>
      <c r="R795" s="241"/>
      <c r="V795" s="1">
        <f t="shared" si="45"/>
        <v>5</v>
      </c>
      <c r="Z795" t="s">
        <v>285</v>
      </c>
    </row>
    <row r="796" spans="1:26" ht="13.5" customHeight="1">
      <c r="A796" s="242" t="s">
        <v>47</v>
      </c>
      <c r="B796" s="242" t="s">
        <v>48</v>
      </c>
      <c r="C796" s="241" t="s">
        <v>2014</v>
      </c>
      <c r="D796" s="242" t="s">
        <v>2066</v>
      </c>
      <c r="E796" s="241" t="s">
        <v>2067</v>
      </c>
      <c r="F796" s="241"/>
      <c r="G796" s="241">
        <v>2</v>
      </c>
      <c r="H796" s="241">
        <v>2</v>
      </c>
      <c r="I796" s="241">
        <v>1</v>
      </c>
      <c r="J796" s="19" t="str">
        <f t="shared" si="46"/>
        <v>O</v>
      </c>
      <c r="K796" s="243" t="s">
        <v>405</v>
      </c>
      <c r="L796" s="241"/>
      <c r="M796" s="241" t="s">
        <v>1887</v>
      </c>
      <c r="N796" s="241" t="s">
        <v>2068</v>
      </c>
      <c r="O796" s="245"/>
      <c r="P796" s="246"/>
      <c r="Q796" s="242"/>
      <c r="R796" s="241"/>
      <c r="V796" s="1">
        <f t="shared" si="45"/>
        <v>2</v>
      </c>
      <c r="Z796" t="s">
        <v>285</v>
      </c>
    </row>
    <row r="797" spans="1:26" ht="13.5" customHeight="1">
      <c r="A797" s="242" t="s">
        <v>47</v>
      </c>
      <c r="B797" s="242" t="s">
        <v>48</v>
      </c>
      <c r="C797" s="241" t="s">
        <v>2014</v>
      </c>
      <c r="D797" s="242" t="s">
        <v>2069</v>
      </c>
      <c r="E797" s="241" t="s">
        <v>2070</v>
      </c>
      <c r="F797" s="241"/>
      <c r="G797" s="241">
        <v>19</v>
      </c>
      <c r="H797" s="241">
        <v>3</v>
      </c>
      <c r="I797" s="241">
        <v>2</v>
      </c>
      <c r="J797" s="19" t="str">
        <f t="shared" si="46"/>
        <v>O</v>
      </c>
      <c r="K797" s="243" t="s">
        <v>405</v>
      </c>
      <c r="L797" s="241"/>
      <c r="M797" s="241" t="s">
        <v>1887</v>
      </c>
      <c r="N797" s="241" t="s">
        <v>2071</v>
      </c>
      <c r="O797" s="245"/>
      <c r="P797" s="246"/>
      <c r="Q797" s="242"/>
      <c r="R797" s="241"/>
      <c r="V797" s="1">
        <f t="shared" si="45"/>
        <v>3</v>
      </c>
      <c r="Z797" t="s">
        <v>285</v>
      </c>
    </row>
    <row r="798" spans="1:26" ht="13.5" customHeight="1">
      <c r="A798" s="242" t="s">
        <v>47</v>
      </c>
      <c r="B798" s="242" t="s">
        <v>48</v>
      </c>
      <c r="C798" s="241" t="s">
        <v>2014</v>
      </c>
      <c r="D798" s="242" t="s">
        <v>2072</v>
      </c>
      <c r="E798" s="241" t="s">
        <v>2073</v>
      </c>
      <c r="F798" s="241"/>
      <c r="G798" s="241">
        <v>2</v>
      </c>
      <c r="H798" s="241">
        <v>1</v>
      </c>
      <c r="I798" s="241">
        <v>1</v>
      </c>
      <c r="J798" s="19" t="str">
        <f t="shared" si="46"/>
        <v>O</v>
      </c>
      <c r="K798" s="243" t="s">
        <v>405</v>
      </c>
      <c r="L798" s="241"/>
      <c r="M798" s="241" t="s">
        <v>1887</v>
      </c>
      <c r="N798" s="241" t="s">
        <v>2074</v>
      </c>
      <c r="O798" s="245"/>
      <c r="P798" s="246"/>
      <c r="Q798" s="242"/>
      <c r="R798" s="241"/>
      <c r="V798" s="1">
        <f t="shared" si="45"/>
        <v>1</v>
      </c>
      <c r="Z798" t="s">
        <v>285</v>
      </c>
    </row>
    <row r="799" spans="1:26" ht="13.5" customHeight="1">
      <c r="A799" s="242" t="s">
        <v>47</v>
      </c>
      <c r="B799" s="242" t="s">
        <v>48</v>
      </c>
      <c r="C799" s="241" t="s">
        <v>1939</v>
      </c>
      <c r="D799" s="242" t="s">
        <v>2075</v>
      </c>
      <c r="E799" s="241" t="s">
        <v>2076</v>
      </c>
      <c r="F799" s="241"/>
      <c r="G799" s="241"/>
      <c r="H799" s="241">
        <v>2</v>
      </c>
      <c r="I799" s="241">
        <v>1</v>
      </c>
      <c r="J799" s="19" t="str">
        <f t="shared" si="46"/>
        <v>O</v>
      </c>
      <c r="K799" s="243" t="s">
        <v>405</v>
      </c>
      <c r="L799" s="241"/>
      <c r="M799" s="244" t="s">
        <v>1880</v>
      </c>
      <c r="N799" s="241" t="s">
        <v>2077</v>
      </c>
      <c r="O799" s="245"/>
      <c r="P799" s="246"/>
      <c r="Q799" s="242"/>
      <c r="R799" s="241"/>
      <c r="V799" s="1">
        <f t="shared" si="45"/>
        <v>2</v>
      </c>
      <c r="Z799" t="s">
        <v>285</v>
      </c>
    </row>
    <row r="800" spans="1:26" ht="13.5" customHeight="1">
      <c r="A800" s="242" t="s">
        <v>47</v>
      </c>
      <c r="B800" s="242" t="s">
        <v>48</v>
      </c>
      <c r="C800" s="241" t="s">
        <v>1939</v>
      </c>
      <c r="D800" s="242" t="s">
        <v>2078</v>
      </c>
      <c r="E800" s="241" t="s">
        <v>2079</v>
      </c>
      <c r="F800" s="241"/>
      <c r="G800" s="241"/>
      <c r="H800" s="241">
        <v>2</v>
      </c>
      <c r="I800" s="241">
        <v>1</v>
      </c>
      <c r="J800" s="19" t="str">
        <f t="shared" si="46"/>
        <v>O</v>
      </c>
      <c r="K800" s="243" t="s">
        <v>405</v>
      </c>
      <c r="L800" s="241"/>
      <c r="M800" s="244" t="s">
        <v>1880</v>
      </c>
      <c r="N800" s="241" t="s">
        <v>2080</v>
      </c>
      <c r="O800" s="245"/>
      <c r="P800" s="246"/>
      <c r="Q800" s="242"/>
      <c r="R800" s="241"/>
      <c r="V800" s="1">
        <f t="shared" si="45"/>
        <v>2</v>
      </c>
      <c r="Z800" t="s">
        <v>285</v>
      </c>
    </row>
    <row r="801" spans="1:26" ht="13.5" customHeight="1">
      <c r="A801" s="242" t="s">
        <v>47</v>
      </c>
      <c r="B801" s="242" t="s">
        <v>48</v>
      </c>
      <c r="C801" s="241" t="s">
        <v>1939</v>
      </c>
      <c r="D801" s="242" t="s">
        <v>2081</v>
      </c>
      <c r="E801" s="241" t="s">
        <v>2082</v>
      </c>
      <c r="F801" s="241"/>
      <c r="G801" s="241"/>
      <c r="H801" s="241">
        <v>2</v>
      </c>
      <c r="I801" s="241">
        <v>1</v>
      </c>
      <c r="J801" s="19" t="str">
        <f t="shared" si="46"/>
        <v>O</v>
      </c>
      <c r="K801" s="243" t="s">
        <v>405</v>
      </c>
      <c r="L801" s="241"/>
      <c r="M801" s="244" t="s">
        <v>1880</v>
      </c>
      <c r="N801" s="241" t="s">
        <v>2083</v>
      </c>
      <c r="O801" s="245"/>
      <c r="P801" s="246"/>
      <c r="Q801" s="242"/>
      <c r="R801" s="241"/>
      <c r="V801" s="1">
        <f t="shared" si="45"/>
        <v>2</v>
      </c>
      <c r="Z801" t="s">
        <v>285</v>
      </c>
    </row>
    <row r="802" spans="1:26" ht="13.5" customHeight="1">
      <c r="A802" s="242" t="s">
        <v>47</v>
      </c>
      <c r="B802" s="242" t="s">
        <v>48</v>
      </c>
      <c r="C802" s="241" t="s">
        <v>1939</v>
      </c>
      <c r="D802" s="242" t="s">
        <v>2084</v>
      </c>
      <c r="E802" s="241" t="s">
        <v>2085</v>
      </c>
      <c r="F802" s="241"/>
      <c r="G802" s="241"/>
      <c r="H802" s="241">
        <v>2</v>
      </c>
      <c r="I802" s="241">
        <v>1</v>
      </c>
      <c r="J802" s="19" t="str">
        <f t="shared" si="46"/>
        <v>O</v>
      </c>
      <c r="K802" s="243" t="s">
        <v>405</v>
      </c>
      <c r="L802" s="241"/>
      <c r="M802" s="244" t="s">
        <v>1880</v>
      </c>
      <c r="N802" s="241" t="s">
        <v>2086</v>
      </c>
      <c r="O802" s="245"/>
      <c r="P802" s="246"/>
      <c r="Q802" s="242"/>
      <c r="R802" s="241"/>
      <c r="V802" s="1">
        <f t="shared" si="45"/>
        <v>2</v>
      </c>
      <c r="Z802" t="s">
        <v>285</v>
      </c>
    </row>
    <row r="803" spans="1:26" ht="13.5" customHeight="1">
      <c r="A803" s="242" t="s">
        <v>47</v>
      </c>
      <c r="B803" s="242" t="s">
        <v>48</v>
      </c>
      <c r="C803" s="241" t="s">
        <v>1939</v>
      </c>
      <c r="D803" s="242" t="s">
        <v>2087</v>
      </c>
      <c r="E803" s="241" t="s">
        <v>2088</v>
      </c>
      <c r="F803" s="241"/>
      <c r="G803" s="241"/>
      <c r="H803" s="241">
        <v>2</v>
      </c>
      <c r="I803" s="241">
        <v>1</v>
      </c>
      <c r="J803" s="19" t="str">
        <f t="shared" si="46"/>
        <v>O</v>
      </c>
      <c r="K803" s="243" t="s">
        <v>405</v>
      </c>
      <c r="L803" s="241"/>
      <c r="M803" s="244" t="s">
        <v>1880</v>
      </c>
      <c r="N803" s="241" t="s">
        <v>2089</v>
      </c>
      <c r="O803" s="245"/>
      <c r="P803" s="246"/>
      <c r="Q803" s="242"/>
      <c r="R803" s="241"/>
      <c r="V803" s="1">
        <f t="shared" si="45"/>
        <v>2</v>
      </c>
      <c r="Z803" t="s">
        <v>285</v>
      </c>
    </row>
    <row r="804" spans="1:26" ht="13.5" customHeight="1">
      <c r="A804" s="242" t="s">
        <v>47</v>
      </c>
      <c r="B804" s="242" t="s">
        <v>48</v>
      </c>
      <c r="C804" s="241" t="s">
        <v>1939</v>
      </c>
      <c r="D804" s="242" t="s">
        <v>2090</v>
      </c>
      <c r="E804" s="241" t="s">
        <v>2091</v>
      </c>
      <c r="F804" s="241"/>
      <c r="G804" s="241"/>
      <c r="H804" s="241">
        <v>2</v>
      </c>
      <c r="I804" s="241">
        <v>1</v>
      </c>
      <c r="J804" s="19" t="str">
        <f t="shared" si="46"/>
        <v>O</v>
      </c>
      <c r="K804" s="243" t="s">
        <v>405</v>
      </c>
      <c r="L804" s="241"/>
      <c r="M804" s="244" t="s">
        <v>1880</v>
      </c>
      <c r="N804" s="241" t="s">
        <v>2092</v>
      </c>
      <c r="O804" s="245"/>
      <c r="P804" s="246"/>
      <c r="Q804" s="242"/>
      <c r="R804" s="241"/>
      <c r="V804" s="1">
        <f t="shared" si="45"/>
        <v>2</v>
      </c>
      <c r="Z804" t="s">
        <v>285</v>
      </c>
    </row>
    <row r="805" spans="1:26" ht="13.5" customHeight="1">
      <c r="A805" s="242" t="s">
        <v>47</v>
      </c>
      <c r="B805" s="242" t="s">
        <v>48</v>
      </c>
      <c r="C805" s="241" t="s">
        <v>1939</v>
      </c>
      <c r="D805" s="242" t="s">
        <v>2093</v>
      </c>
      <c r="E805" s="241" t="s">
        <v>2094</v>
      </c>
      <c r="F805" s="241"/>
      <c r="G805" s="241"/>
      <c r="H805" s="241">
        <v>2</v>
      </c>
      <c r="I805" s="241">
        <v>1</v>
      </c>
      <c r="J805" s="19" t="str">
        <f t="shared" si="46"/>
        <v>O</v>
      </c>
      <c r="K805" s="243" t="s">
        <v>405</v>
      </c>
      <c r="L805" s="241"/>
      <c r="M805" s="244" t="s">
        <v>1880</v>
      </c>
      <c r="N805" s="241" t="s">
        <v>2095</v>
      </c>
      <c r="O805" s="245"/>
      <c r="P805" s="246"/>
      <c r="Q805" s="242"/>
      <c r="R805" s="241"/>
      <c r="V805" s="1">
        <f t="shared" si="45"/>
        <v>2</v>
      </c>
      <c r="Z805" t="s">
        <v>285</v>
      </c>
    </row>
    <row r="806" spans="1:26" ht="13.5" customHeight="1">
      <c r="A806" s="242" t="s">
        <v>47</v>
      </c>
      <c r="B806" s="242" t="s">
        <v>48</v>
      </c>
      <c r="C806" s="241" t="s">
        <v>2014</v>
      </c>
      <c r="D806" s="242" t="s">
        <v>2096</v>
      </c>
      <c r="E806" s="241" t="s">
        <v>2062</v>
      </c>
      <c r="F806" s="241"/>
      <c r="G806" s="241">
        <v>2</v>
      </c>
      <c r="H806" s="241">
        <v>1</v>
      </c>
      <c r="I806" s="241">
        <v>1</v>
      </c>
      <c r="J806" s="19" t="str">
        <f t="shared" si="46"/>
        <v>O</v>
      </c>
      <c r="K806" s="243" t="s">
        <v>405</v>
      </c>
      <c r="L806" s="241"/>
      <c r="M806" s="241" t="s">
        <v>1887</v>
      </c>
      <c r="N806" s="241" t="s">
        <v>2097</v>
      </c>
      <c r="O806" s="245"/>
      <c r="P806" s="246"/>
      <c r="Q806" s="242"/>
      <c r="R806" s="241"/>
      <c r="V806" s="1">
        <f t="shared" si="45"/>
        <v>1</v>
      </c>
      <c r="Z806" t="s">
        <v>285</v>
      </c>
    </row>
    <row r="807" spans="1:26" ht="13.5" customHeight="1">
      <c r="A807" s="242" t="s">
        <v>47</v>
      </c>
      <c r="B807" s="242" t="s">
        <v>48</v>
      </c>
      <c r="C807" s="241" t="s">
        <v>2014</v>
      </c>
      <c r="D807" s="242" t="s">
        <v>2098</v>
      </c>
      <c r="E807" s="241" t="s">
        <v>2073</v>
      </c>
      <c r="F807" s="241"/>
      <c r="G807" s="241">
        <v>18</v>
      </c>
      <c r="H807" s="241">
        <v>2</v>
      </c>
      <c r="I807" s="241">
        <v>2</v>
      </c>
      <c r="J807" s="19" t="str">
        <f t="shared" si="46"/>
        <v>O</v>
      </c>
      <c r="K807" s="243" t="s">
        <v>405</v>
      </c>
      <c r="L807" s="241"/>
      <c r="M807" s="241" t="s">
        <v>1887</v>
      </c>
      <c r="N807" s="241" t="s">
        <v>2099</v>
      </c>
      <c r="O807" s="245"/>
      <c r="P807" s="246"/>
      <c r="Q807" s="242"/>
      <c r="R807" s="241"/>
      <c r="V807" s="1">
        <f t="shared" si="45"/>
        <v>2</v>
      </c>
      <c r="Z807" t="s">
        <v>285</v>
      </c>
    </row>
    <row r="808" spans="1:26" ht="13.5" customHeight="1">
      <c r="A808" s="242" t="s">
        <v>47</v>
      </c>
      <c r="B808" s="242" t="s">
        <v>48</v>
      </c>
      <c r="C808" s="241" t="s">
        <v>2014</v>
      </c>
      <c r="D808" s="242" t="s">
        <v>2100</v>
      </c>
      <c r="E808" s="241" t="s">
        <v>2101</v>
      </c>
      <c r="F808" s="241"/>
      <c r="G808" s="241">
        <v>5</v>
      </c>
      <c r="H808" s="241">
        <v>1</v>
      </c>
      <c r="I808" s="241">
        <v>1</v>
      </c>
      <c r="J808" s="19" t="str">
        <f t="shared" si="46"/>
        <v>O</v>
      </c>
      <c r="K808" s="243" t="s">
        <v>405</v>
      </c>
      <c r="L808" s="241"/>
      <c r="M808" s="241" t="s">
        <v>1890</v>
      </c>
      <c r="N808" s="241" t="s">
        <v>2102</v>
      </c>
      <c r="O808" s="245"/>
      <c r="P808" s="246"/>
      <c r="Q808" s="242"/>
      <c r="R808" s="241"/>
      <c r="V808" s="1">
        <f t="shared" si="45"/>
        <v>1</v>
      </c>
      <c r="Z808" t="s">
        <v>285</v>
      </c>
    </row>
    <row r="809" spans="1:26" ht="13.5" customHeight="1">
      <c r="A809" s="242" t="s">
        <v>47</v>
      </c>
      <c r="B809" s="242" t="s">
        <v>48</v>
      </c>
      <c r="C809" s="241" t="s">
        <v>2014</v>
      </c>
      <c r="D809" s="242" t="s">
        <v>2103</v>
      </c>
      <c r="E809" s="241" t="s">
        <v>2104</v>
      </c>
      <c r="F809" s="241"/>
      <c r="G809" s="241">
        <v>1</v>
      </c>
      <c r="H809" s="241">
        <v>1</v>
      </c>
      <c r="I809" s="241">
        <v>1</v>
      </c>
      <c r="J809" s="19" t="str">
        <f t="shared" si="46"/>
        <v>O</v>
      </c>
      <c r="K809" s="243" t="s">
        <v>405</v>
      </c>
      <c r="L809" s="241"/>
      <c r="M809" s="241" t="s">
        <v>1890</v>
      </c>
      <c r="N809" s="241" t="s">
        <v>2105</v>
      </c>
      <c r="O809" s="245"/>
      <c r="P809" s="246"/>
      <c r="Q809" s="242"/>
      <c r="R809" s="241"/>
      <c r="V809" s="1">
        <f t="shared" si="45"/>
        <v>1</v>
      </c>
      <c r="Z809" t="s">
        <v>285</v>
      </c>
    </row>
    <row r="810" spans="1:26" ht="13.5" customHeight="1">
      <c r="A810" s="242" t="s">
        <v>47</v>
      </c>
      <c r="B810" s="242" t="s">
        <v>48</v>
      </c>
      <c r="C810" s="241" t="s">
        <v>2014</v>
      </c>
      <c r="D810" s="242" t="s">
        <v>2106</v>
      </c>
      <c r="E810" s="241" t="s">
        <v>2107</v>
      </c>
      <c r="F810" s="241"/>
      <c r="G810" s="241">
        <v>2</v>
      </c>
      <c r="H810" s="241">
        <v>1</v>
      </c>
      <c r="I810" s="241">
        <v>1</v>
      </c>
      <c r="J810" s="19" t="str">
        <f t="shared" si="46"/>
        <v>O</v>
      </c>
      <c r="K810" s="243" t="s">
        <v>405</v>
      </c>
      <c r="L810" s="241"/>
      <c r="M810" s="241" t="s">
        <v>406</v>
      </c>
      <c r="N810" s="241" t="s">
        <v>2108</v>
      </c>
      <c r="O810" s="245"/>
      <c r="P810" s="246"/>
      <c r="Q810" s="242"/>
      <c r="R810" s="241"/>
      <c r="V810" s="1">
        <f t="shared" si="45"/>
        <v>1</v>
      </c>
      <c r="Z810" t="s">
        <v>285</v>
      </c>
    </row>
    <row r="811" spans="1:26" ht="13.5" customHeight="1">
      <c r="A811" s="242" t="s">
        <v>47</v>
      </c>
      <c r="B811" s="242" t="s">
        <v>48</v>
      </c>
      <c r="C811" s="241" t="s">
        <v>1970</v>
      </c>
      <c r="D811" s="242" t="s">
        <v>2109</v>
      </c>
      <c r="E811" s="241"/>
      <c r="F811" s="241"/>
      <c r="G811" s="241"/>
      <c r="H811" s="241">
        <v>1</v>
      </c>
      <c r="I811" s="113">
        <v>100</v>
      </c>
      <c r="J811" s="19" t="str">
        <f t="shared" si="46"/>
        <v>X</v>
      </c>
      <c r="K811" s="243" t="s">
        <v>53</v>
      </c>
      <c r="L811" s="241"/>
      <c r="M811" s="244" t="s">
        <v>406</v>
      </c>
      <c r="N811" s="241" t="s">
        <v>2110</v>
      </c>
      <c r="O811" s="245"/>
      <c r="P811" s="246"/>
      <c r="Q811" s="242"/>
      <c r="R811" s="241"/>
      <c r="V811" s="1">
        <f t="shared" si="45"/>
        <v>1</v>
      </c>
      <c r="Z811" t="s">
        <v>285</v>
      </c>
    </row>
    <row r="812" spans="1:26" ht="13.5" customHeight="1">
      <c r="A812" s="242" t="s">
        <v>47</v>
      </c>
      <c r="B812" s="242" t="s">
        <v>48</v>
      </c>
      <c r="C812" s="241" t="s">
        <v>2111</v>
      </c>
      <c r="D812" s="242" t="s">
        <v>2112</v>
      </c>
      <c r="E812" s="241"/>
      <c r="F812" s="241"/>
      <c r="G812" s="241"/>
      <c r="H812" s="241">
        <v>2</v>
      </c>
      <c r="I812" s="241">
        <v>1</v>
      </c>
      <c r="J812" s="19" t="str">
        <f t="shared" si="46"/>
        <v>O</v>
      </c>
      <c r="K812" s="243" t="s">
        <v>568</v>
      </c>
      <c r="L812" s="241"/>
      <c r="M812" s="244" t="s">
        <v>1880</v>
      </c>
      <c r="N812" s="241" t="s">
        <v>2113</v>
      </c>
      <c r="O812" s="245"/>
      <c r="P812" s="246"/>
      <c r="Q812" s="242"/>
      <c r="R812" s="241"/>
      <c r="V812" s="1">
        <f t="shared" si="45"/>
        <v>2</v>
      </c>
      <c r="Z812" t="s">
        <v>285</v>
      </c>
    </row>
    <row r="813" spans="1:26" ht="13.5" customHeight="1">
      <c r="A813" s="242" t="s">
        <v>47</v>
      </c>
      <c r="B813" s="242" t="s">
        <v>48</v>
      </c>
      <c r="C813" s="241" t="s">
        <v>2111</v>
      </c>
      <c r="D813" s="242" t="s">
        <v>2114</v>
      </c>
      <c r="E813" s="241"/>
      <c r="F813" s="241"/>
      <c r="G813" s="241"/>
      <c r="H813" s="241">
        <v>1</v>
      </c>
      <c r="I813" s="241">
        <v>1</v>
      </c>
      <c r="J813" s="19" t="str">
        <f t="shared" si="46"/>
        <v>O</v>
      </c>
      <c r="K813" s="243" t="s">
        <v>568</v>
      </c>
      <c r="L813" s="241"/>
      <c r="M813" s="244" t="s">
        <v>1880</v>
      </c>
      <c r="N813" s="241" t="s">
        <v>2115</v>
      </c>
      <c r="O813" s="245"/>
      <c r="P813" s="246"/>
      <c r="Q813" s="242"/>
      <c r="R813" s="241"/>
      <c r="V813" s="1">
        <f t="shared" si="45"/>
        <v>1</v>
      </c>
      <c r="Z813" t="s">
        <v>285</v>
      </c>
    </row>
    <row r="814" spans="1:26" ht="13.5" customHeight="1">
      <c r="A814" s="242" t="s">
        <v>47</v>
      </c>
      <c r="B814" s="242" t="s">
        <v>48</v>
      </c>
      <c r="C814" s="241" t="s">
        <v>2111</v>
      </c>
      <c r="D814" s="242" t="s">
        <v>2116</v>
      </c>
      <c r="E814" s="241"/>
      <c r="F814" s="241"/>
      <c r="G814" s="241"/>
      <c r="H814" s="241">
        <v>2</v>
      </c>
      <c r="I814" s="241">
        <v>1</v>
      </c>
      <c r="J814" s="19" t="str">
        <f t="shared" si="46"/>
        <v>O</v>
      </c>
      <c r="K814" s="243" t="s">
        <v>568</v>
      </c>
      <c r="L814" s="241"/>
      <c r="M814" s="244" t="s">
        <v>1880</v>
      </c>
      <c r="N814" s="241" t="s">
        <v>2117</v>
      </c>
      <c r="O814" s="245"/>
      <c r="P814" s="246"/>
      <c r="Q814" s="242"/>
      <c r="R814" s="241"/>
      <c r="V814" s="1">
        <f t="shared" si="45"/>
        <v>2</v>
      </c>
      <c r="Z814" t="s">
        <v>285</v>
      </c>
    </row>
    <row r="815" spans="1:26" ht="13.5" customHeight="1">
      <c r="A815" s="18" t="s">
        <v>47</v>
      </c>
      <c r="B815" s="18"/>
      <c r="C815" s="19" t="s">
        <v>2118</v>
      </c>
      <c r="D815" s="18" t="s">
        <v>2119</v>
      </c>
      <c r="E815" s="19"/>
      <c r="F815" s="19"/>
      <c r="G815" s="19">
        <v>0</v>
      </c>
      <c r="H815" s="19">
        <v>1</v>
      </c>
      <c r="I815" s="113">
        <v>100</v>
      </c>
      <c r="J815" s="19" t="str">
        <f>IF(H815&lt;I815,"X","O")</f>
        <v>X</v>
      </c>
      <c r="K815" s="106"/>
      <c r="L815" s="19"/>
      <c r="M815" s="19"/>
      <c r="N815" s="19" t="s">
        <v>2120</v>
      </c>
      <c r="O815" s="80">
        <v>274.58</v>
      </c>
      <c r="P815" s="131"/>
      <c r="Q815" s="18"/>
      <c r="V815" s="1">
        <f t="shared" si="45"/>
        <v>1</v>
      </c>
      <c r="W815" s="1" t="e">
        <f>_xlfn.XLOOKUP(N815,#REF!,#REF!,"없음")</f>
        <v>#REF!</v>
      </c>
      <c r="Y815" s="1" t="e">
        <f>_xlfn.XLOOKUP(N815,#REF!,#REF!,"없음")</f>
        <v>#REF!</v>
      </c>
    </row>
    <row r="816" spans="1:26" ht="13.5" customHeight="1">
      <c r="A816" s="18" t="s">
        <v>234</v>
      </c>
      <c r="B816" s="18" t="s">
        <v>2121</v>
      </c>
      <c r="C816" s="19" t="s">
        <v>2122</v>
      </c>
      <c r="D816" s="18" t="s">
        <v>2123</v>
      </c>
      <c r="E816" s="19" t="s">
        <v>2124</v>
      </c>
      <c r="F816" s="19" t="s">
        <v>2125</v>
      </c>
      <c r="G816" s="19">
        <v>4</v>
      </c>
      <c r="H816" s="19">
        <v>3</v>
      </c>
      <c r="I816" s="113">
        <v>2</v>
      </c>
      <c r="J816" s="19" t="str">
        <f>IF(H816&lt;I816,"X","O")</f>
        <v>O</v>
      </c>
      <c r="K816" s="106">
        <v>312</v>
      </c>
      <c r="L816" s="19" t="s">
        <v>144</v>
      </c>
      <c r="M816" s="19" t="s">
        <v>2126</v>
      </c>
      <c r="N816" s="19">
        <v>10214604</v>
      </c>
      <c r="O816" s="80">
        <v>1724.88</v>
      </c>
      <c r="P816" s="131"/>
      <c r="Q816" s="18"/>
      <c r="V816" s="1">
        <f t="shared" si="45"/>
        <v>3</v>
      </c>
      <c r="W816" s="1" t="e">
        <f>_xlfn.XLOOKUP(N816,#REF!,#REF!,"없음")</f>
        <v>#REF!</v>
      </c>
      <c r="Y816" s="1" t="e">
        <f>_xlfn.XLOOKUP(N816,#REF!,#REF!,"없음")</f>
        <v>#REF!</v>
      </c>
    </row>
    <row r="817" spans="1:26" ht="13.5" customHeight="1">
      <c r="A817" s="18" t="s">
        <v>234</v>
      </c>
      <c r="B817" s="18" t="s">
        <v>249</v>
      </c>
      <c r="C817" s="19" t="s">
        <v>2122</v>
      </c>
      <c r="D817" s="18" t="s">
        <v>2127</v>
      </c>
      <c r="E817" s="19" t="s">
        <v>2128</v>
      </c>
      <c r="F817" s="19" t="s">
        <v>2125</v>
      </c>
      <c r="G817" s="19">
        <v>4</v>
      </c>
      <c r="H817" s="19">
        <v>3</v>
      </c>
      <c r="I817" s="113">
        <v>2</v>
      </c>
      <c r="J817" s="19" t="str">
        <f>IF(H817&lt;I817,"X","O")</f>
        <v>O</v>
      </c>
      <c r="K817" s="106">
        <v>312</v>
      </c>
      <c r="L817" s="19" t="s">
        <v>144</v>
      </c>
      <c r="M817" s="19" t="s">
        <v>2126</v>
      </c>
      <c r="N817" s="19">
        <v>10214606</v>
      </c>
      <c r="O817" s="80">
        <v>2379.15</v>
      </c>
      <c r="P817" s="131"/>
      <c r="Q817" s="18"/>
      <c r="V817" s="1">
        <f t="shared" si="45"/>
        <v>3</v>
      </c>
      <c r="W817" s="1" t="e">
        <f>_xlfn.XLOOKUP(N817,#REF!,#REF!,"없음")</f>
        <v>#REF!</v>
      </c>
      <c r="Y817" s="1" t="e">
        <f>_xlfn.XLOOKUP(N817,#REF!,#REF!,"없음")</f>
        <v>#REF!</v>
      </c>
    </row>
    <row r="818" spans="1:26" ht="13.5" customHeight="1">
      <c r="A818" s="242" t="s">
        <v>47</v>
      </c>
      <c r="B818" s="242" t="s">
        <v>48</v>
      </c>
      <c r="C818" s="174" t="s">
        <v>2129</v>
      </c>
      <c r="D818" s="175" t="s">
        <v>1707</v>
      </c>
      <c r="E818" s="174"/>
      <c r="F818" s="174"/>
      <c r="G818" s="174"/>
      <c r="H818" s="174">
        <v>1</v>
      </c>
      <c r="I818" s="113">
        <v>100</v>
      </c>
      <c r="J818" s="19" t="str">
        <f t="shared" si="46"/>
        <v>X</v>
      </c>
      <c r="K818" s="176" t="s">
        <v>405</v>
      </c>
      <c r="L818" s="174"/>
      <c r="M818" s="174"/>
      <c r="N818" s="174" t="s">
        <v>2130</v>
      </c>
      <c r="O818" s="177"/>
      <c r="P818" s="180"/>
      <c r="Q818" s="175"/>
      <c r="R818" s="174"/>
      <c r="V818" s="1">
        <f t="shared" si="45"/>
        <v>1</v>
      </c>
      <c r="Z818" t="s">
        <v>285</v>
      </c>
    </row>
    <row r="819" spans="1:26" ht="13.5" customHeight="1">
      <c r="A819" s="2" t="s">
        <v>47</v>
      </c>
      <c r="B819" s="2" t="s">
        <v>48</v>
      </c>
      <c r="C819" s="19" t="s">
        <v>1352</v>
      </c>
      <c r="D819" s="2" t="s">
        <v>2131</v>
      </c>
      <c r="E819" s="7"/>
      <c r="F819" s="7" t="s">
        <v>2132</v>
      </c>
      <c r="G819" s="7"/>
      <c r="H819" s="7">
        <v>50</v>
      </c>
      <c r="I819" s="7">
        <v>1</v>
      </c>
      <c r="J819" s="19" t="str">
        <f t="shared" si="46"/>
        <v>O</v>
      </c>
      <c r="K819" s="134"/>
      <c r="L819" s="7"/>
      <c r="M819" s="32" t="s">
        <v>2133</v>
      </c>
      <c r="N819" s="7"/>
      <c r="O819" s="135">
        <v>29400</v>
      </c>
      <c r="P819" s="135"/>
      <c r="Q819" s="2"/>
      <c r="R819" s="7"/>
      <c r="V819" s="1">
        <f t="shared" si="45"/>
        <v>50</v>
      </c>
    </row>
    <row r="820" spans="1:26" ht="13.5" customHeight="1">
      <c r="A820" s="2" t="s">
        <v>47</v>
      </c>
      <c r="B820" s="18" t="s">
        <v>48</v>
      </c>
      <c r="C820" s="19" t="s">
        <v>192</v>
      </c>
      <c r="D820" s="2" t="s">
        <v>2134</v>
      </c>
      <c r="E820" s="7">
        <v>256</v>
      </c>
      <c r="F820" s="7" t="s">
        <v>2132</v>
      </c>
      <c r="G820" s="7"/>
      <c r="H820" s="7">
        <v>50</v>
      </c>
      <c r="I820" s="7">
        <v>10</v>
      </c>
      <c r="J820" s="19" t="str">
        <f t="shared" ref="J820:J881" si="47">IF(H820&lt;I820,"X","O")</f>
        <v>O</v>
      </c>
      <c r="K820" s="134"/>
      <c r="L820" s="7"/>
      <c r="M820" s="32" t="s">
        <v>2133</v>
      </c>
      <c r="N820" s="7"/>
      <c r="O820" s="135">
        <v>3800</v>
      </c>
      <c r="P820" s="135"/>
      <c r="Q820" s="2"/>
      <c r="R820" s="7"/>
      <c r="V820" s="1">
        <f t="shared" si="45"/>
        <v>50</v>
      </c>
    </row>
    <row r="821" spans="1:26" ht="13.5" customHeight="1">
      <c r="A821" s="2" t="s">
        <v>47</v>
      </c>
      <c r="B821" s="2" t="s">
        <v>48</v>
      </c>
      <c r="C821" s="2" t="s">
        <v>2135</v>
      </c>
      <c r="D821" s="2" t="s">
        <v>2136</v>
      </c>
      <c r="E821" s="7"/>
      <c r="F821" s="7" t="s">
        <v>2132</v>
      </c>
      <c r="G821" s="7"/>
      <c r="H821" s="7">
        <v>50</v>
      </c>
      <c r="I821" s="7">
        <v>1</v>
      </c>
      <c r="J821" s="19" t="str">
        <f t="shared" si="47"/>
        <v>O</v>
      </c>
      <c r="K821" s="134"/>
      <c r="L821" s="7"/>
      <c r="M821" s="32" t="s">
        <v>2133</v>
      </c>
      <c r="N821" s="7"/>
      <c r="O821" s="135">
        <v>1500</v>
      </c>
      <c r="P821" s="135"/>
      <c r="Q821" s="2"/>
      <c r="R821" s="7"/>
      <c r="V821" s="1">
        <f t="shared" si="45"/>
        <v>50</v>
      </c>
    </row>
    <row r="822" spans="1:26" ht="13.5" customHeight="1">
      <c r="A822" s="2" t="s">
        <v>47</v>
      </c>
      <c r="B822" s="2" t="s">
        <v>2137</v>
      </c>
      <c r="C822" s="7" t="s">
        <v>2138</v>
      </c>
      <c r="D822" s="2" t="s">
        <v>2139</v>
      </c>
      <c r="E822" s="7"/>
      <c r="F822" s="7"/>
      <c r="G822" s="7"/>
      <c r="H822" s="7">
        <v>5</v>
      </c>
      <c r="I822" s="113">
        <v>100</v>
      </c>
      <c r="J822" s="19" t="str">
        <f t="shared" si="47"/>
        <v>X</v>
      </c>
      <c r="K822" s="134" t="s">
        <v>79</v>
      </c>
      <c r="L822" s="7" t="s">
        <v>2140</v>
      </c>
      <c r="M822" s="7"/>
      <c r="N822" s="7" t="s">
        <v>2141</v>
      </c>
      <c r="O822" s="136"/>
      <c r="P822" s="135"/>
      <c r="Q822" s="2"/>
      <c r="R822" s="7"/>
      <c r="S822" s="7"/>
      <c r="T822" s="7"/>
      <c r="U822" s="7"/>
      <c r="V822" s="1">
        <f t="shared" ref="V822" si="48">H822+U822</f>
        <v>5</v>
      </c>
      <c r="W822" s="7"/>
      <c r="X822" s="7"/>
      <c r="Y822" s="7"/>
    </row>
    <row r="823" spans="1:26" ht="13.5" customHeight="1">
      <c r="A823" s="2"/>
      <c r="B823" s="2"/>
      <c r="C823" s="7"/>
      <c r="D823" s="2"/>
      <c r="E823" s="7"/>
      <c r="F823" s="7"/>
      <c r="G823" s="7"/>
      <c r="H823" s="7"/>
      <c r="I823" s="113"/>
      <c r="J823" s="19"/>
      <c r="K823" s="134"/>
      <c r="L823" s="7"/>
      <c r="M823" s="7"/>
      <c r="N823" s="7"/>
      <c r="O823" s="136"/>
      <c r="P823" s="135"/>
      <c r="Q823" s="2"/>
      <c r="R823" s="7"/>
      <c r="S823" s="7"/>
      <c r="T823" s="7"/>
      <c r="U823" s="7"/>
      <c r="V823" s="7"/>
      <c r="W823" s="7"/>
      <c r="X823" s="7"/>
      <c r="Y823" s="7"/>
    </row>
    <row r="824" spans="1:26" ht="13.5" customHeight="1">
      <c r="A824" s="2" t="s">
        <v>47</v>
      </c>
      <c r="B824" s="2" t="s">
        <v>2137</v>
      </c>
      <c r="C824" s="7" t="s">
        <v>2138</v>
      </c>
      <c r="D824" s="2" t="s">
        <v>2142</v>
      </c>
      <c r="E824" s="7"/>
      <c r="F824" s="7"/>
      <c r="G824" s="7"/>
      <c r="H824" s="7">
        <v>1</v>
      </c>
      <c r="I824" s="113">
        <v>1</v>
      </c>
      <c r="J824" s="19" t="str">
        <f t="shared" si="47"/>
        <v>O</v>
      </c>
      <c r="K824" s="134" t="s">
        <v>79</v>
      </c>
      <c r="L824" s="7" t="s">
        <v>2140</v>
      </c>
      <c r="M824" s="7"/>
      <c r="N824" s="7" t="s">
        <v>2141</v>
      </c>
      <c r="O824" s="136"/>
      <c r="P824" s="135"/>
      <c r="Q824" s="2"/>
      <c r="R824" s="7"/>
      <c r="S824" s="7"/>
      <c r="T824" s="7"/>
      <c r="U824" s="7"/>
      <c r="V824" s="7"/>
      <c r="W824" s="7"/>
      <c r="X824" s="7"/>
      <c r="Y824" s="7"/>
    </row>
    <row r="825" spans="1:26" ht="13.5" customHeight="1">
      <c r="A825" s="2" t="s">
        <v>47</v>
      </c>
      <c r="B825" s="2" t="s">
        <v>2143</v>
      </c>
      <c r="C825" s="7" t="s">
        <v>2138</v>
      </c>
      <c r="D825" s="2" t="s">
        <v>2144</v>
      </c>
      <c r="E825" s="7"/>
      <c r="F825" s="7"/>
      <c r="G825" s="7"/>
      <c r="H825" s="7">
        <v>1</v>
      </c>
      <c r="I825" s="113">
        <v>1</v>
      </c>
      <c r="J825" s="19" t="str">
        <f t="shared" si="47"/>
        <v>O</v>
      </c>
      <c r="K825" s="134" t="s">
        <v>79</v>
      </c>
      <c r="L825" s="7" t="s">
        <v>2140</v>
      </c>
      <c r="M825" s="7"/>
      <c r="N825" s="7" t="s">
        <v>2141</v>
      </c>
      <c r="O825" s="136"/>
      <c r="P825" s="135"/>
      <c r="Q825" s="2"/>
      <c r="R825" s="7"/>
      <c r="S825" s="7"/>
      <c r="T825" s="7"/>
      <c r="U825" s="7"/>
      <c r="V825" s="7"/>
      <c r="W825" s="7"/>
      <c r="X825" s="7"/>
      <c r="Y825" s="7"/>
    </row>
    <row r="826" spans="1:26" ht="13.5" customHeight="1">
      <c r="A826" s="2" t="s">
        <v>47</v>
      </c>
      <c r="B826" s="2" t="s">
        <v>2143</v>
      </c>
      <c r="C826" s="7" t="s">
        <v>2138</v>
      </c>
      <c r="D826" s="2" t="s">
        <v>2145</v>
      </c>
      <c r="E826" s="7" t="s">
        <v>2146</v>
      </c>
      <c r="F826" s="7"/>
      <c r="G826" s="7"/>
      <c r="H826" s="7">
        <v>10</v>
      </c>
      <c r="I826" s="113">
        <v>10</v>
      </c>
      <c r="J826" s="19" t="str">
        <f t="shared" si="47"/>
        <v>O</v>
      </c>
      <c r="K826" s="134" t="s">
        <v>2141</v>
      </c>
      <c r="L826" s="7" t="s">
        <v>2140</v>
      </c>
      <c r="M826" s="7"/>
      <c r="N826" s="7" t="s">
        <v>2141</v>
      </c>
      <c r="O826" s="136"/>
      <c r="P826" s="135"/>
      <c r="Q826" s="2"/>
      <c r="R826" s="7"/>
      <c r="S826" s="7"/>
      <c r="T826" s="7"/>
      <c r="U826" s="7"/>
      <c r="V826" s="7"/>
      <c r="W826" s="7"/>
      <c r="X826" s="7"/>
      <c r="Y826" s="7"/>
    </row>
    <row r="827" spans="1:26" ht="13.5" customHeight="1">
      <c r="A827" s="2" t="s">
        <v>47</v>
      </c>
      <c r="B827" s="2" t="s">
        <v>2143</v>
      </c>
      <c r="C827" s="7" t="s">
        <v>2138</v>
      </c>
      <c r="D827" s="2" t="s">
        <v>2147</v>
      </c>
      <c r="E827" s="7"/>
      <c r="F827" s="7"/>
      <c r="G827" s="7"/>
      <c r="H827" s="7">
        <v>1</v>
      </c>
      <c r="I827" s="113">
        <v>1</v>
      </c>
      <c r="J827" s="19" t="str">
        <f t="shared" si="47"/>
        <v>O</v>
      </c>
      <c r="K827" s="134" t="s">
        <v>2148</v>
      </c>
      <c r="L827" s="7" t="s">
        <v>2140</v>
      </c>
      <c r="M827" s="7"/>
      <c r="N827" s="7" t="s">
        <v>2148</v>
      </c>
      <c r="O827" s="136"/>
      <c r="P827" s="135"/>
      <c r="Q827" s="2"/>
      <c r="R827" s="7"/>
      <c r="S827" s="7"/>
      <c r="T827" s="7"/>
      <c r="U827" s="7"/>
      <c r="V827" s="7"/>
      <c r="W827" s="7"/>
      <c r="X827" s="7"/>
      <c r="Y827" s="7"/>
    </row>
    <row r="828" spans="1:26" ht="13.5" customHeight="1">
      <c r="A828" s="2" t="s">
        <v>47</v>
      </c>
      <c r="B828" s="2" t="s">
        <v>2143</v>
      </c>
      <c r="C828" s="7" t="s">
        <v>2138</v>
      </c>
      <c r="D828" s="2" t="s">
        <v>2149</v>
      </c>
      <c r="E828" s="7"/>
      <c r="F828" s="7"/>
      <c r="G828" s="7"/>
      <c r="H828" s="7">
        <v>1</v>
      </c>
      <c r="I828" s="113">
        <v>1</v>
      </c>
      <c r="J828" s="19" t="str">
        <f t="shared" si="47"/>
        <v>O</v>
      </c>
      <c r="K828" s="134" t="s">
        <v>2148</v>
      </c>
      <c r="L828" s="7" t="s">
        <v>2140</v>
      </c>
      <c r="M828" s="7"/>
      <c r="N828" s="7" t="s">
        <v>2148</v>
      </c>
      <c r="O828" s="136"/>
      <c r="P828" s="135"/>
      <c r="Q828" s="2"/>
      <c r="R828" s="7"/>
      <c r="S828" s="7"/>
      <c r="T828" s="7"/>
      <c r="U828" s="7"/>
      <c r="V828" s="7"/>
      <c r="W828" s="7"/>
      <c r="X828" s="7"/>
      <c r="Y828" s="7"/>
    </row>
    <row r="829" spans="1:26" ht="13.5" customHeight="1">
      <c r="A829" s="2" t="s">
        <v>47</v>
      </c>
      <c r="B829" s="2" t="s">
        <v>2143</v>
      </c>
      <c r="C829" s="7" t="s">
        <v>2138</v>
      </c>
      <c r="D829" s="2" t="s">
        <v>2150</v>
      </c>
      <c r="E829" s="7"/>
      <c r="F829" s="7"/>
      <c r="G829" s="7"/>
      <c r="H829" s="7">
        <v>1</v>
      </c>
      <c r="I829" s="113">
        <v>1</v>
      </c>
      <c r="J829" s="19" t="str">
        <f t="shared" si="47"/>
        <v>O</v>
      </c>
      <c r="K829" s="134" t="s">
        <v>2148</v>
      </c>
      <c r="L829" s="7" t="s">
        <v>2140</v>
      </c>
      <c r="M829" s="7"/>
      <c r="N829" s="7" t="s">
        <v>2148</v>
      </c>
      <c r="O829" s="136"/>
      <c r="P829" s="135"/>
      <c r="Q829" s="2"/>
      <c r="R829" s="7"/>
      <c r="S829" s="7"/>
      <c r="T829" s="7"/>
      <c r="U829" s="7"/>
      <c r="V829" s="7"/>
      <c r="W829" s="7"/>
      <c r="X829" s="7"/>
      <c r="Y829" s="7"/>
    </row>
    <row r="830" spans="1:26" ht="13.5" customHeight="1">
      <c r="A830" s="2" t="s">
        <v>47</v>
      </c>
      <c r="B830" s="2" t="s">
        <v>2143</v>
      </c>
      <c r="C830" s="7" t="s">
        <v>2138</v>
      </c>
      <c r="D830" s="2" t="s">
        <v>2151</v>
      </c>
      <c r="E830" s="7"/>
      <c r="F830" s="7"/>
      <c r="G830" s="7"/>
      <c r="H830" s="7">
        <v>1</v>
      </c>
      <c r="I830" s="113">
        <v>1</v>
      </c>
      <c r="J830" s="19" t="str">
        <f t="shared" si="47"/>
        <v>O</v>
      </c>
      <c r="K830" s="134" t="s">
        <v>2148</v>
      </c>
      <c r="L830" s="7" t="s">
        <v>2140</v>
      </c>
      <c r="M830" s="7"/>
      <c r="N830" s="7" t="s">
        <v>2148</v>
      </c>
      <c r="O830" s="136"/>
      <c r="P830" s="135"/>
      <c r="Q830" s="2"/>
      <c r="R830" s="7"/>
      <c r="S830" s="7"/>
      <c r="T830" s="7"/>
      <c r="U830" s="7"/>
      <c r="V830" s="7"/>
      <c r="W830" s="7"/>
      <c r="X830" s="7"/>
      <c r="Y830" s="7"/>
    </row>
    <row r="831" spans="1:26" ht="13.5" customHeight="1">
      <c r="A831" s="2" t="s">
        <v>47</v>
      </c>
      <c r="B831" s="2" t="s">
        <v>2143</v>
      </c>
      <c r="C831" s="7" t="s">
        <v>2138</v>
      </c>
      <c r="D831" s="2" t="s">
        <v>2152</v>
      </c>
      <c r="E831" s="7"/>
      <c r="F831" s="7"/>
      <c r="G831" s="7"/>
      <c r="H831" s="7">
        <v>2</v>
      </c>
      <c r="I831" s="113">
        <v>1</v>
      </c>
      <c r="J831" s="19" t="str">
        <f t="shared" si="47"/>
        <v>O</v>
      </c>
      <c r="K831" s="134" t="s">
        <v>2148</v>
      </c>
      <c r="L831" s="7" t="s">
        <v>2140</v>
      </c>
      <c r="M831" s="7"/>
      <c r="N831" s="7" t="s">
        <v>2148</v>
      </c>
      <c r="O831" s="136"/>
      <c r="P831" s="135"/>
      <c r="Q831" s="2"/>
      <c r="R831" s="7"/>
      <c r="S831" s="7"/>
      <c r="T831" s="7"/>
      <c r="U831" s="7"/>
      <c r="V831" s="7"/>
      <c r="W831" s="7"/>
      <c r="X831" s="7"/>
      <c r="Y831" s="7"/>
    </row>
    <row r="832" spans="1:26" ht="13.5" customHeight="1">
      <c r="A832" s="2" t="s">
        <v>47</v>
      </c>
      <c r="B832" s="2" t="s">
        <v>2153</v>
      </c>
      <c r="C832" s="7" t="s">
        <v>2138</v>
      </c>
      <c r="D832" s="2" t="s">
        <v>2154</v>
      </c>
      <c r="E832" s="7"/>
      <c r="F832" s="7"/>
      <c r="G832" s="7"/>
      <c r="H832" s="7">
        <v>3</v>
      </c>
      <c r="I832" s="113">
        <v>2</v>
      </c>
      <c r="J832" s="19" t="str">
        <f t="shared" si="47"/>
        <v>O</v>
      </c>
      <c r="K832" s="134">
        <v>143</v>
      </c>
      <c r="L832" s="7" t="s">
        <v>2140</v>
      </c>
      <c r="M832" s="7"/>
      <c r="N832" s="41">
        <v>36984</v>
      </c>
      <c r="O832" s="136"/>
      <c r="P832" s="135"/>
      <c r="Q832" s="2"/>
      <c r="R832" s="7"/>
      <c r="S832" s="7"/>
      <c r="T832" s="7"/>
      <c r="U832" s="7"/>
      <c r="V832" s="7"/>
      <c r="W832" s="7"/>
      <c r="X832" s="7"/>
      <c r="Y832" s="7"/>
    </row>
    <row r="833" spans="1:25" ht="13.5" customHeight="1">
      <c r="A833" s="2" t="s">
        <v>47</v>
      </c>
      <c r="B833" s="2" t="s">
        <v>2153</v>
      </c>
      <c r="C833" s="7" t="s">
        <v>2138</v>
      </c>
      <c r="D833" s="2" t="s">
        <v>2155</v>
      </c>
      <c r="E833" s="7" t="s">
        <v>2156</v>
      </c>
      <c r="F833" s="7"/>
      <c r="G833" s="7"/>
      <c r="H833" s="7">
        <v>1</v>
      </c>
      <c r="I833" s="7">
        <v>1</v>
      </c>
      <c r="J833" s="19" t="str">
        <f t="shared" si="47"/>
        <v>O</v>
      </c>
      <c r="K833" s="134"/>
      <c r="L833" s="7" t="s">
        <v>2140</v>
      </c>
      <c r="M833" s="7"/>
      <c r="N833" s="7"/>
      <c r="O833" s="136"/>
      <c r="P833" s="135"/>
      <c r="Q833" s="2"/>
      <c r="R833" s="7"/>
      <c r="S833" s="7"/>
      <c r="T833" s="7"/>
      <c r="U833" s="7"/>
      <c r="V833" s="7"/>
      <c r="W833" s="7"/>
      <c r="X833" s="7"/>
      <c r="Y833" s="7"/>
    </row>
    <row r="834" spans="1:25" ht="13.5" customHeight="1">
      <c r="A834" s="2" t="s">
        <v>47</v>
      </c>
      <c r="B834" s="2" t="s">
        <v>2153</v>
      </c>
      <c r="C834" s="7" t="s">
        <v>2138</v>
      </c>
      <c r="D834" s="2" t="s">
        <v>2157</v>
      </c>
      <c r="E834" s="7" t="s">
        <v>2158</v>
      </c>
      <c r="F834" s="7"/>
      <c r="G834" s="7"/>
      <c r="H834" s="7">
        <v>1</v>
      </c>
      <c r="I834" s="7">
        <v>1</v>
      </c>
      <c r="J834" s="19" t="str">
        <f t="shared" si="47"/>
        <v>O</v>
      </c>
      <c r="K834" s="134"/>
      <c r="L834" s="7" t="s">
        <v>2140</v>
      </c>
      <c r="M834" s="7"/>
      <c r="N834" s="7"/>
      <c r="O834" s="136"/>
      <c r="P834" s="135"/>
      <c r="Q834" s="2"/>
      <c r="R834" s="7"/>
      <c r="S834" s="7"/>
      <c r="T834" s="7"/>
      <c r="U834" s="7"/>
      <c r="V834" s="7"/>
      <c r="W834" s="7"/>
      <c r="X834" s="7"/>
      <c r="Y834" s="7"/>
    </row>
    <row r="835" spans="1:25" ht="13.5" customHeight="1">
      <c r="A835" s="2" t="s">
        <v>47</v>
      </c>
      <c r="B835" s="2" t="s">
        <v>2153</v>
      </c>
      <c r="C835" s="7" t="s">
        <v>2138</v>
      </c>
      <c r="D835" s="2" t="s">
        <v>2159</v>
      </c>
      <c r="E835" s="7"/>
      <c r="F835" s="7"/>
      <c r="G835" s="7"/>
      <c r="H835" s="7">
        <v>1</v>
      </c>
      <c r="I835" s="7">
        <v>1</v>
      </c>
      <c r="J835" s="19" t="str">
        <f t="shared" si="47"/>
        <v>O</v>
      </c>
      <c r="K835" s="134"/>
      <c r="L835" s="7" t="s">
        <v>2140</v>
      </c>
      <c r="M835" s="7"/>
      <c r="N835" s="7"/>
      <c r="O835" s="136"/>
      <c r="P835" s="135"/>
      <c r="Q835" s="2"/>
      <c r="R835" s="7"/>
      <c r="S835" s="7"/>
      <c r="T835" s="7"/>
      <c r="U835" s="7"/>
      <c r="V835" s="7"/>
      <c r="W835" s="7"/>
      <c r="X835" s="7"/>
      <c r="Y835" s="7"/>
    </row>
    <row r="836" spans="1:25" ht="13.5" customHeight="1">
      <c r="A836" s="2" t="s">
        <v>47</v>
      </c>
      <c r="B836" s="2" t="s">
        <v>2153</v>
      </c>
      <c r="C836" s="7" t="s">
        <v>2138</v>
      </c>
      <c r="D836" s="2" t="s">
        <v>2160</v>
      </c>
      <c r="E836" s="7"/>
      <c r="F836" s="7"/>
      <c r="G836" s="7"/>
      <c r="H836" s="7">
        <v>1</v>
      </c>
      <c r="I836" s="113">
        <v>1</v>
      </c>
      <c r="J836" s="19" t="str">
        <f t="shared" si="47"/>
        <v>O</v>
      </c>
      <c r="K836" s="137">
        <v>37349</v>
      </c>
      <c r="L836" s="7" t="s">
        <v>2140</v>
      </c>
      <c r="M836" s="7"/>
      <c r="N836" s="41">
        <v>37349</v>
      </c>
      <c r="O836" s="136"/>
      <c r="P836" s="135"/>
      <c r="Q836" s="2"/>
      <c r="R836" s="7"/>
      <c r="S836" s="7"/>
      <c r="T836" s="7"/>
      <c r="U836" s="7"/>
      <c r="V836" s="7"/>
      <c r="W836" s="7"/>
      <c r="X836" s="7"/>
      <c r="Y836" s="7"/>
    </row>
    <row r="837" spans="1:25" ht="13.5" customHeight="1">
      <c r="A837" s="2" t="s">
        <v>47</v>
      </c>
      <c r="B837" s="2" t="s">
        <v>2153</v>
      </c>
      <c r="C837" s="7" t="s">
        <v>2138</v>
      </c>
      <c r="D837" s="2" t="s">
        <v>2161</v>
      </c>
      <c r="E837" s="7"/>
      <c r="F837" s="7"/>
      <c r="G837" s="7"/>
      <c r="H837" s="7">
        <v>3</v>
      </c>
      <c r="I837" s="113">
        <v>1</v>
      </c>
      <c r="J837" s="19" t="str">
        <f t="shared" si="47"/>
        <v>O</v>
      </c>
      <c r="K837" s="137">
        <v>37349</v>
      </c>
      <c r="L837" s="7" t="s">
        <v>2140</v>
      </c>
      <c r="M837" s="7"/>
      <c r="N837" s="41">
        <v>37349</v>
      </c>
      <c r="O837" s="136"/>
      <c r="P837" s="135"/>
      <c r="Q837" s="2"/>
      <c r="R837" s="7"/>
      <c r="S837" s="7"/>
      <c r="T837" s="7"/>
      <c r="U837" s="7"/>
      <c r="V837" s="7"/>
      <c r="W837" s="7"/>
      <c r="X837" s="7"/>
      <c r="Y837" s="7"/>
    </row>
    <row r="838" spans="1:25" ht="13.5" customHeight="1">
      <c r="A838" s="2" t="s">
        <v>47</v>
      </c>
      <c r="B838" s="2" t="s">
        <v>2143</v>
      </c>
      <c r="C838" s="7" t="s">
        <v>2138</v>
      </c>
      <c r="D838" s="2" t="s">
        <v>2162</v>
      </c>
      <c r="E838" s="7"/>
      <c r="F838" s="7"/>
      <c r="G838" s="7"/>
      <c r="H838" s="7">
        <v>2</v>
      </c>
      <c r="I838" s="113">
        <v>1</v>
      </c>
      <c r="J838" s="19" t="str">
        <f t="shared" si="47"/>
        <v>O</v>
      </c>
      <c r="K838" s="134" t="s">
        <v>1474</v>
      </c>
      <c r="L838" s="7" t="s">
        <v>2140</v>
      </c>
      <c r="M838" s="7"/>
      <c r="N838" s="7"/>
      <c r="O838" s="136"/>
      <c r="P838" s="135"/>
      <c r="Q838" s="2"/>
      <c r="R838" s="7"/>
      <c r="S838" s="7"/>
      <c r="T838" s="7"/>
      <c r="U838" s="7"/>
      <c r="V838" s="7"/>
      <c r="W838" s="7"/>
      <c r="X838" s="7"/>
      <c r="Y838" s="7"/>
    </row>
    <row r="839" spans="1:25" ht="13.5" customHeight="1">
      <c r="A839" s="2" t="s">
        <v>47</v>
      </c>
      <c r="B839" s="2" t="s">
        <v>2143</v>
      </c>
      <c r="C839" s="7" t="s">
        <v>2138</v>
      </c>
      <c r="D839" s="2" t="s">
        <v>2163</v>
      </c>
      <c r="E839" s="7"/>
      <c r="F839" s="7"/>
      <c r="G839" s="7"/>
      <c r="H839" s="7">
        <v>2</v>
      </c>
      <c r="I839" s="113">
        <v>1</v>
      </c>
      <c r="J839" s="19" t="str">
        <f t="shared" si="47"/>
        <v>O</v>
      </c>
      <c r="K839" s="134">
        <v>143</v>
      </c>
      <c r="L839" s="7" t="s">
        <v>2140</v>
      </c>
      <c r="M839" s="7"/>
      <c r="N839" s="41"/>
      <c r="O839" s="136"/>
      <c r="P839" s="135"/>
      <c r="Q839" s="2"/>
      <c r="R839" s="7"/>
      <c r="S839" s="7"/>
      <c r="T839" s="7"/>
      <c r="U839" s="7"/>
      <c r="V839" s="7"/>
      <c r="W839" s="7"/>
      <c r="X839" s="7"/>
      <c r="Y839" s="7"/>
    </row>
    <row r="840" spans="1:25" ht="13.5" customHeight="1">
      <c r="A840" s="2" t="s">
        <v>47</v>
      </c>
      <c r="B840" s="2" t="s">
        <v>2143</v>
      </c>
      <c r="C840" s="7" t="s">
        <v>2138</v>
      </c>
      <c r="D840" s="2" t="s">
        <v>2164</v>
      </c>
      <c r="E840" s="7"/>
      <c r="F840" s="7"/>
      <c r="G840" s="7"/>
      <c r="H840" s="7">
        <v>5</v>
      </c>
      <c r="I840" s="7">
        <v>5</v>
      </c>
      <c r="J840" s="19" t="str">
        <f t="shared" si="47"/>
        <v>O</v>
      </c>
      <c r="K840" s="134">
        <v>143</v>
      </c>
      <c r="L840" s="7" t="s">
        <v>2140</v>
      </c>
      <c r="M840" s="7"/>
      <c r="N840" s="7"/>
      <c r="O840" s="136"/>
      <c r="P840" s="135"/>
      <c r="Q840" s="2"/>
      <c r="R840" s="7"/>
      <c r="S840" s="7"/>
      <c r="T840" s="7"/>
      <c r="U840" s="7"/>
      <c r="V840" s="7"/>
      <c r="W840" s="7"/>
      <c r="X840" s="7"/>
      <c r="Y840" s="7"/>
    </row>
    <row r="841" spans="1:25" ht="13.5" customHeight="1">
      <c r="A841" s="2" t="s">
        <v>47</v>
      </c>
      <c r="B841" s="2" t="s">
        <v>2143</v>
      </c>
      <c r="C841" s="7" t="s">
        <v>2165</v>
      </c>
      <c r="D841" s="2" t="s">
        <v>2166</v>
      </c>
      <c r="E841" s="7" t="s">
        <v>2167</v>
      </c>
      <c r="F841" s="7"/>
      <c r="G841" s="7"/>
      <c r="H841" s="7">
        <v>1</v>
      </c>
      <c r="I841" s="7">
        <v>1</v>
      </c>
      <c r="J841" s="19" t="str">
        <f t="shared" si="47"/>
        <v>O</v>
      </c>
      <c r="K841" s="134">
        <v>143</v>
      </c>
      <c r="L841" s="7" t="s">
        <v>2140</v>
      </c>
      <c r="M841" s="7"/>
      <c r="N841" s="7"/>
      <c r="O841" s="136"/>
      <c r="P841" s="135"/>
      <c r="Q841" s="2"/>
      <c r="R841" s="7"/>
      <c r="S841" s="7"/>
      <c r="T841" s="7"/>
      <c r="U841" s="7"/>
      <c r="V841" s="7"/>
      <c r="W841" s="7"/>
      <c r="X841" s="7"/>
      <c r="Y841" s="7"/>
    </row>
    <row r="842" spans="1:25" ht="13.5" customHeight="1">
      <c r="A842" s="2" t="s">
        <v>47</v>
      </c>
      <c r="B842" s="2" t="s">
        <v>2143</v>
      </c>
      <c r="C842" s="7" t="s">
        <v>2165</v>
      </c>
      <c r="D842" s="2" t="s">
        <v>2166</v>
      </c>
      <c r="E842" s="7" t="s">
        <v>2168</v>
      </c>
      <c r="F842" s="7"/>
      <c r="G842" s="7"/>
      <c r="H842" s="7">
        <v>1</v>
      </c>
      <c r="I842" s="7">
        <v>1</v>
      </c>
      <c r="J842" s="19" t="str">
        <f t="shared" si="47"/>
        <v>O</v>
      </c>
      <c r="K842" s="134">
        <v>143</v>
      </c>
      <c r="L842" s="7" t="s">
        <v>2140</v>
      </c>
      <c r="M842" s="7"/>
      <c r="N842" s="7"/>
      <c r="O842" s="136"/>
      <c r="P842" s="135"/>
      <c r="Q842" s="2"/>
      <c r="R842" s="7"/>
      <c r="S842" s="7"/>
      <c r="T842" s="7"/>
      <c r="U842" s="7"/>
      <c r="V842" s="7"/>
      <c r="W842" s="7"/>
      <c r="X842" s="7"/>
      <c r="Y842" s="7"/>
    </row>
    <row r="843" spans="1:25" ht="13.5" customHeight="1">
      <c r="A843" s="2" t="s">
        <v>47</v>
      </c>
      <c r="B843" s="2" t="s">
        <v>2143</v>
      </c>
      <c r="C843" s="7" t="s">
        <v>2165</v>
      </c>
      <c r="D843" s="2" t="s">
        <v>2166</v>
      </c>
      <c r="E843" s="7" t="s">
        <v>2169</v>
      </c>
      <c r="F843" s="7"/>
      <c r="G843" s="7"/>
      <c r="H843" s="7">
        <v>1</v>
      </c>
      <c r="I843" s="7">
        <v>1</v>
      </c>
      <c r="J843" s="19" t="str">
        <f t="shared" si="47"/>
        <v>O</v>
      </c>
      <c r="K843" s="134">
        <v>143</v>
      </c>
      <c r="L843" s="7" t="s">
        <v>2140</v>
      </c>
      <c r="M843" s="7"/>
      <c r="N843" s="7"/>
      <c r="O843" s="136"/>
      <c r="P843" s="135"/>
      <c r="Q843" s="2"/>
      <c r="R843" s="7"/>
      <c r="S843" s="7"/>
      <c r="T843" s="7"/>
      <c r="U843" s="7"/>
      <c r="V843" s="7"/>
      <c r="W843" s="7"/>
      <c r="X843" s="7"/>
      <c r="Y843" s="7"/>
    </row>
    <row r="844" spans="1:25" ht="13.5" customHeight="1">
      <c r="A844" s="2" t="s">
        <v>47</v>
      </c>
      <c r="B844" s="2" t="s">
        <v>2143</v>
      </c>
      <c r="C844" s="7" t="s">
        <v>2165</v>
      </c>
      <c r="D844" s="2" t="s">
        <v>2166</v>
      </c>
      <c r="E844" s="7" t="s">
        <v>2170</v>
      </c>
      <c r="F844" s="7"/>
      <c r="G844" s="7"/>
      <c r="H844" s="7">
        <v>1</v>
      </c>
      <c r="I844" s="7">
        <v>1</v>
      </c>
      <c r="J844" s="19" t="str">
        <f t="shared" si="47"/>
        <v>O</v>
      </c>
      <c r="K844" s="134">
        <v>143</v>
      </c>
      <c r="L844" s="7" t="s">
        <v>2140</v>
      </c>
      <c r="M844" s="7"/>
      <c r="N844" s="7"/>
      <c r="O844" s="136"/>
      <c r="P844" s="135"/>
      <c r="Q844" s="2"/>
      <c r="R844" s="7"/>
      <c r="S844" s="7"/>
      <c r="T844" s="7"/>
      <c r="U844" s="7"/>
      <c r="V844" s="7"/>
      <c r="W844" s="7"/>
      <c r="X844" s="7"/>
      <c r="Y844" s="7"/>
    </row>
    <row r="845" spans="1:25" ht="13.5" customHeight="1">
      <c r="A845" s="2" t="s">
        <v>47</v>
      </c>
      <c r="B845" s="2" t="s">
        <v>2143</v>
      </c>
      <c r="C845" s="7" t="s">
        <v>2165</v>
      </c>
      <c r="D845" s="2" t="s">
        <v>2166</v>
      </c>
      <c r="E845" s="7" t="s">
        <v>2171</v>
      </c>
      <c r="F845" s="7"/>
      <c r="G845" s="7"/>
      <c r="H845" s="7">
        <v>1</v>
      </c>
      <c r="I845" s="7">
        <v>1</v>
      </c>
      <c r="J845" s="19" t="str">
        <f t="shared" si="47"/>
        <v>O</v>
      </c>
      <c r="K845" s="134">
        <v>143</v>
      </c>
      <c r="L845" s="7" t="s">
        <v>2140</v>
      </c>
      <c r="M845" s="7"/>
      <c r="N845" s="7"/>
      <c r="O845" s="136"/>
      <c r="P845" s="135"/>
      <c r="Q845" s="2"/>
      <c r="R845" s="7"/>
      <c r="S845" s="7"/>
      <c r="T845" s="7"/>
      <c r="U845" s="7"/>
      <c r="V845" s="7"/>
      <c r="W845" s="7"/>
      <c r="X845" s="7"/>
      <c r="Y845" s="7"/>
    </row>
    <row r="846" spans="1:25" ht="13.5" customHeight="1">
      <c r="A846" s="2" t="s">
        <v>47</v>
      </c>
      <c r="B846" s="2" t="s">
        <v>2143</v>
      </c>
      <c r="C846" s="7" t="s">
        <v>2138</v>
      </c>
      <c r="D846" s="2" t="s">
        <v>2172</v>
      </c>
      <c r="E846" s="7"/>
      <c r="F846" s="7"/>
      <c r="G846" s="7"/>
      <c r="H846" s="7">
        <v>7</v>
      </c>
      <c r="I846" s="113">
        <v>2</v>
      </c>
      <c r="J846" s="19" t="str">
        <f t="shared" si="47"/>
        <v>O</v>
      </c>
      <c r="K846" s="134">
        <v>143</v>
      </c>
      <c r="L846" s="7" t="s">
        <v>2140</v>
      </c>
      <c r="M846" s="7"/>
      <c r="N846" s="41"/>
      <c r="O846" s="136"/>
      <c r="P846" s="135"/>
      <c r="Q846" s="2"/>
      <c r="R846" s="7"/>
      <c r="S846" s="7"/>
      <c r="T846" s="7"/>
      <c r="U846" s="7"/>
      <c r="V846" s="7"/>
      <c r="W846" s="7"/>
      <c r="X846" s="7"/>
      <c r="Y846" s="7"/>
    </row>
    <row r="847" spans="1:25" ht="13.5" customHeight="1">
      <c r="A847" s="2" t="s">
        <v>47</v>
      </c>
      <c r="B847" s="2" t="s">
        <v>2143</v>
      </c>
      <c r="C847" s="7" t="s">
        <v>2173</v>
      </c>
      <c r="D847" s="2" t="s">
        <v>2174</v>
      </c>
      <c r="E847" s="7" t="s">
        <v>2175</v>
      </c>
      <c r="F847" s="7"/>
      <c r="G847" s="7"/>
      <c r="H847" s="7">
        <v>1</v>
      </c>
      <c r="I847" s="113">
        <v>1</v>
      </c>
      <c r="J847" s="19" t="str">
        <f t="shared" si="47"/>
        <v>O</v>
      </c>
      <c r="K847" s="134" t="s">
        <v>1333</v>
      </c>
      <c r="L847" s="7" t="s">
        <v>2140</v>
      </c>
      <c r="M847" s="7"/>
      <c r="N847" s="7"/>
      <c r="O847" s="136"/>
      <c r="P847" s="135"/>
      <c r="Q847" s="2"/>
      <c r="R847" s="7"/>
      <c r="S847" s="7"/>
      <c r="T847" s="7"/>
      <c r="U847" s="7"/>
      <c r="V847" s="7"/>
      <c r="W847" s="7"/>
      <c r="X847" s="7"/>
      <c r="Y847" s="7"/>
    </row>
    <row r="848" spans="1:25" ht="13.5" customHeight="1">
      <c r="A848" s="2" t="s">
        <v>47</v>
      </c>
      <c r="B848" s="2" t="s">
        <v>2143</v>
      </c>
      <c r="C848" s="7" t="s">
        <v>2138</v>
      </c>
      <c r="D848" s="2" t="s">
        <v>2176</v>
      </c>
      <c r="E848" s="7" t="s">
        <v>2177</v>
      </c>
      <c r="F848" s="7"/>
      <c r="G848" s="7"/>
      <c r="H848" s="7">
        <v>1</v>
      </c>
      <c r="I848" s="113">
        <v>100</v>
      </c>
      <c r="J848" s="19" t="str">
        <f t="shared" si="47"/>
        <v>X</v>
      </c>
      <c r="K848" s="134" t="s">
        <v>1474</v>
      </c>
      <c r="L848" s="7" t="s">
        <v>2140</v>
      </c>
      <c r="M848" s="7"/>
      <c r="N848" s="7"/>
      <c r="O848" s="136"/>
      <c r="P848" s="135"/>
      <c r="Q848" s="2"/>
      <c r="R848" s="7"/>
      <c r="S848" s="7"/>
      <c r="T848" s="7"/>
      <c r="U848" s="7"/>
      <c r="V848" s="7"/>
      <c r="W848" s="7"/>
      <c r="X848" s="7"/>
      <c r="Y848" s="7"/>
    </row>
    <row r="849" spans="1:25" ht="13.5" customHeight="1">
      <c r="A849" s="2" t="s">
        <v>47</v>
      </c>
      <c r="B849" s="2" t="s">
        <v>2143</v>
      </c>
      <c r="C849" s="7" t="s">
        <v>2138</v>
      </c>
      <c r="D849" s="2" t="s">
        <v>2178</v>
      </c>
      <c r="E849" s="7"/>
      <c r="F849" s="7"/>
      <c r="G849" s="7"/>
      <c r="H849" s="7">
        <v>1</v>
      </c>
      <c r="I849" s="113">
        <v>1</v>
      </c>
      <c r="J849" s="19" t="str">
        <f t="shared" si="47"/>
        <v>O</v>
      </c>
      <c r="K849" s="134" t="s">
        <v>568</v>
      </c>
      <c r="L849" s="7" t="s">
        <v>2140</v>
      </c>
      <c r="M849" s="7"/>
      <c r="N849" s="7"/>
      <c r="O849" s="136"/>
      <c r="P849" s="135"/>
      <c r="Q849" s="2"/>
      <c r="R849" s="7"/>
      <c r="S849" s="7"/>
      <c r="T849" s="7"/>
      <c r="U849" s="7"/>
      <c r="V849" s="7"/>
      <c r="W849" s="7"/>
      <c r="X849" s="7"/>
      <c r="Y849" s="7"/>
    </row>
    <row r="850" spans="1:25" ht="13.5" customHeight="1">
      <c r="A850" s="2" t="s">
        <v>47</v>
      </c>
      <c r="B850" s="2" t="s">
        <v>2153</v>
      </c>
      <c r="C850" s="7" t="s">
        <v>2179</v>
      </c>
      <c r="D850" s="2" t="s">
        <v>2180</v>
      </c>
      <c r="E850" s="7"/>
      <c r="F850" s="7"/>
      <c r="G850" s="7"/>
      <c r="H850" s="7">
        <v>8</v>
      </c>
      <c r="I850" s="7">
        <v>2</v>
      </c>
      <c r="J850" s="19" t="str">
        <f t="shared" si="47"/>
        <v>O</v>
      </c>
      <c r="K850" s="137">
        <v>36984</v>
      </c>
      <c r="L850" s="7" t="s">
        <v>2140</v>
      </c>
      <c r="M850" s="7"/>
      <c r="N850" s="41"/>
      <c r="O850" s="136"/>
      <c r="P850" s="135"/>
      <c r="Q850" s="2"/>
      <c r="R850" s="7"/>
      <c r="S850" s="7"/>
      <c r="T850" s="7"/>
      <c r="U850" s="7"/>
      <c r="V850" s="7"/>
      <c r="W850" s="7"/>
      <c r="X850" s="7"/>
      <c r="Y850" s="7"/>
    </row>
    <row r="851" spans="1:25" ht="13.5" customHeight="1">
      <c r="A851" s="2" t="s">
        <v>47</v>
      </c>
      <c r="B851" s="2" t="s">
        <v>2143</v>
      </c>
      <c r="C851" s="7" t="s">
        <v>2138</v>
      </c>
      <c r="D851" s="2" t="s">
        <v>2181</v>
      </c>
      <c r="E851" s="7"/>
      <c r="F851" s="7"/>
      <c r="G851" s="7"/>
      <c r="H851" s="7">
        <v>1</v>
      </c>
      <c r="I851" s="113">
        <v>1</v>
      </c>
      <c r="J851" s="19" t="str">
        <f t="shared" si="47"/>
        <v>O</v>
      </c>
      <c r="K851" s="134" t="s">
        <v>1474</v>
      </c>
      <c r="L851" s="7" t="s">
        <v>2140</v>
      </c>
      <c r="M851" s="7"/>
      <c r="N851" s="7"/>
      <c r="O851" s="136"/>
      <c r="P851" s="135"/>
      <c r="Q851" s="2"/>
      <c r="R851" s="7"/>
      <c r="S851" s="7"/>
      <c r="T851" s="7"/>
      <c r="U851" s="7"/>
      <c r="V851" s="7"/>
      <c r="W851" s="7"/>
      <c r="X851" s="7"/>
      <c r="Y851" s="7"/>
    </row>
    <row r="852" spans="1:25" ht="13.5" customHeight="1">
      <c r="A852" s="2" t="s">
        <v>47</v>
      </c>
      <c r="B852" s="2" t="s">
        <v>2143</v>
      </c>
      <c r="C852" s="7" t="s">
        <v>2138</v>
      </c>
      <c r="D852" s="2" t="s">
        <v>2182</v>
      </c>
      <c r="E852" s="7" t="s">
        <v>2183</v>
      </c>
      <c r="F852" s="7"/>
      <c r="G852" s="7"/>
      <c r="H852" s="7">
        <v>1</v>
      </c>
      <c r="I852" s="113">
        <v>1</v>
      </c>
      <c r="J852" s="19" t="str">
        <f t="shared" si="47"/>
        <v>O</v>
      </c>
      <c r="K852" s="134" t="s">
        <v>2184</v>
      </c>
      <c r="L852" s="7" t="s">
        <v>2140</v>
      </c>
      <c r="M852" s="7"/>
      <c r="N852" s="7"/>
      <c r="O852" s="136"/>
      <c r="P852" s="135"/>
      <c r="Q852" s="2"/>
      <c r="R852" s="7"/>
      <c r="S852" s="7"/>
      <c r="T852" s="7"/>
      <c r="U852" s="7"/>
      <c r="V852" s="7"/>
      <c r="W852" s="7"/>
      <c r="X852" s="7"/>
      <c r="Y852" s="7"/>
    </row>
    <row r="853" spans="1:25" ht="13.5" customHeight="1">
      <c r="A853" s="2" t="s">
        <v>47</v>
      </c>
      <c r="B853" s="2" t="s">
        <v>2143</v>
      </c>
      <c r="C853" s="7" t="s">
        <v>257</v>
      </c>
      <c r="D853" s="2" t="s">
        <v>2185</v>
      </c>
      <c r="E853" s="7" t="s">
        <v>2186</v>
      </c>
      <c r="F853" s="7"/>
      <c r="G853" s="7"/>
      <c r="H853" s="7">
        <v>1</v>
      </c>
      <c r="I853" s="113">
        <v>1</v>
      </c>
      <c r="J853" s="19" t="str">
        <f t="shared" si="47"/>
        <v>O</v>
      </c>
      <c r="K853" s="134" t="s">
        <v>2184</v>
      </c>
      <c r="L853" s="7" t="s">
        <v>2140</v>
      </c>
      <c r="M853" s="7"/>
      <c r="N853" s="7"/>
      <c r="O853" s="136"/>
      <c r="P853" s="135"/>
      <c r="Q853" s="2"/>
      <c r="R853" s="7"/>
      <c r="S853" s="7"/>
      <c r="T853" s="7"/>
      <c r="U853" s="7"/>
      <c r="V853" s="7"/>
      <c r="W853" s="7"/>
      <c r="X853" s="7"/>
      <c r="Y853" s="7"/>
    </row>
    <row r="854" spans="1:25" ht="13.5" customHeight="1">
      <c r="A854" s="2" t="s">
        <v>47</v>
      </c>
      <c r="B854" s="2" t="s">
        <v>2143</v>
      </c>
      <c r="C854" s="7" t="s">
        <v>257</v>
      </c>
      <c r="D854" s="2" t="s">
        <v>2185</v>
      </c>
      <c r="E854" s="7" t="s">
        <v>2187</v>
      </c>
      <c r="F854" s="7"/>
      <c r="G854" s="7"/>
      <c r="H854" s="7">
        <v>1</v>
      </c>
      <c r="I854" s="113">
        <v>1</v>
      </c>
      <c r="J854" s="19" t="str">
        <f t="shared" si="47"/>
        <v>O</v>
      </c>
      <c r="K854" s="134" t="s">
        <v>2184</v>
      </c>
      <c r="L854" s="7" t="s">
        <v>2140</v>
      </c>
      <c r="M854" s="7"/>
      <c r="N854" s="7"/>
      <c r="O854" s="136"/>
      <c r="P854" s="135"/>
      <c r="Q854" s="2"/>
      <c r="R854" s="7"/>
      <c r="S854" s="7"/>
      <c r="T854" s="7"/>
      <c r="U854" s="7"/>
      <c r="V854" s="7"/>
      <c r="W854" s="7"/>
      <c r="X854" s="7"/>
      <c r="Y854" s="7"/>
    </row>
    <row r="855" spans="1:25" ht="13.5" customHeight="1">
      <c r="A855" s="2" t="s">
        <v>47</v>
      </c>
      <c r="B855" s="2" t="s">
        <v>2143</v>
      </c>
      <c r="C855" s="7" t="s">
        <v>257</v>
      </c>
      <c r="D855" s="2" t="s">
        <v>2188</v>
      </c>
      <c r="E855" s="7" t="s">
        <v>2189</v>
      </c>
      <c r="F855" s="7"/>
      <c r="G855" s="7"/>
      <c r="H855" s="7">
        <v>1</v>
      </c>
      <c r="I855" s="113">
        <v>1</v>
      </c>
      <c r="J855" s="19" t="str">
        <f t="shared" si="47"/>
        <v>O</v>
      </c>
      <c r="K855" s="134" t="s">
        <v>2184</v>
      </c>
      <c r="L855" s="7" t="s">
        <v>2140</v>
      </c>
      <c r="M855" s="7"/>
      <c r="N855" s="7"/>
      <c r="O855" s="136"/>
      <c r="P855" s="135"/>
      <c r="Q855" s="2"/>
      <c r="R855" s="7"/>
      <c r="S855" s="7"/>
      <c r="T855" s="7"/>
      <c r="U855" s="7"/>
      <c r="V855" s="7"/>
      <c r="W855" s="7"/>
      <c r="X855" s="7"/>
      <c r="Y855" s="7"/>
    </row>
    <row r="856" spans="1:25" ht="13.5" customHeight="1">
      <c r="A856" s="2" t="s">
        <v>47</v>
      </c>
      <c r="B856" s="2" t="s">
        <v>2143</v>
      </c>
      <c r="C856" s="7" t="s">
        <v>2138</v>
      </c>
      <c r="D856" s="2" t="s">
        <v>2190</v>
      </c>
      <c r="E856" s="7"/>
      <c r="F856" s="7"/>
      <c r="G856" s="7"/>
      <c r="H856" s="7">
        <v>1</v>
      </c>
      <c r="I856" s="113">
        <v>1</v>
      </c>
      <c r="J856" s="19" t="str">
        <f t="shared" si="47"/>
        <v>O</v>
      </c>
      <c r="K856" s="137">
        <v>36984</v>
      </c>
      <c r="L856" s="7" t="s">
        <v>2140</v>
      </c>
      <c r="M856" s="7"/>
      <c r="N856" s="41"/>
      <c r="O856" s="136"/>
      <c r="P856" s="135"/>
      <c r="Q856" s="2"/>
      <c r="R856" s="7"/>
      <c r="S856" s="7"/>
      <c r="T856" s="7"/>
      <c r="U856" s="7"/>
      <c r="V856" s="7"/>
      <c r="W856" s="7"/>
      <c r="X856" s="7"/>
      <c r="Y856" s="7"/>
    </row>
    <row r="857" spans="1:25" ht="13.5" customHeight="1">
      <c r="A857" s="2" t="s">
        <v>47</v>
      </c>
      <c r="B857" s="2" t="s">
        <v>2143</v>
      </c>
      <c r="C857" s="7" t="s">
        <v>2138</v>
      </c>
      <c r="D857" s="2" t="s">
        <v>2191</v>
      </c>
      <c r="E857" s="7"/>
      <c r="F857" s="7"/>
      <c r="G857" s="7"/>
      <c r="H857" s="7">
        <v>1</v>
      </c>
      <c r="I857" s="113">
        <v>1</v>
      </c>
      <c r="J857" s="19" t="str">
        <f t="shared" si="47"/>
        <v>O</v>
      </c>
      <c r="K857" s="137">
        <v>36984</v>
      </c>
      <c r="L857" s="7" t="s">
        <v>2140</v>
      </c>
      <c r="M857" s="7"/>
      <c r="N857" s="41"/>
      <c r="O857" s="136"/>
      <c r="P857" s="135"/>
      <c r="Q857" s="2"/>
      <c r="R857" s="7"/>
      <c r="S857" s="7"/>
      <c r="T857" s="7"/>
      <c r="U857" s="7"/>
      <c r="V857" s="7"/>
      <c r="W857" s="7"/>
      <c r="X857" s="7"/>
      <c r="Y857" s="7"/>
    </row>
    <row r="858" spans="1:25" ht="13.5" customHeight="1">
      <c r="A858" s="2" t="s">
        <v>47</v>
      </c>
      <c r="B858" s="2" t="s">
        <v>2143</v>
      </c>
      <c r="C858" s="7" t="s">
        <v>2138</v>
      </c>
      <c r="D858" s="2" t="s">
        <v>2192</v>
      </c>
      <c r="E858" s="7"/>
      <c r="F858" s="7"/>
      <c r="G858" s="7"/>
      <c r="H858" s="7">
        <v>1</v>
      </c>
      <c r="I858" s="113">
        <v>1</v>
      </c>
      <c r="J858" s="19" t="str">
        <f t="shared" si="47"/>
        <v>O</v>
      </c>
      <c r="K858" s="166" t="s">
        <v>2193</v>
      </c>
      <c r="L858" s="7" t="s">
        <v>2140</v>
      </c>
      <c r="M858" s="7"/>
      <c r="N858" s="41"/>
      <c r="O858" s="136"/>
      <c r="P858" s="135"/>
      <c r="Q858" s="2"/>
      <c r="R858" s="7"/>
      <c r="S858" s="7"/>
      <c r="T858" s="7"/>
      <c r="U858" s="7"/>
      <c r="V858" s="7"/>
      <c r="W858" s="7"/>
      <c r="X858" s="7"/>
      <c r="Y858" s="7"/>
    </row>
    <row r="859" spans="1:25" ht="13.5" customHeight="1">
      <c r="A859" s="2" t="s">
        <v>47</v>
      </c>
      <c r="B859" s="2" t="s">
        <v>2143</v>
      </c>
      <c r="C859" s="7" t="s">
        <v>2138</v>
      </c>
      <c r="D859" s="2" t="s">
        <v>2194</v>
      </c>
      <c r="E859" s="7"/>
      <c r="F859" s="7"/>
      <c r="G859" s="7"/>
      <c r="H859" s="7">
        <v>1</v>
      </c>
      <c r="I859" s="113">
        <v>1</v>
      </c>
      <c r="J859" s="19" t="str">
        <f t="shared" si="47"/>
        <v>O</v>
      </c>
      <c r="K859" s="166" t="s">
        <v>2193</v>
      </c>
      <c r="L859" s="7" t="s">
        <v>2140</v>
      </c>
      <c r="M859" s="7"/>
      <c r="N859" s="41"/>
      <c r="O859" s="136"/>
      <c r="P859" s="135"/>
      <c r="Q859" s="2"/>
      <c r="R859" s="7"/>
      <c r="S859" s="7"/>
      <c r="T859" s="7"/>
      <c r="U859" s="7"/>
      <c r="V859" s="7"/>
      <c r="W859" s="7"/>
      <c r="X859" s="7"/>
      <c r="Y859" s="7"/>
    </row>
    <row r="860" spans="1:25" ht="13.5" customHeight="1">
      <c r="A860" s="2" t="s">
        <v>47</v>
      </c>
      <c r="B860" s="2" t="s">
        <v>2143</v>
      </c>
      <c r="C860" s="7" t="s">
        <v>2138</v>
      </c>
      <c r="D860" s="2" t="s">
        <v>2195</v>
      </c>
      <c r="E860" s="7"/>
      <c r="F860" s="7"/>
      <c r="G860" s="7"/>
      <c r="H860" s="7">
        <v>1</v>
      </c>
      <c r="I860" s="113">
        <v>1</v>
      </c>
      <c r="J860" s="19" t="str">
        <f t="shared" si="47"/>
        <v>O</v>
      </c>
      <c r="K860" s="166" t="s">
        <v>2193</v>
      </c>
      <c r="L860" s="7" t="s">
        <v>2140</v>
      </c>
      <c r="M860" s="7"/>
      <c r="N860" s="41"/>
      <c r="O860" s="136"/>
      <c r="P860" s="135"/>
      <c r="Q860" s="2"/>
      <c r="R860" s="7"/>
      <c r="S860" s="7"/>
      <c r="T860" s="7"/>
      <c r="U860" s="7"/>
      <c r="V860" s="7"/>
      <c r="W860" s="7"/>
      <c r="X860" s="7"/>
      <c r="Y860" s="7"/>
    </row>
    <row r="861" spans="1:25" ht="13.5" customHeight="1">
      <c r="A861" s="2" t="s">
        <v>47</v>
      </c>
      <c r="B861" s="2" t="s">
        <v>2143</v>
      </c>
      <c r="C861" s="7" t="s">
        <v>2138</v>
      </c>
      <c r="D861" s="2" t="s">
        <v>2196</v>
      </c>
      <c r="E861" s="7"/>
      <c r="F861" s="7"/>
      <c r="G861" s="7"/>
      <c r="H861" s="7">
        <v>1</v>
      </c>
      <c r="I861" s="113">
        <v>1</v>
      </c>
      <c r="J861" s="19" t="str">
        <f t="shared" si="47"/>
        <v>O</v>
      </c>
      <c r="K861" s="166" t="s">
        <v>2193</v>
      </c>
      <c r="L861" s="7" t="s">
        <v>2140</v>
      </c>
      <c r="M861" s="7"/>
      <c r="N861" s="41"/>
      <c r="O861" s="136"/>
      <c r="P861" s="135"/>
      <c r="Q861" s="2"/>
      <c r="R861" s="7"/>
      <c r="S861" s="7"/>
      <c r="T861" s="7"/>
      <c r="U861" s="7"/>
      <c r="V861" s="7"/>
      <c r="W861" s="7"/>
      <c r="X861" s="7"/>
      <c r="Y861" s="7"/>
    </row>
    <row r="862" spans="1:25" ht="13.5" customHeight="1">
      <c r="A862" s="2" t="s">
        <v>47</v>
      </c>
      <c r="B862" s="2" t="s">
        <v>2143</v>
      </c>
      <c r="C862" s="7" t="s">
        <v>2138</v>
      </c>
      <c r="D862" s="2" t="s">
        <v>2197</v>
      </c>
      <c r="E862" s="7"/>
      <c r="F862" s="7"/>
      <c r="G862" s="7"/>
      <c r="H862" s="7">
        <v>1</v>
      </c>
      <c r="I862" s="113">
        <v>1</v>
      </c>
      <c r="J862" s="19" t="str">
        <f t="shared" si="47"/>
        <v>O</v>
      </c>
      <c r="K862" s="166" t="s">
        <v>2193</v>
      </c>
      <c r="L862" s="7" t="s">
        <v>2140</v>
      </c>
      <c r="M862" s="7"/>
      <c r="N862" s="41"/>
      <c r="O862" s="136"/>
      <c r="P862" s="135"/>
      <c r="Q862" s="2"/>
      <c r="R862" s="7"/>
      <c r="S862" s="7"/>
      <c r="T862" s="7"/>
      <c r="U862" s="7"/>
      <c r="V862" s="7"/>
      <c r="W862" s="7"/>
      <c r="X862" s="7"/>
      <c r="Y862" s="7"/>
    </row>
    <row r="863" spans="1:25" ht="13.5" customHeight="1">
      <c r="A863" s="2" t="s">
        <v>47</v>
      </c>
      <c r="B863" s="2" t="s">
        <v>2143</v>
      </c>
      <c r="C863" s="7" t="s">
        <v>2138</v>
      </c>
      <c r="D863" s="2" t="s">
        <v>2198</v>
      </c>
      <c r="E863" s="7"/>
      <c r="F863" s="7"/>
      <c r="G863" s="7"/>
      <c r="H863" s="7">
        <v>1</v>
      </c>
      <c r="I863" s="113">
        <v>1</v>
      </c>
      <c r="J863" s="19" t="str">
        <f t="shared" si="47"/>
        <v>O</v>
      </c>
      <c r="K863" s="166" t="s">
        <v>2193</v>
      </c>
      <c r="L863" s="7" t="s">
        <v>2140</v>
      </c>
      <c r="M863" s="7"/>
      <c r="N863" s="7"/>
      <c r="O863" s="136"/>
      <c r="P863" s="135"/>
      <c r="Q863" s="2"/>
      <c r="R863" s="7"/>
      <c r="S863" s="7"/>
      <c r="T863" s="7"/>
      <c r="U863" s="7"/>
      <c r="V863" s="7"/>
      <c r="W863" s="7"/>
      <c r="X863" s="7"/>
      <c r="Y863" s="7"/>
    </row>
    <row r="864" spans="1:25" ht="13.5" customHeight="1">
      <c r="A864" s="2" t="s">
        <v>47</v>
      </c>
      <c r="B864" s="2" t="s">
        <v>2143</v>
      </c>
      <c r="C864" s="7" t="s">
        <v>2138</v>
      </c>
      <c r="D864" s="2" t="s">
        <v>2199</v>
      </c>
      <c r="E864" s="7"/>
      <c r="F864" s="7"/>
      <c r="G864" s="7"/>
      <c r="H864" s="7">
        <v>1</v>
      </c>
      <c r="I864" s="113">
        <v>1</v>
      </c>
      <c r="J864" s="19" t="str">
        <f t="shared" si="47"/>
        <v>O</v>
      </c>
      <c r="K864" s="166" t="s">
        <v>2193</v>
      </c>
      <c r="L864" s="7" t="s">
        <v>2140</v>
      </c>
      <c r="M864" s="7"/>
      <c r="N864" s="7"/>
      <c r="O864" s="136"/>
      <c r="P864" s="135"/>
      <c r="Q864" s="2"/>
      <c r="R864" s="7"/>
      <c r="S864" s="7"/>
      <c r="T864" s="7"/>
      <c r="U864" s="7"/>
      <c r="V864" s="7"/>
      <c r="W864" s="7"/>
      <c r="X864" s="7"/>
      <c r="Y864" s="7"/>
    </row>
    <row r="865" spans="1:25" ht="13.5" customHeight="1">
      <c r="A865" s="2" t="s">
        <v>47</v>
      </c>
      <c r="B865" s="2" t="s">
        <v>2143</v>
      </c>
      <c r="C865" s="7" t="s">
        <v>2138</v>
      </c>
      <c r="D865" s="2" t="s">
        <v>2200</v>
      </c>
      <c r="E865" s="7"/>
      <c r="F865" s="7"/>
      <c r="G865" s="7"/>
      <c r="H865" s="7">
        <v>1</v>
      </c>
      <c r="I865" s="113">
        <v>1</v>
      </c>
      <c r="J865" s="19" t="str">
        <f t="shared" si="47"/>
        <v>O</v>
      </c>
      <c r="K865" s="166" t="s">
        <v>2193</v>
      </c>
      <c r="L865" s="7" t="s">
        <v>2140</v>
      </c>
      <c r="M865" s="7"/>
      <c r="N865" s="7"/>
      <c r="O865" s="136"/>
      <c r="P865" s="135"/>
      <c r="Q865" s="2"/>
      <c r="R865" s="7"/>
      <c r="S865" s="7"/>
      <c r="T865" s="7"/>
      <c r="U865" s="7"/>
      <c r="V865" s="7"/>
      <c r="W865" s="7"/>
      <c r="X865" s="7"/>
      <c r="Y865" s="7"/>
    </row>
    <row r="866" spans="1:25" ht="13.5" customHeight="1">
      <c r="A866" s="2" t="s">
        <v>47</v>
      </c>
      <c r="B866" s="2" t="s">
        <v>2143</v>
      </c>
      <c r="C866" s="7" t="s">
        <v>2138</v>
      </c>
      <c r="D866" s="2" t="s">
        <v>2201</v>
      </c>
      <c r="E866" s="7"/>
      <c r="F866" s="7"/>
      <c r="G866" s="7"/>
      <c r="H866" s="7">
        <v>1</v>
      </c>
      <c r="I866" s="113">
        <v>1</v>
      </c>
      <c r="J866" s="19" t="str">
        <f t="shared" si="47"/>
        <v>O</v>
      </c>
      <c r="K866" s="166" t="s">
        <v>2193</v>
      </c>
      <c r="L866" s="7" t="s">
        <v>2140</v>
      </c>
      <c r="M866" s="7"/>
      <c r="N866" s="7"/>
      <c r="O866" s="136"/>
      <c r="P866" s="135"/>
      <c r="Q866" s="2"/>
      <c r="R866" s="7"/>
      <c r="S866" s="7"/>
      <c r="T866" s="7"/>
      <c r="U866" s="7"/>
      <c r="V866" s="7"/>
      <c r="W866" s="7"/>
      <c r="X866" s="7"/>
      <c r="Y866" s="7"/>
    </row>
    <row r="867" spans="1:25" ht="13.5" customHeight="1">
      <c r="A867" s="2" t="s">
        <v>47</v>
      </c>
      <c r="B867" s="2" t="s">
        <v>2143</v>
      </c>
      <c r="C867" s="7" t="s">
        <v>2138</v>
      </c>
      <c r="D867" s="2" t="s">
        <v>2202</v>
      </c>
      <c r="E867" s="7"/>
      <c r="F867" s="7"/>
      <c r="G867" s="7"/>
      <c r="H867" s="7">
        <v>1</v>
      </c>
      <c r="I867" s="113">
        <v>1</v>
      </c>
      <c r="J867" s="19" t="str">
        <f t="shared" si="47"/>
        <v>O</v>
      </c>
      <c r="K867" s="166" t="s">
        <v>2193</v>
      </c>
      <c r="L867" s="7" t="s">
        <v>2140</v>
      </c>
      <c r="M867" s="7"/>
      <c r="N867" s="7"/>
      <c r="O867" s="136"/>
      <c r="P867" s="135"/>
      <c r="Q867" s="2"/>
      <c r="R867" s="7"/>
      <c r="S867" s="7"/>
      <c r="T867" s="7"/>
      <c r="U867" s="7"/>
      <c r="V867" s="7"/>
      <c r="W867" s="7"/>
      <c r="X867" s="7"/>
      <c r="Y867" s="7"/>
    </row>
    <row r="868" spans="1:25" ht="13.5" customHeight="1">
      <c r="A868" s="2" t="s">
        <v>47</v>
      </c>
      <c r="B868" s="2" t="s">
        <v>2143</v>
      </c>
      <c r="C868" s="7" t="s">
        <v>2138</v>
      </c>
      <c r="D868" s="2" t="s">
        <v>2203</v>
      </c>
      <c r="E868" s="7"/>
      <c r="F868" s="7"/>
      <c r="G868" s="7"/>
      <c r="H868" s="7">
        <v>5</v>
      </c>
      <c r="I868" s="113">
        <v>2</v>
      </c>
      <c r="J868" s="19" t="str">
        <f t="shared" si="47"/>
        <v>O</v>
      </c>
      <c r="K868" s="166" t="s">
        <v>2193</v>
      </c>
      <c r="L868" s="7" t="s">
        <v>2140</v>
      </c>
      <c r="M868" s="7"/>
      <c r="N868" s="7"/>
      <c r="O868" s="136"/>
      <c r="P868" s="135"/>
      <c r="Q868" s="2"/>
      <c r="R868" s="7"/>
      <c r="S868" s="7"/>
      <c r="T868" s="7"/>
      <c r="U868" s="7"/>
      <c r="V868" s="7"/>
      <c r="W868" s="7"/>
      <c r="X868" s="7"/>
      <c r="Y868" s="7"/>
    </row>
    <row r="869" spans="1:25" ht="13.5" customHeight="1">
      <c r="A869" s="2" t="s">
        <v>47</v>
      </c>
      <c r="B869" s="2" t="s">
        <v>2143</v>
      </c>
      <c r="C869" s="7" t="s">
        <v>2138</v>
      </c>
      <c r="D869" s="2" t="s">
        <v>2204</v>
      </c>
      <c r="E869" s="7"/>
      <c r="F869" s="7"/>
      <c r="G869" s="7"/>
      <c r="H869" s="7">
        <v>5</v>
      </c>
      <c r="I869" s="113">
        <v>3</v>
      </c>
      <c r="J869" s="19" t="str">
        <f t="shared" si="47"/>
        <v>O</v>
      </c>
      <c r="K869" s="166" t="s">
        <v>2193</v>
      </c>
      <c r="L869" s="7" t="s">
        <v>2140</v>
      </c>
      <c r="M869" s="7"/>
      <c r="N869" s="41"/>
      <c r="O869" s="136"/>
      <c r="P869" s="135"/>
      <c r="Q869" s="2"/>
      <c r="R869" s="7"/>
      <c r="S869" s="7"/>
      <c r="T869" s="7"/>
      <c r="U869" s="7"/>
      <c r="V869" s="7"/>
      <c r="W869" s="7"/>
      <c r="X869" s="7"/>
      <c r="Y869" s="7"/>
    </row>
    <row r="870" spans="1:25" ht="13.5" customHeight="1">
      <c r="A870" s="2" t="s">
        <v>47</v>
      </c>
      <c r="B870" s="2" t="s">
        <v>2143</v>
      </c>
      <c r="C870" s="7" t="s">
        <v>1491</v>
      </c>
      <c r="D870" s="2" t="s">
        <v>2205</v>
      </c>
      <c r="E870" s="7"/>
      <c r="F870" s="7"/>
      <c r="G870" s="7"/>
      <c r="H870" s="7">
        <v>1</v>
      </c>
      <c r="I870" s="7">
        <v>1</v>
      </c>
      <c r="J870" s="19" t="str">
        <f t="shared" si="47"/>
        <v>O</v>
      </c>
      <c r="K870" s="166" t="s">
        <v>2193</v>
      </c>
      <c r="L870" s="7" t="s">
        <v>2140</v>
      </c>
      <c r="M870" s="7"/>
      <c r="N870" s="7"/>
      <c r="O870" s="136"/>
      <c r="P870" s="135"/>
      <c r="Q870" s="2"/>
      <c r="R870" s="7"/>
      <c r="S870" s="7"/>
      <c r="T870" s="7"/>
      <c r="U870" s="7"/>
      <c r="V870" s="7"/>
      <c r="W870" s="7"/>
      <c r="X870" s="7"/>
      <c r="Y870" s="7"/>
    </row>
    <row r="871" spans="1:25" ht="13.5" customHeight="1">
      <c r="A871" s="2" t="s">
        <v>47</v>
      </c>
      <c r="B871" s="2" t="s">
        <v>2143</v>
      </c>
      <c r="C871" s="7" t="s">
        <v>1491</v>
      </c>
      <c r="D871" s="2" t="s">
        <v>2206</v>
      </c>
      <c r="E871" s="7"/>
      <c r="F871" s="7"/>
      <c r="G871" s="7"/>
      <c r="H871" s="7">
        <v>4</v>
      </c>
      <c r="I871" s="7">
        <v>1</v>
      </c>
      <c r="J871" s="19" t="str">
        <f t="shared" si="47"/>
        <v>O</v>
      </c>
      <c r="K871" s="166" t="s">
        <v>2193</v>
      </c>
      <c r="L871" s="7" t="s">
        <v>2140</v>
      </c>
      <c r="M871" s="7"/>
      <c r="N871" s="7"/>
      <c r="O871" s="136"/>
      <c r="P871" s="135"/>
      <c r="Q871" s="2"/>
      <c r="R871" s="7"/>
      <c r="S871" s="7"/>
      <c r="T871" s="7"/>
      <c r="U871" s="7"/>
      <c r="V871" s="7"/>
      <c r="W871" s="7"/>
      <c r="X871" s="7"/>
      <c r="Y871" s="7"/>
    </row>
    <row r="872" spans="1:25" ht="13.5" customHeight="1">
      <c r="A872" s="2" t="s">
        <v>47</v>
      </c>
      <c r="B872" s="2" t="s">
        <v>2153</v>
      </c>
      <c r="C872" s="7" t="s">
        <v>2138</v>
      </c>
      <c r="D872" s="2" t="s">
        <v>2207</v>
      </c>
      <c r="E872" s="7"/>
      <c r="F872" s="7"/>
      <c r="G872" s="7"/>
      <c r="H872" s="7">
        <v>5</v>
      </c>
      <c r="I872" s="113">
        <v>1</v>
      </c>
      <c r="J872" s="19" t="str">
        <f t="shared" si="47"/>
        <v>O</v>
      </c>
      <c r="K872" s="166" t="s">
        <v>2193</v>
      </c>
      <c r="L872" s="7" t="s">
        <v>2140</v>
      </c>
      <c r="M872" s="7"/>
      <c r="N872" s="41"/>
      <c r="O872" s="136"/>
      <c r="P872" s="135"/>
      <c r="Q872" s="2"/>
      <c r="R872" s="7"/>
      <c r="S872" s="7"/>
      <c r="T872" s="7"/>
      <c r="U872" s="7"/>
      <c r="V872" s="7"/>
      <c r="W872" s="7"/>
      <c r="X872" s="7"/>
      <c r="Y872" s="7"/>
    </row>
    <row r="873" spans="1:25" ht="13.5" customHeight="1">
      <c r="A873" s="2" t="s">
        <v>47</v>
      </c>
      <c r="B873" s="2" t="s">
        <v>2153</v>
      </c>
      <c r="C873" s="7" t="s">
        <v>2138</v>
      </c>
      <c r="D873" s="2" t="s">
        <v>2208</v>
      </c>
      <c r="E873" s="7"/>
      <c r="F873" s="7"/>
      <c r="G873" s="7"/>
      <c r="H873" s="7">
        <v>5</v>
      </c>
      <c r="I873" s="113">
        <v>1</v>
      </c>
      <c r="J873" s="19" t="str">
        <f t="shared" si="47"/>
        <v>O</v>
      </c>
      <c r="K873" s="166" t="s">
        <v>2193</v>
      </c>
      <c r="L873" s="7" t="s">
        <v>2140</v>
      </c>
      <c r="M873" s="7"/>
      <c r="N873" s="41"/>
      <c r="O873" s="136"/>
      <c r="P873" s="135"/>
      <c r="Q873" s="2"/>
      <c r="R873" s="7"/>
      <c r="S873" s="7"/>
      <c r="T873" s="7"/>
      <c r="U873" s="7"/>
      <c r="V873" s="7"/>
      <c r="W873" s="7"/>
      <c r="X873" s="7"/>
      <c r="Y873" s="7"/>
    </row>
    <row r="874" spans="1:25" ht="13.5" customHeight="1">
      <c r="A874" s="2" t="s">
        <v>47</v>
      </c>
      <c r="B874" s="2" t="s">
        <v>2153</v>
      </c>
      <c r="C874" s="7" t="s">
        <v>2138</v>
      </c>
      <c r="D874" s="2" t="s">
        <v>2209</v>
      </c>
      <c r="E874" s="7"/>
      <c r="F874" s="7"/>
      <c r="G874" s="7"/>
      <c r="H874" s="7">
        <v>5</v>
      </c>
      <c r="I874" s="113">
        <v>2</v>
      </c>
      <c r="J874" s="19" t="str">
        <f t="shared" si="47"/>
        <v>O</v>
      </c>
      <c r="K874" s="166" t="s">
        <v>2193</v>
      </c>
      <c r="L874" s="7" t="s">
        <v>2140</v>
      </c>
      <c r="M874" s="7"/>
      <c r="N874" s="41"/>
      <c r="O874" s="136"/>
      <c r="P874" s="135"/>
      <c r="Q874" s="2"/>
      <c r="R874" s="7"/>
      <c r="S874" s="7"/>
      <c r="T874" s="7"/>
      <c r="U874" s="7"/>
      <c r="V874" s="7"/>
      <c r="W874" s="7"/>
      <c r="X874" s="7"/>
      <c r="Y874" s="7"/>
    </row>
    <row r="875" spans="1:25" ht="13.5" customHeight="1">
      <c r="A875" s="2" t="s">
        <v>47</v>
      </c>
      <c r="B875" s="2" t="s">
        <v>2153</v>
      </c>
      <c r="C875" s="7" t="s">
        <v>2138</v>
      </c>
      <c r="D875" s="2" t="s">
        <v>2210</v>
      </c>
      <c r="E875" s="7"/>
      <c r="F875" s="7"/>
      <c r="G875" s="7"/>
      <c r="H875" s="7">
        <v>1</v>
      </c>
      <c r="I875" s="113">
        <v>1</v>
      </c>
      <c r="J875" s="19" t="str">
        <f t="shared" si="47"/>
        <v>O</v>
      </c>
      <c r="K875" s="166" t="s">
        <v>2193</v>
      </c>
      <c r="L875" s="7" t="s">
        <v>2140</v>
      </c>
      <c r="M875" s="7"/>
      <c r="N875" s="41"/>
      <c r="O875" s="136"/>
      <c r="P875" s="135"/>
      <c r="Q875" s="2"/>
      <c r="R875" s="7"/>
      <c r="S875" s="7"/>
      <c r="T875" s="7"/>
      <c r="U875" s="7"/>
      <c r="V875" s="7"/>
      <c r="W875" s="7"/>
      <c r="X875" s="7"/>
      <c r="Y875" s="7"/>
    </row>
    <row r="876" spans="1:25" ht="13.5" customHeight="1">
      <c r="A876" s="2" t="s">
        <v>47</v>
      </c>
      <c r="B876" s="2" t="s">
        <v>2153</v>
      </c>
      <c r="C876" s="7" t="s">
        <v>2138</v>
      </c>
      <c r="D876" s="2" t="s">
        <v>2211</v>
      </c>
      <c r="E876" s="7"/>
      <c r="F876" s="7"/>
      <c r="G876" s="7"/>
      <c r="H876" s="7">
        <v>5</v>
      </c>
      <c r="I876" s="113">
        <v>1</v>
      </c>
      <c r="J876" s="19" t="str">
        <f t="shared" si="47"/>
        <v>O</v>
      </c>
      <c r="K876" s="166" t="s">
        <v>2193</v>
      </c>
      <c r="L876" s="7" t="s">
        <v>2140</v>
      </c>
      <c r="M876" s="7"/>
      <c r="N876" s="41"/>
      <c r="O876" s="136"/>
      <c r="P876" s="135"/>
      <c r="Q876" s="2"/>
      <c r="R876" s="7"/>
      <c r="S876" s="7"/>
      <c r="T876" s="7"/>
      <c r="U876" s="7"/>
      <c r="V876" s="7"/>
      <c r="W876" s="7"/>
      <c r="X876" s="7"/>
      <c r="Y876" s="7"/>
    </row>
    <row r="877" spans="1:25" ht="13.5" customHeight="1">
      <c r="A877" s="2" t="s">
        <v>47</v>
      </c>
      <c r="B877" s="2" t="s">
        <v>2143</v>
      </c>
      <c r="C877" s="7" t="s">
        <v>2138</v>
      </c>
      <c r="D877" s="2" t="s">
        <v>2212</v>
      </c>
      <c r="E877" s="7"/>
      <c r="F877" s="7"/>
      <c r="G877" s="7"/>
      <c r="H877" s="7">
        <v>5</v>
      </c>
      <c r="I877" s="113">
        <v>1</v>
      </c>
      <c r="J877" s="19" t="str">
        <f t="shared" si="47"/>
        <v>O</v>
      </c>
      <c r="K877" s="166" t="s">
        <v>2193</v>
      </c>
      <c r="L877" s="7" t="s">
        <v>2140</v>
      </c>
      <c r="M877" s="7"/>
      <c r="N877" s="41"/>
      <c r="O877" s="136"/>
      <c r="P877" s="135"/>
      <c r="Q877" s="2"/>
      <c r="R877" s="7"/>
      <c r="S877" s="7"/>
      <c r="T877" s="7"/>
      <c r="U877" s="7"/>
      <c r="V877" s="7"/>
      <c r="W877" s="7"/>
      <c r="X877" s="7"/>
      <c r="Y877" s="7"/>
    </row>
    <row r="878" spans="1:25" ht="13.5" customHeight="1">
      <c r="A878" s="2" t="s">
        <v>47</v>
      </c>
      <c r="B878" s="2" t="s">
        <v>2153</v>
      </c>
      <c r="C878" s="7" t="s">
        <v>2138</v>
      </c>
      <c r="D878" s="2" t="s">
        <v>2213</v>
      </c>
      <c r="E878" s="7"/>
      <c r="F878" s="7"/>
      <c r="G878" s="7"/>
      <c r="H878" s="7">
        <v>3</v>
      </c>
      <c r="I878" s="113">
        <v>1</v>
      </c>
      <c r="J878" s="19" t="str">
        <f t="shared" si="47"/>
        <v>O</v>
      </c>
      <c r="K878" s="166" t="s">
        <v>2193</v>
      </c>
      <c r="L878" s="7" t="s">
        <v>2140</v>
      </c>
      <c r="M878" s="7"/>
      <c r="N878" s="41"/>
      <c r="O878" s="136"/>
      <c r="P878" s="135"/>
      <c r="Q878" s="2"/>
      <c r="R878" s="7"/>
      <c r="S878" s="7"/>
      <c r="T878" s="7"/>
      <c r="U878" s="7"/>
      <c r="V878" s="7"/>
      <c r="W878" s="7"/>
      <c r="X878" s="7"/>
      <c r="Y878" s="7"/>
    </row>
    <row r="879" spans="1:25" ht="13.5" customHeight="1">
      <c r="A879" s="2" t="s">
        <v>47</v>
      </c>
      <c r="B879" s="2" t="s">
        <v>2153</v>
      </c>
      <c r="C879" s="7" t="s">
        <v>2138</v>
      </c>
      <c r="D879" s="2" t="s">
        <v>2214</v>
      </c>
      <c r="E879" s="7"/>
      <c r="F879" s="7"/>
      <c r="G879" s="7"/>
      <c r="H879" s="7">
        <v>5</v>
      </c>
      <c r="I879" s="113">
        <v>1</v>
      </c>
      <c r="J879" s="19" t="str">
        <f t="shared" si="47"/>
        <v>O</v>
      </c>
      <c r="K879" s="166" t="s">
        <v>2193</v>
      </c>
      <c r="L879" s="7" t="s">
        <v>2140</v>
      </c>
      <c r="M879" s="7"/>
      <c r="N879" s="41"/>
      <c r="O879" s="136"/>
      <c r="P879" s="135"/>
      <c r="Q879" s="2"/>
      <c r="R879" s="7"/>
      <c r="S879" s="7"/>
      <c r="T879" s="7"/>
      <c r="U879" s="7"/>
      <c r="V879" s="7"/>
      <c r="W879" s="7"/>
      <c r="X879" s="7"/>
      <c r="Y879" s="7"/>
    </row>
    <row r="880" spans="1:25" ht="13.5" customHeight="1">
      <c r="A880" s="2" t="s">
        <v>47</v>
      </c>
      <c r="B880" s="2" t="s">
        <v>2153</v>
      </c>
      <c r="C880" s="7" t="s">
        <v>2179</v>
      </c>
      <c r="D880" s="2" t="s">
        <v>2215</v>
      </c>
      <c r="E880" s="7"/>
      <c r="F880" s="7"/>
      <c r="G880" s="7"/>
      <c r="H880" s="7">
        <v>1</v>
      </c>
      <c r="I880" s="113">
        <v>1</v>
      </c>
      <c r="J880" s="19" t="str">
        <f t="shared" si="47"/>
        <v>O</v>
      </c>
      <c r="K880" s="166" t="s">
        <v>2193</v>
      </c>
      <c r="L880" s="7" t="s">
        <v>2140</v>
      </c>
      <c r="M880" s="7"/>
      <c r="N880" s="41"/>
      <c r="O880" s="136"/>
      <c r="P880" s="135"/>
      <c r="Q880" s="2"/>
      <c r="R880" s="7"/>
      <c r="S880" s="7"/>
      <c r="T880" s="7"/>
      <c r="U880" s="7"/>
      <c r="V880" s="7"/>
      <c r="W880" s="7"/>
      <c r="X880" s="7"/>
      <c r="Y880" s="7"/>
    </row>
    <row r="881" spans="1:25" ht="13.5" customHeight="1">
      <c r="A881" s="2" t="s">
        <v>47</v>
      </c>
      <c r="B881" s="2" t="s">
        <v>2143</v>
      </c>
      <c r="C881" s="7" t="s">
        <v>2138</v>
      </c>
      <c r="D881" s="2" t="s">
        <v>2216</v>
      </c>
      <c r="E881" s="7"/>
      <c r="F881" s="7"/>
      <c r="G881" s="7"/>
      <c r="H881" s="7">
        <v>2</v>
      </c>
      <c r="I881" s="113">
        <v>1</v>
      </c>
      <c r="J881" s="19" t="str">
        <f t="shared" si="47"/>
        <v>O</v>
      </c>
      <c r="K881" s="166" t="s">
        <v>2193</v>
      </c>
      <c r="L881" s="7" t="s">
        <v>2140</v>
      </c>
      <c r="M881" s="7"/>
      <c r="N881" s="41"/>
      <c r="O881" s="136"/>
      <c r="P881" s="135"/>
      <c r="Q881" s="2"/>
      <c r="R881" s="7"/>
      <c r="S881" s="7"/>
      <c r="T881" s="7"/>
      <c r="U881" s="7"/>
      <c r="V881" s="7"/>
      <c r="W881" s="7"/>
      <c r="X881" s="7"/>
      <c r="Y881" s="7"/>
    </row>
    <row r="882" spans="1:25" ht="13.5" customHeight="1">
      <c r="A882" s="2" t="s">
        <v>47</v>
      </c>
      <c r="B882" s="2" t="s">
        <v>2153</v>
      </c>
      <c r="C882" s="7" t="s">
        <v>2138</v>
      </c>
      <c r="D882" s="2" t="s">
        <v>2217</v>
      </c>
      <c r="E882" s="7"/>
      <c r="F882" s="7"/>
      <c r="G882" s="7"/>
      <c r="H882" s="7">
        <v>5</v>
      </c>
      <c r="I882" s="113">
        <v>1</v>
      </c>
      <c r="J882" s="19" t="str">
        <f t="shared" ref="J882:J944" si="49">IF(H882&lt;I882,"X","O")</f>
        <v>O</v>
      </c>
      <c r="K882" s="166" t="s">
        <v>2193</v>
      </c>
      <c r="L882" s="7" t="s">
        <v>2140</v>
      </c>
      <c r="M882" s="7"/>
      <c r="N882" s="41"/>
      <c r="O882" s="136"/>
      <c r="P882" s="135"/>
      <c r="Q882" s="2"/>
      <c r="R882" s="7"/>
      <c r="S882" s="7"/>
      <c r="T882" s="7"/>
      <c r="U882" s="7"/>
      <c r="V882" s="7"/>
      <c r="W882" s="7"/>
      <c r="X882" s="7"/>
      <c r="Y882" s="7"/>
    </row>
    <row r="883" spans="1:25" ht="13.5" customHeight="1">
      <c r="A883" s="2" t="s">
        <v>47</v>
      </c>
      <c r="B883" s="2" t="s">
        <v>2153</v>
      </c>
      <c r="C883" s="7" t="s">
        <v>2138</v>
      </c>
      <c r="D883" s="2" t="s">
        <v>2218</v>
      </c>
      <c r="E883" s="7"/>
      <c r="F883" s="7"/>
      <c r="G883" s="7"/>
      <c r="H883" s="7">
        <v>1</v>
      </c>
      <c r="I883" s="113">
        <v>1</v>
      </c>
      <c r="J883" s="19" t="str">
        <f t="shared" si="49"/>
        <v>O</v>
      </c>
      <c r="K883" s="166" t="s">
        <v>2193</v>
      </c>
      <c r="L883" s="7" t="s">
        <v>2140</v>
      </c>
      <c r="M883" s="7"/>
      <c r="N883" s="41"/>
      <c r="O883" s="136"/>
      <c r="P883" s="135"/>
      <c r="Q883" s="2"/>
      <c r="R883" s="7"/>
      <c r="S883" s="7"/>
      <c r="T883" s="7"/>
      <c r="U883" s="7"/>
      <c r="V883" s="7"/>
      <c r="W883" s="7"/>
      <c r="X883" s="7"/>
      <c r="Y883" s="7"/>
    </row>
    <row r="884" spans="1:25" ht="13.5" customHeight="1">
      <c r="A884" s="2" t="s">
        <v>47</v>
      </c>
      <c r="B884" s="2" t="s">
        <v>2153</v>
      </c>
      <c r="C884" s="7" t="s">
        <v>2138</v>
      </c>
      <c r="D884" s="2" t="s">
        <v>2219</v>
      </c>
      <c r="E884" s="7"/>
      <c r="F884" s="7"/>
      <c r="G884" s="7"/>
      <c r="H884" s="7">
        <v>1</v>
      </c>
      <c r="I884" s="113">
        <v>1</v>
      </c>
      <c r="J884" s="19" t="str">
        <f t="shared" si="49"/>
        <v>O</v>
      </c>
      <c r="K884" s="137">
        <v>36984</v>
      </c>
      <c r="L884" s="7" t="s">
        <v>2140</v>
      </c>
      <c r="M884" s="7"/>
      <c r="N884" s="41"/>
      <c r="O884" s="136"/>
      <c r="P884" s="135"/>
      <c r="Q884" s="2"/>
      <c r="R884" s="7"/>
      <c r="S884" s="7"/>
      <c r="T884" s="7"/>
      <c r="U884" s="7"/>
      <c r="V884" s="7"/>
      <c r="W884" s="7"/>
      <c r="X884" s="7"/>
      <c r="Y884" s="7"/>
    </row>
    <row r="885" spans="1:25" ht="13.5" customHeight="1">
      <c r="A885" s="2" t="s">
        <v>47</v>
      </c>
      <c r="B885" s="2" t="s">
        <v>2153</v>
      </c>
      <c r="C885" s="7" t="s">
        <v>2138</v>
      </c>
      <c r="D885" s="2" t="s">
        <v>2220</v>
      </c>
      <c r="E885" s="7"/>
      <c r="F885" s="7"/>
      <c r="G885" s="7"/>
      <c r="H885" s="7">
        <v>2</v>
      </c>
      <c r="I885" s="113">
        <v>1</v>
      </c>
      <c r="J885" s="19" t="str">
        <f t="shared" si="49"/>
        <v>O</v>
      </c>
      <c r="K885" s="137">
        <v>36984</v>
      </c>
      <c r="L885" s="7" t="s">
        <v>2140</v>
      </c>
      <c r="M885" s="7"/>
      <c r="N885" s="41"/>
      <c r="O885" s="136"/>
      <c r="P885" s="135"/>
      <c r="Q885" s="2"/>
      <c r="R885" s="7"/>
      <c r="S885" s="7"/>
      <c r="T885" s="7"/>
      <c r="U885" s="7"/>
      <c r="V885" s="7"/>
      <c r="W885" s="7"/>
      <c r="X885" s="7"/>
      <c r="Y885" s="7"/>
    </row>
    <row r="886" spans="1:25" ht="13.5" customHeight="1">
      <c r="A886" s="2" t="s">
        <v>47</v>
      </c>
      <c r="B886" s="2" t="s">
        <v>2143</v>
      </c>
      <c r="C886" s="7" t="s">
        <v>2173</v>
      </c>
      <c r="D886" s="2" t="s">
        <v>2221</v>
      </c>
      <c r="E886" s="7" t="s">
        <v>2222</v>
      </c>
      <c r="F886" s="7"/>
      <c r="G886" s="7"/>
      <c r="H886" s="7">
        <v>1</v>
      </c>
      <c r="I886" s="113">
        <v>1</v>
      </c>
      <c r="J886" s="19" t="str">
        <f t="shared" si="49"/>
        <v>O</v>
      </c>
      <c r="K886" s="134" t="s">
        <v>2223</v>
      </c>
      <c r="L886" s="7" t="s">
        <v>2140</v>
      </c>
      <c r="M886" s="7"/>
      <c r="N886" s="7"/>
      <c r="O886" s="136"/>
      <c r="P886" s="135"/>
      <c r="Q886" s="2"/>
      <c r="R886" s="7"/>
      <c r="S886" s="7"/>
      <c r="T886" s="7"/>
      <c r="U886" s="7"/>
      <c r="V886" s="7"/>
      <c r="W886" s="7"/>
      <c r="X886" s="7"/>
      <c r="Y886" s="7"/>
    </row>
    <row r="887" spans="1:25" ht="13.5" customHeight="1">
      <c r="A887" s="2" t="s">
        <v>47</v>
      </c>
      <c r="B887" s="2" t="s">
        <v>2143</v>
      </c>
      <c r="C887" s="7" t="s">
        <v>2173</v>
      </c>
      <c r="D887" s="2" t="s">
        <v>2221</v>
      </c>
      <c r="E887" s="7" t="s">
        <v>2224</v>
      </c>
      <c r="F887" s="7"/>
      <c r="G887" s="7"/>
      <c r="H887" s="7">
        <v>1</v>
      </c>
      <c r="I887" s="113">
        <v>1</v>
      </c>
      <c r="J887" s="19" t="str">
        <f t="shared" si="49"/>
        <v>O</v>
      </c>
      <c r="K887" s="134" t="s">
        <v>2223</v>
      </c>
      <c r="L887" s="7" t="s">
        <v>2140</v>
      </c>
      <c r="M887" s="7"/>
      <c r="N887" s="7"/>
      <c r="O887" s="136"/>
      <c r="P887" s="135"/>
      <c r="Q887" s="2"/>
      <c r="R887" s="7"/>
      <c r="S887" s="7"/>
      <c r="T887" s="7"/>
      <c r="U887" s="7"/>
      <c r="V887" s="7"/>
      <c r="W887" s="7"/>
      <c r="X887" s="7"/>
      <c r="Y887" s="7"/>
    </row>
    <row r="888" spans="1:25" ht="13.5" customHeight="1">
      <c r="A888" s="2" t="s">
        <v>47</v>
      </c>
      <c r="B888" s="2" t="s">
        <v>2143</v>
      </c>
      <c r="C888" s="7" t="s">
        <v>2225</v>
      </c>
      <c r="D888" s="2" t="s">
        <v>2226</v>
      </c>
      <c r="E888" s="7" t="s">
        <v>2227</v>
      </c>
      <c r="F888" s="7"/>
      <c r="G888" s="7"/>
      <c r="H888" s="7">
        <v>2</v>
      </c>
      <c r="I888" s="7">
        <v>1</v>
      </c>
      <c r="J888" s="19" t="str">
        <f t="shared" si="49"/>
        <v>O</v>
      </c>
      <c r="K888" s="134" t="s">
        <v>2228</v>
      </c>
      <c r="L888" s="7" t="s">
        <v>2140</v>
      </c>
      <c r="M888" s="7"/>
      <c r="N888" s="7"/>
      <c r="O888" s="136"/>
      <c r="P888" s="135"/>
      <c r="Q888" s="2"/>
      <c r="R888" s="7"/>
      <c r="S888" s="7"/>
      <c r="T888" s="7"/>
      <c r="U888" s="7"/>
      <c r="V888" s="7"/>
      <c r="W888" s="7"/>
      <c r="X888" s="7"/>
      <c r="Y888" s="7"/>
    </row>
    <row r="889" spans="1:25" ht="13.5" customHeight="1">
      <c r="A889" s="2" t="s">
        <v>47</v>
      </c>
      <c r="B889" s="2" t="s">
        <v>2143</v>
      </c>
      <c r="C889" s="7" t="s">
        <v>2225</v>
      </c>
      <c r="D889" s="2" t="s">
        <v>2229</v>
      </c>
      <c r="E889" s="7" t="s">
        <v>2171</v>
      </c>
      <c r="F889" s="7"/>
      <c r="G889" s="7"/>
      <c r="H889" s="7">
        <v>1</v>
      </c>
      <c r="I889" s="7">
        <v>1</v>
      </c>
      <c r="J889" s="19" t="str">
        <f t="shared" si="49"/>
        <v>O</v>
      </c>
      <c r="K889" s="134" t="s">
        <v>2228</v>
      </c>
      <c r="L889" s="7" t="s">
        <v>2140</v>
      </c>
      <c r="M889" s="7"/>
      <c r="N889" s="7"/>
      <c r="O889" s="136"/>
      <c r="P889" s="135"/>
      <c r="Q889" s="2"/>
      <c r="R889" s="7"/>
      <c r="S889" s="7"/>
      <c r="T889" s="7"/>
      <c r="U889" s="7"/>
      <c r="V889" s="7"/>
      <c r="W889" s="7"/>
      <c r="X889" s="7"/>
      <c r="Y889" s="7"/>
    </row>
    <row r="890" spans="1:25" ht="13.5" customHeight="1">
      <c r="A890" s="2" t="s">
        <v>47</v>
      </c>
      <c r="B890" s="2" t="s">
        <v>2143</v>
      </c>
      <c r="C890" s="7" t="s">
        <v>2225</v>
      </c>
      <c r="D890" s="2" t="s">
        <v>2230</v>
      </c>
      <c r="E890" s="7" t="s">
        <v>2227</v>
      </c>
      <c r="F890" s="7"/>
      <c r="G890" s="7"/>
      <c r="H890" s="7">
        <v>2</v>
      </c>
      <c r="I890" s="113">
        <v>2</v>
      </c>
      <c r="J890" s="19" t="str">
        <f t="shared" si="49"/>
        <v>O</v>
      </c>
      <c r="K890" s="134" t="s">
        <v>2184</v>
      </c>
      <c r="L890" s="7" t="s">
        <v>2140</v>
      </c>
      <c r="M890" s="7"/>
      <c r="N890" s="7"/>
      <c r="O890" s="136"/>
      <c r="P890" s="135"/>
      <c r="Q890" s="2"/>
      <c r="R890" s="7"/>
      <c r="S890" s="7"/>
      <c r="T890" s="7"/>
      <c r="U890" s="7"/>
      <c r="V890" s="7"/>
      <c r="W890" s="7"/>
      <c r="X890" s="7"/>
      <c r="Y890" s="7"/>
    </row>
    <row r="891" spans="1:25" ht="13.5" customHeight="1">
      <c r="A891" s="2" t="s">
        <v>47</v>
      </c>
      <c r="B891" s="2" t="s">
        <v>2143</v>
      </c>
      <c r="C891" s="7" t="s">
        <v>2173</v>
      </c>
      <c r="D891" s="2" t="s">
        <v>2231</v>
      </c>
      <c r="E891" s="7" t="s">
        <v>2232</v>
      </c>
      <c r="F891" s="7"/>
      <c r="G891" s="7"/>
      <c r="H891" s="7">
        <v>3</v>
      </c>
      <c r="I891" s="113">
        <v>1</v>
      </c>
      <c r="J891" s="19" t="str">
        <f t="shared" si="49"/>
        <v>O</v>
      </c>
      <c r="K891" s="134" t="s">
        <v>2223</v>
      </c>
      <c r="L891" s="7" t="s">
        <v>2140</v>
      </c>
      <c r="M891" s="7"/>
      <c r="N891" s="7"/>
      <c r="O891" s="136"/>
      <c r="P891" s="135"/>
      <c r="Q891" s="2"/>
      <c r="R891" s="7"/>
      <c r="S891" s="7"/>
      <c r="T891" s="7"/>
      <c r="U891" s="7"/>
      <c r="V891" s="7"/>
      <c r="W891" s="7"/>
      <c r="X891" s="7"/>
      <c r="Y891" s="7"/>
    </row>
    <row r="892" spans="1:25" ht="13.5" customHeight="1">
      <c r="A892" s="2" t="s">
        <v>47</v>
      </c>
      <c r="B892" s="2" t="s">
        <v>2143</v>
      </c>
      <c r="C892" s="7" t="s">
        <v>2233</v>
      </c>
      <c r="D892" s="2" t="s">
        <v>2166</v>
      </c>
      <c r="E892" s="7" t="s">
        <v>2234</v>
      </c>
      <c r="F892" s="7"/>
      <c r="G892" s="7"/>
      <c r="H892" s="7">
        <v>1</v>
      </c>
      <c r="I892" s="113">
        <v>1</v>
      </c>
      <c r="J892" s="19" t="str">
        <f t="shared" si="49"/>
        <v>O</v>
      </c>
      <c r="K892" s="134" t="s">
        <v>2235</v>
      </c>
      <c r="L892" s="7" t="s">
        <v>2140</v>
      </c>
      <c r="M892" s="7"/>
      <c r="N892" s="7"/>
      <c r="O892" s="136"/>
      <c r="P892" s="135"/>
      <c r="Q892" s="2"/>
      <c r="R892" s="7"/>
      <c r="S892" s="7"/>
      <c r="T892" s="7"/>
      <c r="U892" s="7"/>
      <c r="V892" s="7"/>
      <c r="W892" s="7"/>
      <c r="X892" s="7"/>
      <c r="Y892" s="7"/>
    </row>
    <row r="893" spans="1:25" ht="13.5" customHeight="1">
      <c r="A893" s="2" t="s">
        <v>47</v>
      </c>
      <c r="B893" s="2" t="s">
        <v>2143</v>
      </c>
      <c r="C893" s="7" t="s">
        <v>2233</v>
      </c>
      <c r="D893" s="2" t="s">
        <v>2166</v>
      </c>
      <c r="E893" s="7" t="s">
        <v>2236</v>
      </c>
      <c r="F893" s="7"/>
      <c r="G893" s="7"/>
      <c r="H893" s="7">
        <v>1</v>
      </c>
      <c r="I893" s="113">
        <v>1</v>
      </c>
      <c r="J893" s="19" t="str">
        <f t="shared" si="49"/>
        <v>O</v>
      </c>
      <c r="K893" s="134" t="s">
        <v>2235</v>
      </c>
      <c r="L893" s="7" t="s">
        <v>2140</v>
      </c>
      <c r="M893" s="7"/>
      <c r="N893" s="7"/>
      <c r="O893" s="136"/>
      <c r="P893" s="135"/>
      <c r="Q893" s="2"/>
      <c r="R893" s="7"/>
      <c r="S893" s="7"/>
      <c r="T893" s="7"/>
      <c r="U893" s="7"/>
      <c r="V893" s="7"/>
      <c r="W893" s="7"/>
      <c r="X893" s="7"/>
      <c r="Y893" s="7"/>
    </row>
    <row r="894" spans="1:25" ht="13.5" customHeight="1">
      <c r="A894" s="2" t="s">
        <v>47</v>
      </c>
      <c r="B894" s="2" t="s">
        <v>2143</v>
      </c>
      <c r="C894" s="7" t="s">
        <v>2233</v>
      </c>
      <c r="D894" s="2" t="s">
        <v>2166</v>
      </c>
      <c r="E894" s="7" t="s">
        <v>2237</v>
      </c>
      <c r="F894" s="7"/>
      <c r="G894" s="7"/>
      <c r="H894" s="7">
        <v>1</v>
      </c>
      <c r="I894" s="113">
        <v>1</v>
      </c>
      <c r="J894" s="19" t="str">
        <f t="shared" si="49"/>
        <v>O</v>
      </c>
      <c r="K894" s="134" t="s">
        <v>2235</v>
      </c>
      <c r="L894" s="7" t="s">
        <v>2140</v>
      </c>
      <c r="M894" s="7"/>
      <c r="N894" s="7"/>
      <c r="O894" s="136"/>
      <c r="P894" s="135"/>
      <c r="Q894" s="2"/>
      <c r="R894" s="7"/>
      <c r="S894" s="7"/>
      <c r="T894" s="7"/>
      <c r="U894" s="7"/>
      <c r="V894" s="7"/>
      <c r="W894" s="7"/>
      <c r="X894" s="7"/>
      <c r="Y894" s="7"/>
    </row>
    <row r="895" spans="1:25" ht="13.5" customHeight="1">
      <c r="A895" s="2" t="s">
        <v>47</v>
      </c>
      <c r="B895" s="2" t="s">
        <v>2143</v>
      </c>
      <c r="C895" s="7" t="s">
        <v>2233</v>
      </c>
      <c r="D895" s="2" t="s">
        <v>2166</v>
      </c>
      <c r="E895" s="7" t="s">
        <v>2238</v>
      </c>
      <c r="F895" s="7"/>
      <c r="G895" s="7"/>
      <c r="H895" s="7">
        <v>1</v>
      </c>
      <c r="I895" s="113">
        <v>1</v>
      </c>
      <c r="J895" s="19" t="str">
        <f t="shared" si="49"/>
        <v>O</v>
      </c>
      <c r="K895" s="134" t="s">
        <v>2235</v>
      </c>
      <c r="L895" s="7" t="s">
        <v>2140</v>
      </c>
      <c r="M895" s="7"/>
      <c r="N895" s="7"/>
      <c r="O895" s="136"/>
      <c r="P895" s="135"/>
      <c r="Q895" s="2"/>
      <c r="R895" s="7"/>
      <c r="S895" s="7"/>
      <c r="T895" s="7"/>
      <c r="U895" s="7"/>
      <c r="V895" s="7"/>
      <c r="W895" s="7"/>
      <c r="X895" s="7"/>
      <c r="Y895" s="7"/>
    </row>
    <row r="896" spans="1:25" ht="13.5" customHeight="1">
      <c r="A896" s="2" t="s">
        <v>47</v>
      </c>
      <c r="B896" s="2" t="s">
        <v>2143</v>
      </c>
      <c r="C896" s="7" t="s">
        <v>2233</v>
      </c>
      <c r="D896" s="2" t="s">
        <v>2166</v>
      </c>
      <c r="E896" s="7" t="s">
        <v>2239</v>
      </c>
      <c r="F896" s="7"/>
      <c r="G896" s="7"/>
      <c r="H896" s="7">
        <v>1</v>
      </c>
      <c r="I896" s="113">
        <v>1</v>
      </c>
      <c r="J896" s="19" t="str">
        <f t="shared" si="49"/>
        <v>O</v>
      </c>
      <c r="K896" s="134" t="s">
        <v>2235</v>
      </c>
      <c r="L896" s="7" t="s">
        <v>2140</v>
      </c>
      <c r="M896" s="7"/>
      <c r="N896" s="7"/>
      <c r="O896" s="136"/>
      <c r="P896" s="135"/>
      <c r="Q896" s="2"/>
      <c r="R896" s="7"/>
      <c r="S896" s="7"/>
      <c r="T896" s="7"/>
      <c r="U896" s="7"/>
      <c r="V896" s="7"/>
      <c r="W896" s="7"/>
      <c r="X896" s="7"/>
      <c r="Y896" s="7"/>
    </row>
    <row r="897" spans="1:25" ht="13.5" customHeight="1">
      <c r="A897" s="2" t="s">
        <v>47</v>
      </c>
      <c r="B897" s="2" t="s">
        <v>2143</v>
      </c>
      <c r="C897" s="7" t="s">
        <v>2233</v>
      </c>
      <c r="D897" s="2" t="s">
        <v>2166</v>
      </c>
      <c r="E897" s="7" t="s">
        <v>2240</v>
      </c>
      <c r="F897" s="7"/>
      <c r="G897" s="7"/>
      <c r="H897" s="7">
        <v>1</v>
      </c>
      <c r="I897" s="113">
        <v>1</v>
      </c>
      <c r="J897" s="19" t="str">
        <f t="shared" si="49"/>
        <v>O</v>
      </c>
      <c r="K897" s="134" t="s">
        <v>2235</v>
      </c>
      <c r="L897" s="7" t="s">
        <v>2140</v>
      </c>
      <c r="M897" s="7"/>
      <c r="N897" s="7"/>
      <c r="O897" s="136"/>
      <c r="P897" s="135"/>
      <c r="Q897" s="2"/>
      <c r="R897" s="7"/>
      <c r="S897" s="7"/>
      <c r="T897" s="7"/>
      <c r="U897" s="7"/>
      <c r="V897" s="7"/>
      <c r="W897" s="7"/>
      <c r="X897" s="7"/>
      <c r="Y897" s="7"/>
    </row>
    <row r="898" spans="1:25" ht="13.5" customHeight="1">
      <c r="A898" s="2" t="s">
        <v>47</v>
      </c>
      <c r="B898" s="2" t="s">
        <v>2143</v>
      </c>
      <c r="C898" s="7" t="s">
        <v>2233</v>
      </c>
      <c r="D898" s="2" t="s">
        <v>2166</v>
      </c>
      <c r="E898" s="7" t="s">
        <v>2241</v>
      </c>
      <c r="F898" s="7"/>
      <c r="G898" s="7"/>
      <c r="H898" s="7">
        <v>1</v>
      </c>
      <c r="I898" s="113">
        <v>1</v>
      </c>
      <c r="J898" s="19" t="str">
        <f t="shared" si="49"/>
        <v>O</v>
      </c>
      <c r="K898" s="134" t="s">
        <v>2235</v>
      </c>
      <c r="L898" s="7" t="s">
        <v>2140</v>
      </c>
      <c r="M898" s="7"/>
      <c r="N898" s="7"/>
      <c r="O898" s="136"/>
      <c r="P898" s="135"/>
      <c r="Q898" s="2"/>
      <c r="R898" s="7"/>
      <c r="S898" s="7"/>
      <c r="T898" s="7"/>
      <c r="U898" s="7"/>
      <c r="V898" s="7"/>
      <c r="W898" s="7"/>
      <c r="X898" s="7"/>
      <c r="Y898" s="7"/>
    </row>
    <row r="899" spans="1:25" ht="13.5" customHeight="1">
      <c r="A899" s="2" t="s">
        <v>47</v>
      </c>
      <c r="B899" s="2" t="s">
        <v>2143</v>
      </c>
      <c r="C899" s="7" t="s">
        <v>2233</v>
      </c>
      <c r="D899" s="2" t="s">
        <v>2166</v>
      </c>
      <c r="E899" s="7" t="s">
        <v>2242</v>
      </c>
      <c r="F899" s="7"/>
      <c r="G899" s="7"/>
      <c r="H899" s="7">
        <v>1</v>
      </c>
      <c r="I899" s="113">
        <v>1</v>
      </c>
      <c r="J899" s="19" t="str">
        <f t="shared" si="49"/>
        <v>O</v>
      </c>
      <c r="K899" s="134" t="s">
        <v>2235</v>
      </c>
      <c r="L899" s="7" t="s">
        <v>2140</v>
      </c>
      <c r="M899" s="7"/>
      <c r="N899" s="7"/>
      <c r="O899" s="136"/>
      <c r="P899" s="135"/>
      <c r="Q899" s="2"/>
      <c r="R899" s="7"/>
      <c r="S899" s="7"/>
      <c r="T899" s="7"/>
      <c r="U899" s="7"/>
      <c r="V899" s="7"/>
      <c r="W899" s="7"/>
      <c r="X899" s="7"/>
      <c r="Y899" s="7"/>
    </row>
    <row r="900" spans="1:25" ht="13.5" customHeight="1">
      <c r="A900" s="2" t="s">
        <v>47</v>
      </c>
      <c r="B900" s="2" t="s">
        <v>2143</v>
      </c>
      <c r="C900" s="7" t="s">
        <v>2233</v>
      </c>
      <c r="D900" s="2" t="s">
        <v>2166</v>
      </c>
      <c r="E900" s="7" t="s">
        <v>2243</v>
      </c>
      <c r="F900" s="7"/>
      <c r="G900" s="7"/>
      <c r="H900" s="7">
        <v>1</v>
      </c>
      <c r="I900" s="113">
        <v>1</v>
      </c>
      <c r="J900" s="19" t="str">
        <f t="shared" si="49"/>
        <v>O</v>
      </c>
      <c r="K900" s="134" t="s">
        <v>2235</v>
      </c>
      <c r="L900" s="7" t="s">
        <v>2140</v>
      </c>
      <c r="M900" s="7"/>
      <c r="N900" s="7"/>
      <c r="O900" s="136"/>
      <c r="P900" s="135"/>
      <c r="Q900" s="2"/>
      <c r="R900" s="7"/>
      <c r="S900" s="7"/>
      <c r="T900" s="7"/>
      <c r="U900" s="7"/>
      <c r="V900" s="7"/>
      <c r="W900" s="7"/>
      <c r="X900" s="7"/>
      <c r="Y900" s="7"/>
    </row>
    <row r="901" spans="1:25" ht="13.5" customHeight="1">
      <c r="A901" s="2" t="s">
        <v>47</v>
      </c>
      <c r="B901" s="2" t="s">
        <v>2143</v>
      </c>
      <c r="C901" s="7" t="s">
        <v>2233</v>
      </c>
      <c r="D901" s="2" t="s">
        <v>2166</v>
      </c>
      <c r="E901" s="7" t="s">
        <v>2244</v>
      </c>
      <c r="F901" s="7"/>
      <c r="G901" s="7"/>
      <c r="H901" s="7">
        <v>1</v>
      </c>
      <c r="I901" s="113">
        <v>1</v>
      </c>
      <c r="J901" s="19" t="str">
        <f t="shared" si="49"/>
        <v>O</v>
      </c>
      <c r="K901" s="134" t="s">
        <v>2235</v>
      </c>
      <c r="L901" s="7" t="s">
        <v>2140</v>
      </c>
      <c r="M901" s="7"/>
      <c r="N901" s="7"/>
      <c r="O901" s="136"/>
      <c r="P901" s="135"/>
      <c r="Q901" s="2"/>
      <c r="R901" s="7"/>
      <c r="S901" s="7"/>
      <c r="T901" s="7"/>
      <c r="U901" s="7"/>
      <c r="V901" s="7"/>
      <c r="W901" s="7"/>
      <c r="X901" s="7"/>
      <c r="Y901" s="7"/>
    </row>
    <row r="902" spans="1:25" ht="13.5" customHeight="1">
      <c r="A902" s="2" t="s">
        <v>47</v>
      </c>
      <c r="B902" s="2" t="s">
        <v>2143</v>
      </c>
      <c r="C902" s="7" t="s">
        <v>2233</v>
      </c>
      <c r="D902" s="2" t="s">
        <v>2166</v>
      </c>
      <c r="E902" s="7" t="s">
        <v>2245</v>
      </c>
      <c r="F902" s="7"/>
      <c r="G902" s="7"/>
      <c r="H902" s="7">
        <v>1</v>
      </c>
      <c r="I902" s="113">
        <v>1</v>
      </c>
      <c r="J902" s="19" t="str">
        <f t="shared" si="49"/>
        <v>O</v>
      </c>
      <c r="K902" s="134" t="s">
        <v>2235</v>
      </c>
      <c r="L902" s="7" t="s">
        <v>2140</v>
      </c>
      <c r="M902" s="7"/>
      <c r="N902" s="7"/>
      <c r="O902" s="136"/>
      <c r="P902" s="135"/>
      <c r="Q902" s="2"/>
      <c r="R902" s="7"/>
      <c r="S902" s="7"/>
      <c r="T902" s="7"/>
      <c r="U902" s="7"/>
      <c r="V902" s="7"/>
      <c r="W902" s="7"/>
      <c r="X902" s="7"/>
      <c r="Y902" s="7"/>
    </row>
    <row r="903" spans="1:25" ht="13.5" customHeight="1">
      <c r="A903" s="2" t="s">
        <v>47</v>
      </c>
      <c r="B903" s="2" t="s">
        <v>2143</v>
      </c>
      <c r="C903" s="7" t="s">
        <v>2233</v>
      </c>
      <c r="D903" s="2" t="s">
        <v>2166</v>
      </c>
      <c r="E903" s="7" t="s">
        <v>2227</v>
      </c>
      <c r="F903" s="7"/>
      <c r="G903" s="7"/>
      <c r="H903" s="7">
        <v>1</v>
      </c>
      <c r="I903" s="113">
        <v>1</v>
      </c>
      <c r="J903" s="19" t="str">
        <f t="shared" si="49"/>
        <v>O</v>
      </c>
      <c r="K903" s="134" t="s">
        <v>2235</v>
      </c>
      <c r="L903" s="7" t="s">
        <v>2140</v>
      </c>
      <c r="M903" s="7"/>
      <c r="N903" s="7"/>
      <c r="O903" s="136"/>
      <c r="P903" s="135"/>
      <c r="Q903" s="2"/>
      <c r="R903" s="7"/>
      <c r="S903" s="7"/>
      <c r="T903" s="7"/>
      <c r="U903" s="7"/>
      <c r="V903" s="7"/>
      <c r="W903" s="7"/>
      <c r="X903" s="7"/>
      <c r="Y903" s="7"/>
    </row>
    <row r="904" spans="1:25" ht="13.5" customHeight="1">
      <c r="A904" s="2" t="s">
        <v>47</v>
      </c>
      <c r="B904" s="2" t="s">
        <v>2143</v>
      </c>
      <c r="C904" s="7" t="s">
        <v>2233</v>
      </c>
      <c r="D904" s="2" t="s">
        <v>2166</v>
      </c>
      <c r="E904" s="7" t="s">
        <v>2246</v>
      </c>
      <c r="F904" s="7"/>
      <c r="G904" s="7"/>
      <c r="H904" s="7">
        <v>1</v>
      </c>
      <c r="I904" s="113">
        <v>1</v>
      </c>
      <c r="J904" s="19" t="str">
        <f t="shared" si="49"/>
        <v>O</v>
      </c>
      <c r="K904" s="134" t="s">
        <v>2235</v>
      </c>
      <c r="L904" s="7" t="s">
        <v>2140</v>
      </c>
      <c r="M904" s="7"/>
      <c r="N904" s="7"/>
      <c r="O904" s="136"/>
      <c r="P904" s="135"/>
      <c r="Q904" s="2"/>
      <c r="R904" s="7"/>
      <c r="S904" s="7"/>
      <c r="T904" s="7"/>
      <c r="U904" s="7"/>
      <c r="V904" s="7"/>
      <c r="W904" s="7"/>
      <c r="X904" s="7"/>
      <c r="Y904" s="7"/>
    </row>
    <row r="905" spans="1:25" ht="13.5" customHeight="1">
      <c r="A905" s="2" t="s">
        <v>47</v>
      </c>
      <c r="B905" s="2" t="s">
        <v>2143</v>
      </c>
      <c r="C905" s="7" t="s">
        <v>2233</v>
      </c>
      <c r="D905" s="2" t="s">
        <v>2166</v>
      </c>
      <c r="E905" s="7" t="s">
        <v>2247</v>
      </c>
      <c r="F905" s="7"/>
      <c r="G905" s="7"/>
      <c r="H905" s="7">
        <v>1</v>
      </c>
      <c r="I905" s="113">
        <v>1</v>
      </c>
      <c r="J905" s="19" t="str">
        <f t="shared" si="49"/>
        <v>O</v>
      </c>
      <c r="K905" s="134" t="s">
        <v>2235</v>
      </c>
      <c r="L905" s="7" t="s">
        <v>2140</v>
      </c>
      <c r="M905" s="7"/>
      <c r="N905" s="7"/>
      <c r="O905" s="136"/>
      <c r="P905" s="135"/>
      <c r="Q905" s="2"/>
      <c r="R905" s="7"/>
      <c r="S905" s="7"/>
      <c r="T905" s="7"/>
      <c r="U905" s="7"/>
      <c r="V905" s="7"/>
      <c r="W905" s="7"/>
      <c r="X905" s="7"/>
      <c r="Y905" s="7"/>
    </row>
    <row r="906" spans="1:25" ht="13.5" customHeight="1">
      <c r="A906" s="2" t="s">
        <v>47</v>
      </c>
      <c r="B906" s="2" t="s">
        <v>2143</v>
      </c>
      <c r="C906" s="7" t="s">
        <v>2233</v>
      </c>
      <c r="D906" s="2" t="s">
        <v>2166</v>
      </c>
      <c r="E906" s="7" t="s">
        <v>2248</v>
      </c>
      <c r="F906" s="7"/>
      <c r="G906" s="7"/>
      <c r="H906" s="7">
        <v>1</v>
      </c>
      <c r="I906" s="113">
        <v>1</v>
      </c>
      <c r="J906" s="19" t="str">
        <f t="shared" si="49"/>
        <v>O</v>
      </c>
      <c r="K906" s="134" t="s">
        <v>2235</v>
      </c>
      <c r="L906" s="7" t="s">
        <v>2140</v>
      </c>
      <c r="M906" s="7"/>
      <c r="N906" s="7"/>
      <c r="O906" s="136"/>
      <c r="P906" s="135"/>
      <c r="Q906" s="2"/>
      <c r="R906" s="7"/>
      <c r="S906" s="7"/>
      <c r="T906" s="7"/>
      <c r="U906" s="7"/>
      <c r="V906" s="7"/>
      <c r="W906" s="7"/>
      <c r="X906" s="7"/>
      <c r="Y906" s="7"/>
    </row>
    <row r="907" spans="1:25" ht="13.5" customHeight="1">
      <c r="A907" s="2" t="s">
        <v>47</v>
      </c>
      <c r="B907" s="2" t="s">
        <v>2143</v>
      </c>
      <c r="C907" s="7" t="s">
        <v>2233</v>
      </c>
      <c r="D907" s="2" t="s">
        <v>2166</v>
      </c>
      <c r="E907" s="7" t="s">
        <v>2249</v>
      </c>
      <c r="F907" s="7"/>
      <c r="G907" s="7"/>
      <c r="H907" s="7">
        <v>1</v>
      </c>
      <c r="I907" s="113">
        <v>1</v>
      </c>
      <c r="J907" s="19" t="str">
        <f t="shared" si="49"/>
        <v>O</v>
      </c>
      <c r="K907" s="134" t="s">
        <v>2235</v>
      </c>
      <c r="L907" s="7" t="s">
        <v>2140</v>
      </c>
      <c r="M907" s="7"/>
      <c r="N907" s="7"/>
      <c r="O907" s="136"/>
      <c r="P907" s="135"/>
      <c r="Q907" s="2"/>
      <c r="R907" s="7"/>
      <c r="S907" s="7"/>
      <c r="T907" s="7"/>
      <c r="U907" s="7"/>
      <c r="V907" s="7"/>
      <c r="W907" s="7"/>
      <c r="X907" s="7"/>
      <c r="Y907" s="7"/>
    </row>
    <row r="908" spans="1:25" ht="13.5" customHeight="1">
      <c r="A908" s="2" t="s">
        <v>47</v>
      </c>
      <c r="B908" s="2" t="s">
        <v>2143</v>
      </c>
      <c r="C908" s="7" t="s">
        <v>2173</v>
      </c>
      <c r="D908" s="2" t="s">
        <v>2250</v>
      </c>
      <c r="E908" s="7" t="s">
        <v>2251</v>
      </c>
      <c r="F908" s="7"/>
      <c r="G908" s="7"/>
      <c r="H908" s="7">
        <v>1</v>
      </c>
      <c r="I908" s="113">
        <v>1</v>
      </c>
      <c r="J908" s="19" t="str">
        <f t="shared" si="49"/>
        <v>O</v>
      </c>
      <c r="K908" s="134" t="s">
        <v>2223</v>
      </c>
      <c r="L908" s="7" t="s">
        <v>2140</v>
      </c>
      <c r="M908" s="7"/>
      <c r="N908" s="7"/>
      <c r="O908" s="136"/>
      <c r="P908" s="135"/>
      <c r="Q908" s="2"/>
      <c r="R908" s="7"/>
      <c r="S908" s="7"/>
      <c r="T908" s="7"/>
      <c r="U908" s="7"/>
      <c r="V908" s="7"/>
      <c r="W908" s="7"/>
      <c r="X908" s="7"/>
      <c r="Y908" s="7"/>
    </row>
    <row r="909" spans="1:25" ht="13.5" customHeight="1">
      <c r="A909" s="2" t="s">
        <v>47</v>
      </c>
      <c r="B909" s="2" t="s">
        <v>2143</v>
      </c>
      <c r="C909" s="7" t="s">
        <v>2173</v>
      </c>
      <c r="D909" s="2" t="s">
        <v>2252</v>
      </c>
      <c r="E909" s="7" t="s">
        <v>2253</v>
      </c>
      <c r="F909" s="7"/>
      <c r="G909" s="7"/>
      <c r="H909" s="7">
        <v>1</v>
      </c>
      <c r="I909" s="113">
        <v>1</v>
      </c>
      <c r="J909" s="19" t="str">
        <f t="shared" si="49"/>
        <v>O</v>
      </c>
      <c r="K909" s="134" t="s">
        <v>2223</v>
      </c>
      <c r="L909" s="7" t="s">
        <v>2140</v>
      </c>
      <c r="M909" s="7"/>
      <c r="N909" s="7"/>
      <c r="O909" s="136"/>
      <c r="P909" s="135"/>
      <c r="Q909" s="2"/>
      <c r="R909" s="7"/>
      <c r="S909" s="7"/>
      <c r="T909" s="7"/>
      <c r="U909" s="7"/>
      <c r="V909" s="7"/>
      <c r="W909" s="7"/>
      <c r="X909" s="7"/>
      <c r="Y909" s="7"/>
    </row>
    <row r="910" spans="1:25" ht="13.5" customHeight="1">
      <c r="A910" s="2" t="s">
        <v>47</v>
      </c>
      <c r="B910" s="2" t="s">
        <v>2143</v>
      </c>
      <c r="C910" s="7" t="s">
        <v>2138</v>
      </c>
      <c r="D910" s="2" t="s">
        <v>2254</v>
      </c>
      <c r="E910" s="7"/>
      <c r="F910" s="7"/>
      <c r="G910" s="7"/>
      <c r="H910" s="7">
        <v>1</v>
      </c>
      <c r="I910" s="113">
        <v>1</v>
      </c>
      <c r="J910" s="19" t="str">
        <f t="shared" si="49"/>
        <v>O</v>
      </c>
      <c r="K910" s="134" t="s">
        <v>1474</v>
      </c>
      <c r="L910" s="7" t="s">
        <v>2140</v>
      </c>
      <c r="M910" s="7"/>
      <c r="N910" s="7"/>
      <c r="O910" s="136"/>
      <c r="P910" s="135"/>
      <c r="Q910" s="2"/>
      <c r="R910" s="7"/>
      <c r="S910" s="7"/>
      <c r="T910" s="7"/>
      <c r="U910" s="7"/>
      <c r="V910" s="7"/>
      <c r="W910" s="7"/>
      <c r="X910" s="7"/>
      <c r="Y910" s="7"/>
    </row>
    <row r="911" spans="1:25" ht="13.5" customHeight="1">
      <c r="A911" s="2" t="s">
        <v>47</v>
      </c>
      <c r="B911" s="2" t="s">
        <v>2143</v>
      </c>
      <c r="C911" s="7" t="s">
        <v>2173</v>
      </c>
      <c r="D911" s="2" t="s">
        <v>2255</v>
      </c>
      <c r="E911" s="7" t="s">
        <v>2256</v>
      </c>
      <c r="F911" s="7"/>
      <c r="G911" s="7"/>
      <c r="H911" s="7">
        <v>1</v>
      </c>
      <c r="I911" s="113">
        <v>1</v>
      </c>
      <c r="J911" s="19" t="str">
        <f t="shared" si="49"/>
        <v>O</v>
      </c>
      <c r="K911" s="134" t="s">
        <v>2223</v>
      </c>
      <c r="L911" s="7" t="s">
        <v>2140</v>
      </c>
      <c r="M911" s="7"/>
      <c r="N911" s="7"/>
      <c r="O911" s="136"/>
      <c r="P911" s="135"/>
      <c r="Q911" s="2"/>
      <c r="R911" s="7"/>
      <c r="S911" s="7"/>
      <c r="T911" s="7"/>
      <c r="U911" s="7"/>
      <c r="V911" s="7"/>
      <c r="W911" s="7"/>
      <c r="X911" s="7"/>
      <c r="Y911" s="7"/>
    </row>
    <row r="912" spans="1:25" ht="13.5" customHeight="1">
      <c r="A912" s="2" t="s">
        <v>47</v>
      </c>
      <c r="B912" s="2" t="s">
        <v>2153</v>
      </c>
      <c r="C912" s="7" t="s">
        <v>2257</v>
      </c>
      <c r="D912" s="2" t="s">
        <v>2258</v>
      </c>
      <c r="E912" s="7" t="s">
        <v>2259</v>
      </c>
      <c r="F912" s="7"/>
      <c r="G912" s="7"/>
      <c r="H912" s="7">
        <v>1</v>
      </c>
      <c r="I912" s="113">
        <v>1</v>
      </c>
      <c r="J912" s="19" t="str">
        <f t="shared" si="49"/>
        <v>O</v>
      </c>
      <c r="K912" s="166" t="s">
        <v>2193</v>
      </c>
      <c r="L912" s="7" t="s">
        <v>2140</v>
      </c>
      <c r="M912" s="7"/>
      <c r="N912" s="41"/>
      <c r="O912" s="136"/>
      <c r="P912" s="135"/>
      <c r="Q912" s="2"/>
      <c r="R912" s="7"/>
      <c r="S912" s="7"/>
      <c r="T912" s="7"/>
      <c r="U912" s="7"/>
      <c r="V912" s="7"/>
      <c r="W912" s="7"/>
      <c r="X912" s="7"/>
      <c r="Y912" s="7"/>
    </row>
    <row r="913" spans="1:25" ht="13.5" customHeight="1">
      <c r="A913" s="2" t="s">
        <v>47</v>
      </c>
      <c r="B913" s="2" t="s">
        <v>2143</v>
      </c>
      <c r="C913" s="7" t="s">
        <v>2260</v>
      </c>
      <c r="D913" s="2" t="s">
        <v>2261</v>
      </c>
      <c r="E913" s="7" t="s">
        <v>2171</v>
      </c>
      <c r="F913" s="7"/>
      <c r="G913" s="7"/>
      <c r="H913" s="7">
        <v>1</v>
      </c>
      <c r="I913" s="7">
        <v>1</v>
      </c>
      <c r="J913" s="19" t="str">
        <f t="shared" si="49"/>
        <v>O</v>
      </c>
      <c r="K913" s="134" t="s">
        <v>2262</v>
      </c>
      <c r="L913" s="7" t="s">
        <v>2140</v>
      </c>
      <c r="M913" s="7"/>
      <c r="N913" s="7" t="s">
        <v>2262</v>
      </c>
      <c r="O913" s="136"/>
      <c r="P913" s="135"/>
      <c r="Q913" s="2"/>
      <c r="R913" s="7"/>
      <c r="S913" s="7"/>
      <c r="T913" s="7"/>
      <c r="U913" s="7"/>
      <c r="V913" s="7"/>
      <c r="W913" s="7"/>
      <c r="X913" s="7"/>
      <c r="Y913" s="7"/>
    </row>
    <row r="914" spans="1:25" ht="13.5" customHeight="1">
      <c r="A914" s="2" t="s">
        <v>47</v>
      </c>
      <c r="B914" s="2" t="s">
        <v>2143</v>
      </c>
      <c r="C914" s="7" t="s">
        <v>2260</v>
      </c>
      <c r="D914" s="2" t="s">
        <v>2263</v>
      </c>
      <c r="E914" s="7" t="s">
        <v>2171</v>
      </c>
      <c r="F914" s="7"/>
      <c r="G914" s="7"/>
      <c r="H914" s="7">
        <v>6</v>
      </c>
      <c r="I914" s="7">
        <v>1</v>
      </c>
      <c r="J914" s="19" t="str">
        <f t="shared" si="49"/>
        <v>O</v>
      </c>
      <c r="K914" s="134" t="s">
        <v>2262</v>
      </c>
      <c r="L914" s="7" t="s">
        <v>2140</v>
      </c>
      <c r="M914" s="7"/>
      <c r="N914" s="7" t="s">
        <v>2262</v>
      </c>
      <c r="O914" s="136"/>
      <c r="P914" s="135"/>
      <c r="Q914" s="2"/>
      <c r="R914" s="7"/>
      <c r="S914" s="7"/>
      <c r="T914" s="7"/>
      <c r="U914" s="7"/>
      <c r="V914" s="7"/>
      <c r="W914" s="7"/>
      <c r="X914" s="7"/>
      <c r="Y914" s="7"/>
    </row>
    <row r="915" spans="1:25" ht="13.5" customHeight="1">
      <c r="A915" s="2" t="s">
        <v>47</v>
      </c>
      <c r="B915" s="2" t="s">
        <v>2143</v>
      </c>
      <c r="C915" s="7" t="s">
        <v>2173</v>
      </c>
      <c r="D915" s="2" t="s">
        <v>2174</v>
      </c>
      <c r="E915" s="7" t="s">
        <v>2264</v>
      </c>
      <c r="F915" s="7"/>
      <c r="G915" s="7"/>
      <c r="H915" s="7">
        <v>3</v>
      </c>
      <c r="I915" s="7">
        <v>1</v>
      </c>
      <c r="J915" s="19" t="str">
        <f t="shared" si="49"/>
        <v>O</v>
      </c>
      <c r="K915" s="134" t="s">
        <v>2223</v>
      </c>
      <c r="L915" s="7" t="s">
        <v>2140</v>
      </c>
      <c r="M915" s="7"/>
      <c r="N915" s="7" t="s">
        <v>2223</v>
      </c>
      <c r="O915" s="136"/>
      <c r="P915" s="135"/>
      <c r="Q915" s="2"/>
      <c r="R915" s="7"/>
      <c r="S915" s="7"/>
      <c r="T915" s="7"/>
      <c r="U915" s="7"/>
      <c r="V915" s="7"/>
      <c r="W915" s="7"/>
      <c r="X915" s="7"/>
      <c r="Y915" s="7"/>
    </row>
    <row r="916" spans="1:25" ht="13.5" customHeight="1">
      <c r="A916" s="2" t="s">
        <v>47</v>
      </c>
      <c r="B916" s="2" t="s">
        <v>2143</v>
      </c>
      <c r="C916" s="7" t="s">
        <v>2260</v>
      </c>
      <c r="D916" s="2" t="s">
        <v>2265</v>
      </c>
      <c r="E916" s="7" t="s">
        <v>2227</v>
      </c>
      <c r="F916" s="7"/>
      <c r="G916" s="7"/>
      <c r="H916" s="7">
        <v>3</v>
      </c>
      <c r="I916" s="7">
        <v>1</v>
      </c>
      <c r="J916" s="19" t="str">
        <f t="shared" si="49"/>
        <v>O</v>
      </c>
      <c r="K916" s="134" t="s">
        <v>2262</v>
      </c>
      <c r="L916" s="7" t="s">
        <v>2140</v>
      </c>
      <c r="M916" s="7"/>
      <c r="N916" s="7" t="s">
        <v>2262</v>
      </c>
      <c r="O916" s="136"/>
      <c r="P916" s="135"/>
      <c r="Q916" s="2"/>
      <c r="R916" s="7"/>
      <c r="S916" s="7"/>
      <c r="T916" s="7"/>
      <c r="U916" s="7"/>
      <c r="V916" s="7"/>
      <c r="W916" s="7"/>
      <c r="X916" s="7"/>
      <c r="Y916" s="7"/>
    </row>
    <row r="917" spans="1:25" ht="13.5" customHeight="1">
      <c r="A917" s="2" t="s">
        <v>47</v>
      </c>
      <c r="B917" s="2" t="s">
        <v>2143</v>
      </c>
      <c r="C917" s="7" t="s">
        <v>2260</v>
      </c>
      <c r="D917" s="2" t="s">
        <v>2266</v>
      </c>
      <c r="E917" s="7" t="s">
        <v>2227</v>
      </c>
      <c r="F917" s="7"/>
      <c r="G917" s="7"/>
      <c r="H917" s="7">
        <v>5</v>
      </c>
      <c r="I917" s="7">
        <v>1</v>
      </c>
      <c r="J917" s="19" t="str">
        <f t="shared" si="49"/>
        <v>O</v>
      </c>
      <c r="K917" s="134" t="s">
        <v>2262</v>
      </c>
      <c r="L917" s="7" t="s">
        <v>2267</v>
      </c>
      <c r="M917" s="7"/>
      <c r="N917" s="7" t="s">
        <v>2262</v>
      </c>
      <c r="O917" s="136"/>
      <c r="P917" s="135"/>
      <c r="Q917" s="2"/>
      <c r="R917" s="7"/>
      <c r="S917" s="7"/>
      <c r="T917" s="7"/>
      <c r="U917" s="7"/>
      <c r="V917" s="7"/>
      <c r="W917" s="7"/>
      <c r="X917" s="7"/>
      <c r="Y917" s="7"/>
    </row>
    <row r="918" spans="1:25" ht="13.5" customHeight="1">
      <c r="A918" s="2" t="s">
        <v>47</v>
      </c>
      <c r="B918" s="2" t="s">
        <v>2143</v>
      </c>
      <c r="C918" s="7" t="s">
        <v>2260</v>
      </c>
      <c r="D918" s="2" t="s">
        <v>2265</v>
      </c>
      <c r="E918" s="7" t="s">
        <v>2171</v>
      </c>
      <c r="F918" s="7"/>
      <c r="G918" s="7"/>
      <c r="H918" s="7">
        <v>1</v>
      </c>
      <c r="I918" s="7">
        <v>1</v>
      </c>
      <c r="J918" s="19" t="str">
        <f t="shared" si="49"/>
        <v>O</v>
      </c>
      <c r="K918" s="134" t="s">
        <v>2262</v>
      </c>
      <c r="L918" s="7" t="s">
        <v>2140</v>
      </c>
      <c r="M918" s="7"/>
      <c r="N918" s="7" t="s">
        <v>2262</v>
      </c>
      <c r="O918" s="136"/>
      <c r="P918" s="135"/>
      <c r="Q918" s="2"/>
      <c r="R918" s="7"/>
      <c r="S918" s="7"/>
      <c r="T918" s="7"/>
      <c r="U918" s="7"/>
      <c r="V918" s="7"/>
      <c r="W918" s="7"/>
      <c r="X918" s="7"/>
      <c r="Y918" s="7"/>
    </row>
    <row r="919" spans="1:25" ht="13.5" customHeight="1">
      <c r="A919" s="2" t="s">
        <v>47</v>
      </c>
      <c r="B919" s="2" t="s">
        <v>2143</v>
      </c>
      <c r="C919" s="7" t="s">
        <v>2260</v>
      </c>
      <c r="D919" s="2" t="s">
        <v>2266</v>
      </c>
      <c r="E919" s="7" t="s">
        <v>2171</v>
      </c>
      <c r="F919" s="7"/>
      <c r="G919" s="7"/>
      <c r="H919" s="7">
        <v>6</v>
      </c>
      <c r="I919" s="7">
        <v>1</v>
      </c>
      <c r="J919" s="19" t="str">
        <f t="shared" si="49"/>
        <v>O</v>
      </c>
      <c r="K919" s="134" t="s">
        <v>2262</v>
      </c>
      <c r="L919" s="7" t="s">
        <v>2267</v>
      </c>
      <c r="M919" s="7"/>
      <c r="N919" s="7" t="s">
        <v>2262</v>
      </c>
      <c r="O919" s="136"/>
      <c r="P919" s="135"/>
      <c r="Q919" s="2"/>
      <c r="R919" s="7"/>
      <c r="S919" s="7"/>
      <c r="T919" s="7"/>
      <c r="U919" s="7"/>
      <c r="V919" s="7"/>
      <c r="W919" s="7"/>
      <c r="X919" s="7"/>
      <c r="Y919" s="7"/>
    </row>
    <row r="920" spans="1:25" ht="13.5" customHeight="1">
      <c r="A920" s="2" t="s">
        <v>47</v>
      </c>
      <c r="B920" s="2" t="s">
        <v>2143</v>
      </c>
      <c r="C920" s="7" t="s">
        <v>2260</v>
      </c>
      <c r="D920" s="2" t="s">
        <v>2268</v>
      </c>
      <c r="E920" s="7" t="s">
        <v>2269</v>
      </c>
      <c r="F920" s="7"/>
      <c r="G920" s="7"/>
      <c r="H920" s="7">
        <v>4</v>
      </c>
      <c r="I920" s="7">
        <v>1</v>
      </c>
      <c r="J920" s="19" t="str">
        <f t="shared" si="49"/>
        <v>O</v>
      </c>
      <c r="K920" s="134" t="s">
        <v>2262</v>
      </c>
      <c r="L920" s="7" t="s">
        <v>2140</v>
      </c>
      <c r="M920" s="7"/>
      <c r="N920" s="7" t="s">
        <v>2262</v>
      </c>
      <c r="O920" s="136"/>
      <c r="P920" s="135"/>
      <c r="Q920" s="2"/>
      <c r="R920" s="7"/>
      <c r="S920" s="7"/>
      <c r="T920" s="7"/>
      <c r="U920" s="7"/>
      <c r="V920" s="7"/>
      <c r="W920" s="7"/>
      <c r="X920" s="7"/>
      <c r="Y920" s="7"/>
    </row>
    <row r="921" spans="1:25" ht="13.5" customHeight="1">
      <c r="A921" s="2" t="s">
        <v>47</v>
      </c>
      <c r="B921" s="2" t="s">
        <v>2143</v>
      </c>
      <c r="C921" s="7" t="s">
        <v>2260</v>
      </c>
      <c r="D921" s="2" t="s">
        <v>2268</v>
      </c>
      <c r="E921" s="7" t="s">
        <v>2270</v>
      </c>
      <c r="F921" s="7"/>
      <c r="G921" s="7"/>
      <c r="H921" s="7">
        <v>4</v>
      </c>
      <c r="I921" s="7">
        <v>1</v>
      </c>
      <c r="J921" s="19" t="str">
        <f t="shared" si="49"/>
        <v>O</v>
      </c>
      <c r="K921" s="134" t="s">
        <v>2262</v>
      </c>
      <c r="L921" s="7" t="s">
        <v>2140</v>
      </c>
      <c r="M921" s="7"/>
      <c r="N921" s="7" t="s">
        <v>2262</v>
      </c>
      <c r="O921" s="136"/>
      <c r="P921" s="135"/>
      <c r="Q921" s="2"/>
      <c r="R921" s="7"/>
      <c r="S921" s="7"/>
      <c r="T921" s="7"/>
      <c r="U921" s="7"/>
      <c r="V921" s="7"/>
      <c r="W921" s="7"/>
      <c r="X921" s="7"/>
      <c r="Y921" s="7"/>
    </row>
    <row r="922" spans="1:25" ht="13.5" customHeight="1">
      <c r="A922" s="2" t="s">
        <v>47</v>
      </c>
      <c r="B922" s="2" t="s">
        <v>2143</v>
      </c>
      <c r="C922" s="7" t="s">
        <v>2260</v>
      </c>
      <c r="D922" s="2" t="s">
        <v>2268</v>
      </c>
      <c r="E922" s="7" t="s">
        <v>2271</v>
      </c>
      <c r="F922" s="7"/>
      <c r="G922" s="7"/>
      <c r="H922" s="7">
        <v>3</v>
      </c>
      <c r="I922" s="7">
        <v>1</v>
      </c>
      <c r="J922" s="19" t="str">
        <f t="shared" si="49"/>
        <v>O</v>
      </c>
      <c r="K922" s="134" t="s">
        <v>2228</v>
      </c>
      <c r="L922" s="7" t="s">
        <v>2140</v>
      </c>
      <c r="M922" s="7"/>
      <c r="N922" s="7" t="s">
        <v>2228</v>
      </c>
      <c r="O922" s="136"/>
      <c r="P922" s="135"/>
      <c r="Q922" s="2"/>
      <c r="R922" s="7"/>
      <c r="S922" s="7"/>
      <c r="T922" s="7"/>
      <c r="U922" s="7"/>
      <c r="V922" s="7"/>
      <c r="W922" s="7"/>
      <c r="X922" s="7"/>
      <c r="Y922" s="7"/>
    </row>
    <row r="923" spans="1:25" ht="13.5" customHeight="1">
      <c r="A923" s="2" t="s">
        <v>47</v>
      </c>
      <c r="B923" s="2" t="s">
        <v>2143</v>
      </c>
      <c r="C923" s="7" t="s">
        <v>2260</v>
      </c>
      <c r="D923" s="2" t="s">
        <v>2268</v>
      </c>
      <c r="E923" s="7" t="s">
        <v>2272</v>
      </c>
      <c r="F923" s="7"/>
      <c r="G923" s="7"/>
      <c r="H923" s="7">
        <v>3</v>
      </c>
      <c r="I923" s="7">
        <v>1</v>
      </c>
      <c r="J923" s="19" t="str">
        <f t="shared" si="49"/>
        <v>O</v>
      </c>
      <c r="K923" s="134" t="s">
        <v>2228</v>
      </c>
      <c r="L923" s="7" t="s">
        <v>2140</v>
      </c>
      <c r="M923" s="7"/>
      <c r="N923" s="7" t="s">
        <v>2228</v>
      </c>
      <c r="O923" s="136"/>
      <c r="P923" s="135"/>
      <c r="Q923" s="2"/>
      <c r="R923" s="7"/>
      <c r="S923" s="7"/>
      <c r="T923" s="7"/>
      <c r="U923" s="7"/>
      <c r="V923" s="7"/>
      <c r="W923" s="7"/>
      <c r="X923" s="7"/>
      <c r="Y923" s="7"/>
    </row>
    <row r="924" spans="1:25" ht="13.5" customHeight="1">
      <c r="A924" s="2" t="s">
        <v>47</v>
      </c>
      <c r="B924" s="2" t="s">
        <v>2143</v>
      </c>
      <c r="C924" s="7" t="s">
        <v>2260</v>
      </c>
      <c r="D924" s="2" t="s">
        <v>2273</v>
      </c>
      <c r="E924" s="7" t="s">
        <v>2272</v>
      </c>
      <c r="F924" s="7" t="s">
        <v>2274</v>
      </c>
      <c r="G924" s="7"/>
      <c r="H924" s="7">
        <v>2</v>
      </c>
      <c r="I924" s="7">
        <v>2</v>
      </c>
      <c r="J924" s="19" t="str">
        <f t="shared" si="49"/>
        <v>O</v>
      </c>
      <c r="K924" s="134" t="s">
        <v>2228</v>
      </c>
      <c r="L924" s="7" t="s">
        <v>2275</v>
      </c>
      <c r="M924" s="7"/>
      <c r="N924" s="7" t="s">
        <v>2228</v>
      </c>
      <c r="O924" s="136"/>
      <c r="P924" s="135"/>
      <c r="Q924" s="2"/>
      <c r="R924" s="7"/>
      <c r="S924" s="7"/>
      <c r="T924" s="7"/>
      <c r="U924" s="7"/>
      <c r="V924" s="7"/>
      <c r="W924" s="7"/>
      <c r="X924" s="7"/>
      <c r="Y924" s="7"/>
    </row>
    <row r="925" spans="1:25" ht="13.5" customHeight="1">
      <c r="A925" s="2" t="s">
        <v>47</v>
      </c>
      <c r="B925" s="2" t="s">
        <v>2143</v>
      </c>
      <c r="C925" s="7" t="s">
        <v>2138</v>
      </c>
      <c r="D925" s="2" t="s">
        <v>2276</v>
      </c>
      <c r="E925" s="7"/>
      <c r="F925" s="7"/>
      <c r="G925" s="7"/>
      <c r="H925" s="7">
        <v>1</v>
      </c>
      <c r="I925" s="113">
        <v>1</v>
      </c>
      <c r="J925" s="19" t="str">
        <f t="shared" si="49"/>
        <v>O</v>
      </c>
      <c r="K925" s="134" t="s">
        <v>2141</v>
      </c>
      <c r="L925" s="7" t="s">
        <v>2140</v>
      </c>
      <c r="M925" s="7"/>
      <c r="N925" s="7" t="s">
        <v>2141</v>
      </c>
      <c r="O925" s="136"/>
      <c r="P925" s="135"/>
      <c r="Q925" s="2"/>
      <c r="R925" s="7"/>
      <c r="S925" s="7"/>
      <c r="T925" s="7"/>
      <c r="U925" s="7"/>
      <c r="V925" s="7"/>
      <c r="W925" s="7"/>
      <c r="X925" s="7"/>
      <c r="Y925" s="7"/>
    </row>
    <row r="926" spans="1:25" ht="13.5" customHeight="1">
      <c r="A926" s="2" t="s">
        <v>47</v>
      </c>
      <c r="B926" s="2" t="s">
        <v>2143</v>
      </c>
      <c r="C926" s="7" t="s">
        <v>2138</v>
      </c>
      <c r="D926" s="2" t="s">
        <v>2181</v>
      </c>
      <c r="E926" s="7"/>
      <c r="F926" s="7"/>
      <c r="G926" s="7"/>
      <c r="H926" s="7">
        <v>1</v>
      </c>
      <c r="I926" s="113">
        <v>1</v>
      </c>
      <c r="J926" s="19" t="str">
        <f t="shared" si="49"/>
        <v>O</v>
      </c>
      <c r="K926" s="134" t="s">
        <v>2141</v>
      </c>
      <c r="L926" s="7" t="s">
        <v>2140</v>
      </c>
      <c r="M926" s="7"/>
      <c r="N926" s="7" t="s">
        <v>2141</v>
      </c>
      <c r="O926" s="136"/>
      <c r="P926" s="135"/>
      <c r="Q926" s="2"/>
      <c r="R926" s="7"/>
      <c r="S926" s="7"/>
      <c r="T926" s="7"/>
      <c r="U926" s="7"/>
      <c r="V926" s="7"/>
      <c r="W926" s="7"/>
      <c r="X926" s="7"/>
      <c r="Y926" s="7"/>
    </row>
    <row r="927" spans="1:25" ht="13.5" customHeight="1">
      <c r="A927" s="2" t="s">
        <v>47</v>
      </c>
      <c r="B927" s="2" t="s">
        <v>2143</v>
      </c>
      <c r="C927" s="7" t="s">
        <v>2138</v>
      </c>
      <c r="D927" s="2" t="s">
        <v>2277</v>
      </c>
      <c r="E927" s="7"/>
      <c r="F927" s="7"/>
      <c r="G927" s="7"/>
      <c r="H927" s="7">
        <v>1</v>
      </c>
      <c r="I927" s="113">
        <v>1</v>
      </c>
      <c r="J927" s="19" t="str">
        <f t="shared" si="49"/>
        <v>O</v>
      </c>
      <c r="K927" s="134" t="s">
        <v>2148</v>
      </c>
      <c r="L927" s="7" t="s">
        <v>2140</v>
      </c>
      <c r="M927" s="7"/>
      <c r="N927" s="7" t="s">
        <v>2148</v>
      </c>
      <c r="O927" s="136"/>
      <c r="P927" s="135"/>
      <c r="Q927" s="2"/>
      <c r="R927" s="7"/>
      <c r="S927" s="7"/>
      <c r="T927" s="7"/>
      <c r="U927" s="7"/>
      <c r="V927" s="7"/>
      <c r="W927" s="7"/>
      <c r="X927" s="7"/>
      <c r="Y927" s="7"/>
    </row>
    <row r="928" spans="1:25" ht="13.5" customHeight="1">
      <c r="A928" s="2" t="s">
        <v>47</v>
      </c>
      <c r="B928" s="2" t="s">
        <v>2143</v>
      </c>
      <c r="C928" s="7" t="s">
        <v>2138</v>
      </c>
      <c r="D928" s="2" t="s">
        <v>2188</v>
      </c>
      <c r="E928" s="7" t="s">
        <v>2278</v>
      </c>
      <c r="F928" s="7"/>
      <c r="G928" s="7"/>
      <c r="H928" s="7">
        <v>1</v>
      </c>
      <c r="I928" s="113">
        <v>1</v>
      </c>
      <c r="J928" s="19" t="str">
        <f t="shared" si="49"/>
        <v>O</v>
      </c>
      <c r="K928" s="134" t="s">
        <v>2184</v>
      </c>
      <c r="L928" s="7" t="s">
        <v>2140</v>
      </c>
      <c r="M928" s="7"/>
      <c r="N928" s="7" t="s">
        <v>2184</v>
      </c>
      <c r="O928" s="136"/>
      <c r="P928" s="135"/>
      <c r="Q928" s="2"/>
      <c r="R928" s="7"/>
      <c r="S928" s="7"/>
      <c r="T928" s="7"/>
      <c r="U928" s="7"/>
      <c r="V928" s="7"/>
      <c r="W928" s="7"/>
      <c r="X928" s="7"/>
      <c r="Y928" s="7"/>
    </row>
    <row r="929" spans="1:25" ht="13.5" customHeight="1">
      <c r="A929" s="2" t="s">
        <v>47</v>
      </c>
      <c r="B929" s="2" t="s">
        <v>2143</v>
      </c>
      <c r="C929" s="7" t="s">
        <v>2138</v>
      </c>
      <c r="D929" s="2" t="s">
        <v>2279</v>
      </c>
      <c r="E929" s="7" t="s">
        <v>2280</v>
      </c>
      <c r="F929" s="7"/>
      <c r="G929" s="7"/>
      <c r="H929" s="7">
        <v>1</v>
      </c>
      <c r="I929" s="113">
        <v>1</v>
      </c>
      <c r="J929" s="19" t="str">
        <f t="shared" si="49"/>
        <v>O</v>
      </c>
      <c r="K929" s="134" t="s">
        <v>2184</v>
      </c>
      <c r="L929" s="7" t="s">
        <v>2140</v>
      </c>
      <c r="M929" s="7"/>
      <c r="N929" s="7" t="s">
        <v>2184</v>
      </c>
      <c r="O929" s="136"/>
      <c r="P929" s="135"/>
      <c r="Q929" s="2"/>
      <c r="R929" s="7"/>
      <c r="S929" s="7"/>
      <c r="T929" s="7"/>
      <c r="U929" s="7"/>
      <c r="V929" s="7"/>
      <c r="W929" s="7"/>
      <c r="X929" s="7"/>
      <c r="Y929" s="7"/>
    </row>
    <row r="930" spans="1:25" ht="13.5" customHeight="1">
      <c r="A930" s="2" t="s">
        <v>47</v>
      </c>
      <c r="B930" s="2" t="s">
        <v>2143</v>
      </c>
      <c r="C930" s="7" t="s">
        <v>2138</v>
      </c>
      <c r="D930" s="2" t="s">
        <v>2281</v>
      </c>
      <c r="E930" s="7"/>
      <c r="F930" s="7"/>
      <c r="G930" s="7"/>
      <c r="H930" s="7">
        <v>1</v>
      </c>
      <c r="I930" s="113">
        <v>1</v>
      </c>
      <c r="J930" s="19" t="str">
        <f t="shared" si="49"/>
        <v>O</v>
      </c>
      <c r="K930" s="134" t="s">
        <v>2148</v>
      </c>
      <c r="L930" s="7" t="s">
        <v>2140</v>
      </c>
      <c r="M930" s="7"/>
      <c r="N930" s="7" t="s">
        <v>2148</v>
      </c>
      <c r="O930" s="136"/>
      <c r="P930" s="135"/>
      <c r="Q930" s="2"/>
      <c r="R930" s="7"/>
      <c r="S930" s="7"/>
      <c r="T930" s="7"/>
      <c r="U930" s="7"/>
      <c r="V930" s="7"/>
      <c r="W930" s="7"/>
      <c r="X930" s="7"/>
      <c r="Y930" s="7"/>
    </row>
    <row r="931" spans="1:25" ht="13.5" customHeight="1">
      <c r="A931" s="2" t="s">
        <v>47</v>
      </c>
      <c r="B931" s="2" t="s">
        <v>2143</v>
      </c>
      <c r="C931" s="7" t="s">
        <v>2138</v>
      </c>
      <c r="D931" s="2" t="s">
        <v>2282</v>
      </c>
      <c r="E931" s="7"/>
      <c r="F931" s="7"/>
      <c r="G931" s="7"/>
      <c r="H931" s="7">
        <v>1</v>
      </c>
      <c r="I931" s="113">
        <v>1</v>
      </c>
      <c r="J931" s="19" t="str">
        <f t="shared" si="49"/>
        <v>O</v>
      </c>
      <c r="K931" s="134" t="s">
        <v>2148</v>
      </c>
      <c r="L931" s="7" t="s">
        <v>2140</v>
      </c>
      <c r="M931" s="7"/>
      <c r="N931" s="7" t="s">
        <v>2148</v>
      </c>
      <c r="O931" s="136"/>
      <c r="P931" s="135"/>
      <c r="Q931" s="2"/>
      <c r="R931" s="7"/>
      <c r="S931" s="7"/>
      <c r="T931" s="7"/>
      <c r="U931" s="7"/>
      <c r="V931" s="7"/>
      <c r="W931" s="7"/>
      <c r="X931" s="7"/>
      <c r="Y931" s="7"/>
    </row>
    <row r="932" spans="1:25" ht="13.5" customHeight="1">
      <c r="A932" s="2" t="s">
        <v>47</v>
      </c>
      <c r="B932" s="2" t="s">
        <v>2143</v>
      </c>
      <c r="C932" s="7" t="s">
        <v>2138</v>
      </c>
      <c r="D932" s="2" t="s">
        <v>2283</v>
      </c>
      <c r="E932" s="7"/>
      <c r="F932" s="7"/>
      <c r="G932" s="7"/>
      <c r="H932" s="7">
        <v>1</v>
      </c>
      <c r="I932" s="113">
        <v>1</v>
      </c>
      <c r="J932" s="19" t="str">
        <f t="shared" si="49"/>
        <v>O</v>
      </c>
      <c r="K932" s="134" t="s">
        <v>2148</v>
      </c>
      <c r="L932" s="7" t="s">
        <v>2140</v>
      </c>
      <c r="M932" s="7"/>
      <c r="N932" s="7" t="s">
        <v>2148</v>
      </c>
      <c r="O932" s="136"/>
      <c r="P932" s="135"/>
      <c r="Q932" s="2"/>
      <c r="R932" s="7"/>
      <c r="S932" s="7"/>
      <c r="T932" s="7"/>
      <c r="U932" s="7"/>
      <c r="V932" s="7"/>
      <c r="W932" s="7"/>
      <c r="X932" s="7"/>
      <c r="Y932" s="7"/>
    </row>
    <row r="933" spans="1:25" ht="13.5" customHeight="1">
      <c r="A933" s="2" t="s">
        <v>47</v>
      </c>
      <c r="B933" s="2" t="s">
        <v>2143</v>
      </c>
      <c r="C933" s="7" t="s">
        <v>2138</v>
      </c>
      <c r="D933" s="2" t="s">
        <v>2284</v>
      </c>
      <c r="E933" s="7"/>
      <c r="F933" s="7"/>
      <c r="G933" s="7"/>
      <c r="H933" s="7">
        <v>1</v>
      </c>
      <c r="I933" s="113">
        <v>1</v>
      </c>
      <c r="J933" s="19" t="str">
        <f t="shared" si="49"/>
        <v>O</v>
      </c>
      <c r="K933" s="134" t="s">
        <v>2148</v>
      </c>
      <c r="L933" s="7" t="s">
        <v>2140</v>
      </c>
      <c r="M933" s="7"/>
      <c r="N933" s="7" t="s">
        <v>2148</v>
      </c>
      <c r="O933" s="136"/>
      <c r="P933" s="135"/>
      <c r="Q933" s="2"/>
      <c r="R933" s="7"/>
      <c r="S933" s="7"/>
      <c r="T933" s="7"/>
      <c r="U933" s="7"/>
      <c r="V933" s="7"/>
      <c r="W933" s="7"/>
      <c r="X933" s="7"/>
      <c r="Y933" s="7"/>
    </row>
    <row r="934" spans="1:25" ht="13.5" customHeight="1">
      <c r="A934" s="2" t="s">
        <v>47</v>
      </c>
      <c r="B934" s="2" t="s">
        <v>2143</v>
      </c>
      <c r="C934" s="7" t="s">
        <v>2138</v>
      </c>
      <c r="D934" s="2" t="s">
        <v>2285</v>
      </c>
      <c r="E934" s="7"/>
      <c r="F934" s="7"/>
      <c r="G934" s="7"/>
      <c r="H934" s="7">
        <v>1</v>
      </c>
      <c r="I934" s="113">
        <v>1</v>
      </c>
      <c r="J934" s="19" t="str">
        <f t="shared" si="49"/>
        <v>O</v>
      </c>
      <c r="K934" s="134" t="s">
        <v>2148</v>
      </c>
      <c r="L934" s="7" t="s">
        <v>2140</v>
      </c>
      <c r="M934" s="7"/>
      <c r="N934" s="7" t="s">
        <v>2148</v>
      </c>
      <c r="O934" s="136"/>
      <c r="P934" s="135"/>
      <c r="Q934" s="2"/>
      <c r="R934" s="7"/>
      <c r="S934" s="7"/>
      <c r="T934" s="7"/>
      <c r="U934" s="7"/>
      <c r="V934" s="7"/>
      <c r="W934" s="7"/>
      <c r="X934" s="7"/>
      <c r="Y934" s="7"/>
    </row>
    <row r="935" spans="1:25" ht="13.5" customHeight="1">
      <c r="A935" s="2" t="s">
        <v>47</v>
      </c>
      <c r="B935" s="2" t="s">
        <v>2143</v>
      </c>
      <c r="C935" s="7" t="s">
        <v>2138</v>
      </c>
      <c r="D935" s="2" t="s">
        <v>2286</v>
      </c>
      <c r="E935" s="7"/>
      <c r="F935" s="7"/>
      <c r="G935" s="7"/>
      <c r="H935" s="7">
        <v>1</v>
      </c>
      <c r="I935" s="113">
        <v>1</v>
      </c>
      <c r="J935" s="19" t="str">
        <f t="shared" si="49"/>
        <v>O</v>
      </c>
      <c r="K935" s="134" t="s">
        <v>2148</v>
      </c>
      <c r="L935" s="7" t="s">
        <v>2140</v>
      </c>
      <c r="M935" s="7"/>
      <c r="N935" s="7" t="s">
        <v>2148</v>
      </c>
      <c r="O935" s="136"/>
      <c r="P935" s="135"/>
      <c r="Q935" s="2"/>
      <c r="R935" s="7"/>
      <c r="S935" s="7"/>
      <c r="T935" s="7"/>
      <c r="U935" s="7"/>
      <c r="V935" s="7"/>
      <c r="W935" s="7"/>
      <c r="X935" s="7"/>
      <c r="Y935" s="7"/>
    </row>
    <row r="936" spans="1:25" ht="13.5" customHeight="1">
      <c r="A936" s="2" t="s">
        <v>47</v>
      </c>
      <c r="B936" s="2" t="s">
        <v>2143</v>
      </c>
      <c r="C936" s="7" t="s">
        <v>1491</v>
      </c>
      <c r="D936" s="2" t="s">
        <v>2287</v>
      </c>
      <c r="E936" s="7"/>
      <c r="F936" s="7"/>
      <c r="G936" s="7"/>
      <c r="H936" s="7">
        <v>3</v>
      </c>
      <c r="I936" s="7">
        <v>1</v>
      </c>
      <c r="J936" s="19" t="str">
        <f t="shared" si="49"/>
        <v>O</v>
      </c>
      <c r="K936" s="134" t="s">
        <v>2148</v>
      </c>
      <c r="L936" s="7" t="s">
        <v>2140</v>
      </c>
      <c r="M936" s="7"/>
      <c r="N936" s="7" t="s">
        <v>2148</v>
      </c>
      <c r="O936" s="136"/>
      <c r="P936" s="135"/>
      <c r="Q936" s="2"/>
      <c r="R936" s="7"/>
      <c r="S936" s="7"/>
      <c r="T936" s="7"/>
      <c r="U936" s="7"/>
      <c r="V936" s="7"/>
      <c r="W936" s="7"/>
      <c r="X936" s="7"/>
      <c r="Y936" s="7"/>
    </row>
    <row r="937" spans="1:25" ht="13.5" customHeight="1">
      <c r="A937" s="2" t="s">
        <v>47</v>
      </c>
      <c r="B937" s="2" t="s">
        <v>2143</v>
      </c>
      <c r="C937" s="7" t="s">
        <v>1491</v>
      </c>
      <c r="D937" s="2" t="s">
        <v>2288</v>
      </c>
      <c r="E937" s="7"/>
      <c r="F937" s="7"/>
      <c r="G937" s="7"/>
      <c r="H937" s="7">
        <v>2</v>
      </c>
      <c r="I937" s="7">
        <v>1</v>
      </c>
      <c r="J937" s="19" t="str">
        <f t="shared" si="49"/>
        <v>O</v>
      </c>
      <c r="K937" s="134" t="s">
        <v>2148</v>
      </c>
      <c r="L937" s="7" t="s">
        <v>2140</v>
      </c>
      <c r="M937" s="7"/>
      <c r="N937" s="7" t="s">
        <v>2148</v>
      </c>
      <c r="O937" s="136"/>
      <c r="P937" s="135"/>
      <c r="Q937" s="2"/>
      <c r="R937" s="7"/>
      <c r="S937" s="7"/>
      <c r="T937" s="7"/>
      <c r="U937" s="7"/>
      <c r="V937" s="7"/>
      <c r="W937" s="7"/>
      <c r="X937" s="7"/>
      <c r="Y937" s="7"/>
    </row>
    <row r="938" spans="1:25" ht="13.5" customHeight="1">
      <c r="A938" s="2" t="s">
        <v>47</v>
      </c>
      <c r="B938" s="2" t="s">
        <v>2153</v>
      </c>
      <c r="C938" s="7" t="s">
        <v>2138</v>
      </c>
      <c r="D938" s="2" t="s">
        <v>2289</v>
      </c>
      <c r="E938" s="7"/>
      <c r="F938" s="7"/>
      <c r="G938" s="7"/>
      <c r="H938" s="7">
        <v>2</v>
      </c>
      <c r="I938" s="113">
        <v>1</v>
      </c>
      <c r="J938" s="19" t="str">
        <f t="shared" si="49"/>
        <v>O</v>
      </c>
      <c r="K938" s="137">
        <v>37291</v>
      </c>
      <c r="L938" s="7" t="s">
        <v>2140</v>
      </c>
      <c r="M938" s="7"/>
      <c r="N938" s="41">
        <v>37291</v>
      </c>
      <c r="O938" s="136"/>
      <c r="P938" s="135"/>
      <c r="Q938" s="2"/>
      <c r="R938" s="7"/>
      <c r="S938" s="7"/>
      <c r="T938" s="7"/>
      <c r="U938" s="7"/>
      <c r="V938" s="7"/>
      <c r="W938" s="7"/>
      <c r="X938" s="7"/>
      <c r="Y938" s="7"/>
    </row>
    <row r="939" spans="1:25" ht="13.5" customHeight="1">
      <c r="A939" s="2" t="s">
        <v>47</v>
      </c>
      <c r="B939" s="2" t="s">
        <v>2153</v>
      </c>
      <c r="C939" s="7" t="s">
        <v>2257</v>
      </c>
      <c r="D939" s="2" t="s">
        <v>2290</v>
      </c>
      <c r="E939" s="7"/>
      <c r="F939" s="7"/>
      <c r="G939" s="7"/>
      <c r="H939" s="7">
        <v>1</v>
      </c>
      <c r="I939" s="113">
        <v>1</v>
      </c>
      <c r="J939" s="19" t="str">
        <f t="shared" si="49"/>
        <v>O</v>
      </c>
      <c r="K939" s="137">
        <v>37291</v>
      </c>
      <c r="L939" s="7" t="s">
        <v>2140</v>
      </c>
      <c r="M939" s="7"/>
      <c r="N939" s="41">
        <v>37291</v>
      </c>
      <c r="O939" s="136"/>
      <c r="P939" s="135"/>
      <c r="Q939" s="2"/>
      <c r="R939" s="7"/>
      <c r="S939" s="7"/>
      <c r="T939" s="7"/>
      <c r="U939" s="7"/>
      <c r="V939" s="7"/>
      <c r="W939" s="7"/>
      <c r="X939" s="7"/>
      <c r="Y939" s="7"/>
    </row>
    <row r="940" spans="1:25" ht="13.5" customHeight="1">
      <c r="A940" s="2" t="s">
        <v>47</v>
      </c>
      <c r="B940" s="2" t="s">
        <v>2153</v>
      </c>
      <c r="C940" s="7" t="s">
        <v>2138</v>
      </c>
      <c r="D940" s="2" t="s">
        <v>2211</v>
      </c>
      <c r="E940" s="7"/>
      <c r="F940" s="7"/>
      <c r="G940" s="7"/>
      <c r="H940" s="7">
        <v>5</v>
      </c>
      <c r="I940" s="113">
        <v>1</v>
      </c>
      <c r="J940" s="19" t="str">
        <f t="shared" si="49"/>
        <v>O</v>
      </c>
      <c r="K940" s="137">
        <v>36984</v>
      </c>
      <c r="L940" s="7" t="s">
        <v>2140</v>
      </c>
      <c r="M940" s="7"/>
      <c r="N940" s="41">
        <v>36984</v>
      </c>
      <c r="O940" s="136"/>
      <c r="P940" s="135"/>
      <c r="Q940" s="2"/>
      <c r="R940" s="7"/>
      <c r="S940" s="7"/>
      <c r="T940" s="7"/>
      <c r="U940" s="7"/>
      <c r="V940" s="7"/>
      <c r="W940" s="7"/>
      <c r="X940" s="7"/>
      <c r="Y940" s="7"/>
    </row>
    <row r="941" spans="1:25" ht="13.5" customHeight="1">
      <c r="A941" s="2" t="s">
        <v>47</v>
      </c>
      <c r="B941" s="2" t="s">
        <v>2153</v>
      </c>
      <c r="C941" s="7" t="s">
        <v>2138</v>
      </c>
      <c r="D941" s="2" t="s">
        <v>2291</v>
      </c>
      <c r="E941" s="7"/>
      <c r="F941" s="7"/>
      <c r="G941" s="7"/>
      <c r="H941" s="7">
        <v>1</v>
      </c>
      <c r="I941" s="113">
        <v>1</v>
      </c>
      <c r="J941" s="19" t="str">
        <f t="shared" si="49"/>
        <v>O</v>
      </c>
      <c r="K941" s="137">
        <v>36953</v>
      </c>
      <c r="L941" s="7" t="s">
        <v>2140</v>
      </c>
      <c r="M941" s="7"/>
      <c r="N941" s="41">
        <v>36953</v>
      </c>
      <c r="O941" s="136"/>
      <c r="P941" s="135"/>
      <c r="Q941" s="2"/>
      <c r="R941" s="7"/>
      <c r="S941" s="7"/>
      <c r="T941" s="7"/>
      <c r="U941" s="7"/>
      <c r="V941" s="7"/>
      <c r="W941" s="7"/>
      <c r="X941" s="7"/>
      <c r="Y941" s="7"/>
    </row>
    <row r="942" spans="1:25" ht="13.5" customHeight="1">
      <c r="A942" s="2" t="s">
        <v>47</v>
      </c>
      <c r="B942" s="2" t="s">
        <v>2153</v>
      </c>
      <c r="C942" s="7" t="s">
        <v>2292</v>
      </c>
      <c r="D942" s="2" t="s">
        <v>2293</v>
      </c>
      <c r="E942" s="7"/>
      <c r="F942" s="7"/>
      <c r="G942" s="7"/>
      <c r="H942" s="7">
        <v>1</v>
      </c>
      <c r="I942" s="113">
        <v>1</v>
      </c>
      <c r="J942" s="19" t="str">
        <f t="shared" si="49"/>
        <v>O</v>
      </c>
      <c r="K942" s="137">
        <v>36953</v>
      </c>
      <c r="L942" s="7" t="s">
        <v>2140</v>
      </c>
      <c r="M942" s="7"/>
      <c r="N942" s="41">
        <v>36953</v>
      </c>
      <c r="O942" s="136"/>
      <c r="P942" s="135"/>
      <c r="Q942" s="2"/>
      <c r="R942" s="7"/>
      <c r="S942" s="7"/>
      <c r="T942" s="7"/>
      <c r="U942" s="7"/>
      <c r="V942" s="7"/>
      <c r="W942" s="7"/>
      <c r="X942" s="7"/>
      <c r="Y942" s="7"/>
    </row>
    <row r="943" spans="1:25" ht="13.5" customHeight="1">
      <c r="A943" s="2" t="s">
        <v>47</v>
      </c>
      <c r="B943" s="2" t="s">
        <v>2153</v>
      </c>
      <c r="C943" s="7" t="s">
        <v>2138</v>
      </c>
      <c r="D943" s="2" t="s">
        <v>2294</v>
      </c>
      <c r="E943" s="7"/>
      <c r="F943" s="7"/>
      <c r="G943" s="7"/>
      <c r="H943" s="7">
        <v>3</v>
      </c>
      <c r="I943" s="113">
        <v>1</v>
      </c>
      <c r="J943" s="19" t="str">
        <f t="shared" si="49"/>
        <v>O</v>
      </c>
      <c r="K943" s="137">
        <v>36953</v>
      </c>
      <c r="L943" s="7" t="s">
        <v>2140</v>
      </c>
      <c r="M943" s="7"/>
      <c r="N943" s="41">
        <v>36953</v>
      </c>
      <c r="O943" s="136"/>
      <c r="P943" s="135"/>
      <c r="Q943" s="2"/>
      <c r="R943" s="7"/>
      <c r="S943" s="7"/>
      <c r="T943" s="7"/>
      <c r="U943" s="7"/>
      <c r="V943" s="7"/>
      <c r="W943" s="7"/>
      <c r="X943" s="7"/>
      <c r="Y943" s="7"/>
    </row>
    <row r="944" spans="1:25" ht="13.5" customHeight="1">
      <c r="A944" s="2" t="s">
        <v>47</v>
      </c>
      <c r="B944" s="2" t="s">
        <v>2153</v>
      </c>
      <c r="C944" s="7" t="s">
        <v>2138</v>
      </c>
      <c r="D944" s="2" t="s">
        <v>2295</v>
      </c>
      <c r="E944" s="7"/>
      <c r="F944" s="7"/>
      <c r="G944" s="7"/>
      <c r="H944" s="7">
        <v>2</v>
      </c>
      <c r="I944" s="113">
        <v>1</v>
      </c>
      <c r="J944" s="19" t="str">
        <f t="shared" si="49"/>
        <v>O</v>
      </c>
      <c r="K944" s="137">
        <v>36953</v>
      </c>
      <c r="L944" s="7" t="s">
        <v>2140</v>
      </c>
      <c r="M944" s="7"/>
      <c r="N944" s="41">
        <v>36953</v>
      </c>
      <c r="O944" s="136"/>
      <c r="P944" s="135"/>
      <c r="Q944" s="2"/>
      <c r="R944" s="7"/>
      <c r="S944" s="7"/>
      <c r="T944" s="7"/>
      <c r="U944" s="7"/>
      <c r="V944" s="7"/>
      <c r="W944" s="7"/>
      <c r="X944" s="7"/>
      <c r="Y944" s="7"/>
    </row>
    <row r="945" spans="1:25" ht="13.5" customHeight="1">
      <c r="A945" s="2" t="s">
        <v>47</v>
      </c>
      <c r="B945" s="2" t="s">
        <v>2153</v>
      </c>
      <c r="C945" s="7" t="s">
        <v>2138</v>
      </c>
      <c r="D945" s="2" t="s">
        <v>2296</v>
      </c>
      <c r="E945" s="7"/>
      <c r="F945" s="7"/>
      <c r="G945" s="7"/>
      <c r="H945" s="7">
        <v>2</v>
      </c>
      <c r="I945" s="113">
        <v>2</v>
      </c>
      <c r="J945" s="19" t="str">
        <f t="shared" ref="J945:J1008" si="50">IF(H945&lt;I945,"X","O")</f>
        <v>O</v>
      </c>
      <c r="K945" s="137">
        <v>36953</v>
      </c>
      <c r="L945" s="7" t="s">
        <v>2140</v>
      </c>
      <c r="M945" s="7"/>
      <c r="N945" s="41">
        <v>36953</v>
      </c>
      <c r="O945" s="136"/>
      <c r="P945" s="135"/>
      <c r="Q945" s="2"/>
      <c r="R945" s="7"/>
      <c r="S945" s="7"/>
      <c r="T945" s="7"/>
      <c r="U945" s="7"/>
      <c r="V945" s="7"/>
      <c r="W945" s="7"/>
      <c r="X945" s="7"/>
      <c r="Y945" s="7"/>
    </row>
    <row r="946" spans="1:25" ht="13.5" customHeight="1">
      <c r="A946" s="2" t="s">
        <v>47</v>
      </c>
      <c r="B946" s="2" t="s">
        <v>2153</v>
      </c>
      <c r="C946" s="7" t="s">
        <v>2138</v>
      </c>
      <c r="D946" s="2" t="s">
        <v>2297</v>
      </c>
      <c r="E946" s="7"/>
      <c r="F946" s="7"/>
      <c r="G946" s="7"/>
      <c r="H946" s="7">
        <v>3</v>
      </c>
      <c r="I946" s="113">
        <v>1</v>
      </c>
      <c r="J946" s="19" t="str">
        <f t="shared" si="50"/>
        <v>O</v>
      </c>
      <c r="K946" s="137">
        <v>36953</v>
      </c>
      <c r="L946" s="7" t="s">
        <v>2140</v>
      </c>
      <c r="M946" s="7"/>
      <c r="N946" s="41">
        <v>36953</v>
      </c>
      <c r="O946" s="136"/>
      <c r="P946" s="135"/>
      <c r="Q946" s="2"/>
      <c r="R946" s="7"/>
      <c r="S946" s="7"/>
      <c r="T946" s="7"/>
      <c r="U946" s="7"/>
      <c r="V946" s="7"/>
      <c r="W946" s="7"/>
      <c r="X946" s="7"/>
      <c r="Y946" s="7"/>
    </row>
    <row r="947" spans="1:25" ht="13.5" customHeight="1">
      <c r="A947" s="2" t="s">
        <v>47</v>
      </c>
      <c r="B947" s="2" t="s">
        <v>2153</v>
      </c>
      <c r="C947" s="7" t="s">
        <v>2138</v>
      </c>
      <c r="D947" s="2" t="s">
        <v>2298</v>
      </c>
      <c r="E947" s="7"/>
      <c r="F947" s="7"/>
      <c r="G947" s="7"/>
      <c r="H947" s="7">
        <v>2</v>
      </c>
      <c r="I947" s="113">
        <v>1</v>
      </c>
      <c r="J947" s="19" t="str">
        <f t="shared" si="50"/>
        <v>O</v>
      </c>
      <c r="K947" s="137">
        <v>36953</v>
      </c>
      <c r="L947" s="7" t="s">
        <v>2140</v>
      </c>
      <c r="M947" s="7"/>
      <c r="N947" s="41">
        <v>36953</v>
      </c>
      <c r="O947" s="136"/>
      <c r="P947" s="135"/>
      <c r="Q947" s="2"/>
      <c r="R947" s="7"/>
      <c r="S947" s="7"/>
      <c r="T947" s="7"/>
      <c r="U947" s="7"/>
      <c r="V947" s="7"/>
      <c r="W947" s="7"/>
      <c r="X947" s="7"/>
      <c r="Y947" s="7"/>
    </row>
    <row r="948" spans="1:25" ht="13.5" customHeight="1">
      <c r="A948" s="2" t="s">
        <v>47</v>
      </c>
      <c r="B948" s="2" t="s">
        <v>2143</v>
      </c>
      <c r="C948" s="7" t="s">
        <v>2138</v>
      </c>
      <c r="D948" s="2" t="s">
        <v>2299</v>
      </c>
      <c r="E948" s="7" t="s">
        <v>2259</v>
      </c>
      <c r="F948" s="7"/>
      <c r="G948" s="7"/>
      <c r="H948" s="7">
        <v>1</v>
      </c>
      <c r="I948" s="7">
        <v>1</v>
      </c>
      <c r="J948" s="19" t="str">
        <f t="shared" si="50"/>
        <v>O</v>
      </c>
      <c r="K948" s="134" t="s">
        <v>2141</v>
      </c>
      <c r="L948" s="7" t="s">
        <v>2140</v>
      </c>
      <c r="M948" s="7"/>
      <c r="N948" s="7" t="s">
        <v>2141</v>
      </c>
      <c r="O948" s="136"/>
      <c r="P948" s="135"/>
      <c r="Q948" s="2"/>
      <c r="R948" s="7"/>
      <c r="S948" s="7"/>
      <c r="T948" s="7"/>
      <c r="U948" s="7"/>
      <c r="V948" s="7"/>
      <c r="W948" s="7"/>
      <c r="X948" s="7"/>
      <c r="Y948" s="7"/>
    </row>
    <row r="949" spans="1:25" ht="13.5" customHeight="1">
      <c r="A949" s="2" t="s">
        <v>47</v>
      </c>
      <c r="B949" s="2" t="s">
        <v>2143</v>
      </c>
      <c r="C949" s="7" t="s">
        <v>2173</v>
      </c>
      <c r="D949" s="2" t="s">
        <v>2300</v>
      </c>
      <c r="E949" s="7" t="s">
        <v>2271</v>
      </c>
      <c r="F949" s="7"/>
      <c r="G949" s="7"/>
      <c r="H949" s="7">
        <v>1</v>
      </c>
      <c r="I949" s="7">
        <v>1</v>
      </c>
      <c r="J949" s="19" t="str">
        <f t="shared" si="50"/>
        <v>O</v>
      </c>
      <c r="K949" s="134" t="s">
        <v>2223</v>
      </c>
      <c r="L949" s="7" t="s">
        <v>2140</v>
      </c>
      <c r="M949" s="7"/>
      <c r="N949" s="7" t="s">
        <v>2223</v>
      </c>
      <c r="O949" s="136"/>
      <c r="P949" s="135"/>
      <c r="Q949" s="2"/>
      <c r="R949" s="7"/>
      <c r="S949" s="7"/>
      <c r="T949" s="7"/>
      <c r="U949" s="7"/>
      <c r="V949" s="7"/>
      <c r="W949" s="7"/>
      <c r="X949" s="7"/>
      <c r="Y949" s="7"/>
    </row>
    <row r="950" spans="1:25" ht="13.5" customHeight="1">
      <c r="A950" s="2" t="s">
        <v>47</v>
      </c>
      <c r="B950" s="2" t="s">
        <v>2143</v>
      </c>
      <c r="C950" s="7" t="s">
        <v>2173</v>
      </c>
      <c r="D950" s="2" t="s">
        <v>2301</v>
      </c>
      <c r="E950" s="7" t="s">
        <v>2302</v>
      </c>
      <c r="F950" s="7"/>
      <c r="G950" s="7"/>
      <c r="H950" s="7">
        <v>1</v>
      </c>
      <c r="I950" s="7">
        <v>1</v>
      </c>
      <c r="J950" s="19" t="str">
        <f t="shared" si="50"/>
        <v>O</v>
      </c>
      <c r="K950" s="134" t="s">
        <v>2223</v>
      </c>
      <c r="L950" s="7" t="s">
        <v>2140</v>
      </c>
      <c r="M950" s="7"/>
      <c r="N950" s="7" t="s">
        <v>2223</v>
      </c>
      <c r="O950" s="136"/>
      <c r="P950" s="135"/>
      <c r="Q950" s="2"/>
      <c r="R950" s="7"/>
      <c r="S950" s="7"/>
      <c r="T950" s="7"/>
      <c r="U950" s="7"/>
      <c r="V950" s="7"/>
      <c r="W950" s="7"/>
      <c r="X950" s="7"/>
      <c r="Y950" s="7"/>
    </row>
    <row r="951" spans="1:25" ht="13.5" customHeight="1">
      <c r="A951" s="2" t="s">
        <v>47</v>
      </c>
      <c r="B951" s="2" t="s">
        <v>2143</v>
      </c>
      <c r="C951" s="7" t="s">
        <v>2173</v>
      </c>
      <c r="D951" s="2" t="s">
        <v>2303</v>
      </c>
      <c r="E951" s="7" t="s">
        <v>2304</v>
      </c>
      <c r="F951" s="7"/>
      <c r="G951" s="7"/>
      <c r="H951" s="7">
        <v>1</v>
      </c>
      <c r="I951" s="7">
        <v>1</v>
      </c>
      <c r="J951" s="19" t="str">
        <f t="shared" si="50"/>
        <v>O</v>
      </c>
      <c r="K951" s="134" t="s">
        <v>2223</v>
      </c>
      <c r="L951" s="7" t="s">
        <v>2140</v>
      </c>
      <c r="M951" s="7"/>
      <c r="N951" s="7" t="s">
        <v>2223</v>
      </c>
      <c r="O951" s="136"/>
      <c r="P951" s="135"/>
      <c r="Q951" s="2"/>
      <c r="R951" s="7"/>
      <c r="S951" s="7"/>
      <c r="T951" s="7"/>
      <c r="U951" s="7"/>
      <c r="V951" s="7"/>
      <c r="W951" s="7"/>
      <c r="X951" s="7"/>
      <c r="Y951" s="7"/>
    </row>
    <row r="952" spans="1:25" ht="13.5" customHeight="1">
      <c r="A952" s="2" t="s">
        <v>47</v>
      </c>
      <c r="B952" s="2" t="s">
        <v>2143</v>
      </c>
      <c r="C952" s="7" t="s">
        <v>257</v>
      </c>
      <c r="D952" s="2" t="s">
        <v>2305</v>
      </c>
      <c r="E952" s="7" t="s">
        <v>2306</v>
      </c>
      <c r="F952" s="7"/>
      <c r="G952" s="7"/>
      <c r="H952" s="7">
        <v>1</v>
      </c>
      <c r="I952" s="7">
        <v>1</v>
      </c>
      <c r="J952" s="19" t="str">
        <f t="shared" si="50"/>
        <v>O</v>
      </c>
      <c r="K952" s="134" t="s">
        <v>2228</v>
      </c>
      <c r="L952" s="7" t="s">
        <v>2140</v>
      </c>
      <c r="M952" s="7"/>
      <c r="N952" s="7" t="s">
        <v>2228</v>
      </c>
      <c r="O952" s="136"/>
      <c r="P952" s="135"/>
      <c r="Q952" s="2"/>
      <c r="R952" s="7"/>
      <c r="S952" s="7"/>
      <c r="T952" s="7"/>
      <c r="U952" s="7"/>
      <c r="V952" s="7"/>
      <c r="W952" s="7"/>
      <c r="X952" s="7"/>
      <c r="Y952" s="7"/>
    </row>
    <row r="953" spans="1:25" ht="13.5" customHeight="1">
      <c r="A953" s="2" t="s">
        <v>47</v>
      </c>
      <c r="B953" s="2" t="s">
        <v>2143</v>
      </c>
      <c r="C953" s="7" t="s">
        <v>257</v>
      </c>
      <c r="D953" s="2" t="s">
        <v>2305</v>
      </c>
      <c r="E953" s="7" t="s">
        <v>2307</v>
      </c>
      <c r="F953" s="7"/>
      <c r="G953" s="7"/>
      <c r="H953" s="7">
        <v>1</v>
      </c>
      <c r="I953" s="7">
        <v>1</v>
      </c>
      <c r="J953" s="19" t="str">
        <f t="shared" si="50"/>
        <v>O</v>
      </c>
      <c r="K953" s="134" t="s">
        <v>2228</v>
      </c>
      <c r="L953" s="7" t="s">
        <v>2140</v>
      </c>
      <c r="M953" s="7"/>
      <c r="N953" s="7" t="s">
        <v>2228</v>
      </c>
      <c r="O953" s="136"/>
      <c r="P953" s="135"/>
      <c r="Q953" s="2"/>
      <c r="R953" s="7"/>
      <c r="S953" s="7"/>
      <c r="T953" s="7"/>
      <c r="U953" s="7"/>
      <c r="V953" s="7"/>
      <c r="W953" s="7"/>
      <c r="X953" s="7"/>
      <c r="Y953" s="7"/>
    </row>
    <row r="954" spans="1:25" ht="13.5" customHeight="1">
      <c r="A954" s="2" t="s">
        <v>47</v>
      </c>
      <c r="B954" s="2" t="s">
        <v>2143</v>
      </c>
      <c r="C954" s="7" t="s">
        <v>257</v>
      </c>
      <c r="D954" s="2" t="s">
        <v>2305</v>
      </c>
      <c r="E954" s="7" t="s">
        <v>2308</v>
      </c>
      <c r="F954" s="7"/>
      <c r="G954" s="7"/>
      <c r="H954" s="7">
        <v>1</v>
      </c>
      <c r="I954" s="7">
        <v>1</v>
      </c>
      <c r="J954" s="19" t="str">
        <f t="shared" si="50"/>
        <v>O</v>
      </c>
      <c r="K954" s="134" t="s">
        <v>2228</v>
      </c>
      <c r="L954" s="7" t="s">
        <v>2140</v>
      </c>
      <c r="M954" s="7"/>
      <c r="N954" s="7" t="s">
        <v>2228</v>
      </c>
      <c r="O954" s="136"/>
      <c r="P954" s="135"/>
      <c r="Q954" s="2"/>
      <c r="R954" s="7"/>
      <c r="S954" s="7"/>
      <c r="T954" s="7"/>
      <c r="U954" s="7"/>
      <c r="V954" s="7"/>
      <c r="W954" s="7"/>
      <c r="X954" s="7"/>
      <c r="Y954" s="7"/>
    </row>
    <row r="955" spans="1:25" ht="13.5" customHeight="1">
      <c r="A955" s="2" t="s">
        <v>47</v>
      </c>
      <c r="B955" s="2" t="s">
        <v>2143</v>
      </c>
      <c r="C955" s="7" t="s">
        <v>257</v>
      </c>
      <c r="D955" s="2" t="s">
        <v>2166</v>
      </c>
      <c r="E955" s="7" t="s">
        <v>2309</v>
      </c>
      <c r="F955" s="7"/>
      <c r="G955" s="7"/>
      <c r="H955" s="7">
        <v>1</v>
      </c>
      <c r="I955" s="7">
        <v>1</v>
      </c>
      <c r="J955" s="19" t="str">
        <f t="shared" si="50"/>
        <v>O</v>
      </c>
      <c r="K955" s="134" t="s">
        <v>2228</v>
      </c>
      <c r="L955" s="7" t="s">
        <v>2140</v>
      </c>
      <c r="M955" s="7"/>
      <c r="N955" s="7" t="s">
        <v>2228</v>
      </c>
      <c r="O955" s="136"/>
      <c r="P955" s="135"/>
      <c r="Q955" s="2"/>
      <c r="R955" s="7"/>
      <c r="S955" s="7"/>
      <c r="T955" s="7"/>
      <c r="U955" s="7"/>
      <c r="V955" s="7"/>
      <c r="W955" s="7"/>
      <c r="X955" s="7"/>
      <c r="Y955" s="7"/>
    </row>
    <row r="956" spans="1:25" ht="13.5" customHeight="1">
      <c r="A956" s="2" t="s">
        <v>47</v>
      </c>
      <c r="B956" s="2" t="s">
        <v>2143</v>
      </c>
      <c r="C956" s="7" t="s">
        <v>257</v>
      </c>
      <c r="D956" s="2" t="s">
        <v>2166</v>
      </c>
      <c r="E956" s="7" t="s">
        <v>2310</v>
      </c>
      <c r="F956" s="7"/>
      <c r="G956" s="7"/>
      <c r="H956" s="7">
        <v>1</v>
      </c>
      <c r="I956" s="7">
        <v>1</v>
      </c>
      <c r="J956" s="19" t="str">
        <f t="shared" si="50"/>
        <v>O</v>
      </c>
      <c r="K956" s="134" t="s">
        <v>2228</v>
      </c>
      <c r="L956" s="7" t="s">
        <v>2140</v>
      </c>
      <c r="M956" s="7"/>
      <c r="N956" s="7" t="s">
        <v>2228</v>
      </c>
      <c r="O956" s="136"/>
      <c r="P956" s="135"/>
      <c r="Q956" s="2"/>
      <c r="R956" s="7"/>
      <c r="S956" s="7"/>
      <c r="T956" s="7"/>
      <c r="U956" s="7"/>
      <c r="V956" s="7"/>
      <c r="W956" s="7"/>
      <c r="X956" s="7"/>
      <c r="Y956" s="7"/>
    </row>
    <row r="957" spans="1:25" ht="13.5" customHeight="1">
      <c r="A957" s="2" t="s">
        <v>47</v>
      </c>
      <c r="B957" s="2" t="s">
        <v>2143</v>
      </c>
      <c r="C957" s="7" t="s">
        <v>257</v>
      </c>
      <c r="D957" s="2" t="s">
        <v>2166</v>
      </c>
      <c r="E957" s="7" t="s">
        <v>2311</v>
      </c>
      <c r="F957" s="7"/>
      <c r="G957" s="7"/>
      <c r="H957" s="7">
        <v>1</v>
      </c>
      <c r="I957" s="7">
        <v>1</v>
      </c>
      <c r="J957" s="19" t="str">
        <f t="shared" si="50"/>
        <v>O</v>
      </c>
      <c r="K957" s="134" t="s">
        <v>2228</v>
      </c>
      <c r="L957" s="7" t="s">
        <v>2140</v>
      </c>
      <c r="M957" s="7"/>
      <c r="N957" s="7" t="s">
        <v>2228</v>
      </c>
      <c r="O957" s="136"/>
      <c r="P957" s="135"/>
      <c r="Q957" s="2"/>
      <c r="R957" s="7"/>
      <c r="S957" s="7"/>
      <c r="T957" s="7"/>
      <c r="U957" s="7"/>
      <c r="V957" s="7"/>
      <c r="W957" s="7"/>
      <c r="X957" s="7"/>
      <c r="Y957" s="7"/>
    </row>
    <row r="958" spans="1:25" ht="13.5" customHeight="1">
      <c r="A958" s="2" t="s">
        <v>47</v>
      </c>
      <c r="B958" s="2" t="s">
        <v>2143</v>
      </c>
      <c r="C958" s="7" t="s">
        <v>257</v>
      </c>
      <c r="D958" s="2" t="s">
        <v>2166</v>
      </c>
      <c r="E958" s="7" t="s">
        <v>2312</v>
      </c>
      <c r="F958" s="7"/>
      <c r="G958" s="7"/>
      <c r="H958" s="7">
        <v>1</v>
      </c>
      <c r="I958" s="7">
        <v>1</v>
      </c>
      <c r="J958" s="19" t="str">
        <f t="shared" si="50"/>
        <v>O</v>
      </c>
      <c r="K958" s="134" t="s">
        <v>2228</v>
      </c>
      <c r="L958" s="7" t="s">
        <v>2140</v>
      </c>
      <c r="M958" s="7"/>
      <c r="N958" s="7" t="s">
        <v>2228</v>
      </c>
      <c r="O958" s="136"/>
      <c r="P958" s="135"/>
      <c r="Q958" s="2"/>
      <c r="R958" s="7"/>
      <c r="S958" s="7"/>
      <c r="T958" s="7"/>
      <c r="U958" s="7"/>
      <c r="V958" s="7"/>
      <c r="W958" s="7"/>
      <c r="X958" s="7"/>
      <c r="Y958" s="7"/>
    </row>
    <row r="959" spans="1:25" ht="13.5" customHeight="1">
      <c r="A959" s="2" t="s">
        <v>47</v>
      </c>
      <c r="B959" s="2" t="s">
        <v>2143</v>
      </c>
      <c r="C959" s="7" t="s">
        <v>257</v>
      </c>
      <c r="D959" s="2" t="s">
        <v>2166</v>
      </c>
      <c r="E959" s="7" t="s">
        <v>2313</v>
      </c>
      <c r="F959" s="7"/>
      <c r="G959" s="7"/>
      <c r="H959" s="7">
        <v>1</v>
      </c>
      <c r="I959" s="7">
        <v>1</v>
      </c>
      <c r="J959" s="19" t="str">
        <f t="shared" si="50"/>
        <v>O</v>
      </c>
      <c r="K959" s="134" t="s">
        <v>2228</v>
      </c>
      <c r="L959" s="7" t="s">
        <v>2140</v>
      </c>
      <c r="M959" s="7"/>
      <c r="N959" s="7" t="s">
        <v>2228</v>
      </c>
      <c r="O959" s="136"/>
      <c r="P959" s="135"/>
      <c r="Q959" s="2"/>
      <c r="R959" s="7"/>
      <c r="S959" s="7"/>
      <c r="T959" s="7"/>
      <c r="U959" s="7"/>
      <c r="V959" s="7"/>
      <c r="W959" s="7"/>
      <c r="X959" s="7"/>
      <c r="Y959" s="7"/>
    </row>
    <row r="960" spans="1:25" ht="13.5" customHeight="1">
      <c r="A960" s="2" t="s">
        <v>47</v>
      </c>
      <c r="B960" s="2" t="s">
        <v>2143</v>
      </c>
      <c r="C960" s="7" t="s">
        <v>257</v>
      </c>
      <c r="D960" s="2" t="s">
        <v>2314</v>
      </c>
      <c r="E960" s="7" t="s">
        <v>2315</v>
      </c>
      <c r="F960" s="7"/>
      <c r="G960" s="7"/>
      <c r="H960" s="7">
        <v>1</v>
      </c>
      <c r="I960" s="7">
        <v>1</v>
      </c>
      <c r="J960" s="19" t="str">
        <f t="shared" si="50"/>
        <v>O</v>
      </c>
      <c r="K960" s="134" t="s">
        <v>2228</v>
      </c>
      <c r="L960" s="7" t="s">
        <v>2140</v>
      </c>
      <c r="M960" s="7"/>
      <c r="N960" s="7" t="s">
        <v>2228</v>
      </c>
      <c r="O960" s="136"/>
      <c r="P960" s="135"/>
      <c r="Q960" s="2"/>
      <c r="R960" s="7"/>
      <c r="S960" s="7"/>
      <c r="T960" s="7"/>
      <c r="U960" s="7"/>
      <c r="V960" s="7"/>
      <c r="W960" s="7"/>
      <c r="X960" s="7"/>
      <c r="Y960" s="7"/>
    </row>
    <row r="961" spans="1:25" ht="13.5" customHeight="1">
      <c r="A961" s="2" t="s">
        <v>47</v>
      </c>
      <c r="B961" s="2" t="s">
        <v>2143</v>
      </c>
      <c r="C961" s="7" t="s">
        <v>2316</v>
      </c>
      <c r="D961" s="2" t="s">
        <v>2317</v>
      </c>
      <c r="E961" s="7" t="s">
        <v>2318</v>
      </c>
      <c r="F961" s="7"/>
      <c r="G961" s="7"/>
      <c r="H961" s="7">
        <v>3</v>
      </c>
      <c r="I961" s="7">
        <v>1</v>
      </c>
      <c r="J961" s="19" t="str">
        <f t="shared" si="50"/>
        <v>O</v>
      </c>
      <c r="K961" s="134"/>
      <c r="L961" s="7" t="s">
        <v>2140</v>
      </c>
      <c r="M961" s="7"/>
      <c r="N961" s="7"/>
      <c r="O961" s="136"/>
      <c r="P961" s="135"/>
      <c r="Q961" s="2"/>
      <c r="R961" s="7"/>
      <c r="S961" s="7"/>
      <c r="T961" s="7"/>
      <c r="U961" s="7"/>
      <c r="V961" s="7"/>
      <c r="W961" s="7"/>
      <c r="X961" s="7"/>
      <c r="Y961" s="7"/>
    </row>
    <row r="962" spans="1:25" ht="13.5" customHeight="1">
      <c r="A962" s="2" t="s">
        <v>47</v>
      </c>
      <c r="B962" s="2" t="s">
        <v>2143</v>
      </c>
      <c r="C962" s="7" t="s">
        <v>2316</v>
      </c>
      <c r="D962" s="2" t="s">
        <v>2317</v>
      </c>
      <c r="E962" s="7" t="s">
        <v>2319</v>
      </c>
      <c r="F962" s="7"/>
      <c r="G962" s="7"/>
      <c r="H962" s="7">
        <v>3</v>
      </c>
      <c r="I962" s="7">
        <v>1</v>
      </c>
      <c r="J962" s="19" t="str">
        <f t="shared" si="50"/>
        <v>O</v>
      </c>
      <c r="K962" s="134"/>
      <c r="L962" s="7" t="s">
        <v>2140</v>
      </c>
      <c r="M962" s="7"/>
      <c r="N962" s="7"/>
      <c r="O962" s="136"/>
      <c r="P962" s="135"/>
      <c r="Q962" s="2"/>
      <c r="R962" s="7"/>
      <c r="S962" s="7"/>
      <c r="T962" s="7"/>
      <c r="U962" s="7"/>
      <c r="V962" s="7"/>
      <c r="W962" s="7"/>
      <c r="X962" s="7"/>
      <c r="Y962" s="7"/>
    </row>
    <row r="963" spans="1:25" ht="13.5" customHeight="1">
      <c r="A963" s="2" t="s">
        <v>47</v>
      </c>
      <c r="B963" s="2" t="s">
        <v>2143</v>
      </c>
      <c r="C963" s="7" t="s">
        <v>2260</v>
      </c>
      <c r="D963" s="2" t="s">
        <v>2320</v>
      </c>
      <c r="E963" s="7" t="s">
        <v>2321</v>
      </c>
      <c r="F963" s="7"/>
      <c r="G963" s="7"/>
      <c r="H963" s="7">
        <v>1</v>
      </c>
      <c r="I963" s="7">
        <v>1</v>
      </c>
      <c r="J963" s="19" t="str">
        <f t="shared" si="50"/>
        <v>O</v>
      </c>
      <c r="K963" s="134" t="s">
        <v>2228</v>
      </c>
      <c r="L963" s="7" t="s">
        <v>2267</v>
      </c>
      <c r="M963" s="7"/>
      <c r="N963" s="7" t="s">
        <v>2228</v>
      </c>
      <c r="O963" s="136"/>
      <c r="P963" s="135"/>
      <c r="Q963" s="2"/>
      <c r="R963" s="7"/>
      <c r="S963" s="7"/>
      <c r="T963" s="7"/>
      <c r="U963" s="7"/>
      <c r="V963" s="7"/>
      <c r="W963" s="7"/>
      <c r="X963" s="7"/>
      <c r="Y963" s="7"/>
    </row>
    <row r="964" spans="1:25" ht="13.5" customHeight="1">
      <c r="A964" s="2" t="s">
        <v>47</v>
      </c>
      <c r="B964" s="2" t="s">
        <v>2143</v>
      </c>
      <c r="C964" s="7" t="s">
        <v>2260</v>
      </c>
      <c r="D964" s="2" t="s">
        <v>2322</v>
      </c>
      <c r="E964" s="7" t="s">
        <v>2323</v>
      </c>
      <c r="F964" s="7"/>
      <c r="G964" s="7"/>
      <c r="H964" s="7">
        <v>2</v>
      </c>
      <c r="I964" s="7">
        <v>1</v>
      </c>
      <c r="J964" s="19" t="str">
        <f t="shared" si="50"/>
        <v>O</v>
      </c>
      <c r="K964" s="134" t="s">
        <v>2228</v>
      </c>
      <c r="L964" s="7" t="s">
        <v>2267</v>
      </c>
      <c r="M964" s="7"/>
      <c r="N964" s="7" t="s">
        <v>2228</v>
      </c>
      <c r="O964" s="136"/>
      <c r="P964" s="135"/>
      <c r="Q964" s="2"/>
      <c r="R964" s="7"/>
      <c r="S964" s="7"/>
      <c r="T964" s="7"/>
      <c r="U964" s="7"/>
      <c r="V964" s="7"/>
      <c r="W964" s="7"/>
      <c r="X964" s="7"/>
      <c r="Y964" s="7"/>
    </row>
    <row r="965" spans="1:25" ht="13.5" customHeight="1">
      <c r="A965" s="2" t="s">
        <v>47</v>
      </c>
      <c r="B965" s="2" t="s">
        <v>2143</v>
      </c>
      <c r="C965" s="7" t="s">
        <v>2260</v>
      </c>
      <c r="D965" s="2" t="s">
        <v>2324</v>
      </c>
      <c r="E965" s="7" t="s">
        <v>2323</v>
      </c>
      <c r="F965" s="7"/>
      <c r="G965" s="7"/>
      <c r="H965" s="7">
        <v>2</v>
      </c>
      <c r="I965" s="7">
        <v>1</v>
      </c>
      <c r="J965" s="19" t="str">
        <f t="shared" si="50"/>
        <v>O</v>
      </c>
      <c r="K965" s="134" t="s">
        <v>2228</v>
      </c>
      <c r="L965" s="7" t="s">
        <v>2140</v>
      </c>
      <c r="M965" s="7"/>
      <c r="N965" s="7" t="s">
        <v>2228</v>
      </c>
      <c r="O965" s="136"/>
      <c r="P965" s="135"/>
      <c r="Q965" s="2"/>
      <c r="R965" s="7"/>
      <c r="S965" s="7"/>
      <c r="T965" s="7"/>
      <c r="U965" s="7"/>
      <c r="V965" s="7"/>
      <c r="W965" s="7"/>
      <c r="X965" s="7"/>
      <c r="Y965" s="7"/>
    </row>
    <row r="966" spans="1:25" ht="13.5" customHeight="1">
      <c r="A966" s="2" t="s">
        <v>47</v>
      </c>
      <c r="B966" s="2" t="s">
        <v>2143</v>
      </c>
      <c r="C966" s="7" t="s">
        <v>2260</v>
      </c>
      <c r="D966" s="2" t="s">
        <v>2325</v>
      </c>
      <c r="E966" s="7" t="s">
        <v>2323</v>
      </c>
      <c r="F966" s="7"/>
      <c r="G966" s="7"/>
      <c r="H966" s="7">
        <v>3</v>
      </c>
      <c r="I966" s="7">
        <v>1</v>
      </c>
      <c r="J966" s="19" t="str">
        <f t="shared" si="50"/>
        <v>O</v>
      </c>
      <c r="K966" s="134" t="s">
        <v>2262</v>
      </c>
      <c r="L966" s="7" t="s">
        <v>2267</v>
      </c>
      <c r="M966" s="7"/>
      <c r="N966" s="7" t="s">
        <v>2262</v>
      </c>
      <c r="O966" s="136"/>
      <c r="P966" s="135"/>
      <c r="Q966" s="2"/>
      <c r="R966" s="7"/>
      <c r="S966" s="7"/>
      <c r="T966" s="7"/>
      <c r="U966" s="7"/>
      <c r="V966" s="7"/>
      <c r="W966" s="7"/>
      <c r="X966" s="7"/>
      <c r="Y966" s="7"/>
    </row>
    <row r="967" spans="1:25" ht="13.5" customHeight="1">
      <c r="A967" s="2" t="s">
        <v>47</v>
      </c>
      <c r="B967" s="2" t="s">
        <v>2143</v>
      </c>
      <c r="C967" s="7" t="s">
        <v>2260</v>
      </c>
      <c r="D967" s="2" t="s">
        <v>2326</v>
      </c>
      <c r="E967" s="7" t="s">
        <v>2323</v>
      </c>
      <c r="F967" s="7"/>
      <c r="G967" s="7"/>
      <c r="H967" s="7">
        <v>2</v>
      </c>
      <c r="I967" s="7">
        <v>1</v>
      </c>
      <c r="J967" s="19" t="str">
        <f t="shared" si="50"/>
        <v>O</v>
      </c>
      <c r="K967" s="134" t="s">
        <v>2228</v>
      </c>
      <c r="L967" s="7" t="s">
        <v>2267</v>
      </c>
      <c r="M967" s="7"/>
      <c r="N967" s="7" t="s">
        <v>2228</v>
      </c>
      <c r="O967" s="136"/>
      <c r="P967" s="135"/>
      <c r="Q967" s="2"/>
      <c r="R967" s="7"/>
      <c r="S967" s="7"/>
      <c r="T967" s="7"/>
      <c r="U967" s="7"/>
      <c r="V967" s="7"/>
      <c r="W967" s="7"/>
      <c r="X967" s="7"/>
      <c r="Y967" s="7"/>
    </row>
    <row r="968" spans="1:25" ht="13.5" customHeight="1">
      <c r="A968" s="2" t="s">
        <v>47</v>
      </c>
      <c r="B968" s="2" t="s">
        <v>2143</v>
      </c>
      <c r="C968" s="7" t="s">
        <v>2260</v>
      </c>
      <c r="D968" s="2" t="s">
        <v>2327</v>
      </c>
      <c r="E968" s="7" t="s">
        <v>2328</v>
      </c>
      <c r="F968" s="7"/>
      <c r="G968" s="7"/>
      <c r="H968" s="7">
        <v>2</v>
      </c>
      <c r="I968" s="7">
        <v>1</v>
      </c>
      <c r="J968" s="19" t="str">
        <f t="shared" si="50"/>
        <v>O</v>
      </c>
      <c r="K968" s="134" t="s">
        <v>2262</v>
      </c>
      <c r="L968" s="7" t="s">
        <v>2140</v>
      </c>
      <c r="M968" s="7"/>
      <c r="N968" s="7" t="s">
        <v>2262</v>
      </c>
      <c r="O968" s="136"/>
      <c r="P968" s="135"/>
      <c r="Q968" s="2"/>
      <c r="R968" s="7"/>
      <c r="S968" s="7"/>
      <c r="T968" s="7"/>
      <c r="U968" s="7"/>
      <c r="V968" s="7"/>
      <c r="W968" s="7"/>
      <c r="X968" s="7"/>
      <c r="Y968" s="7"/>
    </row>
    <row r="969" spans="1:25" ht="13.5" customHeight="1">
      <c r="A969" s="2" t="s">
        <v>47</v>
      </c>
      <c r="B969" s="2" t="s">
        <v>2143</v>
      </c>
      <c r="C969" s="7" t="s">
        <v>2260</v>
      </c>
      <c r="D969" s="2" t="s">
        <v>2329</v>
      </c>
      <c r="E969" s="7">
        <v>758</v>
      </c>
      <c r="F969" s="7"/>
      <c r="G969" s="7"/>
      <c r="H969" s="7">
        <v>5</v>
      </c>
      <c r="I969" s="7">
        <v>1</v>
      </c>
      <c r="J969" s="19" t="str">
        <f t="shared" si="50"/>
        <v>O</v>
      </c>
      <c r="K969" s="134" t="s">
        <v>2262</v>
      </c>
      <c r="L969" s="7" t="s">
        <v>2267</v>
      </c>
      <c r="M969" s="7"/>
      <c r="N969" s="7" t="s">
        <v>2262</v>
      </c>
      <c r="O969" s="136"/>
      <c r="P969" s="135"/>
      <c r="Q969" s="2"/>
      <c r="R969" s="7"/>
      <c r="S969" s="7"/>
      <c r="T969" s="7"/>
      <c r="U969" s="7"/>
      <c r="V969" s="7"/>
      <c r="W969" s="7"/>
      <c r="X969" s="7"/>
      <c r="Y969" s="7"/>
    </row>
    <row r="970" spans="1:25" ht="13.5" customHeight="1">
      <c r="A970" s="2" t="s">
        <v>47</v>
      </c>
      <c r="B970" s="2" t="s">
        <v>2143</v>
      </c>
      <c r="C970" s="7" t="s">
        <v>2173</v>
      </c>
      <c r="D970" s="2" t="s">
        <v>2174</v>
      </c>
      <c r="E970" s="7" t="s">
        <v>2280</v>
      </c>
      <c r="F970" s="7"/>
      <c r="G970" s="7"/>
      <c r="H970" s="7">
        <v>1</v>
      </c>
      <c r="I970" s="7">
        <v>1</v>
      </c>
      <c r="J970" s="19" t="str">
        <f t="shared" si="50"/>
        <v>O</v>
      </c>
      <c r="K970" s="134" t="s">
        <v>2223</v>
      </c>
      <c r="L970" s="7" t="s">
        <v>2140</v>
      </c>
      <c r="M970" s="7"/>
      <c r="N970" s="7" t="s">
        <v>2223</v>
      </c>
      <c r="O970" s="136"/>
      <c r="P970" s="135"/>
      <c r="Q970" s="2"/>
      <c r="R970" s="7"/>
      <c r="S970" s="7"/>
      <c r="T970" s="7"/>
      <c r="U970" s="7"/>
      <c r="V970" s="7"/>
      <c r="W970" s="7"/>
      <c r="X970" s="7"/>
      <c r="Y970" s="7"/>
    </row>
    <row r="971" spans="1:25" ht="13.5" customHeight="1">
      <c r="A971" s="2" t="s">
        <v>47</v>
      </c>
      <c r="B971" s="2" t="s">
        <v>2143</v>
      </c>
      <c r="C971" s="7" t="s">
        <v>2260</v>
      </c>
      <c r="D971" s="2" t="s">
        <v>2330</v>
      </c>
      <c r="E971" s="7" t="s">
        <v>2328</v>
      </c>
      <c r="F971" s="7"/>
      <c r="G971" s="7"/>
      <c r="H971" s="7">
        <v>1</v>
      </c>
      <c r="I971" s="7">
        <v>1</v>
      </c>
      <c r="J971" s="19" t="str">
        <f t="shared" si="50"/>
        <v>O</v>
      </c>
      <c r="K971" s="134" t="s">
        <v>2262</v>
      </c>
      <c r="L971" s="7" t="s">
        <v>2140</v>
      </c>
      <c r="M971" s="7"/>
      <c r="N971" s="7" t="s">
        <v>2262</v>
      </c>
      <c r="O971" s="136"/>
      <c r="P971" s="135"/>
      <c r="Q971" s="2"/>
      <c r="R971" s="7"/>
      <c r="S971" s="7"/>
      <c r="T971" s="7"/>
      <c r="U971" s="7"/>
      <c r="V971" s="7"/>
      <c r="W971" s="7"/>
      <c r="X971" s="7"/>
      <c r="Y971" s="7"/>
    </row>
    <row r="972" spans="1:25" ht="13.5" customHeight="1">
      <c r="A972" s="2" t="s">
        <v>47</v>
      </c>
      <c r="B972" s="2" t="s">
        <v>2143</v>
      </c>
      <c r="C972" s="7" t="s">
        <v>2260</v>
      </c>
      <c r="D972" s="2" t="s">
        <v>2331</v>
      </c>
      <c r="E972" s="7" t="s">
        <v>2328</v>
      </c>
      <c r="F972" s="7"/>
      <c r="G972" s="7"/>
      <c r="H972" s="7">
        <v>5</v>
      </c>
      <c r="I972" s="7">
        <v>1</v>
      </c>
      <c r="J972" s="19" t="str">
        <f t="shared" si="50"/>
        <v>O</v>
      </c>
      <c r="K972" s="134" t="s">
        <v>2262</v>
      </c>
      <c r="L972" s="7" t="s">
        <v>2267</v>
      </c>
      <c r="M972" s="7"/>
      <c r="N972" s="7" t="s">
        <v>2262</v>
      </c>
      <c r="O972" s="136"/>
      <c r="P972" s="135"/>
      <c r="Q972" s="2"/>
      <c r="R972" s="7"/>
      <c r="S972" s="7"/>
      <c r="T972" s="7"/>
      <c r="U972" s="7"/>
      <c r="V972" s="7"/>
      <c r="W972" s="7"/>
      <c r="X972" s="7"/>
      <c r="Y972" s="7"/>
    </row>
    <row r="973" spans="1:25" ht="13.5" customHeight="1">
      <c r="A973" s="2" t="s">
        <v>47</v>
      </c>
      <c r="B973" s="2" t="s">
        <v>2143</v>
      </c>
      <c r="C973" s="7" t="s">
        <v>257</v>
      </c>
      <c r="D973" s="2" t="s">
        <v>2332</v>
      </c>
      <c r="E973" s="7" t="s">
        <v>2227</v>
      </c>
      <c r="F973" s="7"/>
      <c r="G973" s="7"/>
      <c r="H973" s="7">
        <v>14</v>
      </c>
      <c r="I973" s="7">
        <v>3</v>
      </c>
      <c r="J973" s="19" t="str">
        <f t="shared" si="50"/>
        <v>O</v>
      </c>
      <c r="K973" s="134" t="s">
        <v>2184</v>
      </c>
      <c r="L973" s="7" t="s">
        <v>2140</v>
      </c>
      <c r="M973" s="7"/>
      <c r="N973" s="7" t="s">
        <v>2184</v>
      </c>
      <c r="O973" s="136"/>
      <c r="P973" s="135"/>
      <c r="Q973" s="2"/>
      <c r="R973" s="7"/>
      <c r="S973" s="7"/>
      <c r="T973" s="7"/>
      <c r="U973" s="7"/>
      <c r="V973" s="7"/>
      <c r="W973" s="7"/>
      <c r="X973" s="7"/>
      <c r="Y973" s="7"/>
    </row>
    <row r="974" spans="1:25" ht="13.5" customHeight="1">
      <c r="A974" s="2" t="s">
        <v>47</v>
      </c>
      <c r="B974" s="2" t="s">
        <v>2143</v>
      </c>
      <c r="C974" s="7" t="s">
        <v>257</v>
      </c>
      <c r="D974" s="2" t="s">
        <v>2333</v>
      </c>
      <c r="E974" s="7" t="s">
        <v>2334</v>
      </c>
      <c r="F974" s="7"/>
      <c r="G974" s="7"/>
      <c r="H974" s="7">
        <v>1</v>
      </c>
      <c r="I974" s="7">
        <v>1</v>
      </c>
      <c r="J974" s="19" t="str">
        <f t="shared" si="50"/>
        <v>O</v>
      </c>
      <c r="K974" s="134" t="s">
        <v>2184</v>
      </c>
      <c r="L974" s="7" t="s">
        <v>2140</v>
      </c>
      <c r="M974" s="7"/>
      <c r="N974" s="7" t="s">
        <v>2184</v>
      </c>
      <c r="O974" s="136"/>
      <c r="P974" s="135"/>
      <c r="Q974" s="2"/>
      <c r="R974" s="7"/>
      <c r="S974" s="7"/>
      <c r="T974" s="7"/>
      <c r="U974" s="7"/>
      <c r="V974" s="7"/>
      <c r="W974" s="7"/>
      <c r="X974" s="7"/>
      <c r="Y974" s="7"/>
    </row>
    <row r="975" spans="1:25" ht="13.5" customHeight="1">
      <c r="A975" s="2" t="s">
        <v>47</v>
      </c>
      <c r="B975" s="2" t="s">
        <v>2153</v>
      </c>
      <c r="C975" s="7" t="s">
        <v>334</v>
      </c>
      <c r="D975" s="2" t="s">
        <v>2335</v>
      </c>
      <c r="E975" s="7" t="s">
        <v>2336</v>
      </c>
      <c r="F975" s="7"/>
      <c r="G975" s="7" t="s">
        <v>2337</v>
      </c>
      <c r="H975" s="7">
        <v>0</v>
      </c>
      <c r="I975" s="7">
        <v>0</v>
      </c>
      <c r="J975" s="19" t="str">
        <f t="shared" si="50"/>
        <v>O</v>
      </c>
      <c r="K975" s="134"/>
      <c r="L975" s="7" t="s">
        <v>2140</v>
      </c>
      <c r="M975" s="7"/>
      <c r="N975" s="7"/>
      <c r="O975" s="136"/>
      <c r="P975" s="135"/>
      <c r="Q975" s="2"/>
      <c r="R975" s="7"/>
      <c r="S975" s="7"/>
      <c r="T975" s="7"/>
      <c r="U975" s="7"/>
      <c r="V975" s="7"/>
      <c r="W975" s="7"/>
      <c r="X975" s="7"/>
      <c r="Y975" s="7"/>
    </row>
    <row r="976" spans="1:25" ht="13.5" customHeight="1">
      <c r="A976" s="2" t="s">
        <v>47</v>
      </c>
      <c r="B976" s="2" t="s">
        <v>2153</v>
      </c>
      <c r="C976" s="7" t="s">
        <v>334</v>
      </c>
      <c r="D976" s="2" t="s">
        <v>2338</v>
      </c>
      <c r="E976" s="7" t="s">
        <v>2339</v>
      </c>
      <c r="F976" s="7"/>
      <c r="G976" s="7">
        <v>7</v>
      </c>
      <c r="H976" s="7">
        <v>1</v>
      </c>
      <c r="I976" s="7">
        <v>1</v>
      </c>
      <c r="J976" s="19" t="str">
        <f t="shared" si="50"/>
        <v>O</v>
      </c>
      <c r="K976" s="134" t="s">
        <v>2340</v>
      </c>
      <c r="L976" s="7" t="s">
        <v>2140</v>
      </c>
      <c r="M976" s="7"/>
      <c r="N976" s="7"/>
      <c r="O976" s="136"/>
      <c r="P976" s="135"/>
      <c r="Q976" s="2"/>
      <c r="R976" s="7"/>
      <c r="S976" s="7"/>
      <c r="T976" s="7"/>
      <c r="U976" s="7"/>
      <c r="V976" s="7"/>
      <c r="W976" s="7"/>
      <c r="X976" s="7"/>
      <c r="Y976" s="7"/>
    </row>
    <row r="977" spans="1:25" ht="13.5" customHeight="1">
      <c r="A977" s="2" t="s">
        <v>47</v>
      </c>
      <c r="B977" s="2" t="s">
        <v>2153</v>
      </c>
      <c r="C977" s="7" t="s">
        <v>334</v>
      </c>
      <c r="D977" s="2" t="s">
        <v>2341</v>
      </c>
      <c r="E977" s="7" t="s">
        <v>2336</v>
      </c>
      <c r="F977" s="7"/>
      <c r="G977" s="7">
        <v>2</v>
      </c>
      <c r="H977" s="7">
        <v>1</v>
      </c>
      <c r="I977" s="7">
        <v>1</v>
      </c>
      <c r="J977" s="19" t="str">
        <f t="shared" si="50"/>
        <v>O</v>
      </c>
      <c r="K977" s="134" t="s">
        <v>2342</v>
      </c>
      <c r="L977" s="7" t="s">
        <v>2140</v>
      </c>
      <c r="M977" s="7"/>
      <c r="N977" s="7"/>
      <c r="O977" s="136"/>
      <c r="P977" s="135"/>
      <c r="Q977" s="2"/>
      <c r="R977" s="7"/>
      <c r="S977" s="7"/>
      <c r="T977" s="7"/>
      <c r="U977" s="7"/>
      <c r="V977" s="7"/>
      <c r="W977" s="7"/>
      <c r="X977" s="7"/>
      <c r="Y977" s="7"/>
    </row>
    <row r="978" spans="1:25" ht="13.5" customHeight="1">
      <c r="A978" s="2" t="s">
        <v>47</v>
      </c>
      <c r="B978" s="2" t="s">
        <v>2153</v>
      </c>
      <c r="C978" s="7" t="s">
        <v>334</v>
      </c>
      <c r="D978" s="2" t="s">
        <v>2343</v>
      </c>
      <c r="E978" s="7" t="s">
        <v>2336</v>
      </c>
      <c r="F978" s="7"/>
      <c r="G978" s="7" t="s">
        <v>2337</v>
      </c>
      <c r="H978" s="7">
        <v>1</v>
      </c>
      <c r="I978" s="7">
        <v>1</v>
      </c>
      <c r="J978" s="19" t="str">
        <f t="shared" si="50"/>
        <v>O</v>
      </c>
      <c r="K978" s="134" t="s">
        <v>2342</v>
      </c>
      <c r="L978" s="7" t="s">
        <v>2140</v>
      </c>
      <c r="M978" s="7"/>
      <c r="N978" s="7"/>
      <c r="O978" s="136"/>
      <c r="P978" s="135"/>
      <c r="Q978" s="2"/>
      <c r="R978" s="7"/>
      <c r="S978" s="7"/>
      <c r="T978" s="7"/>
      <c r="U978" s="7"/>
      <c r="V978" s="7"/>
      <c r="W978" s="7"/>
      <c r="X978" s="7"/>
      <c r="Y978" s="7"/>
    </row>
    <row r="979" spans="1:25" ht="13.5" customHeight="1">
      <c r="A979" s="2" t="s">
        <v>47</v>
      </c>
      <c r="B979" s="2" t="s">
        <v>2153</v>
      </c>
      <c r="C979" s="7" t="s">
        <v>334</v>
      </c>
      <c r="D979" s="2" t="s">
        <v>2344</v>
      </c>
      <c r="E979" s="7" t="s">
        <v>2345</v>
      </c>
      <c r="F979" s="7"/>
      <c r="G979" s="7">
        <v>2</v>
      </c>
      <c r="H979" s="7">
        <v>1</v>
      </c>
      <c r="I979" s="7">
        <v>1</v>
      </c>
      <c r="J979" s="19" t="str">
        <f t="shared" si="50"/>
        <v>O</v>
      </c>
      <c r="K979" s="134" t="s">
        <v>2342</v>
      </c>
      <c r="L979" s="7" t="s">
        <v>2140</v>
      </c>
      <c r="M979" s="7"/>
      <c r="N979" s="7"/>
      <c r="O979" s="136"/>
      <c r="P979" s="135"/>
      <c r="Q979" s="2"/>
      <c r="R979" s="7"/>
      <c r="S979" s="7"/>
      <c r="T979" s="7"/>
      <c r="U979" s="7"/>
      <c r="V979" s="7"/>
      <c r="W979" s="7"/>
      <c r="X979" s="7"/>
      <c r="Y979" s="7"/>
    </row>
    <row r="980" spans="1:25" ht="13.5" customHeight="1">
      <c r="A980" s="2" t="s">
        <v>47</v>
      </c>
      <c r="B980" s="2" t="s">
        <v>2153</v>
      </c>
      <c r="C980" s="7" t="s">
        <v>334</v>
      </c>
      <c r="D980" s="2" t="s">
        <v>2346</v>
      </c>
      <c r="E980" s="7" t="s">
        <v>2347</v>
      </c>
      <c r="F980" s="7"/>
      <c r="G980" s="7">
        <v>3</v>
      </c>
      <c r="H980" s="7">
        <v>1</v>
      </c>
      <c r="I980" s="7">
        <v>1</v>
      </c>
      <c r="J980" s="19" t="str">
        <f t="shared" si="50"/>
        <v>O</v>
      </c>
      <c r="K980" s="134" t="s">
        <v>2342</v>
      </c>
      <c r="L980" s="7" t="s">
        <v>2140</v>
      </c>
      <c r="M980" s="7"/>
      <c r="N980" s="7"/>
      <c r="O980" s="136"/>
      <c r="P980" s="135"/>
      <c r="Q980" s="2"/>
      <c r="R980" s="7"/>
      <c r="S980" s="7"/>
      <c r="T980" s="7"/>
      <c r="U980" s="7"/>
      <c r="V980" s="7"/>
      <c r="W980" s="7"/>
      <c r="X980" s="7"/>
      <c r="Y980" s="7"/>
    </row>
    <row r="981" spans="1:25" ht="13.5" customHeight="1">
      <c r="A981" s="2" t="s">
        <v>47</v>
      </c>
      <c r="B981" s="2" t="s">
        <v>2153</v>
      </c>
      <c r="C981" s="7" t="s">
        <v>334</v>
      </c>
      <c r="D981" s="2" t="s">
        <v>2348</v>
      </c>
      <c r="E981" s="7" t="s">
        <v>2349</v>
      </c>
      <c r="F981" s="7"/>
      <c r="G981" s="7" t="s">
        <v>2337</v>
      </c>
      <c r="H981" s="7">
        <v>1</v>
      </c>
      <c r="I981" s="7">
        <v>1</v>
      </c>
      <c r="J981" s="19" t="str">
        <f t="shared" si="50"/>
        <v>O</v>
      </c>
      <c r="K981" s="134" t="s">
        <v>2342</v>
      </c>
      <c r="L981" s="7" t="s">
        <v>2140</v>
      </c>
      <c r="M981" s="7"/>
      <c r="N981" s="7"/>
      <c r="O981" s="136"/>
      <c r="P981" s="135"/>
      <c r="Q981" s="2"/>
      <c r="R981" s="7"/>
      <c r="S981" s="7"/>
      <c r="T981" s="7"/>
      <c r="U981" s="7"/>
      <c r="V981" s="7"/>
      <c r="W981" s="7"/>
      <c r="X981" s="7"/>
      <c r="Y981" s="7"/>
    </row>
    <row r="982" spans="1:25" ht="13.5" customHeight="1">
      <c r="A982" s="2" t="s">
        <v>47</v>
      </c>
      <c r="B982" s="2" t="s">
        <v>2153</v>
      </c>
      <c r="C982" s="7" t="s">
        <v>334</v>
      </c>
      <c r="D982" s="2" t="s">
        <v>2350</v>
      </c>
      <c r="E982" s="7">
        <v>0.75</v>
      </c>
      <c r="F982" s="7"/>
      <c r="G982" s="7">
        <v>1</v>
      </c>
      <c r="H982" s="7">
        <v>0</v>
      </c>
      <c r="I982" s="7">
        <v>1</v>
      </c>
      <c r="J982" s="19" t="str">
        <f t="shared" si="50"/>
        <v>X</v>
      </c>
      <c r="K982" s="134" t="s">
        <v>152</v>
      </c>
      <c r="L982" s="7" t="s">
        <v>2140</v>
      </c>
      <c r="M982" s="7"/>
      <c r="N982" s="7"/>
      <c r="O982" s="136"/>
      <c r="P982" s="135"/>
      <c r="Q982" s="2"/>
      <c r="R982" s="7"/>
      <c r="S982" s="7"/>
      <c r="T982" s="7"/>
      <c r="U982" s="7"/>
      <c r="V982" s="7"/>
      <c r="W982" s="7"/>
      <c r="X982" s="7"/>
      <c r="Y982" s="7"/>
    </row>
    <row r="983" spans="1:25" ht="13.5" customHeight="1">
      <c r="A983" s="2" t="s">
        <v>47</v>
      </c>
      <c r="B983" s="2" t="s">
        <v>2153</v>
      </c>
      <c r="C983" s="7" t="s">
        <v>334</v>
      </c>
      <c r="D983" s="2" t="s">
        <v>2351</v>
      </c>
      <c r="E983" s="7" t="s">
        <v>2345</v>
      </c>
      <c r="F983" s="7"/>
      <c r="G983" s="7">
        <v>1</v>
      </c>
      <c r="H983" s="7">
        <v>1</v>
      </c>
      <c r="I983" s="7">
        <v>1</v>
      </c>
      <c r="J983" s="19" t="str">
        <f t="shared" si="50"/>
        <v>O</v>
      </c>
      <c r="K983" s="134" t="s">
        <v>1849</v>
      </c>
      <c r="L983" s="7" t="s">
        <v>2140</v>
      </c>
      <c r="M983" s="7"/>
      <c r="N983" s="7"/>
      <c r="O983" s="136"/>
      <c r="P983" s="135"/>
      <c r="Q983" s="2"/>
      <c r="R983" s="7"/>
      <c r="S983" s="7"/>
      <c r="T983" s="7"/>
      <c r="U983" s="7"/>
      <c r="V983" s="7"/>
      <c r="W983" s="7"/>
      <c r="X983" s="7"/>
      <c r="Y983" s="7"/>
    </row>
    <row r="984" spans="1:25" ht="13.5" customHeight="1">
      <c r="A984" s="2" t="s">
        <v>47</v>
      </c>
      <c r="B984" s="2" t="s">
        <v>2153</v>
      </c>
      <c r="C984" s="7" t="s">
        <v>334</v>
      </c>
      <c r="D984" s="2" t="s">
        <v>2352</v>
      </c>
      <c r="E984" s="7" t="s">
        <v>2339</v>
      </c>
      <c r="F984" s="7"/>
      <c r="G984" s="7" t="s">
        <v>2337</v>
      </c>
      <c r="H984" s="7">
        <v>1</v>
      </c>
      <c r="I984" s="7">
        <v>1</v>
      </c>
      <c r="J984" s="19" t="str">
        <f t="shared" si="50"/>
        <v>O</v>
      </c>
      <c r="K984" s="134" t="s">
        <v>1849</v>
      </c>
      <c r="L984" s="7" t="s">
        <v>2140</v>
      </c>
      <c r="M984" s="7"/>
      <c r="N984" s="7"/>
      <c r="O984" s="136"/>
      <c r="P984" s="135"/>
      <c r="Q984" s="2"/>
      <c r="R984" s="7"/>
      <c r="S984" s="7"/>
      <c r="T984" s="7"/>
      <c r="U984" s="7"/>
      <c r="V984" s="7"/>
      <c r="W984" s="7"/>
      <c r="X984" s="7"/>
      <c r="Y984" s="7"/>
    </row>
    <row r="985" spans="1:25" ht="13.5" customHeight="1">
      <c r="A985" s="2" t="s">
        <v>47</v>
      </c>
      <c r="B985" s="2" t="s">
        <v>2153</v>
      </c>
      <c r="C985" s="7" t="s">
        <v>334</v>
      </c>
      <c r="D985" s="2" t="s">
        <v>2353</v>
      </c>
      <c r="E985" s="7" t="s">
        <v>2339</v>
      </c>
      <c r="F985" s="7"/>
      <c r="G985" s="7">
        <v>4</v>
      </c>
      <c r="H985" s="7">
        <v>1</v>
      </c>
      <c r="I985" s="7">
        <v>1</v>
      </c>
      <c r="J985" s="19" t="str">
        <f t="shared" si="50"/>
        <v>O</v>
      </c>
      <c r="K985" s="134" t="s">
        <v>1849</v>
      </c>
      <c r="L985" s="7" t="s">
        <v>2140</v>
      </c>
      <c r="M985" s="7"/>
      <c r="N985" s="7"/>
      <c r="O985" s="136"/>
      <c r="P985" s="135"/>
      <c r="Q985" s="2"/>
      <c r="R985" s="7"/>
      <c r="S985" s="7"/>
      <c r="T985" s="7"/>
      <c r="U985" s="7"/>
      <c r="V985" s="7"/>
      <c r="W985" s="7"/>
      <c r="X985" s="7"/>
      <c r="Y985" s="7"/>
    </row>
    <row r="986" spans="1:25" ht="13.5" customHeight="1">
      <c r="A986" s="2" t="s">
        <v>47</v>
      </c>
      <c r="B986" s="2" t="s">
        <v>2153</v>
      </c>
      <c r="C986" s="7" t="s">
        <v>334</v>
      </c>
      <c r="D986" s="2" t="s">
        <v>2354</v>
      </c>
      <c r="E986" s="7" t="s">
        <v>2339</v>
      </c>
      <c r="F986" s="7"/>
      <c r="G986" s="7">
        <v>4</v>
      </c>
      <c r="H986" s="7">
        <v>1</v>
      </c>
      <c r="I986" s="7">
        <v>1</v>
      </c>
      <c r="J986" s="19" t="str">
        <f t="shared" si="50"/>
        <v>O</v>
      </c>
      <c r="K986" s="134" t="s">
        <v>1849</v>
      </c>
      <c r="L986" s="7" t="s">
        <v>2140</v>
      </c>
      <c r="M986" s="7"/>
      <c r="N986" s="7"/>
      <c r="O986" s="136"/>
      <c r="P986" s="135"/>
      <c r="Q986" s="2"/>
      <c r="R986" s="7"/>
      <c r="S986" s="7"/>
      <c r="T986" s="7"/>
      <c r="U986" s="7"/>
      <c r="V986" s="7"/>
      <c r="W986" s="7"/>
      <c r="X986" s="7"/>
      <c r="Y986" s="7"/>
    </row>
    <row r="987" spans="1:25" ht="13.5" customHeight="1">
      <c r="A987" s="2" t="s">
        <v>47</v>
      </c>
      <c r="B987" s="2" t="s">
        <v>2153</v>
      </c>
      <c r="C987" s="7" t="s">
        <v>334</v>
      </c>
      <c r="D987" s="2" t="s">
        <v>2355</v>
      </c>
      <c r="E987" s="7" t="s">
        <v>2339</v>
      </c>
      <c r="F987" s="7"/>
      <c r="G987" s="7" t="s">
        <v>2337</v>
      </c>
      <c r="H987" s="7">
        <v>1</v>
      </c>
      <c r="I987" s="7">
        <v>1</v>
      </c>
      <c r="J987" s="19" t="str">
        <f t="shared" si="50"/>
        <v>O</v>
      </c>
      <c r="K987" s="134" t="s">
        <v>1849</v>
      </c>
      <c r="L987" s="7" t="s">
        <v>2140</v>
      </c>
      <c r="M987" s="7"/>
      <c r="N987" s="7"/>
      <c r="O987" s="136"/>
      <c r="P987" s="135"/>
      <c r="Q987" s="2"/>
      <c r="R987" s="7"/>
      <c r="S987" s="7"/>
      <c r="T987" s="7"/>
      <c r="U987" s="7"/>
      <c r="V987" s="7"/>
      <c r="W987" s="7"/>
      <c r="X987" s="7"/>
      <c r="Y987" s="7"/>
    </row>
    <row r="988" spans="1:25" ht="13.5" customHeight="1">
      <c r="A988" s="2" t="s">
        <v>47</v>
      </c>
      <c r="B988" s="2" t="s">
        <v>2153</v>
      </c>
      <c r="C988" s="7" t="s">
        <v>334</v>
      </c>
      <c r="D988" s="2" t="s">
        <v>2356</v>
      </c>
      <c r="E988" s="7" t="s">
        <v>2347</v>
      </c>
      <c r="F988" s="7"/>
      <c r="G988" s="7">
        <v>6</v>
      </c>
      <c r="H988" s="7">
        <v>1</v>
      </c>
      <c r="I988" s="7">
        <v>1</v>
      </c>
      <c r="J988" s="19" t="str">
        <f t="shared" si="50"/>
        <v>O</v>
      </c>
      <c r="K988" s="134" t="s">
        <v>1849</v>
      </c>
      <c r="L988" s="7" t="s">
        <v>2140</v>
      </c>
      <c r="M988" s="7"/>
      <c r="N988" s="7"/>
      <c r="O988" s="136"/>
      <c r="P988" s="135"/>
      <c r="Q988" s="2"/>
      <c r="R988" s="7"/>
      <c r="S988" s="7"/>
      <c r="T988" s="7"/>
      <c r="U988" s="7"/>
      <c r="V988" s="7"/>
      <c r="W988" s="7"/>
      <c r="X988" s="7"/>
      <c r="Y988" s="7"/>
    </row>
    <row r="989" spans="1:25" ht="13.5" customHeight="1">
      <c r="A989" s="2" t="s">
        <v>47</v>
      </c>
      <c r="B989" s="2" t="s">
        <v>2153</v>
      </c>
      <c r="C989" s="7" t="s">
        <v>334</v>
      </c>
      <c r="D989" s="2" t="s">
        <v>2357</v>
      </c>
      <c r="E989" s="7" t="s">
        <v>2347</v>
      </c>
      <c r="F989" s="7"/>
      <c r="G989" s="7">
        <v>1</v>
      </c>
      <c r="H989" s="7">
        <v>1</v>
      </c>
      <c r="I989" s="7">
        <v>1</v>
      </c>
      <c r="J989" s="19" t="str">
        <f t="shared" si="50"/>
        <v>O</v>
      </c>
      <c r="K989" s="134" t="s">
        <v>1849</v>
      </c>
      <c r="L989" s="7" t="s">
        <v>2140</v>
      </c>
      <c r="M989" s="7"/>
      <c r="N989" s="7"/>
      <c r="O989" s="136"/>
      <c r="P989" s="135"/>
      <c r="Q989" s="2"/>
      <c r="R989" s="7"/>
      <c r="S989" s="7"/>
      <c r="T989" s="7"/>
      <c r="U989" s="7"/>
      <c r="V989" s="7"/>
      <c r="W989" s="7"/>
      <c r="X989" s="7"/>
      <c r="Y989" s="7"/>
    </row>
    <row r="990" spans="1:25" ht="13.5" customHeight="1">
      <c r="A990" s="2" t="s">
        <v>47</v>
      </c>
      <c r="B990" s="2" t="s">
        <v>2153</v>
      </c>
      <c r="C990" s="7" t="s">
        <v>334</v>
      </c>
      <c r="D990" s="2" t="s">
        <v>2358</v>
      </c>
      <c r="E990" s="7" t="s">
        <v>2347</v>
      </c>
      <c r="F990" s="7"/>
      <c r="G990" s="7">
        <v>2</v>
      </c>
      <c r="H990" s="7">
        <v>1</v>
      </c>
      <c r="I990" s="7">
        <v>1</v>
      </c>
      <c r="J990" s="19" t="str">
        <f t="shared" si="50"/>
        <v>O</v>
      </c>
      <c r="K990" s="134" t="s">
        <v>1849</v>
      </c>
      <c r="L990" s="7" t="s">
        <v>2140</v>
      </c>
      <c r="M990" s="7"/>
      <c r="N990" s="7"/>
      <c r="O990" s="136"/>
      <c r="P990" s="135"/>
      <c r="Q990" s="2"/>
      <c r="R990" s="7"/>
      <c r="S990" s="7"/>
      <c r="T990" s="7"/>
      <c r="U990" s="7"/>
      <c r="V990" s="7"/>
      <c r="W990" s="7"/>
      <c r="X990" s="7"/>
      <c r="Y990" s="7"/>
    </row>
    <row r="991" spans="1:25" ht="13.5" customHeight="1">
      <c r="A991" s="2" t="s">
        <v>47</v>
      </c>
      <c r="B991" s="2" t="s">
        <v>2153</v>
      </c>
      <c r="C991" s="7" t="s">
        <v>334</v>
      </c>
      <c r="D991" s="2" t="s">
        <v>2359</v>
      </c>
      <c r="E991" s="7" t="s">
        <v>2347</v>
      </c>
      <c r="F991" s="7"/>
      <c r="G991" s="7">
        <v>2</v>
      </c>
      <c r="H991" s="7">
        <v>1</v>
      </c>
      <c r="I991" s="7">
        <v>1</v>
      </c>
      <c r="J991" s="19" t="str">
        <f t="shared" si="50"/>
        <v>O</v>
      </c>
      <c r="K991" s="134" t="s">
        <v>1849</v>
      </c>
      <c r="L991" s="7" t="s">
        <v>2140</v>
      </c>
      <c r="M991" s="7"/>
      <c r="N991" s="7"/>
      <c r="O991" s="136"/>
      <c r="P991" s="135"/>
      <c r="Q991" s="2"/>
      <c r="R991" s="7"/>
      <c r="S991" s="7"/>
      <c r="T991" s="7"/>
      <c r="U991" s="7"/>
      <c r="V991" s="7"/>
      <c r="W991" s="7"/>
      <c r="X991" s="7"/>
      <c r="Y991" s="7"/>
    </row>
    <row r="992" spans="1:25" ht="13.5" customHeight="1">
      <c r="A992" s="2" t="s">
        <v>47</v>
      </c>
      <c r="B992" s="2" t="s">
        <v>2153</v>
      </c>
      <c r="C992" s="7" t="s">
        <v>334</v>
      </c>
      <c r="D992" s="2" t="s">
        <v>2360</v>
      </c>
      <c r="E992" s="7" t="s">
        <v>2361</v>
      </c>
      <c r="F992" s="7"/>
      <c r="G992" s="7">
        <v>6</v>
      </c>
      <c r="H992" s="7">
        <v>1</v>
      </c>
      <c r="I992" s="7">
        <v>1</v>
      </c>
      <c r="J992" s="19" t="str">
        <f t="shared" si="50"/>
        <v>O</v>
      </c>
      <c r="K992" s="134" t="s">
        <v>1849</v>
      </c>
      <c r="L992" s="7" t="s">
        <v>2140</v>
      </c>
      <c r="M992" s="7"/>
      <c r="N992" s="7"/>
      <c r="O992" s="136"/>
      <c r="P992" s="135"/>
      <c r="Q992" s="2"/>
      <c r="R992" s="7"/>
      <c r="S992" s="7"/>
      <c r="T992" s="7"/>
      <c r="U992" s="7"/>
      <c r="V992" s="7"/>
      <c r="W992" s="7"/>
      <c r="X992" s="7"/>
      <c r="Y992" s="7"/>
    </row>
    <row r="993" spans="1:25" ht="13.5" customHeight="1">
      <c r="A993" s="2" t="s">
        <v>47</v>
      </c>
      <c r="B993" s="2" t="s">
        <v>2153</v>
      </c>
      <c r="C993" s="7" t="s">
        <v>334</v>
      </c>
      <c r="D993" s="2" t="s">
        <v>2362</v>
      </c>
      <c r="E993" s="7" t="s">
        <v>2361</v>
      </c>
      <c r="F993" s="7"/>
      <c r="G993" s="7" t="s">
        <v>2337</v>
      </c>
      <c r="H993" s="7">
        <v>1</v>
      </c>
      <c r="I993" s="7">
        <v>1</v>
      </c>
      <c r="J993" s="19" t="str">
        <f t="shared" si="50"/>
        <v>O</v>
      </c>
      <c r="K993" s="134" t="s">
        <v>1849</v>
      </c>
      <c r="L993" s="7" t="s">
        <v>2140</v>
      </c>
      <c r="M993" s="7"/>
      <c r="N993" s="7"/>
      <c r="O993" s="136"/>
      <c r="P993" s="135"/>
      <c r="Q993" s="2"/>
      <c r="R993" s="7"/>
      <c r="S993" s="7"/>
      <c r="T993" s="7"/>
      <c r="U993" s="7"/>
      <c r="V993" s="7"/>
      <c r="W993" s="7"/>
      <c r="X993" s="7"/>
      <c r="Y993" s="7"/>
    </row>
    <row r="994" spans="1:25" ht="13.5" customHeight="1">
      <c r="A994" s="2" t="s">
        <v>47</v>
      </c>
      <c r="B994" s="2" t="s">
        <v>2153</v>
      </c>
      <c r="C994" s="7" t="s">
        <v>334</v>
      </c>
      <c r="D994" s="2" t="s">
        <v>2363</v>
      </c>
      <c r="E994" s="7" t="s">
        <v>2361</v>
      </c>
      <c r="F994" s="7"/>
      <c r="G994" s="7">
        <v>6</v>
      </c>
      <c r="H994" s="7">
        <v>1</v>
      </c>
      <c r="I994" s="7">
        <v>1</v>
      </c>
      <c r="J994" s="19" t="str">
        <f t="shared" si="50"/>
        <v>O</v>
      </c>
      <c r="K994" s="134" t="s">
        <v>1849</v>
      </c>
      <c r="L994" s="7" t="s">
        <v>2140</v>
      </c>
      <c r="M994" s="7"/>
      <c r="N994" s="7"/>
      <c r="O994" s="136"/>
      <c r="P994" s="135"/>
      <c r="Q994" s="2"/>
      <c r="R994" s="7"/>
      <c r="S994" s="7"/>
      <c r="T994" s="7"/>
      <c r="U994" s="7"/>
      <c r="V994" s="7"/>
      <c r="W994" s="7"/>
      <c r="X994" s="7"/>
      <c r="Y994" s="7"/>
    </row>
    <row r="995" spans="1:25" ht="13.5" customHeight="1">
      <c r="A995" s="2" t="s">
        <v>47</v>
      </c>
      <c r="B995" s="2" t="s">
        <v>2153</v>
      </c>
      <c r="C995" s="7" t="s">
        <v>334</v>
      </c>
      <c r="D995" s="2" t="s">
        <v>2364</v>
      </c>
      <c r="E995" s="7" t="s">
        <v>2365</v>
      </c>
      <c r="F995" s="7"/>
      <c r="G995" s="7" t="s">
        <v>2337</v>
      </c>
      <c r="H995" s="7">
        <v>0</v>
      </c>
      <c r="I995" s="7">
        <v>1</v>
      </c>
      <c r="J995" s="19" t="str">
        <f t="shared" si="50"/>
        <v>X</v>
      </c>
      <c r="K995" s="134" t="s">
        <v>1849</v>
      </c>
      <c r="L995" s="7" t="s">
        <v>2140</v>
      </c>
      <c r="M995" s="7"/>
      <c r="N995" s="7"/>
      <c r="O995" s="136"/>
      <c r="P995" s="135"/>
      <c r="Q995" s="2"/>
      <c r="R995" s="7"/>
      <c r="S995" s="7"/>
      <c r="T995" s="7"/>
      <c r="U995" s="7"/>
      <c r="V995" s="7"/>
      <c r="W995" s="7"/>
      <c r="X995" s="7"/>
      <c r="Y995" s="7"/>
    </row>
    <row r="996" spans="1:25" ht="13.5" customHeight="1">
      <c r="A996" s="2" t="s">
        <v>47</v>
      </c>
      <c r="B996" s="2" t="s">
        <v>2153</v>
      </c>
      <c r="C996" s="7" t="s">
        <v>334</v>
      </c>
      <c r="D996" s="2" t="s">
        <v>2366</v>
      </c>
      <c r="E996" s="7" t="s">
        <v>2365</v>
      </c>
      <c r="F996" s="7"/>
      <c r="G996" s="7" t="s">
        <v>2337</v>
      </c>
      <c r="H996" s="7">
        <v>1</v>
      </c>
      <c r="I996" s="7">
        <v>1</v>
      </c>
      <c r="J996" s="19" t="str">
        <f t="shared" si="50"/>
        <v>O</v>
      </c>
      <c r="K996" s="134" t="s">
        <v>1849</v>
      </c>
      <c r="L996" s="7" t="s">
        <v>2140</v>
      </c>
      <c r="M996" s="7"/>
      <c r="N996" s="7"/>
      <c r="O996" s="136"/>
      <c r="P996" s="135"/>
      <c r="Q996" s="2"/>
      <c r="R996" s="7"/>
      <c r="S996" s="7"/>
      <c r="T996" s="7"/>
      <c r="U996" s="7"/>
      <c r="V996" s="7"/>
      <c r="W996" s="7"/>
      <c r="X996" s="7"/>
      <c r="Y996" s="7"/>
    </row>
    <row r="997" spans="1:25" ht="13.5" customHeight="1">
      <c r="A997" s="2" t="s">
        <v>47</v>
      </c>
      <c r="B997" s="2" t="s">
        <v>2153</v>
      </c>
      <c r="C997" s="7" t="s">
        <v>2367</v>
      </c>
      <c r="D997" s="2" t="s">
        <v>2368</v>
      </c>
      <c r="E997" s="7"/>
      <c r="F997" s="7"/>
      <c r="G997" s="7"/>
      <c r="H997" s="7">
        <v>1</v>
      </c>
      <c r="I997" s="7">
        <v>1</v>
      </c>
      <c r="J997" s="19" t="str">
        <f t="shared" si="50"/>
        <v>O</v>
      </c>
      <c r="K997" s="137">
        <v>37349</v>
      </c>
      <c r="L997" s="7" t="s">
        <v>2140</v>
      </c>
      <c r="M997" s="7"/>
      <c r="N997" s="41">
        <v>37349</v>
      </c>
      <c r="O997" s="136"/>
      <c r="P997" s="135"/>
      <c r="Q997" s="2"/>
      <c r="R997" s="7"/>
      <c r="S997" s="7"/>
      <c r="T997" s="7"/>
      <c r="U997" s="7"/>
      <c r="V997" s="7"/>
      <c r="W997" s="7"/>
      <c r="X997" s="7"/>
      <c r="Y997" s="7"/>
    </row>
    <row r="998" spans="1:25" ht="13.5" customHeight="1">
      <c r="A998" s="2" t="s">
        <v>47</v>
      </c>
      <c r="B998" s="2" t="s">
        <v>2153</v>
      </c>
      <c r="C998" s="7" t="s">
        <v>2367</v>
      </c>
      <c r="D998" s="2" t="s">
        <v>2369</v>
      </c>
      <c r="E998" s="7"/>
      <c r="F998" s="7"/>
      <c r="G998" s="7"/>
      <c r="H998" s="7">
        <v>1</v>
      </c>
      <c r="I998" s="7">
        <v>1</v>
      </c>
      <c r="J998" s="19" t="str">
        <f t="shared" si="50"/>
        <v>O</v>
      </c>
      <c r="K998" s="137">
        <v>37349</v>
      </c>
      <c r="L998" s="7" t="s">
        <v>2140</v>
      </c>
      <c r="M998" s="7"/>
      <c r="N998" s="41">
        <v>37349</v>
      </c>
      <c r="O998" s="136"/>
      <c r="P998" s="135"/>
      <c r="Q998" s="2"/>
      <c r="R998" s="7"/>
      <c r="S998" s="7"/>
      <c r="T998" s="7"/>
      <c r="U998" s="7"/>
      <c r="V998" s="7"/>
      <c r="W998" s="7"/>
      <c r="X998" s="7"/>
      <c r="Y998" s="7"/>
    </row>
    <row r="999" spans="1:25" ht="13.5" customHeight="1">
      <c r="A999" s="2" t="s">
        <v>47</v>
      </c>
      <c r="B999" s="2" t="s">
        <v>2143</v>
      </c>
      <c r="C999" s="32" t="s">
        <v>2370</v>
      </c>
      <c r="D999" s="2" t="s">
        <v>2371</v>
      </c>
      <c r="E999" s="7"/>
      <c r="F999" s="7"/>
      <c r="G999" s="7"/>
      <c r="H999" s="7">
        <v>1</v>
      </c>
      <c r="I999" s="7">
        <v>1</v>
      </c>
      <c r="J999" s="19" t="str">
        <f t="shared" si="50"/>
        <v>O</v>
      </c>
      <c r="K999" s="134" t="s">
        <v>2235</v>
      </c>
      <c r="L999" s="7" t="s">
        <v>2140</v>
      </c>
      <c r="M999" s="7"/>
      <c r="N999" s="7" t="s">
        <v>2235</v>
      </c>
      <c r="O999" s="136"/>
      <c r="P999" s="135"/>
      <c r="Q999" s="2"/>
      <c r="R999" s="7"/>
      <c r="S999" s="7"/>
      <c r="T999" s="7"/>
      <c r="U999" s="7"/>
      <c r="V999" s="7"/>
      <c r="W999" s="7"/>
      <c r="X999" s="7"/>
      <c r="Y999" s="7"/>
    </row>
    <row r="1000" spans="1:25" ht="13.5" customHeight="1">
      <c r="A1000" s="2" t="s">
        <v>47</v>
      </c>
      <c r="B1000" s="2" t="s">
        <v>2143</v>
      </c>
      <c r="C1000" s="32" t="s">
        <v>2372</v>
      </c>
      <c r="D1000" s="2" t="s">
        <v>2373</v>
      </c>
      <c r="E1000" s="7"/>
      <c r="F1000" s="7"/>
      <c r="G1000" s="7"/>
      <c r="H1000" s="7">
        <v>1</v>
      </c>
      <c r="I1000" s="7">
        <v>1</v>
      </c>
      <c r="J1000" s="19" t="str">
        <f t="shared" si="50"/>
        <v>O</v>
      </c>
      <c r="K1000" s="134" t="s">
        <v>2374</v>
      </c>
      <c r="L1000" s="7" t="s">
        <v>2140</v>
      </c>
      <c r="M1000" s="7"/>
      <c r="N1000" s="7" t="s">
        <v>2374</v>
      </c>
      <c r="O1000" s="136"/>
      <c r="P1000" s="135"/>
      <c r="Q1000" s="2"/>
      <c r="R1000" s="7"/>
      <c r="S1000" s="7"/>
      <c r="T1000" s="7"/>
      <c r="U1000" s="7"/>
      <c r="V1000" s="7"/>
      <c r="W1000" s="7"/>
      <c r="X1000" s="7"/>
      <c r="Y1000" s="7"/>
    </row>
    <row r="1001" spans="1:25" ht="13.5" customHeight="1">
      <c r="A1001" s="2" t="s">
        <v>47</v>
      </c>
      <c r="B1001" s="2" t="s">
        <v>2143</v>
      </c>
      <c r="C1001" s="32" t="s">
        <v>2375</v>
      </c>
      <c r="D1001" s="2" t="s">
        <v>2373</v>
      </c>
      <c r="E1001" s="7"/>
      <c r="F1001" s="7"/>
      <c r="G1001" s="7"/>
      <c r="H1001" s="7">
        <v>1</v>
      </c>
      <c r="I1001" s="7">
        <v>1</v>
      </c>
      <c r="J1001" s="19" t="str">
        <f t="shared" si="50"/>
        <v>O</v>
      </c>
      <c r="K1001" s="134" t="s">
        <v>2374</v>
      </c>
      <c r="L1001" s="7" t="s">
        <v>2140</v>
      </c>
      <c r="M1001" s="7"/>
      <c r="N1001" s="7" t="s">
        <v>2374</v>
      </c>
      <c r="O1001" s="136"/>
      <c r="P1001" s="135"/>
      <c r="Q1001" s="2"/>
      <c r="R1001" s="7"/>
      <c r="S1001" s="7"/>
      <c r="T1001" s="7"/>
      <c r="U1001" s="7"/>
      <c r="V1001" s="7"/>
      <c r="W1001" s="7"/>
      <c r="X1001" s="7"/>
      <c r="Y1001" s="7"/>
    </row>
    <row r="1002" spans="1:25" ht="13.5" customHeight="1">
      <c r="A1002" s="2" t="s">
        <v>47</v>
      </c>
      <c r="B1002" s="2" t="s">
        <v>2153</v>
      </c>
      <c r="C1002" s="32" t="s">
        <v>2376</v>
      </c>
      <c r="D1002" s="2"/>
      <c r="E1002" s="7"/>
      <c r="F1002" s="7"/>
      <c r="G1002" s="7"/>
      <c r="H1002" s="7">
        <v>11</v>
      </c>
      <c r="I1002" s="7">
        <v>3</v>
      </c>
      <c r="J1002" s="19" t="str">
        <f t="shared" si="50"/>
        <v>O</v>
      </c>
      <c r="K1002" s="137">
        <v>37260</v>
      </c>
      <c r="L1002" s="7" t="s">
        <v>2377</v>
      </c>
      <c r="M1002" s="7"/>
      <c r="N1002" s="41">
        <v>37260</v>
      </c>
      <c r="O1002" s="136"/>
      <c r="P1002" s="135"/>
      <c r="Q1002" s="2"/>
      <c r="R1002" s="7"/>
      <c r="S1002" s="7"/>
      <c r="T1002" s="7"/>
      <c r="U1002" s="7"/>
      <c r="V1002" s="7"/>
      <c r="W1002" s="7"/>
      <c r="X1002" s="7"/>
      <c r="Y1002" s="7"/>
    </row>
    <row r="1003" spans="1:25" ht="13.5" customHeight="1">
      <c r="A1003" s="2" t="s">
        <v>47</v>
      </c>
      <c r="B1003" s="2" t="s">
        <v>2153</v>
      </c>
      <c r="C1003" s="32" t="s">
        <v>2378</v>
      </c>
      <c r="D1003" s="2"/>
      <c r="E1003" s="7"/>
      <c r="F1003" s="7"/>
      <c r="G1003" s="7"/>
      <c r="H1003" s="7">
        <v>11</v>
      </c>
      <c r="I1003" s="7">
        <v>3</v>
      </c>
      <c r="J1003" s="19" t="str">
        <f t="shared" si="50"/>
        <v>O</v>
      </c>
      <c r="K1003" s="137">
        <v>37260</v>
      </c>
      <c r="L1003" s="7" t="s">
        <v>2377</v>
      </c>
      <c r="M1003" s="7"/>
      <c r="N1003" s="41">
        <v>37260</v>
      </c>
      <c r="O1003" s="136"/>
      <c r="P1003" s="135"/>
      <c r="Q1003" s="2"/>
      <c r="R1003" s="7"/>
      <c r="S1003" s="7"/>
      <c r="T1003" s="7"/>
      <c r="U1003" s="7"/>
      <c r="V1003" s="7"/>
      <c r="W1003" s="7"/>
      <c r="X1003" s="7"/>
      <c r="Y1003" s="7"/>
    </row>
    <row r="1004" spans="1:25" ht="13.5" customHeight="1">
      <c r="A1004" s="2" t="s">
        <v>47</v>
      </c>
      <c r="B1004" s="2" t="s">
        <v>2153</v>
      </c>
      <c r="C1004" s="7" t="s">
        <v>2379</v>
      </c>
      <c r="D1004" s="2"/>
      <c r="E1004" s="7"/>
      <c r="F1004" s="7"/>
      <c r="G1004" s="7"/>
      <c r="H1004" s="7">
        <v>8</v>
      </c>
      <c r="I1004" s="7">
        <v>3</v>
      </c>
      <c r="J1004" s="19" t="str">
        <f t="shared" si="50"/>
        <v>O</v>
      </c>
      <c r="K1004" s="137">
        <v>37260</v>
      </c>
      <c r="L1004" s="7" t="s">
        <v>2275</v>
      </c>
      <c r="M1004" s="7"/>
      <c r="N1004" s="41">
        <v>37260</v>
      </c>
      <c r="O1004" s="136"/>
      <c r="P1004" s="135"/>
      <c r="Q1004" s="2"/>
      <c r="R1004" s="7"/>
      <c r="S1004" s="7"/>
      <c r="T1004" s="7"/>
      <c r="U1004" s="7"/>
      <c r="V1004" s="7"/>
      <c r="W1004" s="7"/>
      <c r="X1004" s="7"/>
      <c r="Y1004" s="7"/>
    </row>
    <row r="1005" spans="1:25" ht="13.5" customHeight="1">
      <c r="A1005" s="2" t="s">
        <v>47</v>
      </c>
      <c r="B1005" s="2" t="s">
        <v>2143</v>
      </c>
      <c r="C1005" s="7" t="s">
        <v>2380</v>
      </c>
      <c r="D1005" s="2" t="s">
        <v>2381</v>
      </c>
      <c r="E1005" s="7"/>
      <c r="F1005" s="7"/>
      <c r="G1005" s="7"/>
      <c r="H1005" s="7">
        <v>4</v>
      </c>
      <c r="I1005" s="7">
        <v>3</v>
      </c>
      <c r="J1005" s="19" t="str">
        <f t="shared" si="50"/>
        <v>O</v>
      </c>
      <c r="K1005" s="134" t="s">
        <v>2141</v>
      </c>
      <c r="L1005" s="7" t="s">
        <v>2382</v>
      </c>
      <c r="M1005" s="7"/>
      <c r="N1005" s="7" t="s">
        <v>2141</v>
      </c>
      <c r="O1005" s="136"/>
      <c r="P1005" s="135"/>
      <c r="Q1005" s="2"/>
      <c r="R1005" s="7"/>
      <c r="S1005" s="7"/>
      <c r="T1005" s="7"/>
      <c r="U1005" s="7"/>
      <c r="V1005" s="7"/>
      <c r="W1005" s="7"/>
      <c r="X1005" s="7"/>
      <c r="Y1005" s="7"/>
    </row>
    <row r="1006" spans="1:25" ht="13.5" customHeight="1">
      <c r="A1006" s="2" t="s">
        <v>47</v>
      </c>
      <c r="B1006" s="2" t="s">
        <v>2143</v>
      </c>
      <c r="C1006" s="7" t="s">
        <v>2380</v>
      </c>
      <c r="D1006" s="2" t="s">
        <v>2383</v>
      </c>
      <c r="E1006" s="7"/>
      <c r="F1006" s="7"/>
      <c r="G1006" s="7"/>
      <c r="H1006" s="7">
        <v>8</v>
      </c>
      <c r="I1006" s="7">
        <v>3</v>
      </c>
      <c r="J1006" s="19" t="str">
        <f t="shared" si="50"/>
        <v>O</v>
      </c>
      <c r="K1006" s="134" t="s">
        <v>2141</v>
      </c>
      <c r="L1006" s="7" t="s">
        <v>2382</v>
      </c>
      <c r="M1006" s="7"/>
      <c r="N1006" s="7" t="s">
        <v>2141</v>
      </c>
      <c r="O1006" s="136"/>
      <c r="P1006" s="135"/>
      <c r="Q1006" s="2"/>
      <c r="R1006" s="7"/>
      <c r="S1006" s="7"/>
      <c r="T1006" s="7"/>
      <c r="U1006" s="7"/>
      <c r="V1006" s="7"/>
      <c r="W1006" s="7"/>
      <c r="X1006" s="7"/>
      <c r="Y1006" s="7"/>
    </row>
    <row r="1007" spans="1:25" ht="13.5" customHeight="1">
      <c r="A1007" s="2" t="s">
        <v>47</v>
      </c>
      <c r="B1007" s="2" t="s">
        <v>2143</v>
      </c>
      <c r="C1007" s="7" t="s">
        <v>2380</v>
      </c>
      <c r="D1007" s="2" t="s">
        <v>2384</v>
      </c>
      <c r="E1007" s="7"/>
      <c r="F1007" s="7"/>
      <c r="G1007" s="7"/>
      <c r="H1007" s="7">
        <v>5</v>
      </c>
      <c r="I1007" s="7">
        <v>3</v>
      </c>
      <c r="J1007" s="19" t="str">
        <f t="shared" si="50"/>
        <v>O</v>
      </c>
      <c r="K1007" s="134" t="s">
        <v>2141</v>
      </c>
      <c r="L1007" s="7" t="s">
        <v>2382</v>
      </c>
      <c r="M1007" s="7"/>
      <c r="N1007" s="7" t="s">
        <v>2141</v>
      </c>
      <c r="O1007" s="136"/>
      <c r="P1007" s="135"/>
      <c r="Q1007" s="2"/>
      <c r="R1007" s="7"/>
      <c r="S1007" s="7"/>
      <c r="T1007" s="7"/>
      <c r="U1007" s="7"/>
      <c r="V1007" s="7"/>
      <c r="W1007" s="7"/>
      <c r="X1007" s="7"/>
      <c r="Y1007" s="7"/>
    </row>
    <row r="1008" spans="1:25" ht="13.5" customHeight="1">
      <c r="A1008" s="2" t="s">
        <v>47</v>
      </c>
      <c r="B1008" s="2" t="s">
        <v>2143</v>
      </c>
      <c r="C1008" s="7" t="s">
        <v>2380</v>
      </c>
      <c r="D1008" s="2" t="s">
        <v>2385</v>
      </c>
      <c r="E1008" s="7"/>
      <c r="F1008" s="7"/>
      <c r="G1008" s="7"/>
      <c r="H1008" s="7">
        <v>2</v>
      </c>
      <c r="I1008" s="7">
        <v>2</v>
      </c>
      <c r="J1008" s="19" t="str">
        <f t="shared" si="50"/>
        <v>O</v>
      </c>
      <c r="K1008" s="134" t="s">
        <v>2141</v>
      </c>
      <c r="L1008" s="7" t="s">
        <v>2382</v>
      </c>
      <c r="M1008" s="7"/>
      <c r="N1008" s="7" t="s">
        <v>2141</v>
      </c>
      <c r="O1008" s="136"/>
      <c r="P1008" s="135"/>
      <c r="Q1008" s="2"/>
      <c r="R1008" s="7"/>
      <c r="S1008" s="7"/>
      <c r="T1008" s="7"/>
      <c r="U1008" s="7"/>
      <c r="V1008" s="7"/>
      <c r="W1008" s="7"/>
      <c r="X1008" s="7"/>
      <c r="Y1008" s="7"/>
    </row>
    <row r="1009" spans="1:25" ht="13.5" customHeight="1">
      <c r="A1009" s="2" t="s">
        <v>47</v>
      </c>
      <c r="B1009" s="2" t="s">
        <v>2143</v>
      </c>
      <c r="C1009" s="7" t="s">
        <v>2386</v>
      </c>
      <c r="D1009" s="2" t="s">
        <v>2387</v>
      </c>
      <c r="E1009" s="7" t="s">
        <v>2388</v>
      </c>
      <c r="F1009" s="7"/>
      <c r="G1009" s="7"/>
      <c r="H1009" s="7">
        <v>5</v>
      </c>
      <c r="I1009" s="7">
        <v>2</v>
      </c>
      <c r="J1009" s="19" t="str">
        <f t="shared" ref="J1009:J1024" si="51">IF(H1009&lt;I1009,"X","O")</f>
        <v>O</v>
      </c>
      <c r="K1009" s="134" t="s">
        <v>2141</v>
      </c>
      <c r="L1009" s="7" t="s">
        <v>2140</v>
      </c>
      <c r="M1009" s="7"/>
      <c r="N1009" s="7" t="s">
        <v>2141</v>
      </c>
      <c r="O1009" s="136"/>
      <c r="P1009" s="135"/>
      <c r="Q1009" s="2"/>
      <c r="R1009" s="7"/>
      <c r="S1009" s="7"/>
      <c r="T1009" s="7"/>
      <c r="U1009" s="7"/>
      <c r="V1009" s="7"/>
      <c r="W1009" s="7"/>
      <c r="X1009" s="7"/>
      <c r="Y1009" s="7"/>
    </row>
    <row r="1010" spans="1:25" ht="13.5" customHeight="1">
      <c r="A1010" s="2" t="s">
        <v>47</v>
      </c>
      <c r="B1010" s="2" t="s">
        <v>2143</v>
      </c>
      <c r="C1010" s="7" t="s">
        <v>2386</v>
      </c>
      <c r="D1010" s="2" t="s">
        <v>2387</v>
      </c>
      <c r="E1010" s="7" t="s">
        <v>2388</v>
      </c>
      <c r="F1010" s="7"/>
      <c r="G1010" s="7"/>
      <c r="H1010" s="7">
        <v>5</v>
      </c>
      <c r="I1010" s="7">
        <v>2</v>
      </c>
      <c r="J1010" s="19" t="str">
        <f t="shared" si="51"/>
        <v>O</v>
      </c>
      <c r="K1010" s="134" t="s">
        <v>2141</v>
      </c>
      <c r="L1010" s="7" t="s">
        <v>2389</v>
      </c>
      <c r="M1010" s="7"/>
      <c r="N1010" s="7" t="s">
        <v>2141</v>
      </c>
      <c r="O1010" s="136"/>
      <c r="P1010" s="135"/>
      <c r="Q1010" s="2"/>
      <c r="R1010" s="7"/>
      <c r="S1010" s="7"/>
      <c r="T1010" s="7"/>
      <c r="U1010" s="7"/>
      <c r="V1010" s="7"/>
      <c r="W1010" s="7"/>
      <c r="X1010" s="7"/>
      <c r="Y1010" s="7"/>
    </row>
    <row r="1011" spans="1:25" ht="13.5" customHeight="1">
      <c r="A1011" s="2" t="s">
        <v>47</v>
      </c>
      <c r="B1011" s="2" t="s">
        <v>2143</v>
      </c>
      <c r="C1011" s="7" t="s">
        <v>369</v>
      </c>
      <c r="D1011" s="2" t="s">
        <v>2390</v>
      </c>
      <c r="E1011" s="7" t="s">
        <v>2391</v>
      </c>
      <c r="F1011" s="7"/>
      <c r="G1011" s="7"/>
      <c r="H1011" s="7">
        <v>1</v>
      </c>
      <c r="I1011" s="7">
        <v>1</v>
      </c>
      <c r="J1011" s="19" t="str">
        <f t="shared" si="51"/>
        <v>O</v>
      </c>
      <c r="K1011" s="134" t="s">
        <v>2392</v>
      </c>
      <c r="L1011" s="7" t="s">
        <v>2389</v>
      </c>
      <c r="M1011" s="7"/>
      <c r="N1011" s="7" t="s">
        <v>2392</v>
      </c>
      <c r="O1011" s="136"/>
      <c r="P1011" s="135"/>
      <c r="Q1011" s="2"/>
      <c r="R1011" s="7"/>
      <c r="S1011" s="7"/>
      <c r="T1011" s="7"/>
      <c r="U1011" s="7"/>
      <c r="V1011" s="7"/>
      <c r="W1011" s="7"/>
      <c r="X1011" s="7"/>
      <c r="Y1011" s="7"/>
    </row>
    <row r="1012" spans="1:25" ht="13.5" customHeight="1">
      <c r="A1012" s="2" t="s">
        <v>47</v>
      </c>
      <c r="B1012" s="2" t="s">
        <v>2143</v>
      </c>
      <c r="C1012" s="7" t="s">
        <v>369</v>
      </c>
      <c r="D1012" s="2" t="s">
        <v>2393</v>
      </c>
      <c r="E1012" s="7" t="s">
        <v>2394</v>
      </c>
      <c r="F1012" s="7"/>
      <c r="G1012" s="7"/>
      <c r="H1012" s="7">
        <v>1</v>
      </c>
      <c r="I1012" s="7">
        <v>1</v>
      </c>
      <c r="J1012" s="19" t="str">
        <f t="shared" si="51"/>
        <v>O</v>
      </c>
      <c r="K1012" s="134"/>
      <c r="L1012" s="7" t="s">
        <v>2389</v>
      </c>
      <c r="M1012" s="7"/>
      <c r="N1012" s="7"/>
      <c r="O1012" s="136"/>
      <c r="P1012" s="135"/>
      <c r="Q1012" s="2"/>
      <c r="R1012" s="7"/>
      <c r="S1012" s="7"/>
      <c r="T1012" s="7"/>
      <c r="U1012" s="7"/>
      <c r="V1012" s="7"/>
      <c r="W1012" s="7"/>
      <c r="X1012" s="7"/>
      <c r="Y1012" s="7"/>
    </row>
    <row r="1013" spans="1:25" ht="13.5" customHeight="1">
      <c r="A1013" s="2" t="s">
        <v>47</v>
      </c>
      <c r="B1013" s="2" t="s">
        <v>2143</v>
      </c>
      <c r="C1013" s="7" t="s">
        <v>1491</v>
      </c>
      <c r="D1013" s="2" t="s">
        <v>2395</v>
      </c>
      <c r="E1013" s="7" t="s">
        <v>2396</v>
      </c>
      <c r="F1013" s="7"/>
      <c r="G1013" s="7"/>
      <c r="H1013" s="7">
        <v>3</v>
      </c>
      <c r="I1013" s="7">
        <v>1</v>
      </c>
      <c r="J1013" s="19" t="str">
        <f t="shared" si="51"/>
        <v>O</v>
      </c>
      <c r="K1013" s="134" t="s">
        <v>2235</v>
      </c>
      <c r="L1013" s="7" t="s">
        <v>2397</v>
      </c>
      <c r="M1013" s="7"/>
      <c r="N1013" s="7" t="s">
        <v>2235</v>
      </c>
      <c r="O1013" s="136"/>
      <c r="P1013" s="135"/>
      <c r="Q1013" s="2"/>
      <c r="R1013" s="7"/>
      <c r="S1013" s="7"/>
      <c r="T1013" s="7"/>
      <c r="U1013" s="7"/>
      <c r="V1013" s="7"/>
      <c r="W1013" s="7"/>
      <c r="X1013" s="7"/>
      <c r="Y1013" s="7"/>
    </row>
    <row r="1014" spans="1:25" ht="13.5" customHeight="1">
      <c r="A1014" s="2" t="s">
        <v>47</v>
      </c>
      <c r="B1014" s="2" t="s">
        <v>2143</v>
      </c>
      <c r="C1014" s="7" t="s">
        <v>1491</v>
      </c>
      <c r="D1014" s="2" t="s">
        <v>2395</v>
      </c>
      <c r="E1014" s="7" t="s">
        <v>2398</v>
      </c>
      <c r="F1014" s="7"/>
      <c r="G1014" s="7"/>
      <c r="H1014" s="7">
        <v>2</v>
      </c>
      <c r="I1014" s="7">
        <v>1</v>
      </c>
      <c r="J1014" s="19" t="str">
        <f t="shared" si="51"/>
        <v>O</v>
      </c>
      <c r="K1014" s="134" t="s">
        <v>2235</v>
      </c>
      <c r="L1014" s="7" t="s">
        <v>2397</v>
      </c>
      <c r="M1014" s="7"/>
      <c r="N1014" s="7" t="s">
        <v>2235</v>
      </c>
      <c r="O1014" s="136"/>
      <c r="P1014" s="135"/>
      <c r="Q1014" s="2"/>
      <c r="R1014" s="7"/>
      <c r="S1014" s="7"/>
      <c r="T1014" s="7"/>
      <c r="U1014" s="7"/>
      <c r="V1014" s="7"/>
      <c r="W1014" s="7"/>
      <c r="X1014" s="7"/>
      <c r="Y1014" s="7"/>
    </row>
    <row r="1015" spans="1:25" ht="13.5" customHeight="1">
      <c r="A1015" s="2" t="s">
        <v>47</v>
      </c>
      <c r="B1015" s="2" t="s">
        <v>2143</v>
      </c>
      <c r="C1015" s="7" t="s">
        <v>1491</v>
      </c>
      <c r="D1015" s="2" t="s">
        <v>2395</v>
      </c>
      <c r="E1015" s="7" t="s">
        <v>2399</v>
      </c>
      <c r="F1015" s="7"/>
      <c r="G1015" s="7"/>
      <c r="H1015" s="7">
        <v>4</v>
      </c>
      <c r="I1015" s="7">
        <v>1</v>
      </c>
      <c r="J1015" s="19" t="str">
        <f t="shared" si="51"/>
        <v>O</v>
      </c>
      <c r="K1015" s="134" t="s">
        <v>2235</v>
      </c>
      <c r="L1015" s="7" t="s">
        <v>2397</v>
      </c>
      <c r="M1015" s="7"/>
      <c r="N1015" s="7" t="s">
        <v>2235</v>
      </c>
      <c r="O1015" s="136"/>
      <c r="P1015" s="135"/>
      <c r="Q1015" s="2"/>
      <c r="R1015" s="7"/>
      <c r="S1015" s="7"/>
      <c r="T1015" s="7"/>
      <c r="U1015" s="7"/>
      <c r="V1015" s="7"/>
      <c r="W1015" s="7"/>
      <c r="X1015" s="7"/>
      <c r="Y1015" s="7"/>
    </row>
    <row r="1016" spans="1:25" ht="13.5" customHeight="1">
      <c r="A1016" s="2" t="s">
        <v>47</v>
      </c>
      <c r="B1016" s="2" t="s">
        <v>2143</v>
      </c>
      <c r="C1016" s="7" t="s">
        <v>1491</v>
      </c>
      <c r="D1016" s="2" t="s">
        <v>2395</v>
      </c>
      <c r="E1016" s="7" t="s">
        <v>2400</v>
      </c>
      <c r="F1016" s="7"/>
      <c r="G1016" s="7"/>
      <c r="H1016" s="7">
        <v>4</v>
      </c>
      <c r="I1016" s="7">
        <v>1</v>
      </c>
      <c r="J1016" s="19" t="str">
        <f t="shared" si="51"/>
        <v>O</v>
      </c>
      <c r="K1016" s="134" t="s">
        <v>2235</v>
      </c>
      <c r="L1016" s="7" t="s">
        <v>2397</v>
      </c>
      <c r="M1016" s="7"/>
      <c r="N1016" s="7" t="s">
        <v>2235</v>
      </c>
      <c r="O1016" s="136"/>
      <c r="P1016" s="135"/>
      <c r="Q1016" s="2"/>
      <c r="R1016" s="7"/>
      <c r="S1016" s="7"/>
      <c r="T1016" s="7"/>
      <c r="U1016" s="7"/>
      <c r="V1016" s="7"/>
      <c r="W1016" s="7"/>
      <c r="X1016" s="7"/>
      <c r="Y1016" s="7"/>
    </row>
    <row r="1017" spans="1:25" ht="13.5" customHeight="1">
      <c r="A1017" s="2" t="s">
        <v>47</v>
      </c>
      <c r="B1017" s="2" t="s">
        <v>2143</v>
      </c>
      <c r="C1017" s="7" t="s">
        <v>1491</v>
      </c>
      <c r="D1017" s="2" t="s">
        <v>2401</v>
      </c>
      <c r="E1017" s="7" t="s">
        <v>2402</v>
      </c>
      <c r="F1017" s="7"/>
      <c r="G1017" s="7"/>
      <c r="H1017" s="7">
        <v>4</v>
      </c>
      <c r="I1017" s="7">
        <v>1</v>
      </c>
      <c r="J1017" s="19" t="str">
        <f t="shared" si="51"/>
        <v>O</v>
      </c>
      <c r="K1017" s="134" t="s">
        <v>2235</v>
      </c>
      <c r="L1017" s="7" t="s">
        <v>2397</v>
      </c>
      <c r="M1017" s="7"/>
      <c r="N1017" s="7" t="s">
        <v>2235</v>
      </c>
      <c r="O1017" s="136"/>
      <c r="P1017" s="135"/>
      <c r="Q1017" s="2"/>
      <c r="R1017" s="7"/>
      <c r="S1017" s="7"/>
      <c r="T1017" s="7"/>
      <c r="U1017" s="7"/>
      <c r="V1017" s="7"/>
      <c r="W1017" s="7"/>
      <c r="X1017" s="7"/>
      <c r="Y1017" s="7"/>
    </row>
    <row r="1018" spans="1:25" ht="13.5" customHeight="1">
      <c r="A1018" s="2" t="s">
        <v>47</v>
      </c>
      <c r="B1018" s="2" t="s">
        <v>1470</v>
      </c>
      <c r="C1018" s="7" t="s">
        <v>369</v>
      </c>
      <c r="D1018" s="2" t="s">
        <v>2403</v>
      </c>
      <c r="E1018" s="7"/>
      <c r="F1018" s="7"/>
      <c r="G1018" s="7"/>
      <c r="H1018" s="7">
        <v>1</v>
      </c>
      <c r="I1018" s="7">
        <v>1</v>
      </c>
      <c r="J1018" s="19" t="str">
        <f t="shared" si="51"/>
        <v>O</v>
      </c>
      <c r="K1018" s="137">
        <v>36985</v>
      </c>
      <c r="L1018" s="7" t="s">
        <v>2404</v>
      </c>
      <c r="M1018" s="7" t="s">
        <v>2404</v>
      </c>
      <c r="N1018" s="41">
        <v>36985</v>
      </c>
      <c r="O1018" s="136"/>
      <c r="P1018" s="135"/>
      <c r="Q1018" s="2"/>
      <c r="R1018" s="7"/>
      <c r="S1018" s="7"/>
      <c r="T1018" s="7"/>
      <c r="U1018" s="7"/>
      <c r="V1018" s="7"/>
      <c r="W1018" s="7"/>
      <c r="X1018" s="7"/>
      <c r="Y1018" s="7"/>
    </row>
    <row r="1019" spans="1:25" ht="13.5" customHeight="1">
      <c r="A1019" s="2" t="s">
        <v>47</v>
      </c>
      <c r="B1019" s="2" t="s">
        <v>1470</v>
      </c>
      <c r="C1019" s="7" t="s">
        <v>257</v>
      </c>
      <c r="D1019" s="2" t="s">
        <v>1478</v>
      </c>
      <c r="E1019" s="7" t="s">
        <v>2405</v>
      </c>
      <c r="F1019" s="7"/>
      <c r="G1019" s="7"/>
      <c r="H1019" s="7">
        <v>1</v>
      </c>
      <c r="I1019" s="7">
        <v>1</v>
      </c>
      <c r="J1019" s="19" t="str">
        <f t="shared" si="51"/>
        <v>O</v>
      </c>
      <c r="K1019" s="137">
        <v>36985</v>
      </c>
      <c r="L1019" s="7" t="s">
        <v>2404</v>
      </c>
      <c r="M1019" s="7" t="s">
        <v>2404</v>
      </c>
      <c r="N1019" s="41">
        <v>36985</v>
      </c>
      <c r="O1019" s="136"/>
      <c r="P1019" s="135"/>
      <c r="Q1019" s="2"/>
      <c r="R1019" s="7"/>
      <c r="S1019" s="7"/>
      <c r="T1019" s="7"/>
      <c r="U1019" s="7"/>
      <c r="V1019" s="7"/>
      <c r="W1019" s="7"/>
      <c r="X1019" s="7"/>
      <c r="Y1019" s="7"/>
    </row>
    <row r="1020" spans="1:25" ht="13.5" customHeight="1">
      <c r="A1020" s="2" t="s">
        <v>47</v>
      </c>
      <c r="B1020" s="2" t="s">
        <v>1470</v>
      </c>
      <c r="C1020" s="7" t="s">
        <v>257</v>
      </c>
      <c r="D1020" s="2" t="s">
        <v>2406</v>
      </c>
      <c r="E1020" s="7" t="s">
        <v>2405</v>
      </c>
      <c r="F1020" s="7"/>
      <c r="G1020" s="7"/>
      <c r="H1020" s="7">
        <v>1</v>
      </c>
      <c r="I1020" s="7">
        <v>1</v>
      </c>
      <c r="J1020" s="19" t="str">
        <f t="shared" si="51"/>
        <v>O</v>
      </c>
      <c r="K1020" s="137">
        <v>36985</v>
      </c>
      <c r="L1020" s="7" t="s">
        <v>2404</v>
      </c>
      <c r="M1020" s="7" t="s">
        <v>2404</v>
      </c>
      <c r="N1020" s="41">
        <v>36985</v>
      </c>
      <c r="O1020" s="136"/>
      <c r="P1020" s="135"/>
      <c r="Q1020" s="2"/>
      <c r="R1020" s="7"/>
      <c r="S1020" s="7"/>
      <c r="T1020" s="7"/>
      <c r="U1020" s="7"/>
      <c r="V1020" s="7"/>
      <c r="W1020" s="7"/>
      <c r="X1020" s="7"/>
      <c r="Y1020" s="7"/>
    </row>
    <row r="1021" spans="1:25" ht="13.5" customHeight="1">
      <c r="A1021" s="2" t="s">
        <v>47</v>
      </c>
      <c r="B1021" s="2" t="s">
        <v>1470</v>
      </c>
      <c r="C1021" s="7" t="s">
        <v>2407</v>
      </c>
      <c r="D1021" s="2" t="s">
        <v>2408</v>
      </c>
      <c r="E1021" s="7"/>
      <c r="F1021" s="7"/>
      <c r="G1021" s="7"/>
      <c r="H1021" s="7">
        <v>1</v>
      </c>
      <c r="I1021" s="7">
        <v>1</v>
      </c>
      <c r="J1021" s="19" t="str">
        <f t="shared" si="51"/>
        <v>O</v>
      </c>
      <c r="K1021" s="137">
        <v>36985</v>
      </c>
      <c r="L1021" s="7" t="s">
        <v>2404</v>
      </c>
      <c r="M1021" s="7"/>
      <c r="N1021" s="41">
        <v>36985</v>
      </c>
      <c r="O1021" s="136"/>
      <c r="P1021" s="135"/>
      <c r="Q1021" s="2"/>
      <c r="R1021" s="7"/>
      <c r="S1021" s="7"/>
      <c r="T1021" s="7"/>
      <c r="U1021" s="7"/>
      <c r="V1021" s="7"/>
      <c r="W1021" s="7"/>
      <c r="X1021" s="7"/>
      <c r="Y1021" s="7"/>
    </row>
    <row r="1022" spans="1:25" ht="13.5" customHeight="1">
      <c r="A1022" s="2" t="s">
        <v>47</v>
      </c>
      <c r="B1022" s="2" t="s">
        <v>1470</v>
      </c>
      <c r="C1022" s="7" t="s">
        <v>2407</v>
      </c>
      <c r="D1022" s="2" t="s">
        <v>2409</v>
      </c>
      <c r="E1022" s="7"/>
      <c r="F1022" s="7"/>
      <c r="G1022" s="7"/>
      <c r="H1022" s="7">
        <v>1</v>
      </c>
      <c r="I1022" s="7">
        <v>1</v>
      </c>
      <c r="J1022" s="19" t="str">
        <f t="shared" si="51"/>
        <v>O</v>
      </c>
      <c r="K1022" s="137">
        <v>36985</v>
      </c>
      <c r="L1022" s="7" t="s">
        <v>2404</v>
      </c>
      <c r="M1022" s="7"/>
      <c r="N1022" s="41">
        <v>36985</v>
      </c>
      <c r="O1022" s="136"/>
      <c r="P1022" s="135"/>
      <c r="Q1022" s="2"/>
      <c r="R1022" s="7"/>
      <c r="S1022" s="7"/>
      <c r="T1022" s="7"/>
      <c r="U1022" s="7"/>
      <c r="V1022" s="7"/>
      <c r="W1022" s="7"/>
      <c r="X1022" s="7"/>
      <c r="Y1022" s="7"/>
    </row>
    <row r="1023" spans="1:25" ht="13.5" customHeight="1">
      <c r="A1023" s="2" t="s">
        <v>47</v>
      </c>
      <c r="B1023" s="2" t="s">
        <v>1470</v>
      </c>
      <c r="C1023" s="7" t="s">
        <v>2407</v>
      </c>
      <c r="D1023" s="2" t="s">
        <v>2410</v>
      </c>
      <c r="E1023" s="7" t="s">
        <v>2411</v>
      </c>
      <c r="F1023" s="7"/>
      <c r="G1023" s="7"/>
      <c r="H1023" s="7">
        <v>1</v>
      </c>
      <c r="I1023" s="7">
        <v>1</v>
      </c>
      <c r="J1023" s="19" t="str">
        <f t="shared" si="51"/>
        <v>O</v>
      </c>
      <c r="K1023" s="137">
        <v>36985</v>
      </c>
      <c r="L1023" s="7" t="s">
        <v>2404</v>
      </c>
      <c r="M1023" s="7"/>
      <c r="N1023" s="41">
        <v>36985</v>
      </c>
      <c r="O1023" s="136"/>
      <c r="P1023" s="135"/>
      <c r="Q1023" s="2"/>
      <c r="R1023" s="7"/>
      <c r="S1023" s="7"/>
      <c r="T1023" s="7"/>
      <c r="U1023" s="7"/>
      <c r="V1023" s="7"/>
      <c r="W1023" s="7"/>
      <c r="X1023" s="7"/>
      <c r="Y1023" s="7"/>
    </row>
    <row r="1024" spans="1:25" ht="13.35" customHeight="1">
      <c r="A1024" s="5" t="s">
        <v>47</v>
      </c>
      <c r="B1024" s="5" t="s">
        <v>1470</v>
      </c>
      <c r="C1024" s="26" t="s">
        <v>2407</v>
      </c>
      <c r="D1024" s="5" t="s">
        <v>2412</v>
      </c>
      <c r="E1024" s="26"/>
      <c r="F1024" s="26"/>
      <c r="G1024" s="26"/>
      <c r="H1024" s="26">
        <v>1</v>
      </c>
      <c r="I1024" s="26">
        <v>1</v>
      </c>
      <c r="J1024" s="76" t="str">
        <f t="shared" si="51"/>
        <v>O</v>
      </c>
      <c r="K1024" s="145">
        <v>36895</v>
      </c>
      <c r="L1024" s="26" t="s">
        <v>2404</v>
      </c>
      <c r="M1024" s="26"/>
      <c r="N1024" s="47">
        <v>36895</v>
      </c>
      <c r="O1024" s="146"/>
      <c r="P1024" s="181"/>
      <c r="Q1024" s="5"/>
      <c r="R1024" s="26"/>
      <c r="S1024" s="26"/>
      <c r="T1024" s="26"/>
      <c r="U1024" s="26"/>
      <c r="V1024" s="26"/>
      <c r="W1024" s="26"/>
      <c r="X1024" s="26"/>
      <c r="Y1024" s="26"/>
    </row>
    <row r="1025" spans="1:25" ht="13.5" customHeight="1">
      <c r="A1025" s="2" t="s">
        <v>2413</v>
      </c>
      <c r="B1025" s="2" t="s">
        <v>2414</v>
      </c>
      <c r="C1025" s="7" t="s">
        <v>2415</v>
      </c>
      <c r="D1025" s="2" t="s">
        <v>2416</v>
      </c>
      <c r="E1025" s="7" t="s">
        <v>2417</v>
      </c>
      <c r="F1025" s="7"/>
      <c r="G1025" s="7"/>
      <c r="H1025" s="26">
        <v>0</v>
      </c>
      <c r="I1025" s="26">
        <v>0</v>
      </c>
      <c r="J1025" s="76" t="str">
        <f t="shared" ref="J1025:J1085" si="52">IF(H1025&lt;I1025,"X","O")</f>
        <v>O</v>
      </c>
      <c r="K1025" s="134"/>
      <c r="L1025" s="7" t="s">
        <v>2418</v>
      </c>
      <c r="M1025" s="7"/>
      <c r="N1025" s="7" t="s">
        <v>2417</v>
      </c>
      <c r="O1025" s="143"/>
      <c r="P1025" s="144"/>
      <c r="Q1025" s="2"/>
      <c r="R1025" s="7"/>
      <c r="S1025" s="7"/>
      <c r="T1025" s="7"/>
      <c r="U1025" s="7"/>
      <c r="V1025" s="7"/>
      <c r="W1025" s="7"/>
      <c r="X1025" s="7"/>
      <c r="Y1025" s="7"/>
    </row>
    <row r="1026" spans="1:25" ht="13.5" customHeight="1">
      <c r="A1026" s="2" t="s">
        <v>2413</v>
      </c>
      <c r="B1026" s="2" t="s">
        <v>2414</v>
      </c>
      <c r="C1026" s="7" t="s">
        <v>2419</v>
      </c>
      <c r="D1026" s="2" t="s">
        <v>2420</v>
      </c>
      <c r="E1026" s="7" t="s">
        <v>2421</v>
      </c>
      <c r="F1026" s="7"/>
      <c r="G1026" s="7"/>
      <c r="H1026" s="26">
        <v>0</v>
      </c>
      <c r="I1026" s="26">
        <v>0</v>
      </c>
      <c r="J1026" s="76" t="str">
        <f t="shared" si="52"/>
        <v>O</v>
      </c>
      <c r="K1026" s="134"/>
      <c r="L1026" s="7" t="s">
        <v>2418</v>
      </c>
      <c r="M1026" s="7"/>
      <c r="N1026" s="7" t="s">
        <v>2421</v>
      </c>
      <c r="O1026" s="143"/>
      <c r="P1026" s="144"/>
      <c r="Q1026" s="2"/>
      <c r="R1026" s="7"/>
      <c r="S1026" s="7"/>
      <c r="T1026" s="7"/>
      <c r="U1026" s="7"/>
      <c r="V1026" s="7"/>
      <c r="W1026" s="7"/>
      <c r="X1026" s="7"/>
      <c r="Y1026" s="7"/>
    </row>
    <row r="1027" spans="1:25" ht="13.5" customHeight="1">
      <c r="A1027" s="2" t="s">
        <v>2413</v>
      </c>
      <c r="B1027" s="2" t="s">
        <v>2414</v>
      </c>
      <c r="C1027" s="7" t="s">
        <v>2422</v>
      </c>
      <c r="D1027" s="2" t="s">
        <v>2423</v>
      </c>
      <c r="E1027" s="7" t="s">
        <v>2424</v>
      </c>
      <c r="F1027" s="7"/>
      <c r="G1027" s="7"/>
      <c r="H1027" s="26">
        <v>0</v>
      </c>
      <c r="I1027" s="26">
        <v>0</v>
      </c>
      <c r="J1027" s="76" t="str">
        <f t="shared" si="52"/>
        <v>O</v>
      </c>
      <c r="K1027" s="134"/>
      <c r="L1027" s="7" t="s">
        <v>2418</v>
      </c>
      <c r="M1027" s="7"/>
      <c r="N1027" s="7" t="s">
        <v>2424</v>
      </c>
      <c r="O1027" s="143"/>
      <c r="P1027" s="144"/>
      <c r="Q1027" s="2"/>
      <c r="R1027" s="7"/>
      <c r="S1027" s="7"/>
      <c r="T1027" s="7"/>
      <c r="U1027" s="7"/>
      <c r="V1027" s="7"/>
      <c r="W1027" s="7"/>
      <c r="X1027" s="7"/>
      <c r="Y1027" s="7"/>
    </row>
    <row r="1028" spans="1:25" ht="13.5" customHeight="1">
      <c r="A1028" s="2" t="s">
        <v>2413</v>
      </c>
      <c r="B1028" s="2" t="s">
        <v>2414</v>
      </c>
      <c r="C1028" s="7" t="s">
        <v>2425</v>
      </c>
      <c r="D1028" s="2" t="s">
        <v>2426</v>
      </c>
      <c r="E1028" s="7" t="s">
        <v>2427</v>
      </c>
      <c r="F1028" s="7"/>
      <c r="G1028" s="7"/>
      <c r="H1028" s="26">
        <v>0</v>
      </c>
      <c r="I1028" s="26">
        <v>0</v>
      </c>
      <c r="J1028" s="76" t="str">
        <f t="shared" si="52"/>
        <v>O</v>
      </c>
      <c r="K1028" s="134"/>
      <c r="L1028" s="7" t="s">
        <v>2428</v>
      </c>
      <c r="M1028" s="7"/>
      <c r="N1028" s="7" t="s">
        <v>2427</v>
      </c>
      <c r="O1028" s="143"/>
      <c r="P1028" s="144"/>
      <c r="Q1028" s="2"/>
      <c r="R1028" s="7"/>
      <c r="S1028" s="7"/>
      <c r="T1028" s="7"/>
      <c r="U1028" s="7"/>
      <c r="V1028" s="7"/>
      <c r="W1028" s="7"/>
      <c r="X1028" s="7"/>
      <c r="Y1028" s="7"/>
    </row>
    <row r="1029" spans="1:25" ht="13.5" customHeight="1">
      <c r="A1029" s="2" t="s">
        <v>2413</v>
      </c>
      <c r="B1029" s="2" t="s">
        <v>2414</v>
      </c>
      <c r="C1029" s="7" t="s">
        <v>2429</v>
      </c>
      <c r="D1029" s="2" t="s">
        <v>2430</v>
      </c>
      <c r="E1029" s="7" t="s">
        <v>2431</v>
      </c>
      <c r="F1029" s="7"/>
      <c r="G1029" s="7"/>
      <c r="H1029" s="26">
        <v>0</v>
      </c>
      <c r="I1029" s="26">
        <v>0</v>
      </c>
      <c r="J1029" s="76" t="str">
        <f t="shared" si="52"/>
        <v>O</v>
      </c>
      <c r="K1029" s="134"/>
      <c r="L1029" s="7" t="s">
        <v>2428</v>
      </c>
      <c r="M1029" s="7"/>
      <c r="N1029" s="7" t="s">
        <v>2431</v>
      </c>
      <c r="O1029" s="143"/>
      <c r="P1029" s="144"/>
      <c r="Q1029" s="2"/>
      <c r="R1029" s="7"/>
      <c r="S1029" s="7"/>
      <c r="T1029" s="7"/>
      <c r="U1029" s="7"/>
      <c r="V1029" s="7"/>
      <c r="W1029" s="7"/>
      <c r="X1029" s="7"/>
      <c r="Y1029" s="7"/>
    </row>
    <row r="1030" spans="1:25" ht="13.5" customHeight="1">
      <c r="A1030" s="2" t="s">
        <v>2413</v>
      </c>
      <c r="B1030" s="2" t="s">
        <v>2414</v>
      </c>
      <c r="C1030" s="7" t="s">
        <v>2419</v>
      </c>
      <c r="D1030" s="2" t="s">
        <v>2432</v>
      </c>
      <c r="E1030" s="7" t="s">
        <v>2433</v>
      </c>
      <c r="F1030" s="7"/>
      <c r="G1030" s="7"/>
      <c r="H1030" s="26">
        <v>0</v>
      </c>
      <c r="I1030" s="26">
        <v>0</v>
      </c>
      <c r="J1030" s="76" t="str">
        <f t="shared" si="52"/>
        <v>O</v>
      </c>
      <c r="K1030" s="134"/>
      <c r="L1030" s="7" t="s">
        <v>2428</v>
      </c>
      <c r="M1030" s="7"/>
      <c r="N1030" s="7" t="s">
        <v>2433</v>
      </c>
      <c r="O1030" s="143"/>
      <c r="P1030" s="144"/>
      <c r="Q1030" s="2"/>
      <c r="R1030" s="7"/>
      <c r="S1030" s="7"/>
      <c r="T1030" s="7"/>
      <c r="U1030" s="7"/>
      <c r="V1030" s="7"/>
      <c r="W1030" s="7"/>
      <c r="X1030" s="7"/>
      <c r="Y1030" s="7"/>
    </row>
    <row r="1031" spans="1:25" ht="13.5" customHeight="1">
      <c r="A1031" s="2" t="s">
        <v>2413</v>
      </c>
      <c r="B1031" s="2" t="s">
        <v>2414</v>
      </c>
      <c r="C1031" s="7" t="s">
        <v>2434</v>
      </c>
      <c r="D1031" s="2" t="s">
        <v>2435</v>
      </c>
      <c r="E1031" s="7" t="s">
        <v>2436</v>
      </c>
      <c r="F1031" s="7"/>
      <c r="G1031" s="7"/>
      <c r="H1031" s="26">
        <v>0</v>
      </c>
      <c r="I1031" s="26">
        <v>0</v>
      </c>
      <c r="J1031" s="76" t="str">
        <f t="shared" si="52"/>
        <v>O</v>
      </c>
      <c r="K1031" s="134"/>
      <c r="L1031" s="7" t="s">
        <v>2437</v>
      </c>
      <c r="M1031" s="7"/>
      <c r="N1031" s="7" t="s">
        <v>2436</v>
      </c>
      <c r="O1031" s="143"/>
      <c r="P1031" s="144"/>
      <c r="Q1031" s="2"/>
      <c r="R1031" s="7"/>
      <c r="S1031" s="7"/>
      <c r="T1031" s="7"/>
      <c r="U1031" s="7"/>
      <c r="V1031" s="7"/>
      <c r="W1031" s="7"/>
      <c r="X1031" s="7"/>
      <c r="Y1031" s="7"/>
    </row>
    <row r="1032" spans="1:25" ht="13.5" customHeight="1">
      <c r="A1032" s="2" t="s">
        <v>2413</v>
      </c>
      <c r="B1032" s="2" t="s">
        <v>2414</v>
      </c>
      <c r="C1032" s="7" t="s">
        <v>2438</v>
      </c>
      <c r="D1032" s="2" t="s">
        <v>2439</v>
      </c>
      <c r="E1032" s="7" t="s">
        <v>2440</v>
      </c>
      <c r="F1032" s="7"/>
      <c r="G1032" s="7"/>
      <c r="H1032" s="26">
        <v>0</v>
      </c>
      <c r="I1032" s="26">
        <v>0</v>
      </c>
      <c r="J1032" s="76" t="str">
        <f t="shared" si="52"/>
        <v>O</v>
      </c>
      <c r="K1032" s="134"/>
      <c r="L1032" s="7" t="s">
        <v>2428</v>
      </c>
      <c r="M1032" s="7"/>
      <c r="N1032" s="7" t="s">
        <v>2440</v>
      </c>
      <c r="O1032" s="143"/>
      <c r="P1032" s="144"/>
      <c r="Q1032" s="2"/>
      <c r="R1032" s="7"/>
      <c r="S1032" s="7"/>
      <c r="T1032" s="7"/>
      <c r="U1032" s="7"/>
      <c r="V1032" s="7"/>
      <c r="W1032" s="7"/>
      <c r="X1032" s="7"/>
      <c r="Y1032" s="7"/>
    </row>
    <row r="1033" spans="1:25" ht="13.5" customHeight="1">
      <c r="A1033" s="2" t="s">
        <v>2413</v>
      </c>
      <c r="B1033" s="2" t="s">
        <v>2414</v>
      </c>
      <c r="C1033" s="7" t="s">
        <v>2438</v>
      </c>
      <c r="D1033" s="2" t="s">
        <v>2441</v>
      </c>
      <c r="E1033" s="7" t="s">
        <v>2440</v>
      </c>
      <c r="F1033" s="7"/>
      <c r="G1033" s="7"/>
      <c r="H1033" s="26">
        <v>0</v>
      </c>
      <c r="I1033" s="26">
        <v>0</v>
      </c>
      <c r="J1033" s="76" t="str">
        <f t="shared" si="52"/>
        <v>O</v>
      </c>
      <c r="K1033" s="134"/>
      <c r="L1033" s="7" t="s">
        <v>2428</v>
      </c>
      <c r="M1033" s="7"/>
      <c r="N1033" s="7" t="s">
        <v>2440</v>
      </c>
      <c r="O1033" s="143"/>
      <c r="P1033" s="144"/>
      <c r="Q1033" s="2"/>
      <c r="R1033" s="7"/>
      <c r="S1033" s="7"/>
      <c r="T1033" s="7"/>
      <c r="U1033" s="7"/>
      <c r="V1033" s="7"/>
      <c r="W1033" s="7"/>
      <c r="X1033" s="7"/>
      <c r="Y1033" s="7"/>
    </row>
    <row r="1034" spans="1:25" ht="13.5" customHeight="1">
      <c r="A1034" s="2" t="s">
        <v>2413</v>
      </c>
      <c r="B1034" s="2" t="s">
        <v>2414</v>
      </c>
      <c r="C1034" s="7" t="s">
        <v>2438</v>
      </c>
      <c r="D1034" s="2" t="s">
        <v>2442</v>
      </c>
      <c r="E1034" s="7" t="s">
        <v>2443</v>
      </c>
      <c r="F1034" s="7"/>
      <c r="G1034" s="7"/>
      <c r="H1034" s="26">
        <v>0</v>
      </c>
      <c r="I1034" s="26">
        <v>0</v>
      </c>
      <c r="J1034" s="76" t="str">
        <f t="shared" si="52"/>
        <v>O</v>
      </c>
      <c r="K1034" s="134"/>
      <c r="L1034" s="7" t="s">
        <v>2428</v>
      </c>
      <c r="M1034" s="7"/>
      <c r="N1034" s="7" t="s">
        <v>2443</v>
      </c>
      <c r="O1034" s="143"/>
      <c r="P1034" s="144"/>
      <c r="Q1034" s="2"/>
      <c r="R1034" s="7"/>
      <c r="S1034" s="7"/>
      <c r="T1034" s="7"/>
      <c r="U1034" s="7"/>
      <c r="V1034" s="7"/>
      <c r="W1034" s="7"/>
      <c r="X1034" s="7"/>
      <c r="Y1034" s="7"/>
    </row>
    <row r="1035" spans="1:25" ht="13.5" customHeight="1">
      <c r="A1035" s="2" t="s">
        <v>2413</v>
      </c>
      <c r="B1035" s="2" t="s">
        <v>2414</v>
      </c>
      <c r="C1035" s="7" t="s">
        <v>2444</v>
      </c>
      <c r="D1035" s="2" t="s">
        <v>2445</v>
      </c>
      <c r="E1035" s="7" t="s">
        <v>2446</v>
      </c>
      <c r="F1035" s="7"/>
      <c r="G1035" s="7"/>
      <c r="H1035" s="26">
        <v>0</v>
      </c>
      <c r="I1035" s="26">
        <v>0</v>
      </c>
      <c r="J1035" s="76" t="str">
        <f t="shared" si="52"/>
        <v>O</v>
      </c>
      <c r="K1035" s="134"/>
      <c r="L1035" s="7" t="s">
        <v>2447</v>
      </c>
      <c r="M1035" s="7"/>
      <c r="N1035" s="7" t="s">
        <v>2446</v>
      </c>
      <c r="O1035" s="143"/>
      <c r="P1035" s="144"/>
      <c r="Q1035" s="2"/>
      <c r="R1035" s="7"/>
      <c r="S1035" s="7"/>
      <c r="T1035" s="7"/>
      <c r="U1035" s="7"/>
      <c r="V1035" s="7"/>
      <c r="W1035" s="7"/>
      <c r="X1035" s="7"/>
      <c r="Y1035" s="7"/>
    </row>
    <row r="1036" spans="1:25" ht="13.5" customHeight="1">
      <c r="A1036" s="2" t="s">
        <v>2413</v>
      </c>
      <c r="B1036" s="2" t="s">
        <v>2414</v>
      </c>
      <c r="C1036" s="7" t="s">
        <v>2448</v>
      </c>
      <c r="D1036" s="2" t="s">
        <v>2449</v>
      </c>
      <c r="E1036" s="7" t="s">
        <v>2450</v>
      </c>
      <c r="F1036" s="7"/>
      <c r="G1036" s="7"/>
      <c r="H1036" s="26">
        <v>0</v>
      </c>
      <c r="I1036" s="26">
        <v>0</v>
      </c>
      <c r="J1036" s="76" t="str">
        <f t="shared" si="52"/>
        <v>O</v>
      </c>
      <c r="K1036" s="134"/>
      <c r="L1036" s="7" t="s">
        <v>2418</v>
      </c>
      <c r="M1036" s="7"/>
      <c r="N1036" s="7" t="s">
        <v>2450</v>
      </c>
      <c r="O1036" s="143"/>
      <c r="P1036" s="144"/>
      <c r="Q1036" s="2"/>
      <c r="R1036" s="7"/>
      <c r="S1036" s="7"/>
      <c r="T1036" s="7"/>
      <c r="U1036" s="7"/>
      <c r="V1036" s="7"/>
      <c r="W1036" s="7"/>
      <c r="X1036" s="7"/>
      <c r="Y1036" s="7"/>
    </row>
    <row r="1037" spans="1:25" ht="13.5" customHeight="1">
      <c r="A1037" s="2" t="s">
        <v>2413</v>
      </c>
      <c r="B1037" s="2" t="s">
        <v>2414</v>
      </c>
      <c r="C1037" s="7" t="s">
        <v>2451</v>
      </c>
      <c r="D1037" s="2" t="s">
        <v>2452</v>
      </c>
      <c r="E1037" s="7" t="s">
        <v>2453</v>
      </c>
      <c r="F1037" s="7"/>
      <c r="G1037" s="7"/>
      <c r="H1037" s="26">
        <v>0</v>
      </c>
      <c r="I1037" s="26">
        <v>0</v>
      </c>
      <c r="J1037" s="76" t="str">
        <f t="shared" si="52"/>
        <v>O</v>
      </c>
      <c r="K1037" s="134"/>
      <c r="L1037" s="7" t="s">
        <v>2437</v>
      </c>
      <c r="M1037" s="7"/>
      <c r="N1037" s="7" t="s">
        <v>2453</v>
      </c>
      <c r="O1037" s="143"/>
      <c r="P1037" s="144"/>
      <c r="Q1037" s="2"/>
      <c r="R1037" s="7"/>
      <c r="S1037" s="7"/>
      <c r="T1037" s="7"/>
      <c r="U1037" s="7"/>
      <c r="V1037" s="7"/>
      <c r="W1037" s="7"/>
      <c r="X1037" s="7"/>
      <c r="Y1037" s="7"/>
    </row>
    <row r="1038" spans="1:25" ht="13.5" customHeight="1">
      <c r="A1038" s="2" t="s">
        <v>2413</v>
      </c>
      <c r="B1038" s="2" t="s">
        <v>2414</v>
      </c>
      <c r="C1038" s="7" t="s">
        <v>2451</v>
      </c>
      <c r="D1038" s="2" t="s">
        <v>2454</v>
      </c>
      <c r="E1038" s="7" t="s">
        <v>2455</v>
      </c>
      <c r="F1038" s="7"/>
      <c r="G1038" s="7"/>
      <c r="H1038" s="26">
        <v>0</v>
      </c>
      <c r="I1038" s="26">
        <v>0</v>
      </c>
      <c r="J1038" s="76" t="str">
        <f t="shared" si="52"/>
        <v>O</v>
      </c>
      <c r="K1038" s="134"/>
      <c r="L1038" s="7" t="s">
        <v>2437</v>
      </c>
      <c r="M1038" s="7"/>
      <c r="N1038" s="7" t="s">
        <v>2455</v>
      </c>
      <c r="O1038" s="143"/>
      <c r="P1038" s="144"/>
      <c r="Q1038" s="2"/>
      <c r="R1038" s="7"/>
      <c r="S1038" s="7"/>
      <c r="T1038" s="7"/>
      <c r="U1038" s="7"/>
      <c r="V1038" s="7"/>
      <c r="W1038" s="7"/>
      <c r="X1038" s="7"/>
      <c r="Y1038" s="7"/>
    </row>
    <row r="1039" spans="1:25" ht="13.5" customHeight="1">
      <c r="A1039" s="2" t="s">
        <v>2413</v>
      </c>
      <c r="B1039" s="2" t="s">
        <v>2414</v>
      </c>
      <c r="C1039" s="7" t="s">
        <v>2456</v>
      </c>
      <c r="D1039" s="2" t="s">
        <v>2457</v>
      </c>
      <c r="E1039" s="7" t="s">
        <v>2458</v>
      </c>
      <c r="F1039" s="7"/>
      <c r="G1039" s="7"/>
      <c r="H1039" s="26">
        <v>0</v>
      </c>
      <c r="I1039" s="26">
        <v>0</v>
      </c>
      <c r="J1039" s="76" t="str">
        <f t="shared" si="52"/>
        <v>O</v>
      </c>
      <c r="K1039" s="134"/>
      <c r="L1039" s="7" t="s">
        <v>2459</v>
      </c>
      <c r="M1039" s="7"/>
      <c r="N1039" s="7" t="s">
        <v>2458</v>
      </c>
      <c r="O1039" s="143"/>
      <c r="P1039" s="144"/>
      <c r="Q1039" s="2"/>
      <c r="R1039" s="7"/>
      <c r="S1039" s="7"/>
      <c r="T1039" s="7"/>
      <c r="U1039" s="7"/>
      <c r="V1039" s="7"/>
      <c r="W1039" s="7"/>
      <c r="X1039" s="7"/>
      <c r="Y1039" s="7"/>
    </row>
    <row r="1040" spans="1:25" ht="13.5" customHeight="1">
      <c r="A1040" s="2" t="s">
        <v>2413</v>
      </c>
      <c r="B1040" s="2" t="s">
        <v>2414</v>
      </c>
      <c r="C1040" s="7" t="s">
        <v>2456</v>
      </c>
      <c r="D1040" s="2" t="s">
        <v>2460</v>
      </c>
      <c r="E1040" s="7" t="s">
        <v>2461</v>
      </c>
      <c r="F1040" s="7"/>
      <c r="G1040" s="7"/>
      <c r="H1040" s="26">
        <v>0</v>
      </c>
      <c r="I1040" s="26">
        <v>0</v>
      </c>
      <c r="J1040" s="76" t="str">
        <f t="shared" si="52"/>
        <v>O</v>
      </c>
      <c r="K1040" s="134"/>
      <c r="L1040" s="7" t="s">
        <v>2459</v>
      </c>
      <c r="M1040" s="7"/>
      <c r="N1040" s="7" t="s">
        <v>2461</v>
      </c>
      <c r="O1040" s="143"/>
      <c r="P1040" s="144"/>
      <c r="Q1040" s="2"/>
      <c r="R1040" s="7"/>
      <c r="S1040" s="7"/>
      <c r="T1040" s="7"/>
      <c r="U1040" s="7"/>
      <c r="V1040" s="7"/>
      <c r="W1040" s="7"/>
      <c r="X1040" s="7"/>
      <c r="Y1040" s="7"/>
    </row>
    <row r="1041" spans="1:25" ht="13.5" customHeight="1">
      <c r="A1041" s="2" t="s">
        <v>2413</v>
      </c>
      <c r="B1041" s="2" t="s">
        <v>2414</v>
      </c>
      <c r="C1041" s="7" t="s">
        <v>2438</v>
      </c>
      <c r="D1041" s="2" t="s">
        <v>2462</v>
      </c>
      <c r="E1041" s="7" t="s">
        <v>2463</v>
      </c>
      <c r="F1041" s="7"/>
      <c r="G1041" s="7"/>
      <c r="H1041" s="26">
        <v>0</v>
      </c>
      <c r="I1041" s="26">
        <v>0</v>
      </c>
      <c r="J1041" s="76" t="str">
        <f t="shared" si="52"/>
        <v>O</v>
      </c>
      <c r="K1041" s="134"/>
      <c r="L1041" s="7" t="s">
        <v>2459</v>
      </c>
      <c r="M1041" s="7"/>
      <c r="N1041" s="7" t="s">
        <v>2463</v>
      </c>
      <c r="O1041" s="143"/>
      <c r="P1041" s="144"/>
      <c r="Q1041" s="2"/>
      <c r="R1041" s="7"/>
      <c r="S1041" s="7"/>
      <c r="T1041" s="7"/>
      <c r="U1041" s="7"/>
      <c r="V1041" s="7"/>
      <c r="W1041" s="7"/>
      <c r="X1041" s="7"/>
      <c r="Y1041" s="7"/>
    </row>
    <row r="1042" spans="1:25" ht="13.5" customHeight="1">
      <c r="A1042" s="2" t="s">
        <v>2413</v>
      </c>
      <c r="B1042" s="2" t="s">
        <v>2414</v>
      </c>
      <c r="C1042" s="7" t="s">
        <v>2438</v>
      </c>
      <c r="D1042" s="2" t="s">
        <v>2464</v>
      </c>
      <c r="E1042" s="7" t="s">
        <v>2463</v>
      </c>
      <c r="F1042" s="7"/>
      <c r="G1042" s="7"/>
      <c r="H1042" s="26">
        <v>0</v>
      </c>
      <c r="I1042" s="26">
        <v>0</v>
      </c>
      <c r="J1042" s="76" t="str">
        <f t="shared" si="52"/>
        <v>O</v>
      </c>
      <c r="K1042" s="134"/>
      <c r="L1042" s="7" t="s">
        <v>2459</v>
      </c>
      <c r="M1042" s="7"/>
      <c r="N1042" s="7" t="s">
        <v>2463</v>
      </c>
      <c r="O1042" s="143"/>
      <c r="P1042" s="144"/>
      <c r="Q1042" s="2"/>
      <c r="R1042" s="7"/>
      <c r="S1042" s="7"/>
      <c r="T1042" s="7"/>
      <c r="U1042" s="7"/>
      <c r="V1042" s="7"/>
      <c r="W1042" s="7"/>
      <c r="X1042" s="7"/>
      <c r="Y1042" s="7"/>
    </row>
    <row r="1043" spans="1:25" ht="13.5" customHeight="1">
      <c r="A1043" s="2" t="s">
        <v>2413</v>
      </c>
      <c r="B1043" s="2" t="s">
        <v>2414</v>
      </c>
      <c r="C1043" s="7" t="s">
        <v>2438</v>
      </c>
      <c r="D1043" s="2" t="s">
        <v>2465</v>
      </c>
      <c r="E1043" s="7" t="s">
        <v>2463</v>
      </c>
      <c r="F1043" s="7"/>
      <c r="G1043" s="7"/>
      <c r="H1043" s="26">
        <v>0</v>
      </c>
      <c r="I1043" s="26">
        <v>0</v>
      </c>
      <c r="J1043" s="76" t="str">
        <f t="shared" si="52"/>
        <v>O</v>
      </c>
      <c r="K1043" s="134"/>
      <c r="L1043" s="7" t="s">
        <v>2459</v>
      </c>
      <c r="M1043" s="7"/>
      <c r="N1043" s="7" t="s">
        <v>2463</v>
      </c>
      <c r="O1043" s="143"/>
      <c r="P1043" s="144"/>
      <c r="Q1043" s="2"/>
      <c r="R1043" s="7"/>
      <c r="S1043" s="7"/>
      <c r="T1043" s="7"/>
      <c r="U1043" s="7"/>
      <c r="V1043" s="7"/>
      <c r="W1043" s="7"/>
      <c r="X1043" s="7"/>
      <c r="Y1043" s="7"/>
    </row>
    <row r="1044" spans="1:25" ht="13.5" customHeight="1">
      <c r="A1044" s="2" t="s">
        <v>2413</v>
      </c>
      <c r="B1044" s="2" t="s">
        <v>2414</v>
      </c>
      <c r="C1044" s="7" t="s">
        <v>2466</v>
      </c>
      <c r="D1044" s="2" t="s">
        <v>2467</v>
      </c>
      <c r="E1044" s="7" t="s">
        <v>2468</v>
      </c>
      <c r="F1044" s="7"/>
      <c r="G1044" s="7"/>
      <c r="H1044" s="26">
        <v>0</v>
      </c>
      <c r="I1044" s="26">
        <v>0</v>
      </c>
      <c r="J1044" s="76" t="str">
        <f t="shared" si="52"/>
        <v>O</v>
      </c>
      <c r="K1044" s="134"/>
      <c r="L1044" s="7" t="s">
        <v>2459</v>
      </c>
      <c r="M1044" s="7"/>
      <c r="N1044" s="7" t="s">
        <v>2468</v>
      </c>
      <c r="O1044" s="143"/>
      <c r="P1044" s="144"/>
      <c r="Q1044" s="2"/>
      <c r="R1044" s="7"/>
      <c r="S1044" s="7"/>
      <c r="T1044" s="7"/>
      <c r="U1044" s="7"/>
      <c r="V1044" s="7"/>
      <c r="W1044" s="7"/>
      <c r="X1044" s="7"/>
      <c r="Y1044" s="7"/>
    </row>
    <row r="1045" spans="1:25" ht="13.5" customHeight="1">
      <c r="A1045" s="2" t="s">
        <v>2413</v>
      </c>
      <c r="B1045" s="2" t="s">
        <v>2414</v>
      </c>
      <c r="C1045" s="7" t="s">
        <v>2469</v>
      </c>
      <c r="D1045" s="2" t="s">
        <v>2470</v>
      </c>
      <c r="E1045" s="7" t="s">
        <v>2471</v>
      </c>
      <c r="F1045" s="7"/>
      <c r="G1045" s="7"/>
      <c r="H1045" s="26">
        <v>0</v>
      </c>
      <c r="I1045" s="26">
        <v>0</v>
      </c>
      <c r="J1045" s="76" t="str">
        <f t="shared" si="52"/>
        <v>O</v>
      </c>
      <c r="K1045" s="134"/>
      <c r="L1045" s="7" t="s">
        <v>2437</v>
      </c>
      <c r="M1045" s="7"/>
      <c r="N1045" s="7" t="s">
        <v>2471</v>
      </c>
      <c r="O1045" s="143"/>
      <c r="P1045" s="144"/>
      <c r="Q1045" s="2"/>
      <c r="R1045" s="7"/>
      <c r="S1045" s="7"/>
      <c r="T1045" s="7"/>
      <c r="U1045" s="7"/>
      <c r="V1045" s="7"/>
      <c r="W1045" s="7"/>
      <c r="X1045" s="7"/>
      <c r="Y1045" s="7"/>
    </row>
    <row r="1046" spans="1:25" ht="13.5" customHeight="1">
      <c r="A1046" s="2" t="s">
        <v>2413</v>
      </c>
      <c r="B1046" s="2" t="s">
        <v>2414</v>
      </c>
      <c r="C1046" s="7" t="s">
        <v>2469</v>
      </c>
      <c r="D1046" s="2" t="s">
        <v>2472</v>
      </c>
      <c r="E1046" s="7" t="s">
        <v>2473</v>
      </c>
      <c r="F1046" s="7"/>
      <c r="G1046" s="7"/>
      <c r="H1046" s="26">
        <v>0</v>
      </c>
      <c r="I1046" s="26">
        <v>0</v>
      </c>
      <c r="J1046" s="76" t="str">
        <f t="shared" si="52"/>
        <v>O</v>
      </c>
      <c r="K1046" s="134"/>
      <c r="L1046" s="7" t="s">
        <v>2437</v>
      </c>
      <c r="M1046" s="7"/>
      <c r="N1046" s="7" t="s">
        <v>2473</v>
      </c>
      <c r="O1046" s="143"/>
      <c r="P1046" s="144"/>
      <c r="Q1046" s="2"/>
      <c r="R1046" s="7"/>
      <c r="S1046" s="7"/>
      <c r="T1046" s="7"/>
      <c r="U1046" s="7"/>
      <c r="V1046" s="7"/>
      <c r="W1046" s="7"/>
      <c r="X1046" s="7"/>
      <c r="Y1046" s="7"/>
    </row>
    <row r="1047" spans="1:25" ht="13.5" customHeight="1">
      <c r="A1047" s="2" t="s">
        <v>2413</v>
      </c>
      <c r="B1047" s="2" t="s">
        <v>2414</v>
      </c>
      <c r="C1047" s="7" t="s">
        <v>2469</v>
      </c>
      <c r="D1047" s="2" t="s">
        <v>2474</v>
      </c>
      <c r="E1047" s="7" t="s">
        <v>2475</v>
      </c>
      <c r="F1047" s="7"/>
      <c r="G1047" s="7"/>
      <c r="H1047" s="26">
        <v>0</v>
      </c>
      <c r="I1047" s="26">
        <v>0</v>
      </c>
      <c r="J1047" s="76" t="str">
        <f t="shared" si="52"/>
        <v>O</v>
      </c>
      <c r="K1047" s="134"/>
      <c r="L1047" s="7" t="s">
        <v>2437</v>
      </c>
      <c r="M1047" s="7"/>
      <c r="N1047" s="7" t="s">
        <v>2475</v>
      </c>
      <c r="O1047" s="143"/>
      <c r="P1047" s="144"/>
      <c r="Q1047" s="2"/>
      <c r="R1047" s="7"/>
      <c r="S1047" s="7"/>
      <c r="T1047" s="7"/>
      <c r="U1047" s="7"/>
      <c r="V1047" s="7"/>
      <c r="W1047" s="7"/>
      <c r="X1047" s="7"/>
      <c r="Y1047" s="7"/>
    </row>
    <row r="1048" spans="1:25" ht="13.5" customHeight="1">
      <c r="A1048" s="2" t="s">
        <v>2413</v>
      </c>
      <c r="B1048" s="2" t="s">
        <v>2414</v>
      </c>
      <c r="C1048" s="7" t="s">
        <v>2469</v>
      </c>
      <c r="D1048" s="2" t="s">
        <v>2476</v>
      </c>
      <c r="E1048" s="7" t="s">
        <v>2475</v>
      </c>
      <c r="F1048" s="7"/>
      <c r="G1048" s="7"/>
      <c r="H1048" s="26">
        <v>0</v>
      </c>
      <c r="I1048" s="26">
        <v>0</v>
      </c>
      <c r="J1048" s="76" t="str">
        <f t="shared" si="52"/>
        <v>O</v>
      </c>
      <c r="K1048" s="134"/>
      <c r="L1048" s="7" t="s">
        <v>2437</v>
      </c>
      <c r="M1048" s="7"/>
      <c r="N1048" s="7" t="s">
        <v>2475</v>
      </c>
      <c r="O1048" s="143"/>
      <c r="P1048" s="144"/>
      <c r="Q1048" s="2"/>
      <c r="R1048" s="7"/>
      <c r="S1048" s="7"/>
      <c r="T1048" s="7"/>
      <c r="U1048" s="7"/>
      <c r="V1048" s="7"/>
      <c r="W1048" s="7"/>
      <c r="X1048" s="7"/>
      <c r="Y1048" s="7"/>
    </row>
    <row r="1049" spans="1:25" ht="13.5" customHeight="1">
      <c r="A1049" s="2" t="s">
        <v>2413</v>
      </c>
      <c r="B1049" s="2" t="s">
        <v>2414</v>
      </c>
      <c r="C1049" s="7" t="s">
        <v>2477</v>
      </c>
      <c r="D1049" s="2" t="s">
        <v>2478</v>
      </c>
      <c r="E1049" s="7" t="s">
        <v>2479</v>
      </c>
      <c r="F1049" s="7"/>
      <c r="G1049" s="7"/>
      <c r="H1049" s="26">
        <v>0</v>
      </c>
      <c r="I1049" s="26">
        <v>0</v>
      </c>
      <c r="J1049" s="76" t="str">
        <f t="shared" si="52"/>
        <v>O</v>
      </c>
      <c r="K1049" s="134"/>
      <c r="L1049" s="7" t="s">
        <v>2480</v>
      </c>
      <c r="M1049" s="7"/>
      <c r="N1049" s="7" t="s">
        <v>2479</v>
      </c>
      <c r="O1049" s="143"/>
      <c r="P1049" s="144"/>
      <c r="Q1049" s="2"/>
      <c r="R1049" s="7"/>
      <c r="S1049" s="7"/>
      <c r="T1049" s="7"/>
      <c r="U1049" s="7"/>
      <c r="V1049" s="7"/>
      <c r="W1049" s="7"/>
      <c r="X1049" s="7"/>
      <c r="Y1049" s="7"/>
    </row>
    <row r="1050" spans="1:25" ht="13.5" customHeight="1">
      <c r="A1050" s="2" t="s">
        <v>2413</v>
      </c>
      <c r="B1050" s="2" t="s">
        <v>2414</v>
      </c>
      <c r="C1050" s="7" t="s">
        <v>2481</v>
      </c>
      <c r="D1050" s="2" t="s">
        <v>2482</v>
      </c>
      <c r="E1050" s="7"/>
      <c r="F1050" s="7"/>
      <c r="G1050" s="7"/>
      <c r="H1050" s="26">
        <v>0</v>
      </c>
      <c r="I1050" s="26">
        <v>0</v>
      </c>
      <c r="J1050" s="76" t="str">
        <f t="shared" si="52"/>
        <v>O</v>
      </c>
      <c r="K1050" s="134"/>
      <c r="L1050" s="7" t="s">
        <v>2483</v>
      </c>
      <c r="M1050" s="7"/>
      <c r="N1050" s="7"/>
      <c r="O1050" s="143"/>
      <c r="P1050" s="144"/>
      <c r="Q1050" s="2"/>
      <c r="R1050" s="7"/>
      <c r="S1050" s="7"/>
      <c r="T1050" s="7"/>
      <c r="U1050" s="7"/>
      <c r="V1050" s="7"/>
      <c r="W1050" s="7"/>
      <c r="X1050" s="7"/>
      <c r="Y1050" s="7"/>
    </row>
    <row r="1051" spans="1:25" ht="13.5" customHeight="1">
      <c r="A1051" s="2" t="s">
        <v>2413</v>
      </c>
      <c r="B1051" s="2" t="s">
        <v>2414</v>
      </c>
      <c r="C1051" s="7" t="s">
        <v>2481</v>
      </c>
      <c r="D1051" s="2" t="s">
        <v>2484</v>
      </c>
      <c r="E1051" s="7"/>
      <c r="F1051" s="7"/>
      <c r="G1051" s="7"/>
      <c r="H1051" s="26">
        <v>0</v>
      </c>
      <c r="I1051" s="26">
        <v>0</v>
      </c>
      <c r="J1051" s="76" t="str">
        <f t="shared" si="52"/>
        <v>O</v>
      </c>
      <c r="K1051" s="134"/>
      <c r="L1051" s="7" t="s">
        <v>2483</v>
      </c>
      <c r="M1051" s="7"/>
      <c r="N1051" s="7"/>
      <c r="O1051" s="143"/>
      <c r="P1051" s="144"/>
      <c r="Q1051" s="2"/>
      <c r="R1051" s="7"/>
      <c r="S1051" s="7"/>
      <c r="T1051" s="7"/>
      <c r="U1051" s="7"/>
      <c r="V1051" s="7"/>
      <c r="W1051" s="7"/>
      <c r="X1051" s="7"/>
      <c r="Y1051" s="7"/>
    </row>
    <row r="1052" spans="1:25" ht="13.5" customHeight="1">
      <c r="A1052" s="2" t="s">
        <v>2413</v>
      </c>
      <c r="B1052" s="2" t="s">
        <v>2414</v>
      </c>
      <c r="C1052" s="7" t="s">
        <v>2485</v>
      </c>
      <c r="D1052" s="2" t="s">
        <v>2486</v>
      </c>
      <c r="E1052" s="7"/>
      <c r="F1052" s="7"/>
      <c r="G1052" s="7"/>
      <c r="H1052" s="26">
        <v>0</v>
      </c>
      <c r="I1052" s="26">
        <v>0</v>
      </c>
      <c r="J1052" s="76" t="str">
        <f t="shared" si="52"/>
        <v>O</v>
      </c>
      <c r="K1052" s="134"/>
      <c r="L1052" s="7" t="s">
        <v>2483</v>
      </c>
      <c r="M1052" s="7"/>
      <c r="N1052" s="7"/>
      <c r="O1052" s="143"/>
      <c r="P1052" s="144"/>
      <c r="Q1052" s="2"/>
      <c r="R1052" s="7"/>
      <c r="S1052" s="7"/>
      <c r="T1052" s="7"/>
      <c r="U1052" s="7"/>
      <c r="V1052" s="7"/>
      <c r="W1052" s="7"/>
      <c r="X1052" s="7"/>
      <c r="Y1052" s="7"/>
    </row>
    <row r="1053" spans="1:25" ht="13.5" customHeight="1">
      <c r="A1053" s="2" t="s">
        <v>2413</v>
      </c>
      <c r="B1053" s="2" t="s">
        <v>2414</v>
      </c>
      <c r="C1053" s="7" t="s">
        <v>2487</v>
      </c>
      <c r="D1053" s="2" t="s">
        <v>2488</v>
      </c>
      <c r="E1053" s="7"/>
      <c r="F1053" s="7"/>
      <c r="G1053" s="7"/>
      <c r="H1053" s="26">
        <v>0</v>
      </c>
      <c r="I1053" s="26">
        <v>0</v>
      </c>
      <c r="J1053" s="76" t="str">
        <f t="shared" si="52"/>
        <v>O</v>
      </c>
      <c r="K1053" s="134"/>
      <c r="L1053" s="7" t="s">
        <v>2483</v>
      </c>
      <c r="M1053" s="7"/>
      <c r="N1053" s="7"/>
      <c r="O1053" s="143"/>
      <c r="P1053" s="144"/>
      <c r="Q1053" s="2"/>
      <c r="R1053" s="7"/>
      <c r="S1053" s="7"/>
      <c r="T1053" s="7"/>
      <c r="U1053" s="7"/>
      <c r="V1053" s="7"/>
      <c r="W1053" s="7"/>
      <c r="X1053" s="7"/>
      <c r="Y1053" s="7"/>
    </row>
    <row r="1054" spans="1:25" ht="13.5" customHeight="1">
      <c r="A1054" s="2" t="s">
        <v>2413</v>
      </c>
      <c r="B1054" s="2" t="s">
        <v>2414</v>
      </c>
      <c r="C1054" s="7" t="s">
        <v>2487</v>
      </c>
      <c r="D1054" s="2" t="s">
        <v>2489</v>
      </c>
      <c r="E1054" s="7"/>
      <c r="F1054" s="7"/>
      <c r="G1054" s="7"/>
      <c r="H1054" s="26">
        <v>0</v>
      </c>
      <c r="I1054" s="26">
        <v>0</v>
      </c>
      <c r="J1054" s="76" t="str">
        <f t="shared" si="52"/>
        <v>O</v>
      </c>
      <c r="K1054" s="134"/>
      <c r="L1054" s="7" t="s">
        <v>2483</v>
      </c>
      <c r="M1054" s="7"/>
      <c r="N1054" s="7"/>
      <c r="O1054" s="143"/>
      <c r="P1054" s="144"/>
      <c r="Q1054" s="2"/>
      <c r="R1054" s="7"/>
      <c r="S1054" s="7"/>
      <c r="T1054" s="7"/>
      <c r="U1054" s="7"/>
      <c r="V1054" s="7"/>
      <c r="W1054" s="7"/>
      <c r="X1054" s="7"/>
      <c r="Y1054" s="7"/>
    </row>
    <row r="1055" spans="1:25" ht="13.5" customHeight="1">
      <c r="A1055" s="2" t="s">
        <v>2413</v>
      </c>
      <c r="B1055" s="2" t="s">
        <v>2414</v>
      </c>
      <c r="C1055" s="7" t="s">
        <v>2487</v>
      </c>
      <c r="D1055" s="2" t="s">
        <v>2490</v>
      </c>
      <c r="E1055" s="7"/>
      <c r="F1055" s="7"/>
      <c r="G1055" s="7"/>
      <c r="H1055" s="26">
        <v>0</v>
      </c>
      <c r="I1055" s="26">
        <v>0</v>
      </c>
      <c r="J1055" s="76" t="str">
        <f t="shared" si="52"/>
        <v>O</v>
      </c>
      <c r="K1055" s="134"/>
      <c r="L1055" s="7" t="s">
        <v>2483</v>
      </c>
      <c r="M1055" s="7"/>
      <c r="N1055" s="7"/>
      <c r="O1055" s="143"/>
      <c r="P1055" s="144"/>
      <c r="Q1055" s="2"/>
      <c r="R1055" s="7"/>
      <c r="S1055" s="7"/>
      <c r="T1055" s="7"/>
      <c r="U1055" s="7"/>
      <c r="V1055" s="7"/>
      <c r="W1055" s="7"/>
      <c r="X1055" s="7"/>
      <c r="Y1055" s="7"/>
    </row>
    <row r="1056" spans="1:25" ht="13.5" customHeight="1">
      <c r="A1056" s="2" t="s">
        <v>2413</v>
      </c>
      <c r="B1056" s="2" t="s">
        <v>2414</v>
      </c>
      <c r="C1056" s="7" t="s">
        <v>2491</v>
      </c>
      <c r="D1056" s="2" t="s">
        <v>2492</v>
      </c>
      <c r="E1056" s="7"/>
      <c r="F1056" s="7"/>
      <c r="G1056" s="7"/>
      <c r="H1056" s="26">
        <v>0</v>
      </c>
      <c r="I1056" s="26">
        <v>0</v>
      </c>
      <c r="J1056" s="76" t="str">
        <f t="shared" si="52"/>
        <v>O</v>
      </c>
      <c r="K1056" s="134"/>
      <c r="L1056" s="7" t="s">
        <v>2483</v>
      </c>
      <c r="M1056" s="7"/>
      <c r="N1056" s="7"/>
      <c r="O1056" s="143"/>
      <c r="P1056" s="144"/>
      <c r="Q1056" s="2"/>
      <c r="R1056" s="7"/>
      <c r="S1056" s="7"/>
      <c r="T1056" s="7"/>
      <c r="U1056" s="7"/>
      <c r="V1056" s="7"/>
      <c r="W1056" s="7"/>
      <c r="X1056" s="7"/>
      <c r="Y1056" s="7"/>
    </row>
    <row r="1057" spans="1:25" ht="13.5" customHeight="1">
      <c r="A1057" s="2" t="s">
        <v>2413</v>
      </c>
      <c r="B1057" s="2" t="s">
        <v>2414</v>
      </c>
      <c r="C1057" s="7" t="s">
        <v>2493</v>
      </c>
      <c r="D1057" s="2" t="s">
        <v>2492</v>
      </c>
      <c r="E1057" s="7"/>
      <c r="F1057" s="7"/>
      <c r="G1057" s="7"/>
      <c r="H1057" s="26">
        <v>0</v>
      </c>
      <c r="I1057" s="26">
        <v>0</v>
      </c>
      <c r="J1057" s="76" t="str">
        <f t="shared" si="52"/>
        <v>O</v>
      </c>
      <c r="K1057" s="134"/>
      <c r="L1057" s="7" t="s">
        <v>2483</v>
      </c>
      <c r="M1057" s="7"/>
      <c r="N1057" s="7"/>
      <c r="O1057" s="143"/>
      <c r="P1057" s="144"/>
      <c r="Q1057" s="2"/>
      <c r="R1057" s="7"/>
      <c r="S1057" s="7"/>
      <c r="T1057" s="7"/>
      <c r="U1057" s="7"/>
      <c r="V1057" s="7"/>
      <c r="W1057" s="7"/>
      <c r="X1057" s="7"/>
      <c r="Y1057" s="7"/>
    </row>
    <row r="1058" spans="1:25" ht="13.5" customHeight="1">
      <c r="A1058" s="2" t="s">
        <v>2413</v>
      </c>
      <c r="B1058" s="2" t="s">
        <v>2414</v>
      </c>
      <c r="C1058" s="7" t="s">
        <v>2494</v>
      </c>
      <c r="D1058" s="2" t="s">
        <v>2495</v>
      </c>
      <c r="E1058" s="7" t="s">
        <v>2496</v>
      </c>
      <c r="F1058" s="7"/>
      <c r="G1058" s="7"/>
      <c r="H1058" s="26">
        <v>0</v>
      </c>
      <c r="I1058" s="26">
        <v>0</v>
      </c>
      <c r="J1058" s="76" t="str">
        <f t="shared" si="52"/>
        <v>O</v>
      </c>
      <c r="K1058" s="134"/>
      <c r="L1058" s="7" t="s">
        <v>2483</v>
      </c>
      <c r="M1058" s="7"/>
      <c r="N1058" s="7" t="s">
        <v>2496</v>
      </c>
      <c r="O1058" s="143"/>
      <c r="P1058" s="144"/>
      <c r="Q1058" s="2"/>
      <c r="R1058" s="7"/>
      <c r="S1058" s="7"/>
      <c r="T1058" s="7"/>
      <c r="U1058" s="7"/>
      <c r="V1058" s="7"/>
      <c r="W1058" s="7"/>
      <c r="X1058" s="7"/>
      <c r="Y1058" s="7"/>
    </row>
    <row r="1059" spans="1:25" ht="13.5" customHeight="1">
      <c r="A1059" s="2" t="s">
        <v>2413</v>
      </c>
      <c r="B1059" s="2" t="s">
        <v>2414</v>
      </c>
      <c r="C1059" s="7" t="s">
        <v>2497</v>
      </c>
      <c r="D1059" s="2" t="s">
        <v>2498</v>
      </c>
      <c r="E1059" s="7" t="s">
        <v>2499</v>
      </c>
      <c r="F1059" s="7"/>
      <c r="G1059" s="7"/>
      <c r="H1059" s="26">
        <v>0</v>
      </c>
      <c r="I1059" s="26">
        <v>0</v>
      </c>
      <c r="J1059" s="76" t="str">
        <f t="shared" si="52"/>
        <v>O</v>
      </c>
      <c r="K1059" s="134"/>
      <c r="L1059" s="7" t="s">
        <v>2483</v>
      </c>
      <c r="M1059" s="7"/>
      <c r="N1059" s="7" t="s">
        <v>2499</v>
      </c>
      <c r="O1059" s="143"/>
      <c r="P1059" s="144"/>
      <c r="Q1059" s="2"/>
      <c r="R1059" s="7"/>
      <c r="S1059" s="7"/>
      <c r="T1059" s="7"/>
      <c r="U1059" s="7"/>
      <c r="V1059" s="7"/>
      <c r="W1059" s="7"/>
      <c r="X1059" s="7"/>
      <c r="Y1059" s="7"/>
    </row>
    <row r="1060" spans="1:25" ht="13.5" customHeight="1">
      <c r="A1060" s="2" t="s">
        <v>2413</v>
      </c>
      <c r="B1060" s="2" t="s">
        <v>2414</v>
      </c>
      <c r="C1060" s="7" t="s">
        <v>2491</v>
      </c>
      <c r="D1060" s="2" t="s">
        <v>2492</v>
      </c>
      <c r="E1060" s="7"/>
      <c r="F1060" s="7"/>
      <c r="G1060" s="7"/>
      <c r="H1060" s="26">
        <v>0</v>
      </c>
      <c r="I1060" s="26">
        <v>0</v>
      </c>
      <c r="J1060" s="76" t="str">
        <f t="shared" si="52"/>
        <v>O</v>
      </c>
      <c r="K1060" s="134"/>
      <c r="L1060" s="7" t="s">
        <v>2483</v>
      </c>
      <c r="M1060" s="7"/>
      <c r="N1060" s="7"/>
      <c r="O1060" s="143"/>
      <c r="P1060" s="144"/>
      <c r="Q1060" s="2"/>
      <c r="R1060" s="7"/>
      <c r="S1060" s="7"/>
      <c r="T1060" s="7"/>
      <c r="U1060" s="7"/>
      <c r="V1060" s="7"/>
      <c r="W1060" s="7"/>
      <c r="X1060" s="7"/>
      <c r="Y1060" s="7"/>
    </row>
    <row r="1061" spans="1:25" ht="13.5" customHeight="1">
      <c r="A1061" s="2" t="s">
        <v>2413</v>
      </c>
      <c r="B1061" s="2" t="s">
        <v>2414</v>
      </c>
      <c r="C1061" s="7" t="s">
        <v>2493</v>
      </c>
      <c r="D1061" s="2" t="s">
        <v>2492</v>
      </c>
      <c r="E1061" s="7"/>
      <c r="F1061" s="7"/>
      <c r="G1061" s="7"/>
      <c r="H1061" s="26">
        <v>0</v>
      </c>
      <c r="I1061" s="26">
        <v>0</v>
      </c>
      <c r="J1061" s="76" t="str">
        <f t="shared" si="52"/>
        <v>O</v>
      </c>
      <c r="K1061" s="134"/>
      <c r="L1061" s="7" t="s">
        <v>2483</v>
      </c>
      <c r="M1061" s="7"/>
      <c r="N1061" s="7"/>
      <c r="O1061" s="143"/>
      <c r="P1061" s="144"/>
      <c r="Q1061" s="2"/>
      <c r="R1061" s="7"/>
      <c r="S1061" s="7"/>
      <c r="T1061" s="7"/>
      <c r="U1061" s="7"/>
      <c r="V1061" s="7"/>
      <c r="W1061" s="7"/>
      <c r="X1061" s="7"/>
      <c r="Y1061" s="7"/>
    </row>
    <row r="1062" spans="1:25" ht="13.5" customHeight="1">
      <c r="A1062" s="2" t="s">
        <v>2413</v>
      </c>
      <c r="B1062" s="2" t="s">
        <v>2414</v>
      </c>
      <c r="C1062" s="7" t="s">
        <v>2494</v>
      </c>
      <c r="D1062" s="2" t="s">
        <v>2495</v>
      </c>
      <c r="E1062" s="7" t="s">
        <v>2496</v>
      </c>
      <c r="F1062" s="7"/>
      <c r="G1062" s="7"/>
      <c r="H1062" s="26">
        <v>0</v>
      </c>
      <c r="I1062" s="26">
        <v>0</v>
      </c>
      <c r="J1062" s="76" t="str">
        <f t="shared" si="52"/>
        <v>O</v>
      </c>
      <c r="K1062" s="134"/>
      <c r="L1062" s="7" t="s">
        <v>2483</v>
      </c>
      <c r="M1062" s="7"/>
      <c r="N1062" s="7" t="s">
        <v>2496</v>
      </c>
      <c r="O1062" s="143"/>
      <c r="P1062" s="144"/>
      <c r="Q1062" s="2"/>
      <c r="R1062" s="7"/>
      <c r="S1062" s="7"/>
      <c r="T1062" s="7"/>
      <c r="U1062" s="7"/>
      <c r="V1062" s="7"/>
      <c r="W1062" s="7"/>
      <c r="X1062" s="7"/>
      <c r="Y1062" s="7"/>
    </row>
    <row r="1063" spans="1:25" ht="13.5" customHeight="1">
      <c r="A1063" s="2" t="s">
        <v>2413</v>
      </c>
      <c r="B1063" s="2" t="s">
        <v>2414</v>
      </c>
      <c r="C1063" s="7" t="s">
        <v>2497</v>
      </c>
      <c r="D1063" s="2" t="s">
        <v>2498</v>
      </c>
      <c r="E1063" s="7" t="s">
        <v>2499</v>
      </c>
      <c r="F1063" s="7"/>
      <c r="G1063" s="7"/>
      <c r="H1063" s="26">
        <v>0</v>
      </c>
      <c r="I1063" s="26">
        <v>0</v>
      </c>
      <c r="J1063" s="76" t="str">
        <f t="shared" si="52"/>
        <v>O</v>
      </c>
      <c r="K1063" s="134"/>
      <c r="L1063" s="7" t="s">
        <v>2483</v>
      </c>
      <c r="M1063" s="7"/>
      <c r="N1063" s="7" t="s">
        <v>2499</v>
      </c>
      <c r="O1063" s="143"/>
      <c r="P1063" s="144"/>
      <c r="Q1063" s="2"/>
      <c r="R1063" s="7"/>
      <c r="S1063" s="7"/>
      <c r="T1063" s="7"/>
      <c r="U1063" s="7"/>
      <c r="V1063" s="7"/>
      <c r="W1063" s="7"/>
      <c r="X1063" s="7"/>
      <c r="Y1063" s="7"/>
    </row>
    <row r="1064" spans="1:25" ht="13.5" customHeight="1">
      <c r="A1064" s="2" t="s">
        <v>2413</v>
      </c>
      <c r="B1064" s="2" t="s">
        <v>2500</v>
      </c>
      <c r="C1064" s="7" t="s">
        <v>2501</v>
      </c>
      <c r="D1064" s="2" t="s">
        <v>2502</v>
      </c>
      <c r="E1064" s="7" t="s">
        <v>2503</v>
      </c>
      <c r="F1064" s="7"/>
      <c r="G1064" s="7"/>
      <c r="H1064" s="26">
        <v>0</v>
      </c>
      <c r="I1064" s="26">
        <v>0</v>
      </c>
      <c r="J1064" s="76" t="str">
        <f t="shared" si="52"/>
        <v>O</v>
      </c>
      <c r="K1064" s="134"/>
      <c r="L1064" s="7" t="s">
        <v>2447</v>
      </c>
      <c r="M1064" s="7"/>
      <c r="N1064" s="7" t="s">
        <v>2503</v>
      </c>
      <c r="O1064" s="143"/>
      <c r="P1064" s="144"/>
      <c r="Q1064" s="2"/>
      <c r="R1064" s="7"/>
      <c r="S1064" s="7"/>
      <c r="T1064" s="7"/>
      <c r="U1064" s="7"/>
      <c r="V1064" s="7"/>
      <c r="W1064" s="7"/>
      <c r="X1064" s="7"/>
      <c r="Y1064" s="7"/>
    </row>
    <row r="1065" spans="1:25" ht="13.5" customHeight="1">
      <c r="A1065" s="2" t="s">
        <v>2413</v>
      </c>
      <c r="B1065" s="2" t="s">
        <v>2500</v>
      </c>
      <c r="C1065" s="7" t="s">
        <v>2469</v>
      </c>
      <c r="D1065" s="2" t="s">
        <v>2504</v>
      </c>
      <c r="E1065" s="7" t="s">
        <v>2505</v>
      </c>
      <c r="F1065" s="7"/>
      <c r="G1065" s="7"/>
      <c r="H1065" s="26">
        <v>0</v>
      </c>
      <c r="I1065" s="26">
        <v>0</v>
      </c>
      <c r="J1065" s="76" t="str">
        <f t="shared" si="52"/>
        <v>O</v>
      </c>
      <c r="K1065" s="134"/>
      <c r="L1065" s="7" t="s">
        <v>2437</v>
      </c>
      <c r="M1065" s="7"/>
      <c r="N1065" s="7" t="s">
        <v>2505</v>
      </c>
      <c r="O1065" s="143"/>
      <c r="P1065" s="144"/>
      <c r="Q1065" s="2"/>
      <c r="R1065" s="7"/>
      <c r="S1065" s="7"/>
      <c r="T1065" s="7"/>
      <c r="U1065" s="7"/>
      <c r="V1065" s="7"/>
      <c r="W1065" s="7"/>
      <c r="X1065" s="7"/>
      <c r="Y1065" s="7"/>
    </row>
    <row r="1066" spans="1:25" ht="13.5" customHeight="1">
      <c r="A1066" s="2" t="s">
        <v>2413</v>
      </c>
      <c r="B1066" s="2" t="s">
        <v>2500</v>
      </c>
      <c r="C1066" s="7" t="s">
        <v>2469</v>
      </c>
      <c r="D1066" s="2" t="s">
        <v>2504</v>
      </c>
      <c r="E1066" s="7" t="s">
        <v>2506</v>
      </c>
      <c r="F1066" s="26"/>
      <c r="G1066" s="26"/>
      <c r="H1066" s="26">
        <v>0</v>
      </c>
      <c r="I1066" s="26">
        <v>0</v>
      </c>
      <c r="J1066" s="76" t="str">
        <f t="shared" si="52"/>
        <v>O</v>
      </c>
      <c r="K1066" s="134"/>
      <c r="L1066" s="7" t="s">
        <v>2437</v>
      </c>
      <c r="M1066" s="7"/>
      <c r="N1066" s="7" t="s">
        <v>2506</v>
      </c>
      <c r="O1066" s="143"/>
      <c r="P1066" s="144"/>
      <c r="Q1066" s="2"/>
      <c r="R1066" s="7"/>
      <c r="S1066" s="7"/>
      <c r="T1066" s="7"/>
      <c r="U1066" s="7"/>
      <c r="V1066" s="7"/>
      <c r="W1066" s="7"/>
      <c r="X1066" s="7"/>
      <c r="Y1066" s="7"/>
    </row>
    <row r="1067" spans="1:25" ht="13.5" customHeight="1">
      <c r="A1067" s="2" t="s">
        <v>2413</v>
      </c>
      <c r="B1067" s="2" t="s">
        <v>2500</v>
      </c>
      <c r="C1067" s="7" t="s">
        <v>2469</v>
      </c>
      <c r="D1067" s="2" t="s">
        <v>2507</v>
      </c>
      <c r="E1067" s="25" t="s">
        <v>2508</v>
      </c>
      <c r="F1067" s="241"/>
      <c r="G1067" s="241"/>
      <c r="H1067" s="33">
        <v>0</v>
      </c>
      <c r="I1067" s="26">
        <v>0</v>
      </c>
      <c r="J1067" s="76" t="str">
        <f t="shared" si="52"/>
        <v>O</v>
      </c>
      <c r="K1067" s="134"/>
      <c r="L1067" s="7" t="s">
        <v>2437</v>
      </c>
      <c r="M1067" s="7"/>
      <c r="N1067" s="7" t="s">
        <v>2508</v>
      </c>
      <c r="O1067" s="143"/>
      <c r="P1067" s="144"/>
      <c r="Q1067" s="2"/>
      <c r="R1067" s="7"/>
      <c r="S1067" s="7"/>
      <c r="T1067" s="7"/>
      <c r="U1067" s="7"/>
      <c r="V1067" s="7"/>
      <c r="W1067" s="7"/>
      <c r="X1067" s="7"/>
      <c r="Y1067" s="7"/>
    </row>
    <row r="1068" spans="1:25" ht="13.5" customHeight="1">
      <c r="A1068" s="2" t="s">
        <v>2413</v>
      </c>
      <c r="B1068" s="2" t="s">
        <v>2500</v>
      </c>
      <c r="C1068" s="7" t="s">
        <v>2469</v>
      </c>
      <c r="D1068" s="2" t="s">
        <v>2509</v>
      </c>
      <c r="E1068" s="25" t="s">
        <v>2510</v>
      </c>
      <c r="F1068" s="241"/>
      <c r="G1068" s="241"/>
      <c r="H1068" s="33">
        <v>0</v>
      </c>
      <c r="I1068" s="26">
        <v>0</v>
      </c>
      <c r="J1068" s="76" t="str">
        <f t="shared" si="52"/>
        <v>O</v>
      </c>
      <c r="K1068" s="134"/>
      <c r="L1068" s="7" t="s">
        <v>2437</v>
      </c>
      <c r="M1068" s="7"/>
      <c r="N1068" s="7" t="s">
        <v>2510</v>
      </c>
      <c r="O1068" s="143"/>
      <c r="P1068" s="144"/>
      <c r="Q1068" s="2"/>
      <c r="R1068" s="7"/>
      <c r="S1068" s="7"/>
      <c r="T1068" s="7"/>
      <c r="U1068" s="7"/>
      <c r="V1068" s="7"/>
      <c r="W1068" s="7"/>
      <c r="X1068" s="7"/>
      <c r="Y1068" s="7"/>
    </row>
    <row r="1069" spans="1:25" ht="13.5" customHeight="1">
      <c r="A1069" s="2" t="s">
        <v>2413</v>
      </c>
      <c r="B1069" s="2" t="s">
        <v>2500</v>
      </c>
      <c r="C1069" s="7" t="s">
        <v>2469</v>
      </c>
      <c r="D1069" s="2" t="s">
        <v>2511</v>
      </c>
      <c r="E1069" s="25" t="s">
        <v>2512</v>
      </c>
      <c r="F1069" s="241"/>
      <c r="G1069" s="241"/>
      <c r="H1069" s="33">
        <v>0</v>
      </c>
      <c r="I1069" s="26">
        <v>0</v>
      </c>
      <c r="J1069" s="76" t="str">
        <f t="shared" si="52"/>
        <v>O</v>
      </c>
      <c r="K1069" s="134"/>
      <c r="L1069" s="7" t="s">
        <v>2437</v>
      </c>
      <c r="M1069" s="7"/>
      <c r="N1069" s="7" t="s">
        <v>2512</v>
      </c>
      <c r="O1069" s="143"/>
      <c r="P1069" s="144"/>
      <c r="Q1069" s="2"/>
      <c r="R1069" s="7"/>
      <c r="S1069" s="7"/>
      <c r="T1069" s="7"/>
      <c r="U1069" s="7"/>
      <c r="V1069" s="7"/>
      <c r="W1069" s="7"/>
      <c r="X1069" s="7"/>
      <c r="Y1069" s="7"/>
    </row>
    <row r="1070" spans="1:25" ht="13.5" customHeight="1">
      <c r="A1070" s="2" t="s">
        <v>2413</v>
      </c>
      <c r="B1070" s="2" t="s">
        <v>2500</v>
      </c>
      <c r="C1070" s="7" t="s">
        <v>2469</v>
      </c>
      <c r="D1070" s="2" t="s">
        <v>2504</v>
      </c>
      <c r="E1070" s="25" t="s">
        <v>2513</v>
      </c>
      <c r="F1070" s="241"/>
      <c r="G1070" s="241"/>
      <c r="H1070" s="33">
        <v>0</v>
      </c>
      <c r="I1070" s="26">
        <v>0</v>
      </c>
      <c r="J1070" s="76" t="str">
        <f t="shared" si="52"/>
        <v>O</v>
      </c>
      <c r="K1070" s="134"/>
      <c r="L1070" s="7" t="s">
        <v>2437</v>
      </c>
      <c r="M1070" s="7"/>
      <c r="N1070" s="7" t="s">
        <v>2513</v>
      </c>
      <c r="O1070" s="143"/>
      <c r="P1070" s="144"/>
      <c r="Q1070" s="2"/>
      <c r="R1070" s="7"/>
      <c r="S1070" s="7"/>
      <c r="T1070" s="7"/>
      <c r="U1070" s="7"/>
      <c r="V1070" s="7"/>
      <c r="W1070" s="7"/>
      <c r="X1070" s="7"/>
      <c r="Y1070" s="7"/>
    </row>
    <row r="1071" spans="1:25" ht="13.5" customHeight="1">
      <c r="A1071" s="2" t="s">
        <v>2413</v>
      </c>
      <c r="B1071" s="2" t="s">
        <v>2500</v>
      </c>
      <c r="C1071" s="7" t="s">
        <v>2514</v>
      </c>
      <c r="D1071" s="2" t="s">
        <v>2515</v>
      </c>
      <c r="E1071" s="25" t="s">
        <v>2516</v>
      </c>
      <c r="F1071" s="241"/>
      <c r="G1071" s="241"/>
      <c r="H1071" s="33">
        <v>0</v>
      </c>
      <c r="I1071" s="26">
        <v>0</v>
      </c>
      <c r="J1071" s="76" t="str">
        <f t="shared" si="52"/>
        <v>O</v>
      </c>
      <c r="K1071" s="134"/>
      <c r="L1071" s="7" t="s">
        <v>2437</v>
      </c>
      <c r="M1071" s="7"/>
      <c r="N1071" s="7" t="s">
        <v>2516</v>
      </c>
      <c r="O1071" s="143"/>
      <c r="P1071" s="144"/>
      <c r="Q1071" s="2"/>
      <c r="R1071" s="7"/>
      <c r="S1071" s="7"/>
      <c r="T1071" s="7"/>
      <c r="U1071" s="7"/>
      <c r="V1071" s="7"/>
      <c r="W1071" s="7"/>
      <c r="X1071" s="7"/>
      <c r="Y1071" s="7"/>
    </row>
    <row r="1072" spans="1:25" ht="13.5" customHeight="1">
      <c r="A1072" s="2" t="s">
        <v>2413</v>
      </c>
      <c r="B1072" s="2" t="s">
        <v>2500</v>
      </c>
      <c r="C1072" s="7" t="s">
        <v>2514</v>
      </c>
      <c r="D1072" s="2" t="s">
        <v>2517</v>
      </c>
      <c r="E1072" s="25" t="s">
        <v>2516</v>
      </c>
      <c r="F1072" s="241"/>
      <c r="G1072" s="241"/>
      <c r="H1072" s="33">
        <v>0</v>
      </c>
      <c r="I1072" s="26">
        <v>0</v>
      </c>
      <c r="J1072" s="76" t="str">
        <f t="shared" si="52"/>
        <v>O</v>
      </c>
      <c r="K1072" s="134"/>
      <c r="L1072" s="7" t="s">
        <v>2437</v>
      </c>
      <c r="M1072" s="7"/>
      <c r="N1072" s="7" t="s">
        <v>2516</v>
      </c>
      <c r="O1072" s="143"/>
      <c r="P1072" s="144"/>
      <c r="Q1072" s="2"/>
      <c r="R1072" s="7"/>
      <c r="S1072" s="7"/>
      <c r="T1072" s="7"/>
      <c r="U1072" s="7"/>
      <c r="V1072" s="7"/>
      <c r="W1072" s="7"/>
      <c r="X1072" s="7"/>
      <c r="Y1072" s="7"/>
    </row>
    <row r="1073" spans="1:25" ht="13.5" customHeight="1">
      <c r="A1073" s="2" t="s">
        <v>2413</v>
      </c>
      <c r="B1073" s="2" t="s">
        <v>2500</v>
      </c>
      <c r="C1073" s="7" t="s">
        <v>2514</v>
      </c>
      <c r="D1073" s="2" t="s">
        <v>2517</v>
      </c>
      <c r="E1073" s="25" t="s">
        <v>2518</v>
      </c>
      <c r="F1073" s="241"/>
      <c r="G1073" s="241"/>
      <c r="H1073" s="33">
        <v>0</v>
      </c>
      <c r="I1073" s="26">
        <v>0</v>
      </c>
      <c r="J1073" s="76" t="str">
        <f t="shared" si="52"/>
        <v>O</v>
      </c>
      <c r="K1073" s="134"/>
      <c r="L1073" s="7" t="s">
        <v>2437</v>
      </c>
      <c r="M1073" s="7"/>
      <c r="N1073" s="7" t="s">
        <v>2518</v>
      </c>
      <c r="O1073" s="143"/>
      <c r="P1073" s="144"/>
      <c r="Q1073" s="2"/>
      <c r="R1073" s="7"/>
      <c r="S1073" s="7"/>
      <c r="T1073" s="7"/>
      <c r="U1073" s="7"/>
      <c r="V1073" s="7"/>
      <c r="W1073" s="7"/>
      <c r="X1073" s="7"/>
      <c r="Y1073" s="7"/>
    </row>
    <row r="1074" spans="1:25" ht="13.5" customHeight="1">
      <c r="A1074" s="2" t="s">
        <v>2413</v>
      </c>
      <c r="B1074" s="2" t="s">
        <v>2500</v>
      </c>
      <c r="C1074" s="7" t="s">
        <v>2514</v>
      </c>
      <c r="D1074" s="2" t="s">
        <v>2517</v>
      </c>
      <c r="E1074" s="25" t="s">
        <v>2519</v>
      </c>
      <c r="F1074" s="241"/>
      <c r="G1074" s="241"/>
      <c r="H1074" s="33">
        <v>0</v>
      </c>
      <c r="I1074" s="26">
        <v>0</v>
      </c>
      <c r="J1074" s="76" t="str">
        <f t="shared" si="52"/>
        <v>O</v>
      </c>
      <c r="K1074" s="134"/>
      <c r="L1074" s="7" t="s">
        <v>2437</v>
      </c>
      <c r="M1074" s="7"/>
      <c r="N1074" s="7" t="s">
        <v>2519</v>
      </c>
      <c r="O1074" s="143"/>
      <c r="P1074" s="144"/>
      <c r="Q1074" s="2"/>
      <c r="R1074" s="7"/>
      <c r="S1074" s="7"/>
      <c r="T1074" s="7"/>
      <c r="U1074" s="7"/>
      <c r="V1074" s="7"/>
      <c r="W1074" s="7"/>
      <c r="X1074" s="7"/>
      <c r="Y1074" s="7"/>
    </row>
    <row r="1075" spans="1:25" ht="13.5" customHeight="1">
      <c r="A1075" s="2" t="s">
        <v>2413</v>
      </c>
      <c r="B1075" s="2" t="s">
        <v>2500</v>
      </c>
      <c r="C1075" s="7" t="s">
        <v>2514</v>
      </c>
      <c r="D1075" s="2" t="s">
        <v>2520</v>
      </c>
      <c r="E1075" s="25" t="s">
        <v>2521</v>
      </c>
      <c r="F1075" s="241"/>
      <c r="G1075" s="241"/>
      <c r="H1075" s="33">
        <v>0</v>
      </c>
      <c r="I1075" s="26">
        <v>0</v>
      </c>
      <c r="J1075" s="76" t="str">
        <f t="shared" si="52"/>
        <v>O</v>
      </c>
      <c r="K1075" s="134"/>
      <c r="L1075" s="7" t="s">
        <v>2437</v>
      </c>
      <c r="M1075" s="7"/>
      <c r="N1075" s="7" t="s">
        <v>2521</v>
      </c>
      <c r="O1075" s="143"/>
      <c r="P1075" s="144"/>
      <c r="Q1075" s="2"/>
      <c r="R1075" s="7"/>
      <c r="S1075" s="7"/>
      <c r="T1075" s="7"/>
      <c r="U1075" s="7"/>
      <c r="V1075" s="7"/>
      <c r="W1075" s="7"/>
      <c r="X1075" s="7"/>
      <c r="Y1075" s="7"/>
    </row>
    <row r="1076" spans="1:25" ht="13.5" customHeight="1">
      <c r="A1076" s="2" t="s">
        <v>2413</v>
      </c>
      <c r="B1076" s="2" t="s">
        <v>2500</v>
      </c>
      <c r="C1076" s="7" t="s">
        <v>2514</v>
      </c>
      <c r="D1076" s="2" t="s">
        <v>2520</v>
      </c>
      <c r="E1076" s="25" t="s">
        <v>2522</v>
      </c>
      <c r="F1076" s="241"/>
      <c r="G1076" s="241"/>
      <c r="H1076" s="33">
        <v>0</v>
      </c>
      <c r="I1076" s="26">
        <v>0</v>
      </c>
      <c r="J1076" s="76" t="str">
        <f t="shared" si="52"/>
        <v>O</v>
      </c>
      <c r="K1076" s="134"/>
      <c r="L1076" s="7" t="s">
        <v>2437</v>
      </c>
      <c r="M1076" s="7"/>
      <c r="N1076" s="7" t="s">
        <v>2522</v>
      </c>
      <c r="O1076" s="143"/>
      <c r="P1076" s="144"/>
      <c r="Q1076" s="2"/>
      <c r="R1076" s="7"/>
      <c r="S1076" s="7"/>
      <c r="T1076" s="7"/>
      <c r="U1076" s="7"/>
      <c r="V1076" s="7"/>
      <c r="W1076" s="7"/>
      <c r="X1076" s="7"/>
      <c r="Y1076" s="7"/>
    </row>
    <row r="1077" spans="1:25" ht="13.5" customHeight="1">
      <c r="A1077" s="2" t="s">
        <v>2413</v>
      </c>
      <c r="B1077" s="2" t="s">
        <v>2500</v>
      </c>
      <c r="C1077" s="7" t="s">
        <v>2514</v>
      </c>
      <c r="D1077" s="2" t="s">
        <v>2520</v>
      </c>
      <c r="E1077" s="25" t="s">
        <v>2523</v>
      </c>
      <c r="F1077" s="241"/>
      <c r="G1077" s="241"/>
      <c r="H1077" s="33">
        <v>0</v>
      </c>
      <c r="I1077" s="26">
        <v>0</v>
      </c>
      <c r="J1077" s="76" t="str">
        <f t="shared" si="52"/>
        <v>O</v>
      </c>
      <c r="K1077" s="134"/>
      <c r="L1077" s="7" t="s">
        <v>2437</v>
      </c>
      <c r="M1077" s="7"/>
      <c r="N1077" s="7" t="s">
        <v>2523</v>
      </c>
      <c r="O1077" s="143"/>
      <c r="P1077" s="144"/>
      <c r="Q1077" s="2"/>
      <c r="R1077" s="7"/>
      <c r="S1077" s="7"/>
      <c r="T1077" s="7"/>
      <c r="U1077" s="7"/>
      <c r="V1077" s="7"/>
      <c r="W1077" s="7"/>
      <c r="X1077" s="7"/>
      <c r="Y1077" s="7"/>
    </row>
    <row r="1078" spans="1:25" ht="13.5" customHeight="1">
      <c r="A1078" s="2" t="s">
        <v>2413</v>
      </c>
      <c r="B1078" s="2" t="s">
        <v>2500</v>
      </c>
      <c r="C1078" s="7" t="s">
        <v>2514</v>
      </c>
      <c r="D1078" s="2" t="s">
        <v>2520</v>
      </c>
      <c r="E1078" s="25" t="s">
        <v>2524</v>
      </c>
      <c r="F1078" s="241"/>
      <c r="G1078" s="241"/>
      <c r="H1078" s="33">
        <v>0</v>
      </c>
      <c r="I1078" s="26">
        <v>0</v>
      </c>
      <c r="J1078" s="76" t="str">
        <f t="shared" si="52"/>
        <v>O</v>
      </c>
      <c r="K1078" s="134"/>
      <c r="L1078" s="7" t="s">
        <v>2437</v>
      </c>
      <c r="M1078" s="7"/>
      <c r="N1078" s="7" t="s">
        <v>2524</v>
      </c>
      <c r="O1078" s="143"/>
      <c r="P1078" s="144"/>
      <c r="Q1078" s="2"/>
      <c r="R1078" s="7"/>
      <c r="S1078" s="7"/>
      <c r="T1078" s="7"/>
      <c r="U1078" s="7"/>
      <c r="V1078" s="7"/>
      <c r="W1078" s="7"/>
      <c r="X1078" s="7"/>
      <c r="Y1078" s="7"/>
    </row>
    <row r="1079" spans="1:25" ht="13.5" customHeight="1">
      <c r="A1079" s="2" t="s">
        <v>2413</v>
      </c>
      <c r="B1079" s="2" t="s">
        <v>2500</v>
      </c>
      <c r="C1079" s="7" t="s">
        <v>2525</v>
      </c>
      <c r="D1079" s="2" t="s">
        <v>2526</v>
      </c>
      <c r="E1079" s="25" t="s">
        <v>2527</v>
      </c>
      <c r="F1079" s="241"/>
      <c r="G1079" s="241"/>
      <c r="H1079" s="33">
        <v>0</v>
      </c>
      <c r="I1079" s="26">
        <v>0</v>
      </c>
      <c r="J1079" s="76" t="str">
        <f t="shared" si="52"/>
        <v>O</v>
      </c>
      <c r="K1079" s="134"/>
      <c r="L1079" s="7" t="s">
        <v>2437</v>
      </c>
      <c r="M1079" s="7"/>
      <c r="N1079" s="7" t="s">
        <v>2527</v>
      </c>
      <c r="O1079" s="143"/>
      <c r="P1079" s="144"/>
      <c r="Q1079" s="2"/>
      <c r="R1079" s="7"/>
      <c r="S1079" s="7"/>
      <c r="T1079" s="7"/>
      <c r="U1079" s="7"/>
      <c r="V1079" s="7"/>
      <c r="W1079" s="7"/>
      <c r="X1079" s="7"/>
      <c r="Y1079" s="7"/>
    </row>
    <row r="1080" spans="1:25" ht="13.5" customHeight="1">
      <c r="A1080" s="2" t="s">
        <v>2413</v>
      </c>
      <c r="B1080" s="2" t="s">
        <v>2500</v>
      </c>
      <c r="C1080" s="7" t="s">
        <v>2525</v>
      </c>
      <c r="D1080" s="2" t="s">
        <v>2526</v>
      </c>
      <c r="E1080" s="25" t="s">
        <v>2527</v>
      </c>
      <c r="F1080" s="241"/>
      <c r="G1080" s="241"/>
      <c r="H1080" s="33">
        <v>0</v>
      </c>
      <c r="I1080" s="26">
        <v>0</v>
      </c>
      <c r="J1080" s="76" t="str">
        <f t="shared" si="52"/>
        <v>O</v>
      </c>
      <c r="K1080" s="134"/>
      <c r="L1080" s="7" t="s">
        <v>2437</v>
      </c>
      <c r="M1080" s="7"/>
      <c r="N1080" s="7" t="s">
        <v>2527</v>
      </c>
      <c r="O1080" s="143"/>
      <c r="P1080" s="144"/>
      <c r="Q1080" s="2"/>
      <c r="R1080" s="7"/>
      <c r="S1080" s="7"/>
      <c r="T1080" s="7"/>
      <c r="U1080" s="7"/>
      <c r="V1080" s="7"/>
      <c r="W1080" s="7"/>
      <c r="X1080" s="7"/>
      <c r="Y1080" s="7"/>
    </row>
    <row r="1081" spans="1:25" ht="13.5" customHeight="1">
      <c r="A1081" s="2" t="s">
        <v>2413</v>
      </c>
      <c r="B1081" s="2" t="s">
        <v>2500</v>
      </c>
      <c r="C1081" s="7" t="s">
        <v>2525</v>
      </c>
      <c r="D1081" s="2" t="s">
        <v>2528</v>
      </c>
      <c r="E1081" s="25" t="s">
        <v>2529</v>
      </c>
      <c r="F1081" s="241"/>
      <c r="G1081" s="241"/>
      <c r="H1081" s="33">
        <v>0</v>
      </c>
      <c r="I1081" s="26">
        <v>0</v>
      </c>
      <c r="J1081" s="76" t="str">
        <f t="shared" si="52"/>
        <v>O</v>
      </c>
      <c r="K1081" s="134"/>
      <c r="L1081" s="7" t="s">
        <v>2437</v>
      </c>
      <c r="M1081" s="7"/>
      <c r="N1081" s="7" t="s">
        <v>2529</v>
      </c>
      <c r="O1081" s="143"/>
      <c r="P1081" s="144"/>
      <c r="Q1081" s="2"/>
      <c r="R1081" s="7"/>
      <c r="S1081" s="7"/>
      <c r="T1081" s="7"/>
      <c r="U1081" s="7"/>
      <c r="V1081" s="7"/>
      <c r="W1081" s="7"/>
      <c r="X1081" s="7"/>
      <c r="Y1081" s="7"/>
    </row>
    <row r="1082" spans="1:25" ht="13.5" customHeight="1">
      <c r="A1082" s="2" t="s">
        <v>2413</v>
      </c>
      <c r="B1082" s="2" t="s">
        <v>2500</v>
      </c>
      <c r="C1082" s="7" t="s">
        <v>2525</v>
      </c>
      <c r="D1082" s="2" t="s">
        <v>2530</v>
      </c>
      <c r="E1082" s="25" t="s">
        <v>2531</v>
      </c>
      <c r="F1082" s="241"/>
      <c r="G1082" s="241"/>
      <c r="H1082" s="33">
        <v>0</v>
      </c>
      <c r="I1082" s="26">
        <v>0</v>
      </c>
      <c r="J1082" s="76" t="str">
        <f t="shared" si="52"/>
        <v>O</v>
      </c>
      <c r="K1082" s="134"/>
      <c r="L1082" s="7" t="s">
        <v>2437</v>
      </c>
      <c r="M1082" s="7"/>
      <c r="N1082" s="7" t="s">
        <v>2531</v>
      </c>
      <c r="O1082" s="143"/>
      <c r="P1082" s="144"/>
      <c r="Q1082" s="2"/>
      <c r="R1082" s="7"/>
      <c r="S1082" s="7"/>
      <c r="T1082" s="7"/>
      <c r="U1082" s="7"/>
      <c r="V1082" s="7"/>
      <c r="W1082" s="7"/>
      <c r="X1082" s="7"/>
      <c r="Y1082" s="7"/>
    </row>
    <row r="1083" spans="1:25" ht="13.5" customHeight="1">
      <c r="A1083" s="2" t="s">
        <v>2413</v>
      </c>
      <c r="B1083" s="2" t="s">
        <v>2500</v>
      </c>
      <c r="C1083" s="7" t="s">
        <v>2525</v>
      </c>
      <c r="D1083" s="2" t="s">
        <v>2532</v>
      </c>
      <c r="E1083" s="25" t="s">
        <v>2533</v>
      </c>
      <c r="F1083" s="241"/>
      <c r="G1083" s="241"/>
      <c r="H1083" s="33">
        <v>0</v>
      </c>
      <c r="I1083" s="26">
        <v>0</v>
      </c>
      <c r="J1083" s="76" t="str">
        <f t="shared" si="52"/>
        <v>O</v>
      </c>
      <c r="K1083" s="134"/>
      <c r="L1083" s="7" t="s">
        <v>2437</v>
      </c>
      <c r="M1083" s="7"/>
      <c r="N1083" s="7" t="s">
        <v>2533</v>
      </c>
      <c r="O1083" s="143"/>
      <c r="P1083" s="144"/>
      <c r="Q1083" s="2"/>
      <c r="R1083" s="7"/>
      <c r="S1083" s="7"/>
      <c r="T1083" s="7"/>
      <c r="U1083" s="7"/>
      <c r="V1083" s="7"/>
      <c r="W1083" s="7"/>
      <c r="X1083" s="7"/>
      <c r="Y1083" s="7"/>
    </row>
    <row r="1084" spans="1:25" ht="13.5" customHeight="1">
      <c r="A1084" s="2" t="s">
        <v>2413</v>
      </c>
      <c r="B1084" s="2" t="s">
        <v>2500</v>
      </c>
      <c r="C1084" s="7" t="s">
        <v>2534</v>
      </c>
      <c r="D1084" s="2" t="s">
        <v>2535</v>
      </c>
      <c r="E1084" s="25" t="s">
        <v>2536</v>
      </c>
      <c r="F1084" s="241"/>
      <c r="G1084" s="241"/>
      <c r="H1084" s="33">
        <v>0</v>
      </c>
      <c r="I1084" s="26">
        <v>0</v>
      </c>
      <c r="J1084" s="76" t="str">
        <f t="shared" si="52"/>
        <v>O</v>
      </c>
      <c r="K1084" s="134"/>
      <c r="L1084" s="7" t="s">
        <v>2459</v>
      </c>
      <c r="M1084" s="7"/>
      <c r="N1084" s="7" t="s">
        <v>2536</v>
      </c>
      <c r="O1084" s="143"/>
      <c r="P1084" s="144"/>
      <c r="Q1084" s="2"/>
      <c r="R1084" s="7"/>
      <c r="S1084" s="7"/>
      <c r="T1084" s="7"/>
      <c r="U1084" s="7"/>
      <c r="V1084" s="7"/>
      <c r="W1084" s="7"/>
      <c r="X1084" s="7"/>
      <c r="Y1084" s="7"/>
    </row>
    <row r="1085" spans="1:25" ht="13.5" customHeight="1">
      <c r="A1085" s="2" t="s">
        <v>2413</v>
      </c>
      <c r="B1085" s="2" t="s">
        <v>2500</v>
      </c>
      <c r="C1085" s="7" t="s">
        <v>2534</v>
      </c>
      <c r="D1085" s="2" t="s">
        <v>2537</v>
      </c>
      <c r="E1085" s="25" t="s">
        <v>2538</v>
      </c>
      <c r="F1085" s="241"/>
      <c r="G1085" s="241"/>
      <c r="H1085" s="33">
        <v>0</v>
      </c>
      <c r="I1085" s="26">
        <v>0</v>
      </c>
      <c r="J1085" s="76" t="str">
        <f t="shared" si="52"/>
        <v>O</v>
      </c>
      <c r="K1085" s="134"/>
      <c r="L1085" s="7" t="s">
        <v>2459</v>
      </c>
      <c r="M1085" s="7"/>
      <c r="N1085" s="7" t="s">
        <v>2538</v>
      </c>
      <c r="O1085" s="143"/>
      <c r="P1085" s="144"/>
      <c r="Q1085" s="2"/>
      <c r="R1085" s="7"/>
      <c r="S1085" s="7"/>
      <c r="T1085" s="7"/>
      <c r="U1085" s="7"/>
      <c r="V1085" s="7"/>
      <c r="W1085" s="7"/>
      <c r="X1085" s="7"/>
      <c r="Y1085" s="7"/>
    </row>
    <row r="1086" spans="1:25" ht="13.5" customHeight="1">
      <c r="A1086" s="2" t="s">
        <v>2413</v>
      </c>
      <c r="B1086" s="2" t="s">
        <v>2500</v>
      </c>
      <c r="C1086" s="7" t="s">
        <v>2534</v>
      </c>
      <c r="D1086" s="2" t="s">
        <v>2539</v>
      </c>
      <c r="E1086" s="25" t="s">
        <v>2540</v>
      </c>
      <c r="F1086" s="241"/>
      <c r="G1086" s="241"/>
      <c r="H1086" s="33">
        <v>0</v>
      </c>
      <c r="I1086" s="26">
        <v>0</v>
      </c>
      <c r="J1086" s="76" t="str">
        <f t="shared" ref="J1086:J1095" si="53">IF(H1086&lt;I1086,"X","O")</f>
        <v>O</v>
      </c>
      <c r="K1086" s="134"/>
      <c r="L1086" s="7" t="s">
        <v>2459</v>
      </c>
      <c r="M1086" s="7"/>
      <c r="N1086" s="7" t="s">
        <v>2540</v>
      </c>
      <c r="O1086" s="143"/>
      <c r="P1086" s="144"/>
      <c r="Q1086" s="2"/>
      <c r="R1086" s="7"/>
      <c r="S1086" s="7"/>
      <c r="T1086" s="7"/>
      <c r="U1086" s="7"/>
      <c r="V1086" s="7"/>
      <c r="W1086" s="7"/>
      <c r="X1086" s="7"/>
      <c r="Y1086" s="7"/>
    </row>
    <row r="1087" spans="1:25" ht="13.5" customHeight="1">
      <c r="A1087" s="2" t="s">
        <v>2413</v>
      </c>
      <c r="B1087" s="2" t="s">
        <v>2500</v>
      </c>
      <c r="C1087" s="7" t="s">
        <v>2541</v>
      </c>
      <c r="D1087" s="2" t="s">
        <v>2542</v>
      </c>
      <c r="E1087" s="25"/>
      <c r="F1087" s="241"/>
      <c r="G1087" s="241"/>
      <c r="H1087" s="33">
        <v>0</v>
      </c>
      <c r="I1087" s="26">
        <v>0</v>
      </c>
      <c r="J1087" s="76" t="str">
        <f t="shared" si="53"/>
        <v>O</v>
      </c>
      <c r="K1087" s="134"/>
      <c r="L1087" s="7" t="s">
        <v>2543</v>
      </c>
      <c r="M1087" s="7"/>
      <c r="N1087" s="7"/>
      <c r="O1087" s="143"/>
      <c r="P1087" s="144"/>
      <c r="Q1087" s="2"/>
      <c r="R1087" s="7"/>
      <c r="S1087" s="7"/>
      <c r="T1087" s="7"/>
      <c r="U1087" s="7"/>
      <c r="V1087" s="7"/>
      <c r="W1087" s="7"/>
      <c r="X1087" s="7"/>
      <c r="Y1087" s="7"/>
    </row>
    <row r="1088" spans="1:25" ht="13.5" customHeight="1">
      <c r="A1088" s="2" t="s">
        <v>2413</v>
      </c>
      <c r="B1088" s="2" t="s">
        <v>2500</v>
      </c>
      <c r="C1088" s="7" t="s">
        <v>2541</v>
      </c>
      <c r="D1088" s="2" t="s">
        <v>2544</v>
      </c>
      <c r="E1088" s="25"/>
      <c r="F1088" s="241"/>
      <c r="G1088" s="241"/>
      <c r="H1088" s="33">
        <v>0</v>
      </c>
      <c r="I1088" s="26">
        <v>0</v>
      </c>
      <c r="J1088" s="76" t="str">
        <f t="shared" si="53"/>
        <v>O</v>
      </c>
      <c r="K1088" s="134"/>
      <c r="L1088" s="7" t="s">
        <v>2543</v>
      </c>
      <c r="M1088" s="7"/>
      <c r="N1088" s="7"/>
      <c r="O1088" s="143"/>
      <c r="P1088" s="144"/>
      <c r="Q1088" s="2"/>
      <c r="R1088" s="7"/>
      <c r="S1088" s="7"/>
      <c r="T1088" s="7"/>
      <c r="U1088" s="7"/>
      <c r="V1088" s="7"/>
      <c r="W1088" s="7"/>
      <c r="X1088" s="7"/>
      <c r="Y1088" s="7"/>
    </row>
    <row r="1089" spans="1:25" ht="13.5" customHeight="1">
      <c r="A1089" s="2" t="s">
        <v>2413</v>
      </c>
      <c r="B1089" s="2" t="s">
        <v>2500</v>
      </c>
      <c r="C1089" s="7" t="s">
        <v>2541</v>
      </c>
      <c r="D1089" s="2" t="s">
        <v>2545</v>
      </c>
      <c r="E1089" s="25"/>
      <c r="F1089" s="241"/>
      <c r="G1089" s="241"/>
      <c r="H1089" s="33">
        <v>0</v>
      </c>
      <c r="I1089" s="26">
        <v>0</v>
      </c>
      <c r="J1089" s="76" t="str">
        <f t="shared" si="53"/>
        <v>O</v>
      </c>
      <c r="K1089" s="134"/>
      <c r="L1089" s="7" t="s">
        <v>2543</v>
      </c>
      <c r="M1089" s="7"/>
      <c r="N1089" s="7"/>
      <c r="O1089" s="143"/>
      <c r="P1089" s="144"/>
      <c r="Q1089" s="2"/>
      <c r="R1089" s="7"/>
      <c r="S1089" s="7"/>
      <c r="T1089" s="7"/>
      <c r="U1089" s="7"/>
      <c r="V1089" s="7"/>
      <c r="W1089" s="7"/>
      <c r="X1089" s="7"/>
      <c r="Y1089" s="7"/>
    </row>
    <row r="1090" spans="1:25" ht="13.5" customHeight="1">
      <c r="A1090" s="2" t="s">
        <v>2413</v>
      </c>
      <c r="B1090" s="2" t="s">
        <v>2500</v>
      </c>
      <c r="C1090" s="7" t="s">
        <v>2541</v>
      </c>
      <c r="D1090" s="2" t="s">
        <v>2546</v>
      </c>
      <c r="E1090" s="25"/>
      <c r="F1090" s="241"/>
      <c r="G1090" s="241"/>
      <c r="H1090" s="33">
        <v>0</v>
      </c>
      <c r="I1090" s="26">
        <v>0</v>
      </c>
      <c r="J1090" s="76" t="str">
        <f t="shared" si="53"/>
        <v>O</v>
      </c>
      <c r="K1090" s="134"/>
      <c r="L1090" s="7" t="s">
        <v>2543</v>
      </c>
      <c r="M1090" s="7"/>
      <c r="N1090" s="7"/>
      <c r="O1090" s="143"/>
      <c r="P1090" s="144"/>
      <c r="Q1090" s="2"/>
      <c r="R1090" s="7"/>
      <c r="S1090" s="7"/>
      <c r="T1090" s="7"/>
      <c r="U1090" s="7"/>
      <c r="V1090" s="7"/>
      <c r="W1090" s="7"/>
      <c r="X1090" s="7"/>
      <c r="Y1090" s="7"/>
    </row>
    <row r="1091" spans="1:25" ht="13.5" customHeight="1">
      <c r="A1091" s="2" t="s">
        <v>2413</v>
      </c>
      <c r="B1091" s="2" t="s">
        <v>2500</v>
      </c>
      <c r="C1091" s="7" t="s">
        <v>2485</v>
      </c>
      <c r="D1091" s="2" t="s">
        <v>2547</v>
      </c>
      <c r="E1091" s="25" t="s">
        <v>2548</v>
      </c>
      <c r="F1091" s="241"/>
      <c r="G1091" s="241"/>
      <c r="H1091" s="33">
        <v>0</v>
      </c>
      <c r="I1091" s="26">
        <v>0</v>
      </c>
      <c r="J1091" s="76" t="str">
        <f t="shared" si="53"/>
        <v>O</v>
      </c>
      <c r="K1091" s="134"/>
      <c r="L1091" s="7" t="s">
        <v>2549</v>
      </c>
      <c r="M1091" s="7"/>
      <c r="N1091" s="7" t="s">
        <v>2548</v>
      </c>
      <c r="O1091" s="143"/>
      <c r="P1091" s="144"/>
      <c r="Q1091" s="2"/>
      <c r="R1091" s="7"/>
      <c r="S1091" s="7"/>
      <c r="T1091" s="7"/>
      <c r="U1091" s="7"/>
      <c r="V1091" s="7"/>
      <c r="W1091" s="7"/>
      <c r="X1091" s="7"/>
      <c r="Y1091" s="7"/>
    </row>
    <row r="1092" spans="1:25" ht="13.5" customHeight="1">
      <c r="A1092" s="2" t="s">
        <v>2413</v>
      </c>
      <c r="B1092" s="2" t="s">
        <v>2500</v>
      </c>
      <c r="C1092" s="7" t="s">
        <v>2485</v>
      </c>
      <c r="D1092" s="2" t="s">
        <v>2550</v>
      </c>
      <c r="E1092" s="25" t="s">
        <v>2551</v>
      </c>
      <c r="F1092" s="241"/>
      <c r="G1092" s="241"/>
      <c r="H1092" s="33">
        <v>0</v>
      </c>
      <c r="I1092" s="26">
        <v>0</v>
      </c>
      <c r="J1092" s="76" t="str">
        <f t="shared" si="53"/>
        <v>O</v>
      </c>
      <c r="K1092" s="134"/>
      <c r="L1092" s="7" t="s">
        <v>2549</v>
      </c>
      <c r="M1092" s="7"/>
      <c r="N1092" s="7" t="s">
        <v>2551</v>
      </c>
      <c r="O1092" s="143"/>
      <c r="P1092" s="144"/>
      <c r="Q1092" s="2"/>
      <c r="R1092" s="7"/>
      <c r="S1092" s="7"/>
      <c r="T1092" s="7"/>
      <c r="U1092" s="7"/>
      <c r="V1092" s="7"/>
      <c r="W1092" s="7"/>
      <c r="X1092" s="7"/>
      <c r="Y1092" s="7"/>
    </row>
    <row r="1093" spans="1:25" ht="13.5" customHeight="1">
      <c r="A1093" s="2" t="s">
        <v>2413</v>
      </c>
      <c r="B1093" s="2" t="s">
        <v>2500</v>
      </c>
      <c r="C1093" s="7" t="s">
        <v>2552</v>
      </c>
      <c r="D1093" s="2" t="s">
        <v>2553</v>
      </c>
      <c r="E1093" s="25" t="s">
        <v>2554</v>
      </c>
      <c r="F1093" s="241"/>
      <c r="G1093" s="241"/>
      <c r="H1093" s="33">
        <v>0</v>
      </c>
      <c r="I1093" s="26">
        <v>0</v>
      </c>
      <c r="J1093" s="76" t="str">
        <f t="shared" si="53"/>
        <v>O</v>
      </c>
      <c r="K1093" s="134"/>
      <c r="L1093" s="7" t="s">
        <v>2549</v>
      </c>
      <c r="M1093" s="7"/>
      <c r="N1093" s="7" t="s">
        <v>2554</v>
      </c>
      <c r="O1093" s="143"/>
      <c r="P1093" s="144"/>
      <c r="Q1093" s="2"/>
      <c r="R1093" s="7"/>
      <c r="S1093" s="7"/>
      <c r="T1093" s="7"/>
      <c r="U1093" s="7"/>
      <c r="V1093" s="7"/>
      <c r="W1093" s="7"/>
      <c r="X1093" s="7"/>
      <c r="Y1093" s="7"/>
    </row>
    <row r="1094" spans="1:25" ht="13.5" customHeight="1">
      <c r="A1094" s="2" t="s">
        <v>2413</v>
      </c>
      <c r="B1094" s="2" t="s">
        <v>2500</v>
      </c>
      <c r="C1094" s="7" t="s">
        <v>2555</v>
      </c>
      <c r="D1094" s="2" t="s">
        <v>2556</v>
      </c>
      <c r="E1094" s="25" t="s">
        <v>2557</v>
      </c>
      <c r="F1094" s="241"/>
      <c r="G1094" s="241"/>
      <c r="H1094" s="33">
        <v>0</v>
      </c>
      <c r="I1094" s="26">
        <v>0</v>
      </c>
      <c r="J1094" s="76" t="str">
        <f t="shared" si="53"/>
        <v>O</v>
      </c>
      <c r="K1094" s="134"/>
      <c r="L1094" s="7" t="s">
        <v>2483</v>
      </c>
      <c r="M1094" s="7"/>
      <c r="N1094" s="7" t="s">
        <v>2557</v>
      </c>
      <c r="O1094" s="143"/>
      <c r="P1094" s="144"/>
      <c r="Q1094" s="2"/>
      <c r="R1094" s="7"/>
      <c r="S1094" s="7"/>
      <c r="T1094" s="7"/>
      <c r="U1094" s="7"/>
      <c r="V1094" s="7"/>
      <c r="W1094" s="7"/>
      <c r="X1094" s="7"/>
      <c r="Y1094" s="7"/>
    </row>
    <row r="1095" spans="1:25" ht="13.5" customHeight="1">
      <c r="A1095" s="2" t="s">
        <v>2413</v>
      </c>
      <c r="B1095" s="2" t="s">
        <v>2500</v>
      </c>
      <c r="C1095" s="7" t="s">
        <v>2555</v>
      </c>
      <c r="D1095" s="2" t="s">
        <v>2556</v>
      </c>
      <c r="E1095" s="25" t="s">
        <v>2558</v>
      </c>
      <c r="F1095" s="241"/>
      <c r="G1095" s="241"/>
      <c r="H1095" s="36">
        <v>0</v>
      </c>
      <c r="I1095" s="7">
        <v>0</v>
      </c>
      <c r="J1095" s="149" t="str">
        <f t="shared" si="53"/>
        <v>O</v>
      </c>
      <c r="K1095" s="134"/>
      <c r="L1095" s="7" t="s">
        <v>2483</v>
      </c>
      <c r="M1095" s="7"/>
      <c r="N1095" s="7" t="s">
        <v>2558</v>
      </c>
      <c r="O1095" s="143"/>
      <c r="P1095" s="144"/>
      <c r="Q1095" s="2"/>
      <c r="R1095" s="7"/>
      <c r="S1095" s="7"/>
      <c r="T1095" s="7"/>
      <c r="U1095" s="7"/>
      <c r="V1095" s="7"/>
      <c r="W1095" s="7"/>
      <c r="X1095" s="7"/>
      <c r="Y1095" s="7"/>
    </row>
    <row r="1096" spans="1:25" ht="13.5" customHeight="1">
      <c r="A1096" s="2" t="s">
        <v>47</v>
      </c>
      <c r="B1096" s="242" t="s">
        <v>48</v>
      </c>
      <c r="C1096" s="7" t="s">
        <v>2559</v>
      </c>
      <c r="D1096" s="2" t="s">
        <v>2560</v>
      </c>
      <c r="E1096" s="25" t="s">
        <v>2561</v>
      </c>
      <c r="F1096" s="241"/>
      <c r="G1096" s="241"/>
      <c r="H1096" s="36">
        <v>3</v>
      </c>
      <c r="I1096" s="7">
        <v>1</v>
      </c>
      <c r="J1096" s="19" t="str">
        <f>IF(H1096&lt;I1096,"X","O")</f>
        <v>O</v>
      </c>
      <c r="K1096" s="7" t="s">
        <v>143</v>
      </c>
      <c r="L1096" s="7" t="s">
        <v>144</v>
      </c>
      <c r="M1096" s="7"/>
      <c r="N1096" s="7" t="s">
        <v>2562</v>
      </c>
      <c r="O1096" s="143"/>
      <c r="P1096" s="144"/>
      <c r="Q1096" s="2"/>
      <c r="R1096" s="7"/>
      <c r="S1096" s="7"/>
      <c r="T1096" s="7"/>
      <c r="U1096" s="7"/>
      <c r="V1096" s="7"/>
      <c r="W1096" s="7"/>
      <c r="X1096" s="7"/>
      <c r="Y1096" s="7"/>
    </row>
    <row r="1097" spans="1:25" ht="13.5" customHeight="1">
      <c r="A1097" s="2" t="s">
        <v>47</v>
      </c>
      <c r="B1097" s="18" t="s">
        <v>2563</v>
      </c>
      <c r="C1097" s="7" t="s">
        <v>2564</v>
      </c>
      <c r="D1097" s="7" t="s">
        <v>2565</v>
      </c>
      <c r="E1097" s="25"/>
      <c r="F1097" s="241" t="s">
        <v>2566</v>
      </c>
      <c r="G1097" s="241"/>
      <c r="H1097" s="36">
        <v>1</v>
      </c>
      <c r="I1097" s="7">
        <v>1</v>
      </c>
      <c r="J1097" s="19" t="str">
        <f t="shared" ref="J1097:J1146" si="54">IF(H1097&lt;I1097,"X","O")</f>
        <v>O</v>
      </c>
      <c r="K1097" s="7" t="s">
        <v>2567</v>
      </c>
      <c r="L1097" s="7" t="s">
        <v>2568</v>
      </c>
      <c r="M1097" s="7"/>
      <c r="N1097" s="19" t="s">
        <v>2569</v>
      </c>
      <c r="O1097" s="143"/>
      <c r="P1097" s="144"/>
      <c r="Q1097" s="2"/>
      <c r="R1097" s="7"/>
      <c r="S1097" s="7"/>
      <c r="T1097" s="7"/>
      <c r="U1097" s="7"/>
      <c r="V1097" s="7"/>
      <c r="W1097" s="7"/>
      <c r="X1097" s="7"/>
      <c r="Y1097" s="7"/>
    </row>
    <row r="1098" spans="1:25" ht="13.5" customHeight="1">
      <c r="A1098" s="2" t="s">
        <v>47</v>
      </c>
      <c r="B1098" s="18" t="s">
        <v>2563</v>
      </c>
      <c r="C1098" s="7" t="s">
        <v>2564</v>
      </c>
      <c r="D1098" s="7" t="s">
        <v>2570</v>
      </c>
      <c r="E1098" s="25"/>
      <c r="F1098" s="241" t="s">
        <v>2566</v>
      </c>
      <c r="G1098" s="241"/>
      <c r="H1098" s="36">
        <v>2</v>
      </c>
      <c r="I1098" s="7">
        <v>1</v>
      </c>
      <c r="J1098" s="19" t="str">
        <f t="shared" si="54"/>
        <v>O</v>
      </c>
      <c r="K1098" s="7" t="s">
        <v>2567</v>
      </c>
      <c r="L1098" s="7" t="s">
        <v>2568</v>
      </c>
      <c r="M1098" s="7"/>
      <c r="N1098" s="19" t="s">
        <v>2571</v>
      </c>
      <c r="O1098" s="143"/>
      <c r="P1098" s="144"/>
      <c r="Q1098" s="2"/>
      <c r="R1098" s="7"/>
      <c r="S1098" s="7"/>
      <c r="T1098" s="7"/>
      <c r="U1098" s="7"/>
      <c r="V1098" s="7"/>
      <c r="W1098" s="7"/>
      <c r="X1098" s="7"/>
      <c r="Y1098" s="7"/>
    </row>
    <row r="1099" spans="1:25" ht="13.5" customHeight="1">
      <c r="A1099" s="2" t="s">
        <v>47</v>
      </c>
      <c r="B1099" s="18" t="s">
        <v>2563</v>
      </c>
      <c r="C1099" s="7" t="s">
        <v>2564</v>
      </c>
      <c r="D1099" s="7" t="s">
        <v>1491</v>
      </c>
      <c r="E1099" s="25"/>
      <c r="F1099" s="241" t="s">
        <v>2566</v>
      </c>
      <c r="G1099" s="241"/>
      <c r="H1099" s="36">
        <v>1</v>
      </c>
      <c r="I1099" s="7">
        <v>1</v>
      </c>
      <c r="J1099" s="19" t="str">
        <f t="shared" si="54"/>
        <v>O</v>
      </c>
      <c r="K1099" s="7" t="s">
        <v>2567</v>
      </c>
      <c r="L1099" s="7" t="s">
        <v>2568</v>
      </c>
      <c r="M1099" s="7"/>
      <c r="N1099" s="19" t="s">
        <v>2572</v>
      </c>
      <c r="O1099" s="143"/>
      <c r="P1099" s="144"/>
      <c r="Q1099" s="2"/>
      <c r="R1099" s="7"/>
      <c r="S1099" s="7"/>
      <c r="T1099" s="7"/>
      <c r="U1099" s="7"/>
      <c r="V1099" s="7"/>
      <c r="W1099" s="7"/>
      <c r="X1099" s="7"/>
      <c r="Y1099" s="7"/>
    </row>
    <row r="1100" spans="1:25" ht="13.5" customHeight="1">
      <c r="A1100" s="2" t="s">
        <v>47</v>
      </c>
      <c r="B1100" s="18" t="s">
        <v>2563</v>
      </c>
      <c r="C1100" s="7" t="s">
        <v>2564</v>
      </c>
      <c r="D1100" s="32" t="s">
        <v>334</v>
      </c>
      <c r="E1100" s="25"/>
      <c r="F1100" s="241" t="s">
        <v>2566</v>
      </c>
      <c r="G1100" s="241"/>
      <c r="H1100" s="36">
        <v>0</v>
      </c>
      <c r="I1100" s="7">
        <v>1</v>
      </c>
      <c r="J1100" s="19" t="str">
        <f>IF(H1100&lt;I1100,"X","O")</f>
        <v>X</v>
      </c>
      <c r="K1100" s="7"/>
      <c r="L1100" s="7" t="s">
        <v>2568</v>
      </c>
      <c r="M1100" s="7"/>
      <c r="N1100" s="19"/>
      <c r="O1100" s="143"/>
      <c r="P1100" s="144"/>
      <c r="Q1100" s="2"/>
      <c r="R1100" s="7"/>
      <c r="S1100" s="7"/>
      <c r="T1100" s="7"/>
      <c r="U1100" s="7"/>
      <c r="V1100" s="7"/>
      <c r="W1100" s="7"/>
      <c r="X1100" s="7"/>
      <c r="Y1100" s="7"/>
    </row>
    <row r="1101" spans="1:25" ht="13.5" customHeight="1">
      <c r="A1101" s="2" t="s">
        <v>47</v>
      </c>
      <c r="B1101" s="18" t="s">
        <v>2563</v>
      </c>
      <c r="C1101" s="7" t="s">
        <v>2564</v>
      </c>
      <c r="D1101" s="32" t="s">
        <v>2573</v>
      </c>
      <c r="E1101" s="25"/>
      <c r="F1101" s="241" t="s">
        <v>2566</v>
      </c>
      <c r="G1101" s="241"/>
      <c r="H1101" s="36">
        <v>0</v>
      </c>
      <c r="I1101" s="7"/>
      <c r="J1101" s="19" t="str">
        <f>IF(H1101&lt;I1101,"X","O")</f>
        <v>O</v>
      </c>
      <c r="K1101" s="7"/>
      <c r="L1101" s="7" t="s">
        <v>2568</v>
      </c>
      <c r="M1101" s="7"/>
      <c r="N1101" s="19"/>
      <c r="O1101" s="143"/>
      <c r="P1101" s="144"/>
      <c r="Q1101" s="2"/>
      <c r="R1101" s="7"/>
      <c r="S1101" s="7"/>
      <c r="T1101" s="7"/>
      <c r="U1101" s="7"/>
      <c r="V1101" s="7"/>
      <c r="W1101" s="7"/>
      <c r="X1101" s="7"/>
      <c r="Y1101" s="7"/>
    </row>
    <row r="1102" spans="1:25" ht="13.5" customHeight="1">
      <c r="A1102" s="2" t="s">
        <v>47</v>
      </c>
      <c r="B1102" s="18" t="s">
        <v>2563</v>
      </c>
      <c r="C1102" s="7" t="s">
        <v>2564</v>
      </c>
      <c r="D1102" s="32" t="s">
        <v>2574</v>
      </c>
      <c r="E1102" s="25"/>
      <c r="F1102" s="241" t="s">
        <v>2566</v>
      </c>
      <c r="G1102" s="241"/>
      <c r="H1102" s="36">
        <v>0</v>
      </c>
      <c r="I1102" s="7">
        <v>1</v>
      </c>
      <c r="J1102" s="19" t="str">
        <f>IF(H1102&lt;I1102,"X","O")</f>
        <v>X</v>
      </c>
      <c r="K1102" s="7"/>
      <c r="L1102" s="7" t="s">
        <v>2568</v>
      </c>
      <c r="M1102" s="7"/>
      <c r="N1102" s="19"/>
      <c r="O1102" s="143"/>
      <c r="P1102" s="144"/>
      <c r="Q1102" s="2"/>
      <c r="R1102" s="7"/>
      <c r="S1102" s="7"/>
      <c r="T1102" s="7"/>
      <c r="U1102" s="7"/>
      <c r="V1102" s="7"/>
      <c r="W1102" s="7"/>
      <c r="X1102" s="7"/>
      <c r="Y1102" s="7"/>
    </row>
    <row r="1103" spans="1:25" ht="13.5" customHeight="1">
      <c r="A1103" s="2" t="s">
        <v>47</v>
      </c>
      <c r="B1103" s="18" t="s">
        <v>2563</v>
      </c>
      <c r="C1103" s="7" t="s">
        <v>2575</v>
      </c>
      <c r="D1103" s="32" t="s">
        <v>2576</v>
      </c>
      <c r="E1103" s="25"/>
      <c r="F1103" s="241" t="s">
        <v>2566</v>
      </c>
      <c r="G1103" s="241"/>
      <c r="H1103" s="36">
        <v>2</v>
      </c>
      <c r="I1103" s="7">
        <v>1</v>
      </c>
      <c r="J1103" s="19" t="str">
        <f t="shared" si="54"/>
        <v>O</v>
      </c>
      <c r="K1103" s="7" t="s">
        <v>2567</v>
      </c>
      <c r="L1103" s="7" t="s">
        <v>2568</v>
      </c>
      <c r="M1103" s="7"/>
      <c r="N1103" s="19" t="s">
        <v>2577</v>
      </c>
      <c r="O1103" s="143"/>
      <c r="P1103" s="144"/>
      <c r="Q1103" s="2"/>
      <c r="R1103" s="7"/>
      <c r="S1103" s="7"/>
      <c r="T1103" s="7"/>
      <c r="U1103" s="7"/>
      <c r="V1103" s="7"/>
      <c r="W1103" s="7"/>
      <c r="X1103" s="7"/>
      <c r="Y1103" s="7"/>
    </row>
    <row r="1104" spans="1:25" ht="13.5" customHeight="1">
      <c r="A1104" s="2" t="s">
        <v>47</v>
      </c>
      <c r="B1104" s="18" t="s">
        <v>2563</v>
      </c>
      <c r="C1104" s="7" t="s">
        <v>2575</v>
      </c>
      <c r="D1104" s="32" t="s">
        <v>2578</v>
      </c>
      <c r="E1104" s="25"/>
      <c r="F1104" s="241" t="s">
        <v>2566</v>
      </c>
      <c r="G1104" s="241"/>
      <c r="H1104" s="36">
        <v>1</v>
      </c>
      <c r="I1104" s="7">
        <v>1</v>
      </c>
      <c r="J1104" s="19" t="str">
        <f t="shared" si="54"/>
        <v>O</v>
      </c>
      <c r="K1104" s="7" t="s">
        <v>2567</v>
      </c>
      <c r="L1104" s="7" t="s">
        <v>2568</v>
      </c>
      <c r="M1104" s="7"/>
      <c r="N1104" s="19" t="s">
        <v>2579</v>
      </c>
      <c r="O1104" s="143"/>
      <c r="P1104" s="144"/>
      <c r="Q1104" s="2"/>
      <c r="R1104" s="7"/>
      <c r="S1104" s="7"/>
      <c r="T1104" s="7"/>
      <c r="U1104" s="7"/>
      <c r="V1104" s="7"/>
      <c r="W1104" s="7"/>
      <c r="X1104" s="7"/>
      <c r="Y1104" s="7"/>
    </row>
    <row r="1105" spans="1:25" ht="13.5" customHeight="1">
      <c r="A1105" s="2" t="s">
        <v>47</v>
      </c>
      <c r="B1105" s="18" t="s">
        <v>2563</v>
      </c>
      <c r="C1105" s="7" t="s">
        <v>2575</v>
      </c>
      <c r="D1105" s="32" t="s">
        <v>2580</v>
      </c>
      <c r="E1105" s="25"/>
      <c r="F1105" s="241" t="s">
        <v>2566</v>
      </c>
      <c r="G1105" s="241"/>
      <c r="H1105" s="36">
        <v>2</v>
      </c>
      <c r="I1105" s="7">
        <v>1</v>
      </c>
      <c r="J1105" s="19" t="str">
        <f t="shared" si="54"/>
        <v>O</v>
      </c>
      <c r="K1105" s="7" t="s">
        <v>2567</v>
      </c>
      <c r="L1105" s="7" t="s">
        <v>2568</v>
      </c>
      <c r="M1105" s="7"/>
      <c r="N1105" s="19" t="s">
        <v>2581</v>
      </c>
      <c r="O1105" s="143"/>
      <c r="P1105" s="144"/>
      <c r="Q1105" s="2"/>
      <c r="R1105" s="7"/>
      <c r="S1105" s="7"/>
      <c r="T1105" s="7"/>
      <c r="U1105" s="7"/>
      <c r="V1105" s="7"/>
      <c r="W1105" s="7"/>
      <c r="X1105" s="7"/>
      <c r="Y1105" s="7"/>
    </row>
    <row r="1106" spans="1:25" ht="13.5" customHeight="1">
      <c r="A1106" s="2" t="s">
        <v>47</v>
      </c>
      <c r="B1106" s="18" t="s">
        <v>2563</v>
      </c>
      <c r="C1106" s="7" t="s">
        <v>2575</v>
      </c>
      <c r="D1106" s="32" t="s">
        <v>2582</v>
      </c>
      <c r="E1106" s="25"/>
      <c r="F1106" s="241" t="s">
        <v>2566</v>
      </c>
      <c r="G1106" s="241"/>
      <c r="H1106" s="36">
        <v>4</v>
      </c>
      <c r="I1106" s="7">
        <v>1</v>
      </c>
      <c r="J1106" s="19" t="str">
        <f t="shared" si="54"/>
        <v>O</v>
      </c>
      <c r="K1106" s="7" t="s">
        <v>2567</v>
      </c>
      <c r="L1106" s="7" t="s">
        <v>2568</v>
      </c>
      <c r="M1106" s="7"/>
      <c r="N1106" s="19" t="s">
        <v>2583</v>
      </c>
      <c r="O1106" s="143"/>
      <c r="P1106" s="144"/>
      <c r="Q1106" s="2"/>
      <c r="R1106" s="7"/>
      <c r="S1106" s="7"/>
      <c r="T1106" s="7"/>
      <c r="U1106" s="7"/>
      <c r="V1106" s="7"/>
      <c r="W1106" s="7"/>
      <c r="X1106" s="7"/>
      <c r="Y1106" s="7"/>
    </row>
    <row r="1107" spans="1:25" ht="13.5" customHeight="1">
      <c r="A1107" s="2" t="s">
        <v>47</v>
      </c>
      <c r="B1107" s="165" t="s">
        <v>2563</v>
      </c>
      <c r="C1107" s="7" t="s">
        <v>2575</v>
      </c>
      <c r="D1107" s="167" t="s">
        <v>2584</v>
      </c>
      <c r="E1107" s="86"/>
      <c r="F1107" s="241" t="s">
        <v>2566</v>
      </c>
      <c r="G1107" s="241"/>
      <c r="H1107" s="33">
        <v>4</v>
      </c>
      <c r="I1107" s="26">
        <v>1</v>
      </c>
      <c r="J1107" s="19" t="str">
        <f t="shared" si="54"/>
        <v>O</v>
      </c>
      <c r="K1107" s="7" t="s">
        <v>2567</v>
      </c>
      <c r="L1107" s="7" t="s">
        <v>2568</v>
      </c>
      <c r="M1107" s="26"/>
      <c r="N1107" s="76" t="s">
        <v>2585</v>
      </c>
      <c r="O1107" s="147"/>
      <c r="P1107" s="148"/>
      <c r="Q1107" s="5"/>
      <c r="R1107" s="26"/>
      <c r="S1107" s="26"/>
      <c r="T1107" s="26"/>
      <c r="U1107" s="26"/>
      <c r="V1107" s="26"/>
      <c r="W1107" s="26"/>
      <c r="X1107" s="26"/>
      <c r="Y1107" s="26"/>
    </row>
    <row r="1108" spans="1:25" ht="13.5" customHeight="1">
      <c r="A1108" s="2" t="s">
        <v>47</v>
      </c>
      <c r="B1108" s="249" t="s">
        <v>2563</v>
      </c>
      <c r="C1108" s="7" t="s">
        <v>2575</v>
      </c>
      <c r="D1108" s="244" t="s">
        <v>2586</v>
      </c>
      <c r="E1108" s="235"/>
      <c r="F1108" s="241" t="s">
        <v>2566</v>
      </c>
      <c r="G1108" s="241"/>
      <c r="H1108" s="234">
        <v>2</v>
      </c>
      <c r="I1108" s="241">
        <v>1</v>
      </c>
      <c r="J1108" s="19" t="str">
        <f t="shared" si="54"/>
        <v>O</v>
      </c>
      <c r="K1108" s="7" t="s">
        <v>2567</v>
      </c>
      <c r="L1108" s="7" t="s">
        <v>2568</v>
      </c>
      <c r="M1108" s="241"/>
      <c r="N1108" s="241" t="s">
        <v>2587</v>
      </c>
      <c r="O1108" s="250"/>
      <c r="P1108" s="251"/>
      <c r="Q1108" s="242"/>
      <c r="R1108" s="241"/>
      <c r="S1108" s="241"/>
      <c r="T1108" s="241"/>
      <c r="U1108" s="241"/>
      <c r="V1108" s="241"/>
      <c r="W1108" s="241"/>
      <c r="X1108" s="241"/>
      <c r="Y1108" s="241"/>
    </row>
    <row r="1109" spans="1:25" ht="13.5" customHeight="1">
      <c r="A1109" s="2" t="s">
        <v>47</v>
      </c>
      <c r="B1109" s="249" t="s">
        <v>2563</v>
      </c>
      <c r="C1109" s="7" t="s">
        <v>2575</v>
      </c>
      <c r="D1109" s="244" t="s">
        <v>2588</v>
      </c>
      <c r="E1109" s="235"/>
      <c r="F1109" s="241" t="s">
        <v>2566</v>
      </c>
      <c r="G1109" s="241"/>
      <c r="H1109" s="234">
        <v>1</v>
      </c>
      <c r="I1109" s="241">
        <v>1</v>
      </c>
      <c r="J1109" s="19" t="str">
        <f t="shared" si="54"/>
        <v>O</v>
      </c>
      <c r="K1109" s="7" t="s">
        <v>2567</v>
      </c>
      <c r="L1109" s="7" t="s">
        <v>2568</v>
      </c>
      <c r="M1109" s="241"/>
      <c r="N1109" s="241" t="s">
        <v>2589</v>
      </c>
      <c r="O1109" s="250"/>
      <c r="P1109" s="251"/>
      <c r="Q1109" s="242"/>
      <c r="R1109" s="241"/>
      <c r="S1109" s="241"/>
      <c r="T1109" s="241"/>
      <c r="U1109" s="241"/>
      <c r="V1109" s="241"/>
      <c r="W1109" s="241"/>
      <c r="X1109" s="241"/>
      <c r="Y1109" s="241"/>
    </row>
    <row r="1110" spans="1:25" ht="13.5" customHeight="1">
      <c r="A1110" s="2" t="s">
        <v>47</v>
      </c>
      <c r="B1110" s="249" t="s">
        <v>2563</v>
      </c>
      <c r="C1110" s="7" t="s">
        <v>2575</v>
      </c>
      <c r="D1110" s="244" t="s">
        <v>2590</v>
      </c>
      <c r="E1110" s="235"/>
      <c r="F1110" s="241" t="s">
        <v>2566</v>
      </c>
      <c r="G1110" s="241"/>
      <c r="H1110" s="234">
        <v>2</v>
      </c>
      <c r="I1110" s="241">
        <v>1</v>
      </c>
      <c r="J1110" s="19" t="str">
        <f t="shared" si="54"/>
        <v>O</v>
      </c>
      <c r="K1110" s="7" t="s">
        <v>2567</v>
      </c>
      <c r="L1110" s="7" t="s">
        <v>2568</v>
      </c>
      <c r="M1110" s="241"/>
      <c r="N1110" s="241" t="s">
        <v>2591</v>
      </c>
      <c r="O1110" s="250"/>
      <c r="P1110" s="251"/>
      <c r="Q1110" s="242"/>
      <c r="R1110" s="241"/>
      <c r="S1110" s="241"/>
      <c r="T1110" s="241"/>
      <c r="U1110" s="241"/>
      <c r="V1110" s="241"/>
      <c r="W1110" s="241"/>
      <c r="X1110" s="241"/>
      <c r="Y1110" s="241"/>
    </row>
    <row r="1111" spans="1:25" ht="13.5" customHeight="1">
      <c r="A1111" s="2" t="s">
        <v>47</v>
      </c>
      <c r="B1111" s="249" t="s">
        <v>2563</v>
      </c>
      <c r="C1111" s="7" t="s">
        <v>2575</v>
      </c>
      <c r="D1111" s="244" t="s">
        <v>2592</v>
      </c>
      <c r="E1111" s="235"/>
      <c r="F1111" s="241" t="s">
        <v>2566</v>
      </c>
      <c r="G1111" s="241"/>
      <c r="H1111" s="234">
        <v>0</v>
      </c>
      <c r="I1111" s="241">
        <v>0</v>
      </c>
      <c r="J1111" s="19" t="str">
        <f>IF(H1111&lt;I1111,"X","O")</f>
        <v>O</v>
      </c>
      <c r="K1111" s="7"/>
      <c r="L1111" s="7" t="s">
        <v>2568</v>
      </c>
      <c r="M1111" s="241"/>
      <c r="N1111" s="241" t="s">
        <v>2593</v>
      </c>
      <c r="O1111" s="250"/>
      <c r="P1111" s="251"/>
      <c r="Q1111" s="242"/>
      <c r="R1111" s="241"/>
      <c r="S1111" s="241"/>
      <c r="T1111" s="241"/>
      <c r="U1111" s="241"/>
      <c r="V1111" s="241"/>
      <c r="W1111" s="241"/>
      <c r="X1111" s="241"/>
      <c r="Y1111" s="241"/>
    </row>
    <row r="1112" spans="1:25" ht="13.5" customHeight="1">
      <c r="A1112" s="2" t="s">
        <v>47</v>
      </c>
      <c r="B1112" s="249" t="s">
        <v>2563</v>
      </c>
      <c r="C1112" s="7" t="s">
        <v>2575</v>
      </c>
      <c r="D1112" s="244" t="s">
        <v>2594</v>
      </c>
      <c r="E1112" s="235"/>
      <c r="F1112" s="241" t="s">
        <v>2566</v>
      </c>
      <c r="G1112" s="241"/>
      <c r="H1112" s="234">
        <v>0</v>
      </c>
      <c r="I1112" s="241">
        <v>0</v>
      </c>
      <c r="J1112" s="19" t="str">
        <f>IF(H1112&lt;I1112,"X","O")</f>
        <v>O</v>
      </c>
      <c r="K1112" s="7"/>
      <c r="L1112" s="7" t="s">
        <v>2568</v>
      </c>
      <c r="M1112" s="241"/>
      <c r="N1112" s="241" t="s">
        <v>2595</v>
      </c>
      <c r="O1112" s="250"/>
      <c r="P1112" s="251"/>
      <c r="Q1112" s="242"/>
      <c r="R1112" s="241"/>
      <c r="S1112" s="241"/>
      <c r="T1112" s="241"/>
      <c r="U1112" s="241"/>
      <c r="V1112" s="241"/>
      <c r="W1112" s="241"/>
      <c r="X1112" s="241"/>
      <c r="Y1112" s="241"/>
    </row>
    <row r="1113" spans="1:25" ht="13.5" customHeight="1">
      <c r="A1113" s="2" t="s">
        <v>47</v>
      </c>
      <c r="B1113" s="249" t="s">
        <v>2563</v>
      </c>
      <c r="C1113" s="7" t="s">
        <v>2575</v>
      </c>
      <c r="D1113" s="244" t="s">
        <v>187</v>
      </c>
      <c r="E1113" s="235"/>
      <c r="F1113" s="241" t="s">
        <v>2566</v>
      </c>
      <c r="G1113" s="241"/>
      <c r="H1113" s="234">
        <v>0</v>
      </c>
      <c r="I1113" s="241">
        <v>0</v>
      </c>
      <c r="J1113" s="19" t="str">
        <f>IF(H1113&lt;I1113,"X","O")</f>
        <v>O</v>
      </c>
      <c r="K1113" s="7"/>
      <c r="L1113" s="7" t="s">
        <v>2568</v>
      </c>
      <c r="M1113" s="241"/>
      <c r="N1113" s="241" t="s">
        <v>2596</v>
      </c>
      <c r="O1113" s="250"/>
      <c r="P1113" s="251"/>
      <c r="Q1113" s="242"/>
      <c r="R1113" s="241"/>
      <c r="S1113" s="241"/>
      <c r="T1113" s="241"/>
      <c r="U1113" s="241"/>
      <c r="V1113" s="241"/>
      <c r="W1113" s="241"/>
      <c r="X1113" s="241"/>
      <c r="Y1113" s="241"/>
    </row>
    <row r="1114" spans="1:25" ht="13.5" customHeight="1">
      <c r="A1114" s="2" t="s">
        <v>47</v>
      </c>
      <c r="B1114" s="249" t="s">
        <v>2563</v>
      </c>
      <c r="C1114" s="241" t="s">
        <v>2597</v>
      </c>
      <c r="D1114" s="244" t="s">
        <v>2565</v>
      </c>
      <c r="E1114" s="235"/>
      <c r="F1114" s="241" t="s">
        <v>2566</v>
      </c>
      <c r="G1114" s="241"/>
      <c r="H1114" s="234">
        <v>1</v>
      </c>
      <c r="I1114" s="241">
        <v>1</v>
      </c>
      <c r="J1114" s="19" t="str">
        <f t="shared" si="54"/>
        <v>O</v>
      </c>
      <c r="K1114" s="7" t="s">
        <v>2567</v>
      </c>
      <c r="L1114" s="7" t="s">
        <v>2568</v>
      </c>
      <c r="M1114" s="241"/>
      <c r="N1114" s="241" t="s">
        <v>2569</v>
      </c>
      <c r="O1114" s="250"/>
      <c r="P1114" s="251"/>
      <c r="Q1114" s="242"/>
      <c r="R1114" s="241"/>
      <c r="S1114" s="241"/>
      <c r="T1114" s="241"/>
      <c r="U1114" s="241"/>
      <c r="V1114" s="241"/>
      <c r="W1114" s="241"/>
      <c r="X1114" s="241"/>
      <c r="Y1114" s="241"/>
    </row>
    <row r="1115" spans="1:25" ht="13.5" customHeight="1">
      <c r="A1115" s="2" t="s">
        <v>47</v>
      </c>
      <c r="B1115" s="249" t="s">
        <v>2563</v>
      </c>
      <c r="C1115" s="241" t="s">
        <v>2597</v>
      </c>
      <c r="D1115" s="244" t="s">
        <v>334</v>
      </c>
      <c r="E1115" s="235"/>
      <c r="F1115" s="241" t="s">
        <v>2566</v>
      </c>
      <c r="G1115" s="241"/>
      <c r="H1115" s="234">
        <v>0</v>
      </c>
      <c r="I1115" s="241">
        <v>1</v>
      </c>
      <c r="J1115" s="19" t="str">
        <f>IF(H1115&lt;I1115,"X","O")</f>
        <v>X</v>
      </c>
      <c r="K1115" s="7"/>
      <c r="L1115" s="7" t="s">
        <v>2568</v>
      </c>
      <c r="M1115" s="241"/>
      <c r="N1115" s="241" t="s">
        <v>2598</v>
      </c>
      <c r="O1115" s="250"/>
      <c r="P1115" s="251"/>
      <c r="Q1115" s="242"/>
      <c r="R1115" s="241"/>
      <c r="S1115" s="241"/>
      <c r="T1115" s="241"/>
      <c r="U1115" s="241"/>
      <c r="V1115" s="241"/>
      <c r="W1115" s="241"/>
      <c r="X1115" s="241"/>
      <c r="Y1115" s="241"/>
    </row>
    <row r="1116" spans="1:25" ht="13.5" customHeight="1">
      <c r="A1116" s="2" t="s">
        <v>47</v>
      </c>
      <c r="B1116" s="249" t="s">
        <v>2563</v>
      </c>
      <c r="C1116" s="241" t="s">
        <v>2597</v>
      </c>
      <c r="D1116" s="244" t="s">
        <v>2573</v>
      </c>
      <c r="E1116" s="235"/>
      <c r="F1116" s="241" t="s">
        <v>2566</v>
      </c>
      <c r="G1116" s="241"/>
      <c r="H1116" s="234">
        <v>0</v>
      </c>
      <c r="I1116" s="241">
        <v>0</v>
      </c>
      <c r="J1116" s="19" t="str">
        <f>IF(H1116&lt;I1116,"X","O")</f>
        <v>O</v>
      </c>
      <c r="K1116" s="7"/>
      <c r="L1116" s="7" t="s">
        <v>2568</v>
      </c>
      <c r="M1116" s="241"/>
      <c r="N1116" s="241" t="s">
        <v>2599</v>
      </c>
      <c r="O1116" s="250"/>
      <c r="P1116" s="251"/>
      <c r="Q1116" s="242"/>
      <c r="R1116" s="241"/>
      <c r="S1116" s="241"/>
      <c r="T1116" s="241"/>
      <c r="U1116" s="241"/>
      <c r="V1116" s="241"/>
      <c r="W1116" s="241"/>
      <c r="X1116" s="241"/>
      <c r="Y1116" s="241"/>
    </row>
    <row r="1117" spans="1:25" ht="13.5" customHeight="1">
      <c r="A1117" s="2" t="s">
        <v>47</v>
      </c>
      <c r="B1117" s="249" t="s">
        <v>2563</v>
      </c>
      <c r="C1117" s="241" t="s">
        <v>2597</v>
      </c>
      <c r="D1117" s="244" t="s">
        <v>2600</v>
      </c>
      <c r="E1117" s="235"/>
      <c r="F1117" s="241" t="s">
        <v>2566</v>
      </c>
      <c r="G1117" s="241"/>
      <c r="H1117" s="234">
        <v>0</v>
      </c>
      <c r="I1117" s="241">
        <v>0</v>
      </c>
      <c r="J1117" s="19" t="str">
        <f>IF(H1117&lt;I1117,"X","O")</f>
        <v>O</v>
      </c>
      <c r="K1117" s="7"/>
      <c r="L1117" s="7" t="s">
        <v>2568</v>
      </c>
      <c r="M1117" s="241"/>
      <c r="N1117" s="241" t="s">
        <v>2601</v>
      </c>
      <c r="O1117" s="250"/>
      <c r="P1117" s="251"/>
      <c r="Q1117" s="242"/>
      <c r="R1117" s="241"/>
      <c r="S1117" s="241"/>
      <c r="T1117" s="241"/>
      <c r="U1117" s="241"/>
      <c r="V1117" s="241"/>
      <c r="W1117" s="241"/>
      <c r="X1117" s="241"/>
      <c r="Y1117" s="241"/>
    </row>
    <row r="1118" spans="1:25" ht="13.5" customHeight="1">
      <c r="A1118" s="2" t="s">
        <v>47</v>
      </c>
      <c r="B1118" s="249" t="s">
        <v>2563</v>
      </c>
      <c r="C1118" s="241" t="s">
        <v>2597</v>
      </c>
      <c r="D1118" s="244" t="s">
        <v>2602</v>
      </c>
      <c r="E1118" s="235"/>
      <c r="F1118" s="241" t="s">
        <v>2566</v>
      </c>
      <c r="G1118" s="241"/>
      <c r="H1118" s="234">
        <v>0</v>
      </c>
      <c r="I1118" s="241">
        <v>0</v>
      </c>
      <c r="J1118" s="19" t="str">
        <f>IF(H1118&lt;I1118,"X","O")</f>
        <v>O</v>
      </c>
      <c r="K1118" s="7"/>
      <c r="L1118" s="7" t="s">
        <v>2568</v>
      </c>
      <c r="M1118" s="241"/>
      <c r="N1118" s="241" t="s">
        <v>2603</v>
      </c>
      <c r="O1118" s="250"/>
      <c r="P1118" s="251"/>
      <c r="Q1118" s="242"/>
      <c r="R1118" s="241"/>
      <c r="S1118" s="241"/>
      <c r="T1118" s="241"/>
      <c r="U1118" s="241"/>
      <c r="V1118" s="241"/>
      <c r="W1118" s="241"/>
      <c r="X1118" s="241"/>
      <c r="Y1118" s="241"/>
    </row>
    <row r="1119" spans="1:25" ht="13.5" customHeight="1">
      <c r="A1119" s="2" t="s">
        <v>47</v>
      </c>
      <c r="B1119" s="249" t="s">
        <v>2563</v>
      </c>
      <c r="C1119" s="241" t="s">
        <v>2604</v>
      </c>
      <c r="D1119" s="244" t="s">
        <v>2605</v>
      </c>
      <c r="E1119" s="235"/>
      <c r="F1119" s="241" t="s">
        <v>2566</v>
      </c>
      <c r="G1119" s="241"/>
      <c r="H1119" s="234">
        <v>2</v>
      </c>
      <c r="I1119" s="241">
        <v>0</v>
      </c>
      <c r="J1119" s="19" t="str">
        <f t="shared" si="54"/>
        <v>O</v>
      </c>
      <c r="K1119" s="7" t="s">
        <v>2567</v>
      </c>
      <c r="L1119" s="7" t="s">
        <v>2568</v>
      </c>
      <c r="M1119" s="241"/>
      <c r="N1119" s="241" t="s">
        <v>2606</v>
      </c>
      <c r="O1119" s="250"/>
      <c r="P1119" s="251"/>
      <c r="Q1119" s="242"/>
      <c r="R1119" s="241"/>
      <c r="S1119" s="241"/>
      <c r="T1119" s="241"/>
      <c r="U1119" s="241"/>
      <c r="V1119" s="241"/>
      <c r="W1119" s="241"/>
      <c r="X1119" s="241"/>
      <c r="Y1119" s="241"/>
    </row>
    <row r="1120" spans="1:25" ht="13.5" customHeight="1">
      <c r="A1120" s="2" t="s">
        <v>47</v>
      </c>
      <c r="B1120" s="249" t="s">
        <v>2563</v>
      </c>
      <c r="C1120" s="241" t="s">
        <v>2604</v>
      </c>
      <c r="D1120" s="244" t="s">
        <v>2607</v>
      </c>
      <c r="E1120" s="235"/>
      <c r="F1120" s="241" t="s">
        <v>2566</v>
      </c>
      <c r="G1120" s="241"/>
      <c r="H1120" s="234">
        <v>1</v>
      </c>
      <c r="I1120" s="241">
        <v>0</v>
      </c>
      <c r="J1120" s="19" t="str">
        <f t="shared" si="54"/>
        <v>O</v>
      </c>
      <c r="K1120" s="7" t="s">
        <v>2567</v>
      </c>
      <c r="L1120" s="7" t="s">
        <v>2568</v>
      </c>
      <c r="M1120" s="241"/>
      <c r="N1120" s="241" t="s">
        <v>2608</v>
      </c>
      <c r="O1120" s="250"/>
      <c r="P1120" s="251"/>
      <c r="Q1120" s="242"/>
      <c r="R1120" s="241"/>
      <c r="S1120" s="241"/>
      <c r="T1120" s="241"/>
      <c r="U1120" s="241"/>
      <c r="V1120" s="241"/>
      <c r="W1120" s="241"/>
      <c r="X1120" s="241"/>
      <c r="Y1120" s="241"/>
    </row>
    <row r="1121" spans="1:25" ht="13.5" customHeight="1">
      <c r="A1121" s="2" t="s">
        <v>47</v>
      </c>
      <c r="B1121" s="249" t="s">
        <v>2563</v>
      </c>
      <c r="C1121" s="241" t="s">
        <v>2604</v>
      </c>
      <c r="D1121" s="244" t="s">
        <v>2609</v>
      </c>
      <c r="E1121" s="235"/>
      <c r="F1121" s="241" t="s">
        <v>2566</v>
      </c>
      <c r="G1121" s="241"/>
      <c r="H1121" s="234">
        <v>1</v>
      </c>
      <c r="I1121" s="241">
        <v>0</v>
      </c>
      <c r="J1121" s="19" t="str">
        <f t="shared" si="54"/>
        <v>O</v>
      </c>
      <c r="K1121" s="7" t="s">
        <v>2567</v>
      </c>
      <c r="L1121" s="7" t="s">
        <v>2568</v>
      </c>
      <c r="M1121" s="241"/>
      <c r="N1121" s="241" t="s">
        <v>2610</v>
      </c>
      <c r="O1121" s="250"/>
      <c r="P1121" s="251"/>
      <c r="Q1121" s="242"/>
      <c r="R1121" s="241"/>
      <c r="S1121" s="241"/>
      <c r="T1121" s="241"/>
      <c r="U1121" s="241"/>
      <c r="V1121" s="241"/>
      <c r="W1121" s="241"/>
      <c r="X1121" s="241"/>
      <c r="Y1121" s="241"/>
    </row>
    <row r="1122" spans="1:25" ht="13.5" customHeight="1">
      <c r="A1122" s="2" t="s">
        <v>47</v>
      </c>
      <c r="B1122" s="249" t="s">
        <v>2563</v>
      </c>
      <c r="C1122" s="241" t="s">
        <v>2611</v>
      </c>
      <c r="D1122" s="244" t="s">
        <v>2565</v>
      </c>
      <c r="E1122" s="235"/>
      <c r="F1122" s="241" t="s">
        <v>2566</v>
      </c>
      <c r="G1122" s="241"/>
      <c r="H1122" s="234">
        <v>1</v>
      </c>
      <c r="I1122" s="241">
        <v>0</v>
      </c>
      <c r="J1122" s="19" t="str">
        <f t="shared" si="54"/>
        <v>O</v>
      </c>
      <c r="K1122" s="7" t="s">
        <v>2567</v>
      </c>
      <c r="L1122" s="7" t="s">
        <v>2568</v>
      </c>
      <c r="M1122" s="241"/>
      <c r="N1122" s="241" t="s">
        <v>2612</v>
      </c>
      <c r="O1122" s="250"/>
      <c r="P1122" s="251"/>
      <c r="Q1122" s="242"/>
      <c r="R1122" s="241"/>
      <c r="S1122" s="241"/>
      <c r="T1122" s="241"/>
      <c r="U1122" s="241"/>
      <c r="V1122" s="241"/>
      <c r="W1122" s="241"/>
      <c r="X1122" s="241"/>
      <c r="Y1122" s="241"/>
    </row>
    <row r="1123" spans="1:25" ht="13.5" customHeight="1">
      <c r="A1123" s="2" t="s">
        <v>47</v>
      </c>
      <c r="B1123" s="249" t="s">
        <v>2563</v>
      </c>
      <c r="C1123" s="241" t="s">
        <v>2611</v>
      </c>
      <c r="D1123" s="244" t="s">
        <v>2570</v>
      </c>
      <c r="E1123" s="235"/>
      <c r="F1123" s="241" t="s">
        <v>2566</v>
      </c>
      <c r="G1123" s="241"/>
      <c r="H1123" s="234">
        <v>1</v>
      </c>
      <c r="I1123" s="241">
        <v>0</v>
      </c>
      <c r="J1123" s="19" t="str">
        <f t="shared" si="54"/>
        <v>O</v>
      </c>
      <c r="K1123" s="7" t="s">
        <v>2567</v>
      </c>
      <c r="L1123" s="7" t="s">
        <v>2568</v>
      </c>
      <c r="M1123" s="241"/>
      <c r="N1123" s="241" t="s">
        <v>2613</v>
      </c>
      <c r="O1123" s="250"/>
      <c r="P1123" s="251"/>
      <c r="Q1123" s="242"/>
      <c r="R1123" s="241"/>
      <c r="S1123" s="241"/>
      <c r="T1123" s="241"/>
      <c r="U1123" s="241"/>
      <c r="V1123" s="241"/>
      <c r="W1123" s="241"/>
      <c r="X1123" s="241"/>
      <c r="Y1123" s="241"/>
    </row>
    <row r="1124" spans="1:25" ht="13.5" customHeight="1">
      <c r="A1124" s="2" t="s">
        <v>47</v>
      </c>
      <c r="B1124" s="249" t="s">
        <v>2563</v>
      </c>
      <c r="C1124" s="241" t="s">
        <v>2611</v>
      </c>
      <c r="D1124" s="244" t="s">
        <v>2574</v>
      </c>
      <c r="E1124" s="235"/>
      <c r="F1124" s="241" t="s">
        <v>2566</v>
      </c>
      <c r="G1124" s="241"/>
      <c r="H1124" s="234">
        <v>0</v>
      </c>
      <c r="I1124" s="241">
        <v>0</v>
      </c>
      <c r="J1124" s="19" t="str">
        <f t="shared" ref="J1124:J1129" si="55">IF(H1124&lt;I1124,"X","O")</f>
        <v>O</v>
      </c>
      <c r="K1124" s="7"/>
      <c r="L1124" s="7" t="s">
        <v>2568</v>
      </c>
      <c r="M1124" s="241"/>
      <c r="N1124" s="241" t="s">
        <v>2614</v>
      </c>
      <c r="O1124" s="250"/>
      <c r="P1124" s="251"/>
      <c r="Q1124" s="242"/>
      <c r="R1124" s="241"/>
      <c r="S1124" s="241"/>
      <c r="T1124" s="241"/>
      <c r="U1124" s="241"/>
      <c r="V1124" s="241"/>
      <c r="W1124" s="241"/>
      <c r="X1124" s="241"/>
      <c r="Y1124" s="241"/>
    </row>
    <row r="1125" spans="1:25" ht="13.5" customHeight="1">
      <c r="A1125" s="2" t="s">
        <v>47</v>
      </c>
      <c r="B1125" s="249" t="s">
        <v>2563</v>
      </c>
      <c r="C1125" s="241" t="s">
        <v>2611</v>
      </c>
      <c r="D1125" s="244" t="s">
        <v>334</v>
      </c>
      <c r="E1125" s="235"/>
      <c r="F1125" s="241" t="s">
        <v>2566</v>
      </c>
      <c r="G1125" s="241"/>
      <c r="H1125" s="234">
        <v>0</v>
      </c>
      <c r="I1125" s="241">
        <v>0</v>
      </c>
      <c r="J1125" s="19" t="str">
        <f t="shared" si="55"/>
        <v>O</v>
      </c>
      <c r="K1125" s="7"/>
      <c r="L1125" s="7" t="s">
        <v>2568</v>
      </c>
      <c r="M1125" s="241"/>
      <c r="N1125" s="241" t="s">
        <v>2615</v>
      </c>
      <c r="O1125" s="250"/>
      <c r="P1125" s="251"/>
      <c r="Q1125" s="242"/>
      <c r="R1125" s="241"/>
      <c r="S1125" s="241"/>
      <c r="T1125" s="241"/>
      <c r="U1125" s="241"/>
      <c r="V1125" s="241"/>
      <c r="W1125" s="241"/>
      <c r="X1125" s="241"/>
      <c r="Y1125" s="241"/>
    </row>
    <row r="1126" spans="1:25" ht="13.5" customHeight="1">
      <c r="A1126" s="2" t="s">
        <v>47</v>
      </c>
      <c r="B1126" s="249" t="s">
        <v>2563</v>
      </c>
      <c r="C1126" s="241" t="s">
        <v>2616</v>
      </c>
      <c r="D1126" s="244" t="s">
        <v>2617</v>
      </c>
      <c r="E1126" s="235"/>
      <c r="F1126" s="241" t="s">
        <v>2566</v>
      </c>
      <c r="G1126" s="241"/>
      <c r="H1126" s="234">
        <v>0</v>
      </c>
      <c r="I1126" s="241">
        <v>0</v>
      </c>
      <c r="J1126" s="19" t="str">
        <f t="shared" si="55"/>
        <v>O</v>
      </c>
      <c r="K1126" s="7"/>
      <c r="L1126" s="241"/>
      <c r="M1126" s="241"/>
      <c r="N1126" s="241"/>
      <c r="O1126" s="250"/>
      <c r="P1126" s="251"/>
      <c r="Q1126" s="242"/>
      <c r="R1126" s="241"/>
      <c r="S1126" s="241"/>
      <c r="T1126" s="241"/>
      <c r="U1126" s="241"/>
      <c r="V1126" s="241"/>
      <c r="W1126" s="241"/>
      <c r="X1126" s="241"/>
      <c r="Y1126" s="241"/>
    </row>
    <row r="1127" spans="1:25" ht="13.5" customHeight="1">
      <c r="A1127" s="2" t="s">
        <v>47</v>
      </c>
      <c r="B1127" s="249" t="s">
        <v>2563</v>
      </c>
      <c r="C1127" s="241" t="s">
        <v>2616</v>
      </c>
      <c r="D1127" s="244" t="s">
        <v>2618</v>
      </c>
      <c r="E1127" s="235"/>
      <c r="F1127" s="241" t="s">
        <v>2566</v>
      </c>
      <c r="G1127" s="241"/>
      <c r="H1127" s="234">
        <v>0</v>
      </c>
      <c r="I1127" s="241">
        <v>0</v>
      </c>
      <c r="J1127" s="19" t="str">
        <f t="shared" si="55"/>
        <v>O</v>
      </c>
      <c r="K1127" s="7"/>
      <c r="L1127" s="241"/>
      <c r="M1127" s="241"/>
      <c r="N1127" s="241"/>
      <c r="O1127" s="250"/>
      <c r="P1127" s="251"/>
      <c r="Q1127" s="242"/>
      <c r="R1127" s="241"/>
      <c r="S1127" s="241"/>
      <c r="T1127" s="241"/>
      <c r="U1127" s="241"/>
      <c r="V1127" s="241"/>
      <c r="W1127" s="241"/>
      <c r="X1127" s="241"/>
      <c r="Y1127" s="241"/>
    </row>
    <row r="1128" spans="1:25" ht="13.5" customHeight="1">
      <c r="A1128" s="2" t="s">
        <v>47</v>
      </c>
      <c r="B1128" s="249" t="s">
        <v>2563</v>
      </c>
      <c r="C1128" s="241" t="s">
        <v>2616</v>
      </c>
      <c r="D1128" s="244" t="s">
        <v>2619</v>
      </c>
      <c r="E1128" s="235"/>
      <c r="F1128" s="241" t="s">
        <v>2566</v>
      </c>
      <c r="G1128" s="241"/>
      <c r="H1128" s="234">
        <v>0</v>
      </c>
      <c r="I1128" s="241">
        <v>0</v>
      </c>
      <c r="J1128" s="19" t="str">
        <f t="shared" si="55"/>
        <v>O</v>
      </c>
      <c r="K1128" s="7"/>
      <c r="L1128" s="241"/>
      <c r="M1128" s="241"/>
      <c r="N1128" s="241"/>
      <c r="O1128" s="250"/>
      <c r="P1128" s="251"/>
      <c r="Q1128" s="242"/>
      <c r="R1128" s="241"/>
      <c r="S1128" s="241"/>
      <c r="T1128" s="241"/>
      <c r="U1128" s="241"/>
      <c r="V1128" s="241"/>
      <c r="W1128" s="241"/>
      <c r="X1128" s="241"/>
      <c r="Y1128" s="241"/>
    </row>
    <row r="1129" spans="1:25" ht="13.5" customHeight="1">
      <c r="A1129" s="2" t="s">
        <v>47</v>
      </c>
      <c r="B1129" s="249" t="s">
        <v>2563</v>
      </c>
      <c r="C1129" s="241" t="s">
        <v>369</v>
      </c>
      <c r="D1129" s="244" t="s">
        <v>369</v>
      </c>
      <c r="E1129" s="235"/>
      <c r="F1129" s="241" t="s">
        <v>2566</v>
      </c>
      <c r="G1129" s="241"/>
      <c r="H1129" s="234">
        <v>0</v>
      </c>
      <c r="I1129" s="241">
        <v>0</v>
      </c>
      <c r="J1129" s="19" t="str">
        <f t="shared" si="55"/>
        <v>O</v>
      </c>
      <c r="K1129" s="7"/>
      <c r="L1129" s="241"/>
      <c r="M1129" s="241"/>
      <c r="N1129" s="241" t="s">
        <v>2620</v>
      </c>
      <c r="O1129" s="250"/>
      <c r="P1129" s="251"/>
      <c r="Q1129" s="242"/>
      <c r="R1129" s="241"/>
      <c r="S1129" s="241"/>
      <c r="T1129" s="241"/>
      <c r="U1129" s="241"/>
      <c r="V1129" s="241"/>
      <c r="W1129" s="241"/>
      <c r="X1129" s="241"/>
      <c r="Y1129" s="241"/>
    </row>
    <row r="1130" spans="1:25" ht="13.5" customHeight="1">
      <c r="A1130" s="2" t="s">
        <v>47</v>
      </c>
      <c r="B1130" s="109" t="s">
        <v>1709</v>
      </c>
      <c r="C1130" s="241" t="s">
        <v>2621</v>
      </c>
      <c r="D1130" s="242" t="s">
        <v>2622</v>
      </c>
      <c r="E1130" s="235" t="s">
        <v>2623</v>
      </c>
      <c r="F1130" s="241" t="s">
        <v>1729</v>
      </c>
      <c r="G1130" s="241">
        <v>6</v>
      </c>
      <c r="H1130" s="234">
        <v>0</v>
      </c>
      <c r="I1130" s="241">
        <v>0</v>
      </c>
      <c r="J1130" s="19" t="str">
        <f t="shared" si="54"/>
        <v>O</v>
      </c>
      <c r="K1130" s="243"/>
      <c r="L1130" s="241"/>
      <c r="M1130" s="241" t="s">
        <v>2624</v>
      </c>
      <c r="N1130" s="241">
        <v>11191175</v>
      </c>
      <c r="O1130" s="250"/>
      <c r="P1130" s="251"/>
      <c r="Q1130" s="242"/>
      <c r="R1130" s="241"/>
      <c r="S1130" s="241"/>
      <c r="T1130" s="241"/>
      <c r="U1130" s="241"/>
      <c r="V1130" s="241"/>
      <c r="W1130" s="241"/>
      <c r="X1130" s="241"/>
      <c r="Y1130" s="241"/>
    </row>
    <row r="1131" spans="1:25" ht="13.5" customHeight="1">
      <c r="A1131" s="2" t="s">
        <v>47</v>
      </c>
      <c r="B1131" s="242" t="s">
        <v>48</v>
      </c>
      <c r="C1131" s="241" t="s">
        <v>2625</v>
      </c>
      <c r="D1131" s="242" t="s">
        <v>2626</v>
      </c>
      <c r="E1131" s="235"/>
      <c r="F1131" s="241"/>
      <c r="G1131" s="241"/>
      <c r="H1131" s="234">
        <v>2</v>
      </c>
      <c r="I1131" s="241">
        <v>0</v>
      </c>
      <c r="J1131" s="19" t="str">
        <f t="shared" si="54"/>
        <v>O</v>
      </c>
      <c r="K1131" s="243"/>
      <c r="L1131" s="241"/>
      <c r="M1131" s="241"/>
      <c r="N1131" s="241">
        <v>10627340</v>
      </c>
      <c r="O1131" s="250">
        <v>546.91</v>
      </c>
      <c r="P1131" s="251"/>
      <c r="Q1131" s="242"/>
      <c r="R1131" s="241"/>
      <c r="S1131" s="241"/>
      <c r="T1131" s="241"/>
      <c r="U1131" s="241"/>
      <c r="V1131" s="241"/>
      <c r="W1131" s="241"/>
      <c r="X1131" s="241"/>
      <c r="Y1131" s="241"/>
    </row>
    <row r="1132" spans="1:25" ht="13.5" customHeight="1">
      <c r="A1132" s="183" t="s">
        <v>2627</v>
      </c>
      <c r="B1132" s="242" t="s">
        <v>2628</v>
      </c>
      <c r="C1132" s="241" t="s">
        <v>2629</v>
      </c>
      <c r="D1132" s="242" t="s">
        <v>2630</v>
      </c>
      <c r="E1132" s="235" t="s">
        <v>2631</v>
      </c>
      <c r="F1132" s="241"/>
      <c r="G1132" s="241">
        <v>1</v>
      </c>
      <c r="H1132" s="234">
        <v>0</v>
      </c>
      <c r="I1132" s="241">
        <v>0</v>
      </c>
      <c r="J1132" s="19" t="str">
        <f t="shared" si="54"/>
        <v>O</v>
      </c>
      <c r="K1132" s="236" t="s">
        <v>2631</v>
      </c>
      <c r="L1132" s="241" t="s">
        <v>2632</v>
      </c>
      <c r="M1132" s="234"/>
      <c r="N1132" s="241"/>
      <c r="O1132" s="250"/>
      <c r="P1132" s="251"/>
      <c r="Q1132" s="242"/>
      <c r="R1132" s="241"/>
      <c r="S1132" s="241"/>
      <c r="T1132" s="241"/>
      <c r="U1132" s="241"/>
      <c r="V1132" s="241"/>
      <c r="W1132" s="241"/>
      <c r="X1132" s="241"/>
      <c r="Y1132" s="241"/>
    </row>
    <row r="1133" spans="1:25" ht="13.5" customHeight="1">
      <c r="A1133" s="183" t="s">
        <v>2627</v>
      </c>
      <c r="B1133" s="242" t="s">
        <v>2628</v>
      </c>
      <c r="C1133" s="241" t="s">
        <v>2633</v>
      </c>
      <c r="D1133" s="242" t="s">
        <v>2630</v>
      </c>
      <c r="E1133" s="235" t="s">
        <v>2631</v>
      </c>
      <c r="F1133" s="241"/>
      <c r="G1133" s="241">
        <v>1</v>
      </c>
      <c r="H1133" s="234">
        <v>0</v>
      </c>
      <c r="I1133" s="241">
        <v>0</v>
      </c>
      <c r="J1133" s="19" t="str">
        <f t="shared" si="54"/>
        <v>O</v>
      </c>
      <c r="K1133" s="236" t="s">
        <v>2631</v>
      </c>
      <c r="L1133" s="241" t="s">
        <v>2632</v>
      </c>
      <c r="M1133" s="234"/>
      <c r="N1133" s="241"/>
      <c r="O1133" s="250"/>
      <c r="P1133" s="251"/>
      <c r="Q1133" s="242"/>
      <c r="R1133" s="241"/>
      <c r="S1133" s="241"/>
      <c r="T1133" s="241"/>
      <c r="U1133" s="241"/>
      <c r="V1133" s="241"/>
      <c r="W1133" s="241"/>
      <c r="X1133" s="241"/>
      <c r="Y1133" s="241"/>
    </row>
    <row r="1134" spans="1:25" ht="13.5" customHeight="1">
      <c r="A1134" s="183" t="s">
        <v>2627</v>
      </c>
      <c r="B1134" s="242" t="s">
        <v>2628</v>
      </c>
      <c r="C1134" s="241" t="s">
        <v>2634</v>
      </c>
      <c r="D1134" s="242" t="s">
        <v>2630</v>
      </c>
      <c r="E1134" s="235" t="s">
        <v>2631</v>
      </c>
      <c r="F1134" s="241"/>
      <c r="G1134" s="241">
        <v>1</v>
      </c>
      <c r="H1134" s="234">
        <v>0</v>
      </c>
      <c r="I1134" s="241">
        <v>0</v>
      </c>
      <c r="J1134" s="19" t="str">
        <f t="shared" si="54"/>
        <v>O</v>
      </c>
      <c r="K1134" s="236" t="s">
        <v>2631</v>
      </c>
      <c r="L1134" s="241" t="s">
        <v>2632</v>
      </c>
      <c r="M1134" s="234"/>
      <c r="N1134" s="241"/>
      <c r="O1134" s="250"/>
      <c r="P1134" s="251"/>
      <c r="Q1134" s="242"/>
      <c r="R1134" s="241"/>
      <c r="S1134" s="241"/>
      <c r="T1134" s="241"/>
      <c r="U1134" s="241"/>
      <c r="V1134" s="241"/>
      <c r="W1134" s="241"/>
      <c r="X1134" s="241"/>
      <c r="Y1134" s="241"/>
    </row>
    <row r="1135" spans="1:25" ht="13.5" customHeight="1">
      <c r="A1135" s="183" t="s">
        <v>2627</v>
      </c>
      <c r="B1135" s="242" t="s">
        <v>2628</v>
      </c>
      <c r="C1135" s="241" t="s">
        <v>2635</v>
      </c>
      <c r="D1135" s="242" t="s">
        <v>2636</v>
      </c>
      <c r="E1135" s="235" t="s">
        <v>2631</v>
      </c>
      <c r="F1135" s="241"/>
      <c r="G1135" s="241">
        <v>3</v>
      </c>
      <c r="H1135" s="234">
        <v>0</v>
      </c>
      <c r="I1135" s="241">
        <v>0</v>
      </c>
      <c r="J1135" s="19" t="str">
        <f t="shared" si="54"/>
        <v>O</v>
      </c>
      <c r="K1135" s="236" t="s">
        <v>2631</v>
      </c>
      <c r="L1135" s="241" t="s">
        <v>2637</v>
      </c>
      <c r="M1135" s="234"/>
      <c r="N1135" s="241"/>
      <c r="O1135" s="250"/>
      <c r="P1135" s="251"/>
      <c r="Q1135" s="242"/>
      <c r="R1135" s="241"/>
      <c r="S1135" s="241"/>
      <c r="T1135" s="241"/>
      <c r="U1135" s="241"/>
      <c r="V1135" s="241"/>
      <c r="W1135" s="241"/>
      <c r="X1135" s="241"/>
      <c r="Y1135" s="241"/>
    </row>
    <row r="1136" spans="1:25" ht="13.5" customHeight="1">
      <c r="A1136" s="183" t="s">
        <v>2627</v>
      </c>
      <c r="B1136" s="242" t="s">
        <v>2638</v>
      </c>
      <c r="C1136" s="241" t="s">
        <v>2639</v>
      </c>
      <c r="D1136" s="242" t="s">
        <v>2640</v>
      </c>
      <c r="E1136" s="235" t="s">
        <v>2631</v>
      </c>
      <c r="F1136" s="241"/>
      <c r="G1136" s="241">
        <v>2</v>
      </c>
      <c r="H1136" s="234">
        <v>0</v>
      </c>
      <c r="I1136" s="241">
        <v>0</v>
      </c>
      <c r="J1136" s="185" t="str">
        <f t="shared" si="54"/>
        <v>O</v>
      </c>
      <c r="K1136" s="243" t="s">
        <v>2641</v>
      </c>
      <c r="L1136" s="241" t="s">
        <v>2642</v>
      </c>
      <c r="N1136" s="1" t="s">
        <v>2643</v>
      </c>
    </row>
    <row r="1137" spans="1:14" ht="13.5" customHeight="1">
      <c r="A1137" s="183" t="s">
        <v>2627</v>
      </c>
      <c r="B1137" s="242" t="s">
        <v>2638</v>
      </c>
      <c r="C1137" s="241" t="s">
        <v>2644</v>
      </c>
      <c r="D1137" s="242" t="s">
        <v>2640</v>
      </c>
      <c r="E1137" s="235" t="s">
        <v>2631</v>
      </c>
      <c r="F1137" s="241"/>
      <c r="G1137" s="241">
        <v>2</v>
      </c>
      <c r="H1137" s="234">
        <v>0</v>
      </c>
      <c r="I1137" s="241">
        <v>0</v>
      </c>
      <c r="J1137" s="185" t="str">
        <f t="shared" si="54"/>
        <v>O</v>
      </c>
      <c r="K1137" s="243" t="s">
        <v>2641</v>
      </c>
      <c r="L1137" s="241" t="s">
        <v>2642</v>
      </c>
      <c r="N1137" s="1" t="s">
        <v>2643</v>
      </c>
    </row>
    <row r="1138" spans="1:14" ht="13.5" customHeight="1">
      <c r="A1138" s="183" t="s">
        <v>2627</v>
      </c>
      <c r="B1138" s="242" t="s">
        <v>2638</v>
      </c>
      <c r="C1138" s="241" t="s">
        <v>2645</v>
      </c>
      <c r="D1138" s="242" t="s">
        <v>2646</v>
      </c>
      <c r="E1138" s="235" t="s">
        <v>2631</v>
      </c>
      <c r="F1138" s="241"/>
      <c r="G1138" s="241">
        <v>4</v>
      </c>
      <c r="H1138" s="234">
        <v>0</v>
      </c>
      <c r="I1138" s="241">
        <v>0</v>
      </c>
      <c r="J1138" s="185" t="str">
        <f t="shared" si="54"/>
        <v>O</v>
      </c>
      <c r="K1138" s="243" t="s">
        <v>2641</v>
      </c>
      <c r="L1138" s="241" t="s">
        <v>2647</v>
      </c>
      <c r="N1138" s="1" t="s">
        <v>2648</v>
      </c>
    </row>
    <row r="1139" spans="1:14" ht="13.5" customHeight="1">
      <c r="A1139" s="183" t="s">
        <v>2627</v>
      </c>
      <c r="B1139" s="242" t="s">
        <v>2638</v>
      </c>
      <c r="C1139" s="241" t="s">
        <v>2649</v>
      </c>
      <c r="D1139" s="242" t="s">
        <v>2650</v>
      </c>
      <c r="E1139" s="235" t="s">
        <v>2631</v>
      </c>
      <c r="F1139" s="241"/>
      <c r="G1139" s="241">
        <v>2</v>
      </c>
      <c r="H1139" s="234">
        <v>0</v>
      </c>
      <c r="I1139" s="241">
        <v>0</v>
      </c>
      <c r="J1139" s="185" t="str">
        <f t="shared" si="54"/>
        <v>O</v>
      </c>
      <c r="K1139" s="243" t="s">
        <v>2641</v>
      </c>
      <c r="L1139" s="241" t="s">
        <v>2651</v>
      </c>
      <c r="N1139" s="1" t="s">
        <v>2652</v>
      </c>
    </row>
    <row r="1140" spans="1:14" ht="13.5" customHeight="1">
      <c r="A1140" s="183" t="s">
        <v>2627</v>
      </c>
      <c r="B1140" s="242" t="s">
        <v>2638</v>
      </c>
      <c r="C1140" s="241" t="s">
        <v>2653</v>
      </c>
      <c r="D1140" s="242" t="s">
        <v>2646</v>
      </c>
      <c r="E1140" s="235" t="s">
        <v>2631</v>
      </c>
      <c r="F1140" s="241"/>
      <c r="G1140" s="241">
        <v>2</v>
      </c>
      <c r="H1140" s="234">
        <v>0</v>
      </c>
      <c r="I1140" s="241">
        <v>0</v>
      </c>
      <c r="J1140" s="185" t="str">
        <f t="shared" si="54"/>
        <v>O</v>
      </c>
      <c r="K1140" s="243" t="s">
        <v>2641</v>
      </c>
      <c r="L1140" s="241" t="s">
        <v>2647</v>
      </c>
      <c r="N1140" s="1" t="s">
        <v>2654</v>
      </c>
    </row>
    <row r="1141" spans="1:14" ht="13.5" customHeight="1">
      <c r="A1141" s="183" t="s">
        <v>2627</v>
      </c>
      <c r="B1141" s="242" t="s">
        <v>2638</v>
      </c>
      <c r="C1141" s="241" t="s">
        <v>2655</v>
      </c>
      <c r="D1141" s="242" t="s">
        <v>2650</v>
      </c>
      <c r="E1141" s="235" t="s">
        <v>2631</v>
      </c>
      <c r="F1141" s="241"/>
      <c r="G1141" s="241">
        <v>2</v>
      </c>
      <c r="H1141" s="234">
        <v>0</v>
      </c>
      <c r="I1141" s="241">
        <v>0</v>
      </c>
      <c r="J1141" s="185" t="str">
        <f t="shared" si="54"/>
        <v>O</v>
      </c>
      <c r="K1141" s="243" t="s">
        <v>2641</v>
      </c>
      <c r="L1141" s="241" t="s">
        <v>2651</v>
      </c>
      <c r="N1141" s="1" t="s">
        <v>2656</v>
      </c>
    </row>
    <row r="1142" spans="1:14" ht="13.5" customHeight="1">
      <c r="A1142" s="183" t="s">
        <v>2627</v>
      </c>
      <c r="B1142" s="242" t="s">
        <v>2638</v>
      </c>
      <c r="C1142" s="241" t="s">
        <v>2657</v>
      </c>
      <c r="D1142" s="242" t="s">
        <v>2658</v>
      </c>
      <c r="E1142" s="235" t="s">
        <v>2631</v>
      </c>
      <c r="F1142" s="241"/>
      <c r="G1142" s="241">
        <v>2</v>
      </c>
      <c r="H1142" s="234">
        <v>0</v>
      </c>
      <c r="I1142" s="241">
        <v>0</v>
      </c>
      <c r="J1142" s="185" t="str">
        <f t="shared" si="54"/>
        <v>O</v>
      </c>
      <c r="K1142" s="243" t="s">
        <v>2641</v>
      </c>
      <c r="L1142" s="241" t="s">
        <v>2659</v>
      </c>
      <c r="N1142" s="1" t="s">
        <v>2660</v>
      </c>
    </row>
    <row r="1143" spans="1:14" ht="13.5" customHeight="1">
      <c r="A1143" s="183" t="s">
        <v>2627</v>
      </c>
      <c r="B1143" s="242" t="s">
        <v>2638</v>
      </c>
      <c r="C1143" s="241" t="s">
        <v>2661</v>
      </c>
      <c r="D1143" s="242" t="s">
        <v>2662</v>
      </c>
      <c r="E1143" s="235" t="s">
        <v>2631</v>
      </c>
      <c r="F1143" s="241"/>
      <c r="G1143" s="241">
        <v>2</v>
      </c>
      <c r="H1143" s="234">
        <v>0</v>
      </c>
      <c r="I1143" s="241">
        <v>0</v>
      </c>
      <c r="J1143" s="185" t="str">
        <f t="shared" si="54"/>
        <v>O</v>
      </c>
      <c r="K1143" s="243" t="s">
        <v>2641</v>
      </c>
      <c r="L1143" s="241" t="s">
        <v>2663</v>
      </c>
      <c r="N1143" s="1" t="s">
        <v>2664</v>
      </c>
    </row>
    <row r="1144" spans="1:14" ht="13.5" customHeight="1">
      <c r="A1144" s="183" t="s">
        <v>2627</v>
      </c>
      <c r="B1144" s="242" t="s">
        <v>2638</v>
      </c>
      <c r="C1144" s="241" t="s">
        <v>2665</v>
      </c>
      <c r="D1144" s="242" t="s">
        <v>2666</v>
      </c>
      <c r="E1144" s="235" t="s">
        <v>2667</v>
      </c>
      <c r="F1144" s="241"/>
      <c r="G1144" s="241">
        <v>4</v>
      </c>
      <c r="H1144" s="234">
        <v>0</v>
      </c>
      <c r="I1144" s="241">
        <v>0</v>
      </c>
      <c r="J1144" s="185" t="str">
        <f t="shared" si="54"/>
        <v>O</v>
      </c>
      <c r="K1144" s="243"/>
      <c r="L1144" s="241" t="s">
        <v>2642</v>
      </c>
      <c r="N1144" s="1" t="s">
        <v>2668</v>
      </c>
    </row>
    <row r="1145" spans="1:14" ht="13.5" customHeight="1">
      <c r="A1145" s="183" t="s">
        <v>2627</v>
      </c>
      <c r="B1145" s="242" t="s">
        <v>2638</v>
      </c>
      <c r="C1145" s="241" t="s">
        <v>2669</v>
      </c>
      <c r="D1145" s="242" t="s">
        <v>2670</v>
      </c>
      <c r="E1145" s="235" t="s">
        <v>2671</v>
      </c>
      <c r="F1145" s="241"/>
      <c r="G1145" s="241">
        <v>2</v>
      </c>
      <c r="H1145" s="234">
        <v>0</v>
      </c>
      <c r="I1145" s="241">
        <v>0</v>
      </c>
      <c r="J1145" s="185" t="str">
        <f t="shared" si="54"/>
        <v>O</v>
      </c>
      <c r="K1145" s="243" t="s">
        <v>2641</v>
      </c>
      <c r="L1145" s="241" t="s">
        <v>2672</v>
      </c>
      <c r="N1145" s="1" t="s">
        <v>2673</v>
      </c>
    </row>
    <row r="1146" spans="1:14" ht="13.5" customHeight="1">
      <c r="A1146" s="183" t="s">
        <v>2627</v>
      </c>
      <c r="B1146" s="242" t="s">
        <v>2638</v>
      </c>
      <c r="C1146" s="241" t="s">
        <v>2669</v>
      </c>
      <c r="D1146" s="242" t="s">
        <v>2674</v>
      </c>
      <c r="E1146" s="235" t="s">
        <v>2675</v>
      </c>
      <c r="F1146" s="241"/>
      <c r="G1146" s="241">
        <v>1</v>
      </c>
      <c r="H1146" s="234">
        <v>0</v>
      </c>
      <c r="I1146" s="241">
        <v>0</v>
      </c>
      <c r="J1146" s="185" t="str">
        <f t="shared" si="54"/>
        <v>O</v>
      </c>
      <c r="K1146" s="243" t="s">
        <v>2641</v>
      </c>
      <c r="L1146" s="241" t="s">
        <v>2676</v>
      </c>
      <c r="N1146" s="1" t="s">
        <v>2677</v>
      </c>
    </row>
    <row r="1147" spans="1:14" ht="13.5" customHeight="1">
      <c r="A1147" s="183" t="s">
        <v>2627</v>
      </c>
      <c r="B1147" s="242" t="s">
        <v>2638</v>
      </c>
      <c r="C1147" s="241" t="s">
        <v>2669</v>
      </c>
      <c r="D1147" s="242" t="s">
        <v>2678</v>
      </c>
      <c r="E1147" s="235" t="s">
        <v>2679</v>
      </c>
      <c r="F1147" s="241"/>
      <c r="G1147" s="241">
        <v>2</v>
      </c>
      <c r="H1147" s="234">
        <v>0</v>
      </c>
      <c r="I1147" s="241">
        <v>0</v>
      </c>
      <c r="J1147" s="185" t="str">
        <f t="shared" ref="J1147:J1210" si="56">IF(H1147&lt;I1147,"X","O")</f>
        <v>O</v>
      </c>
      <c r="K1147" s="243" t="s">
        <v>2641</v>
      </c>
      <c r="L1147" s="241" t="s">
        <v>2680</v>
      </c>
      <c r="N1147" s="1" t="s">
        <v>2681</v>
      </c>
    </row>
    <row r="1148" spans="1:14" ht="13.5" customHeight="1">
      <c r="A1148" s="183" t="s">
        <v>2627</v>
      </c>
      <c r="B1148" s="242" t="s">
        <v>2638</v>
      </c>
      <c r="C1148" s="241" t="s">
        <v>2669</v>
      </c>
      <c r="D1148" s="242" t="s">
        <v>2682</v>
      </c>
      <c r="E1148" s="235" t="s">
        <v>2683</v>
      </c>
      <c r="F1148" s="241"/>
      <c r="G1148" s="241">
        <v>1</v>
      </c>
      <c r="H1148" s="234">
        <v>0</v>
      </c>
      <c r="I1148" s="241">
        <v>0</v>
      </c>
      <c r="J1148" s="185" t="str">
        <f t="shared" si="56"/>
        <v>O</v>
      </c>
      <c r="K1148" s="243" t="s">
        <v>2641</v>
      </c>
      <c r="L1148" s="241" t="s">
        <v>2684</v>
      </c>
      <c r="N1148" s="1" t="s">
        <v>2685</v>
      </c>
    </row>
    <row r="1149" spans="1:14" ht="13.5" customHeight="1">
      <c r="A1149" s="183" t="s">
        <v>2627</v>
      </c>
      <c r="B1149" s="242" t="s">
        <v>2638</v>
      </c>
      <c r="C1149" s="241" t="s">
        <v>2669</v>
      </c>
      <c r="D1149" s="242" t="s">
        <v>2686</v>
      </c>
      <c r="E1149" s="235" t="s">
        <v>2687</v>
      </c>
      <c r="F1149" s="241"/>
      <c r="G1149" s="241">
        <v>1</v>
      </c>
      <c r="H1149" s="234">
        <v>0</v>
      </c>
      <c r="I1149" s="241">
        <v>0</v>
      </c>
      <c r="J1149" s="185" t="str">
        <f t="shared" si="56"/>
        <v>O</v>
      </c>
      <c r="K1149" s="243" t="s">
        <v>2641</v>
      </c>
      <c r="L1149" s="241" t="s">
        <v>2684</v>
      </c>
    </row>
    <row r="1150" spans="1:14" ht="13.5" customHeight="1">
      <c r="A1150" s="183" t="s">
        <v>2627</v>
      </c>
      <c r="B1150" s="242" t="s">
        <v>2638</v>
      </c>
      <c r="C1150" s="241" t="s">
        <v>2669</v>
      </c>
      <c r="D1150" s="242" t="s">
        <v>2688</v>
      </c>
      <c r="E1150" s="235" t="s">
        <v>2689</v>
      </c>
      <c r="F1150" s="241"/>
      <c r="G1150" s="241">
        <v>1</v>
      </c>
      <c r="H1150" s="234">
        <v>0</v>
      </c>
      <c r="I1150" s="241">
        <v>0</v>
      </c>
      <c r="J1150" s="185" t="str">
        <f t="shared" si="56"/>
        <v>O</v>
      </c>
      <c r="K1150" s="243" t="s">
        <v>2641</v>
      </c>
      <c r="L1150" s="241" t="s">
        <v>2690</v>
      </c>
      <c r="N1150" s="1" t="s">
        <v>2691</v>
      </c>
    </row>
    <row r="1151" spans="1:14" ht="13.5" customHeight="1">
      <c r="A1151" s="183" t="s">
        <v>2627</v>
      </c>
      <c r="B1151" s="242" t="s">
        <v>2638</v>
      </c>
      <c r="C1151" s="241" t="s">
        <v>2669</v>
      </c>
      <c r="D1151" s="242" t="s">
        <v>2688</v>
      </c>
      <c r="E1151" s="235" t="s">
        <v>2692</v>
      </c>
      <c r="F1151" s="241"/>
      <c r="G1151" s="241">
        <v>1</v>
      </c>
      <c r="H1151" s="234">
        <v>0</v>
      </c>
      <c r="I1151" s="241">
        <v>0</v>
      </c>
      <c r="J1151" s="185" t="str">
        <f t="shared" si="56"/>
        <v>O</v>
      </c>
      <c r="K1151" s="243" t="s">
        <v>2641</v>
      </c>
      <c r="L1151" s="241" t="s">
        <v>2690</v>
      </c>
      <c r="N1151" s="1" t="s">
        <v>2693</v>
      </c>
    </row>
    <row r="1152" spans="1:14" ht="13.5" customHeight="1">
      <c r="A1152" s="183" t="s">
        <v>2627</v>
      </c>
      <c r="B1152" s="242" t="s">
        <v>2638</v>
      </c>
      <c r="C1152" s="241" t="s">
        <v>2669</v>
      </c>
      <c r="D1152" s="242" t="s">
        <v>2694</v>
      </c>
      <c r="E1152" s="235" t="s">
        <v>2695</v>
      </c>
      <c r="F1152" s="241"/>
      <c r="G1152" s="241">
        <v>4</v>
      </c>
      <c r="H1152" s="234">
        <v>0</v>
      </c>
      <c r="I1152" s="241">
        <v>0</v>
      </c>
      <c r="J1152" s="185" t="str">
        <f t="shared" si="56"/>
        <v>O</v>
      </c>
      <c r="K1152" s="243" t="s">
        <v>2641</v>
      </c>
      <c r="L1152" s="241" t="s">
        <v>2696</v>
      </c>
      <c r="N1152" s="1" t="s">
        <v>2697</v>
      </c>
    </row>
    <row r="1153" spans="1:14" ht="13.5" customHeight="1">
      <c r="A1153" s="183" t="s">
        <v>2627</v>
      </c>
      <c r="B1153" s="242" t="s">
        <v>2638</v>
      </c>
      <c r="C1153" s="241" t="s">
        <v>2698</v>
      </c>
      <c r="D1153" s="242" t="s">
        <v>2699</v>
      </c>
      <c r="E1153" s="235" t="s">
        <v>2700</v>
      </c>
      <c r="F1153" s="241"/>
      <c r="G1153" s="241">
        <v>2</v>
      </c>
      <c r="H1153" s="234">
        <v>0</v>
      </c>
      <c r="I1153" s="241">
        <v>0</v>
      </c>
      <c r="J1153" s="185" t="str">
        <f t="shared" si="56"/>
        <v>O</v>
      </c>
      <c r="K1153" s="243" t="s">
        <v>2641</v>
      </c>
      <c r="L1153" s="241" t="s">
        <v>2701</v>
      </c>
    </row>
    <row r="1154" spans="1:14" ht="13.5" customHeight="1">
      <c r="A1154" s="183" t="s">
        <v>2627</v>
      </c>
      <c r="B1154" s="242" t="s">
        <v>2702</v>
      </c>
      <c r="C1154" s="241" t="s">
        <v>2703</v>
      </c>
      <c r="D1154" s="242" t="s">
        <v>2704</v>
      </c>
      <c r="E1154" s="235" t="s">
        <v>2705</v>
      </c>
      <c r="F1154" s="241"/>
      <c r="G1154" s="241">
        <v>1</v>
      </c>
      <c r="H1154" s="234">
        <v>0</v>
      </c>
      <c r="I1154" s="241">
        <v>0</v>
      </c>
      <c r="J1154" s="185" t="str">
        <f t="shared" si="56"/>
        <v>O</v>
      </c>
      <c r="K1154" s="243" t="s">
        <v>2706</v>
      </c>
      <c r="L1154" s="241" t="s">
        <v>2631</v>
      </c>
      <c r="N1154" s="1" t="s">
        <v>2631</v>
      </c>
    </row>
    <row r="1155" spans="1:14" ht="13.5" customHeight="1">
      <c r="A1155" s="183" t="s">
        <v>2627</v>
      </c>
      <c r="B1155" s="242" t="s">
        <v>2702</v>
      </c>
      <c r="C1155" s="241" t="s">
        <v>2703</v>
      </c>
      <c r="D1155" s="242" t="s">
        <v>2707</v>
      </c>
      <c r="E1155" s="235" t="s">
        <v>2708</v>
      </c>
      <c r="F1155" s="241"/>
      <c r="G1155" s="241">
        <v>1</v>
      </c>
      <c r="H1155" s="234">
        <v>0</v>
      </c>
      <c r="I1155" s="241">
        <v>0</v>
      </c>
      <c r="J1155" s="185" t="str">
        <f t="shared" si="56"/>
        <v>O</v>
      </c>
      <c r="K1155" s="243" t="s">
        <v>2706</v>
      </c>
      <c r="L1155" s="241" t="s">
        <v>2701</v>
      </c>
      <c r="N1155" s="1" t="s">
        <v>2708</v>
      </c>
    </row>
    <row r="1156" spans="1:14" ht="13.5" customHeight="1">
      <c r="A1156" s="183" t="s">
        <v>2627</v>
      </c>
      <c r="B1156" s="242" t="s">
        <v>2702</v>
      </c>
      <c r="C1156" s="241" t="s">
        <v>2709</v>
      </c>
      <c r="D1156" s="242" t="s">
        <v>2710</v>
      </c>
      <c r="E1156" s="235" t="s">
        <v>2711</v>
      </c>
      <c r="F1156" s="241"/>
      <c r="G1156" s="241">
        <v>2</v>
      </c>
      <c r="H1156" s="234">
        <v>0</v>
      </c>
      <c r="I1156" s="241">
        <v>0</v>
      </c>
      <c r="J1156" s="185" t="str">
        <f t="shared" si="56"/>
        <v>O</v>
      </c>
      <c r="K1156" s="243" t="s">
        <v>2706</v>
      </c>
      <c r="L1156" s="241" t="s">
        <v>2672</v>
      </c>
      <c r="N1156" s="1" t="s">
        <v>2712</v>
      </c>
    </row>
    <row r="1157" spans="1:14" ht="13.5" customHeight="1">
      <c r="A1157" s="183" t="s">
        <v>2627</v>
      </c>
      <c r="B1157" s="242" t="s">
        <v>2702</v>
      </c>
      <c r="C1157" s="241" t="s">
        <v>2713</v>
      </c>
      <c r="D1157" s="242" t="s">
        <v>2704</v>
      </c>
      <c r="E1157" s="235" t="s">
        <v>2714</v>
      </c>
      <c r="F1157" s="241"/>
      <c r="G1157" s="241">
        <v>1</v>
      </c>
      <c r="H1157" s="234">
        <v>0</v>
      </c>
      <c r="I1157" s="241">
        <v>0</v>
      </c>
      <c r="J1157" s="185" t="str">
        <f t="shared" si="56"/>
        <v>O</v>
      </c>
      <c r="K1157" s="243" t="s">
        <v>2706</v>
      </c>
      <c r="L1157" s="241" t="s">
        <v>2715</v>
      </c>
      <c r="N1157" s="1" t="s">
        <v>2631</v>
      </c>
    </row>
    <row r="1158" spans="1:14" ht="13.5" customHeight="1">
      <c r="A1158" s="183" t="s">
        <v>2627</v>
      </c>
      <c r="B1158" s="242" t="s">
        <v>2702</v>
      </c>
      <c r="C1158" s="241" t="s">
        <v>2713</v>
      </c>
      <c r="D1158" s="242" t="s">
        <v>2716</v>
      </c>
      <c r="E1158" s="235" t="s">
        <v>2717</v>
      </c>
      <c r="F1158" s="241"/>
      <c r="G1158" s="241">
        <v>1</v>
      </c>
      <c r="H1158" s="234">
        <v>0</v>
      </c>
      <c r="I1158" s="241">
        <v>0</v>
      </c>
      <c r="J1158" s="185" t="str">
        <f t="shared" si="56"/>
        <v>O</v>
      </c>
      <c r="K1158" s="243" t="s">
        <v>2706</v>
      </c>
      <c r="L1158" s="241" t="s">
        <v>2718</v>
      </c>
      <c r="N1158" s="1" t="s">
        <v>2719</v>
      </c>
    </row>
    <row r="1159" spans="1:14" ht="13.5" customHeight="1">
      <c r="A1159" s="183" t="s">
        <v>2627</v>
      </c>
      <c r="B1159" s="242" t="s">
        <v>2702</v>
      </c>
      <c r="C1159" s="241" t="s">
        <v>2720</v>
      </c>
      <c r="D1159" s="242" t="s">
        <v>2704</v>
      </c>
      <c r="E1159" s="235" t="s">
        <v>2721</v>
      </c>
      <c r="F1159" s="241"/>
      <c r="G1159" s="241">
        <v>1</v>
      </c>
      <c r="H1159" s="234">
        <v>0</v>
      </c>
      <c r="I1159" s="241">
        <v>0</v>
      </c>
      <c r="J1159" s="185" t="str">
        <f t="shared" si="56"/>
        <v>O</v>
      </c>
      <c r="K1159" s="243" t="s">
        <v>2706</v>
      </c>
      <c r="L1159" s="241" t="s">
        <v>2715</v>
      </c>
      <c r="N1159" s="1" t="s">
        <v>2631</v>
      </c>
    </row>
    <row r="1160" spans="1:14" ht="13.5" customHeight="1">
      <c r="A1160" s="183" t="s">
        <v>2627</v>
      </c>
      <c r="B1160" s="242" t="s">
        <v>2702</v>
      </c>
      <c r="C1160" s="241" t="s">
        <v>2720</v>
      </c>
      <c r="D1160" s="242" t="s">
        <v>2722</v>
      </c>
      <c r="E1160" s="235" t="s">
        <v>2723</v>
      </c>
      <c r="F1160" s="241"/>
      <c r="G1160" s="241">
        <v>1</v>
      </c>
      <c r="H1160" s="234">
        <v>0</v>
      </c>
      <c r="I1160" s="241">
        <v>0</v>
      </c>
      <c r="J1160" s="185" t="str">
        <f t="shared" si="56"/>
        <v>O</v>
      </c>
      <c r="K1160" s="243" t="s">
        <v>2706</v>
      </c>
      <c r="L1160" s="241" t="s">
        <v>2715</v>
      </c>
      <c r="N1160" s="1" t="s">
        <v>2631</v>
      </c>
    </row>
    <row r="1161" spans="1:14" ht="13.5" customHeight="1">
      <c r="A1161" s="183" t="s">
        <v>2627</v>
      </c>
      <c r="B1161" s="242" t="s">
        <v>2702</v>
      </c>
      <c r="C1161" s="241" t="s">
        <v>2724</v>
      </c>
      <c r="D1161" s="242" t="s">
        <v>2694</v>
      </c>
      <c r="E1161" s="235" t="s">
        <v>2725</v>
      </c>
      <c r="F1161" s="241"/>
      <c r="G1161" s="241">
        <v>1</v>
      </c>
      <c r="H1161" s="234">
        <v>0</v>
      </c>
      <c r="I1161" s="241">
        <v>0</v>
      </c>
      <c r="J1161" s="185" t="str">
        <f t="shared" si="56"/>
        <v>O</v>
      </c>
      <c r="K1161" s="243" t="s">
        <v>2706</v>
      </c>
      <c r="L1161" s="241" t="s">
        <v>2696</v>
      </c>
      <c r="N1161" s="1" t="s">
        <v>2726</v>
      </c>
    </row>
    <row r="1162" spans="1:14" ht="13.5" customHeight="1">
      <c r="A1162" s="183" t="s">
        <v>2627</v>
      </c>
      <c r="B1162" s="242" t="s">
        <v>2702</v>
      </c>
      <c r="C1162" s="241" t="s">
        <v>2724</v>
      </c>
      <c r="D1162" s="242" t="s">
        <v>2727</v>
      </c>
      <c r="E1162" s="235" t="s">
        <v>2728</v>
      </c>
      <c r="F1162" s="241"/>
      <c r="G1162" s="241">
        <v>1</v>
      </c>
      <c r="H1162" s="234">
        <v>0</v>
      </c>
      <c r="I1162" s="241">
        <v>0</v>
      </c>
      <c r="J1162" s="185" t="str">
        <f t="shared" si="56"/>
        <v>O</v>
      </c>
      <c r="K1162" s="243" t="s">
        <v>2706</v>
      </c>
      <c r="L1162" s="241" t="s">
        <v>2729</v>
      </c>
      <c r="N1162" s="1" t="s">
        <v>2730</v>
      </c>
    </row>
    <row r="1163" spans="1:14" ht="13.5" customHeight="1">
      <c r="A1163" s="183" t="s">
        <v>2627</v>
      </c>
      <c r="B1163" s="242" t="s">
        <v>2702</v>
      </c>
      <c r="C1163" s="241" t="s">
        <v>2724</v>
      </c>
      <c r="D1163" s="242" t="s">
        <v>2731</v>
      </c>
      <c r="E1163" s="235" t="s">
        <v>2732</v>
      </c>
      <c r="F1163" s="241"/>
      <c r="G1163" s="241">
        <v>1</v>
      </c>
      <c r="H1163" s="234">
        <v>0</v>
      </c>
      <c r="I1163" s="241">
        <v>0</v>
      </c>
      <c r="J1163" s="185" t="str">
        <f t="shared" si="56"/>
        <v>O</v>
      </c>
      <c r="K1163" s="243" t="s">
        <v>2706</v>
      </c>
      <c r="L1163" s="241" t="s">
        <v>2733</v>
      </c>
      <c r="N1163" s="1" t="s">
        <v>2734</v>
      </c>
    </row>
    <row r="1164" spans="1:14" ht="13.5" customHeight="1">
      <c r="A1164" s="183" t="s">
        <v>2627</v>
      </c>
      <c r="B1164" s="242" t="s">
        <v>2702</v>
      </c>
      <c r="C1164" s="241" t="s">
        <v>2735</v>
      </c>
      <c r="D1164" s="242" t="s">
        <v>2704</v>
      </c>
      <c r="E1164" s="235" t="s">
        <v>2736</v>
      </c>
      <c r="F1164" s="241"/>
      <c r="G1164" s="241">
        <v>1</v>
      </c>
      <c r="H1164" s="234">
        <v>0</v>
      </c>
      <c r="I1164" s="241">
        <v>0</v>
      </c>
      <c r="J1164" s="185" t="str">
        <f t="shared" si="56"/>
        <v>O</v>
      </c>
      <c r="K1164" s="243" t="s">
        <v>2706</v>
      </c>
      <c r="L1164" s="241" t="s">
        <v>2715</v>
      </c>
      <c r="N1164" s="1" t="s">
        <v>2631</v>
      </c>
    </row>
    <row r="1165" spans="1:14" ht="13.5" customHeight="1">
      <c r="A1165" s="183" t="s">
        <v>2627</v>
      </c>
      <c r="B1165" s="242" t="s">
        <v>2702</v>
      </c>
      <c r="C1165" s="241" t="s">
        <v>2735</v>
      </c>
      <c r="D1165" s="242" t="s">
        <v>2710</v>
      </c>
      <c r="E1165" s="235" t="s">
        <v>2737</v>
      </c>
      <c r="F1165" s="241"/>
      <c r="G1165" s="241">
        <v>1</v>
      </c>
      <c r="H1165" s="234">
        <v>0</v>
      </c>
      <c r="I1165" s="241">
        <v>0</v>
      </c>
      <c r="J1165" s="185" t="str">
        <f t="shared" si="56"/>
        <v>O</v>
      </c>
      <c r="K1165" s="243" t="s">
        <v>2706</v>
      </c>
      <c r="L1165" s="241" t="s">
        <v>2738</v>
      </c>
      <c r="N1165" s="1" t="s">
        <v>2739</v>
      </c>
    </row>
    <row r="1166" spans="1:14" ht="13.5" customHeight="1">
      <c r="A1166" s="183" t="s">
        <v>2627</v>
      </c>
      <c r="B1166" s="242" t="s">
        <v>2702</v>
      </c>
      <c r="C1166" s="241" t="s">
        <v>2407</v>
      </c>
      <c r="D1166" s="242" t="s">
        <v>2469</v>
      </c>
      <c r="E1166" s="235" t="s">
        <v>2740</v>
      </c>
      <c r="F1166" s="241"/>
      <c r="G1166" s="241">
        <v>2</v>
      </c>
      <c r="H1166" s="234">
        <v>0</v>
      </c>
      <c r="I1166" s="241">
        <v>0</v>
      </c>
      <c r="J1166" s="185" t="str">
        <f t="shared" si="56"/>
        <v>O</v>
      </c>
      <c r="K1166" s="243" t="s">
        <v>2706</v>
      </c>
      <c r="L1166" s="241" t="s">
        <v>2741</v>
      </c>
      <c r="N1166" s="1" t="s">
        <v>2742</v>
      </c>
    </row>
    <row r="1167" spans="1:14" ht="13.5" customHeight="1">
      <c r="A1167" s="183" t="s">
        <v>2627</v>
      </c>
      <c r="B1167" s="242" t="s">
        <v>2702</v>
      </c>
      <c r="C1167" s="241" t="s">
        <v>2407</v>
      </c>
      <c r="D1167" s="242" t="s">
        <v>2469</v>
      </c>
      <c r="E1167" s="235" t="s">
        <v>2743</v>
      </c>
      <c r="F1167" s="241"/>
      <c r="G1167" s="241">
        <v>1</v>
      </c>
      <c r="H1167" s="234">
        <v>0</v>
      </c>
      <c r="I1167" s="241">
        <v>0</v>
      </c>
      <c r="J1167" s="185" t="str">
        <f t="shared" si="56"/>
        <v>O</v>
      </c>
      <c r="K1167" s="243" t="s">
        <v>2706</v>
      </c>
      <c r="L1167" s="241" t="s">
        <v>2741</v>
      </c>
      <c r="N1167" s="1" t="s">
        <v>2744</v>
      </c>
    </row>
    <row r="1168" spans="1:14" ht="13.5" customHeight="1">
      <c r="A1168" s="183" t="s">
        <v>2627</v>
      </c>
      <c r="B1168" s="242" t="s">
        <v>2702</v>
      </c>
      <c r="C1168" s="241" t="s">
        <v>2407</v>
      </c>
      <c r="D1168" s="242" t="s">
        <v>2745</v>
      </c>
      <c r="E1168" s="235" t="s">
        <v>2746</v>
      </c>
      <c r="F1168" s="241"/>
      <c r="G1168" s="241">
        <v>3</v>
      </c>
      <c r="H1168" s="234">
        <v>0</v>
      </c>
      <c r="I1168" s="241">
        <v>0</v>
      </c>
      <c r="J1168" s="185" t="str">
        <f t="shared" si="56"/>
        <v>O</v>
      </c>
      <c r="K1168" s="243" t="s">
        <v>2706</v>
      </c>
      <c r="L1168" s="241" t="s">
        <v>2747</v>
      </c>
      <c r="N1168" s="1" t="s">
        <v>2748</v>
      </c>
    </row>
    <row r="1169" spans="1:14" ht="13.5" customHeight="1">
      <c r="A1169" s="183" t="s">
        <v>2627</v>
      </c>
      <c r="B1169" s="242" t="s">
        <v>2702</v>
      </c>
      <c r="C1169" s="241" t="s">
        <v>2407</v>
      </c>
      <c r="D1169" s="242" t="s">
        <v>2745</v>
      </c>
      <c r="E1169" s="235" t="s">
        <v>2749</v>
      </c>
      <c r="F1169" s="241"/>
      <c r="G1169" s="241">
        <v>1</v>
      </c>
      <c r="H1169" s="234">
        <v>0</v>
      </c>
      <c r="I1169" s="241">
        <v>0</v>
      </c>
      <c r="J1169" s="185" t="str">
        <f t="shared" si="56"/>
        <v>O</v>
      </c>
      <c r="K1169" s="243" t="s">
        <v>2706</v>
      </c>
      <c r="L1169" s="241" t="s">
        <v>2750</v>
      </c>
      <c r="N1169" s="1" t="s">
        <v>2751</v>
      </c>
    </row>
    <row r="1170" spans="1:14" ht="13.5" customHeight="1">
      <c r="A1170" s="183" t="s">
        <v>2627</v>
      </c>
      <c r="B1170" s="242" t="s">
        <v>2702</v>
      </c>
      <c r="C1170" s="241" t="s">
        <v>2407</v>
      </c>
      <c r="D1170" s="242" t="s">
        <v>2752</v>
      </c>
      <c r="E1170" s="235" t="s">
        <v>2753</v>
      </c>
      <c r="F1170" s="241"/>
      <c r="G1170" s="241">
        <v>1</v>
      </c>
      <c r="H1170" s="234">
        <v>0</v>
      </c>
      <c r="I1170" s="241">
        <v>0</v>
      </c>
      <c r="J1170" s="185" t="str">
        <f t="shared" si="56"/>
        <v>O</v>
      </c>
      <c r="K1170" s="243" t="s">
        <v>2706</v>
      </c>
      <c r="L1170" s="241" t="s">
        <v>2754</v>
      </c>
      <c r="N1170" s="1" t="s">
        <v>2755</v>
      </c>
    </row>
    <row r="1171" spans="1:14" ht="13.5" customHeight="1">
      <c r="A1171" s="183" t="s">
        <v>2627</v>
      </c>
      <c r="B1171" s="242" t="s">
        <v>2702</v>
      </c>
      <c r="C1171" s="241" t="s">
        <v>2407</v>
      </c>
      <c r="D1171" s="242" t="s">
        <v>2756</v>
      </c>
      <c r="E1171" s="235" t="s">
        <v>2757</v>
      </c>
      <c r="F1171" s="241"/>
      <c r="G1171" s="241">
        <v>2</v>
      </c>
      <c r="H1171" s="234">
        <v>0</v>
      </c>
      <c r="I1171" s="241">
        <v>0</v>
      </c>
      <c r="J1171" s="185" t="str">
        <f t="shared" si="56"/>
        <v>O</v>
      </c>
      <c r="K1171" s="243" t="s">
        <v>2706</v>
      </c>
      <c r="L1171" s="241" t="s">
        <v>2741</v>
      </c>
      <c r="N1171" s="1" t="s">
        <v>2758</v>
      </c>
    </row>
    <row r="1172" spans="1:14" ht="13.5" customHeight="1">
      <c r="A1172" s="183" t="s">
        <v>2627</v>
      </c>
      <c r="B1172" s="242" t="s">
        <v>2702</v>
      </c>
      <c r="C1172" s="241" t="s">
        <v>2407</v>
      </c>
      <c r="D1172" s="242" t="s">
        <v>2759</v>
      </c>
      <c r="E1172" s="235" t="s">
        <v>2760</v>
      </c>
      <c r="F1172" s="241"/>
      <c r="G1172" s="241">
        <v>1</v>
      </c>
      <c r="H1172" s="234">
        <v>0</v>
      </c>
      <c r="I1172" s="241">
        <v>0</v>
      </c>
      <c r="J1172" s="185" t="str">
        <f t="shared" si="56"/>
        <v>O</v>
      </c>
      <c r="K1172" s="243" t="s">
        <v>2706</v>
      </c>
      <c r="L1172" s="241" t="s">
        <v>2761</v>
      </c>
      <c r="N1172" s="1" t="s">
        <v>2762</v>
      </c>
    </row>
    <row r="1173" spans="1:14" ht="13.5" customHeight="1">
      <c r="A1173" s="183" t="s">
        <v>2627</v>
      </c>
      <c r="B1173" s="242" t="s">
        <v>2702</v>
      </c>
      <c r="C1173" s="241" t="s">
        <v>2407</v>
      </c>
      <c r="D1173" s="242" t="s">
        <v>2763</v>
      </c>
      <c r="E1173" s="235" t="s">
        <v>2764</v>
      </c>
      <c r="F1173" s="241"/>
      <c r="G1173" s="241">
        <v>1</v>
      </c>
      <c r="H1173" s="234">
        <v>0</v>
      </c>
      <c r="I1173" s="241">
        <v>0</v>
      </c>
      <c r="J1173" s="185" t="str">
        <f t="shared" si="56"/>
        <v>O</v>
      </c>
      <c r="K1173" s="243" t="s">
        <v>2706</v>
      </c>
      <c r="L1173" s="241" t="s">
        <v>2765</v>
      </c>
      <c r="N1173" s="1" t="s">
        <v>2766</v>
      </c>
    </row>
    <row r="1174" spans="1:14" ht="13.5" customHeight="1">
      <c r="A1174" s="183" t="s">
        <v>2627</v>
      </c>
      <c r="B1174" s="242" t="s">
        <v>2767</v>
      </c>
      <c r="C1174" s="241" t="s">
        <v>2768</v>
      </c>
      <c r="D1174" s="242" t="s">
        <v>2631</v>
      </c>
      <c r="E1174" s="235" t="s">
        <v>2631</v>
      </c>
      <c r="F1174" s="241"/>
      <c r="G1174" s="241">
        <v>1</v>
      </c>
      <c r="H1174" s="234">
        <v>0</v>
      </c>
      <c r="I1174" s="241">
        <v>0</v>
      </c>
      <c r="J1174" s="185" t="str">
        <f t="shared" si="56"/>
        <v>O</v>
      </c>
      <c r="K1174" s="243" t="s">
        <v>2769</v>
      </c>
      <c r="L1174" s="241" t="s">
        <v>2770</v>
      </c>
      <c r="N1174" s="1" t="s">
        <v>2771</v>
      </c>
    </row>
    <row r="1175" spans="1:14" ht="13.5" customHeight="1">
      <c r="A1175" s="183" t="s">
        <v>2627</v>
      </c>
      <c r="B1175" s="242" t="s">
        <v>2772</v>
      </c>
      <c r="C1175" s="241" t="s">
        <v>2768</v>
      </c>
      <c r="D1175" s="242" t="s">
        <v>2631</v>
      </c>
      <c r="E1175" s="235" t="s">
        <v>2631</v>
      </c>
      <c r="F1175" s="241"/>
      <c r="G1175" s="241">
        <v>1</v>
      </c>
      <c r="H1175" s="234">
        <v>0</v>
      </c>
      <c r="I1175" s="241">
        <v>0</v>
      </c>
      <c r="J1175" s="185" t="str">
        <f t="shared" si="56"/>
        <v>O</v>
      </c>
      <c r="K1175" s="243" t="s">
        <v>2769</v>
      </c>
      <c r="L1175" s="241" t="s">
        <v>2770</v>
      </c>
      <c r="N1175" s="1" t="s">
        <v>2771</v>
      </c>
    </row>
    <row r="1176" spans="1:14" ht="13.5" customHeight="1">
      <c r="A1176" s="183" t="s">
        <v>2627</v>
      </c>
      <c r="B1176" s="242" t="s">
        <v>2767</v>
      </c>
      <c r="C1176" s="241" t="s">
        <v>2773</v>
      </c>
      <c r="D1176" s="242" t="s">
        <v>2774</v>
      </c>
      <c r="E1176" s="235"/>
      <c r="F1176" s="241"/>
      <c r="G1176" s="241">
        <v>1</v>
      </c>
      <c r="H1176" s="234">
        <v>0</v>
      </c>
      <c r="I1176" s="241">
        <v>0</v>
      </c>
      <c r="J1176" s="185" t="str">
        <f t="shared" si="56"/>
        <v>O</v>
      </c>
      <c r="K1176" s="243" t="s">
        <v>2769</v>
      </c>
      <c r="L1176" s="241" t="s">
        <v>2775</v>
      </c>
    </row>
    <row r="1177" spans="1:14" ht="13.5" customHeight="1">
      <c r="A1177" s="183" t="s">
        <v>2627</v>
      </c>
      <c r="B1177" s="242" t="s">
        <v>2772</v>
      </c>
      <c r="C1177" s="241" t="s">
        <v>2773</v>
      </c>
      <c r="D1177" s="242" t="s">
        <v>2774</v>
      </c>
      <c r="E1177" s="235"/>
      <c r="F1177" s="241"/>
      <c r="G1177" s="241">
        <v>1</v>
      </c>
      <c r="H1177" s="234">
        <v>0</v>
      </c>
      <c r="I1177" s="241">
        <v>0</v>
      </c>
      <c r="J1177" s="185" t="str">
        <f t="shared" si="56"/>
        <v>O</v>
      </c>
      <c r="K1177" s="243"/>
      <c r="L1177" s="241" t="s">
        <v>2775</v>
      </c>
    </row>
    <row r="1178" spans="1:14" ht="13.5" customHeight="1">
      <c r="A1178" s="183" t="s">
        <v>2627</v>
      </c>
      <c r="B1178" s="242" t="s">
        <v>2767</v>
      </c>
      <c r="C1178" s="241" t="s">
        <v>2661</v>
      </c>
      <c r="D1178" s="242" t="s">
        <v>2776</v>
      </c>
      <c r="E1178" s="235"/>
      <c r="F1178" s="241"/>
      <c r="G1178" s="241">
        <v>4</v>
      </c>
      <c r="H1178" s="234">
        <v>0</v>
      </c>
      <c r="I1178" s="241">
        <v>0</v>
      </c>
      <c r="J1178" s="185" t="str">
        <f t="shared" si="56"/>
        <v>O</v>
      </c>
      <c r="K1178" s="243"/>
      <c r="L1178" s="241" t="s">
        <v>2777</v>
      </c>
      <c r="N1178" s="1" t="s">
        <v>2778</v>
      </c>
    </row>
    <row r="1179" spans="1:14" ht="13.5" customHeight="1">
      <c r="A1179" s="183" t="s">
        <v>2627</v>
      </c>
      <c r="B1179" s="242" t="s">
        <v>2772</v>
      </c>
      <c r="C1179" s="241" t="s">
        <v>2661</v>
      </c>
      <c r="D1179" s="242" t="s">
        <v>2774</v>
      </c>
      <c r="E1179" s="235"/>
      <c r="F1179" s="241"/>
      <c r="G1179" s="241">
        <v>4</v>
      </c>
      <c r="H1179" s="234">
        <v>0</v>
      </c>
      <c r="I1179" s="241">
        <v>0</v>
      </c>
      <c r="J1179" s="185" t="str">
        <f t="shared" si="56"/>
        <v>O</v>
      </c>
      <c r="K1179" s="243"/>
      <c r="L1179" s="241" t="s">
        <v>2777</v>
      </c>
      <c r="N1179" s="1" t="s">
        <v>2778</v>
      </c>
    </row>
    <row r="1180" spans="1:14" ht="13.5" customHeight="1">
      <c r="A1180" s="183" t="s">
        <v>2627</v>
      </c>
      <c r="B1180" s="242" t="s">
        <v>2767</v>
      </c>
      <c r="C1180" s="241" t="s">
        <v>2779</v>
      </c>
      <c r="D1180" s="242" t="s">
        <v>2780</v>
      </c>
      <c r="E1180" s="235" t="s">
        <v>2781</v>
      </c>
      <c r="F1180" s="241"/>
      <c r="G1180" s="241">
        <v>1</v>
      </c>
      <c r="H1180" s="234">
        <v>0</v>
      </c>
      <c r="I1180" s="241">
        <v>0</v>
      </c>
      <c r="J1180" s="185" t="str">
        <f t="shared" si="56"/>
        <v>O</v>
      </c>
      <c r="K1180" s="243"/>
      <c r="L1180" s="241" t="s">
        <v>2782</v>
      </c>
      <c r="N1180" s="1" t="s">
        <v>2780</v>
      </c>
    </row>
    <row r="1181" spans="1:14" ht="13.5" customHeight="1">
      <c r="A1181" s="183" t="s">
        <v>2627</v>
      </c>
      <c r="B1181" s="242" t="s">
        <v>2772</v>
      </c>
      <c r="C1181" s="241" t="s">
        <v>2779</v>
      </c>
      <c r="D1181" s="242" t="s">
        <v>2780</v>
      </c>
      <c r="E1181" s="235" t="s">
        <v>2781</v>
      </c>
      <c r="F1181" s="241"/>
      <c r="G1181" s="241">
        <v>1</v>
      </c>
      <c r="H1181" s="234">
        <v>0</v>
      </c>
      <c r="I1181" s="241">
        <v>0</v>
      </c>
      <c r="J1181" s="185" t="str">
        <f t="shared" si="56"/>
        <v>O</v>
      </c>
      <c r="K1181" s="243"/>
      <c r="L1181" s="241" t="s">
        <v>2782</v>
      </c>
      <c r="N1181" s="1" t="s">
        <v>2780</v>
      </c>
    </row>
    <row r="1182" spans="1:14" ht="13.5" customHeight="1">
      <c r="A1182" s="183" t="s">
        <v>2627</v>
      </c>
      <c r="B1182" s="242" t="s">
        <v>2767</v>
      </c>
      <c r="C1182" s="241" t="s">
        <v>2783</v>
      </c>
      <c r="D1182" s="242" t="s">
        <v>2784</v>
      </c>
      <c r="E1182" s="235" t="s">
        <v>2631</v>
      </c>
      <c r="F1182" s="241"/>
      <c r="G1182" s="241">
        <v>2</v>
      </c>
      <c r="H1182" s="234">
        <v>1</v>
      </c>
      <c r="I1182" s="241">
        <v>1</v>
      </c>
      <c r="J1182" s="185" t="str">
        <f t="shared" si="56"/>
        <v>O</v>
      </c>
      <c r="K1182" s="243" t="s">
        <v>2769</v>
      </c>
      <c r="L1182" s="241" t="s">
        <v>2785</v>
      </c>
      <c r="N1182" s="1" t="s">
        <v>2786</v>
      </c>
    </row>
    <row r="1183" spans="1:14" ht="13.5" customHeight="1">
      <c r="A1183" s="183" t="s">
        <v>2627</v>
      </c>
      <c r="B1183" s="242" t="s">
        <v>2787</v>
      </c>
      <c r="C1183" s="241" t="s">
        <v>2788</v>
      </c>
      <c r="D1183" s="242" t="s">
        <v>2789</v>
      </c>
      <c r="E1183" s="235" t="s">
        <v>2631</v>
      </c>
      <c r="F1183" s="241"/>
      <c r="G1183" s="241">
        <v>2</v>
      </c>
      <c r="H1183" s="234">
        <v>10</v>
      </c>
      <c r="I1183" s="241">
        <v>10</v>
      </c>
      <c r="J1183" s="185" t="str">
        <f t="shared" si="56"/>
        <v>O</v>
      </c>
      <c r="K1183" s="243" t="s">
        <v>2769</v>
      </c>
      <c r="L1183" s="241" t="s">
        <v>2790</v>
      </c>
      <c r="N1183" s="1" t="s">
        <v>2789</v>
      </c>
    </row>
    <row r="1184" spans="1:14" ht="13.5" customHeight="1">
      <c r="A1184" s="183" t="s">
        <v>2627</v>
      </c>
      <c r="B1184" s="242" t="s">
        <v>2787</v>
      </c>
      <c r="C1184" s="241" t="s">
        <v>2791</v>
      </c>
      <c r="D1184" s="242" t="s">
        <v>2631</v>
      </c>
      <c r="E1184" s="235" t="s">
        <v>2631</v>
      </c>
      <c r="F1184" s="241"/>
      <c r="G1184" s="241">
        <v>1</v>
      </c>
      <c r="H1184" s="234">
        <v>0</v>
      </c>
      <c r="I1184" s="241">
        <v>0</v>
      </c>
      <c r="J1184" s="185" t="str">
        <f t="shared" si="56"/>
        <v>O</v>
      </c>
      <c r="K1184" s="243" t="s">
        <v>2769</v>
      </c>
      <c r="L1184" s="241" t="s">
        <v>2792</v>
      </c>
      <c r="N1184" s="1" t="s">
        <v>2793</v>
      </c>
    </row>
    <row r="1185" spans="1:14" ht="13.5" customHeight="1">
      <c r="A1185" s="183" t="s">
        <v>2627</v>
      </c>
      <c r="B1185" s="242" t="s">
        <v>2787</v>
      </c>
      <c r="C1185" s="241" t="s">
        <v>2794</v>
      </c>
      <c r="D1185" s="242" t="s">
        <v>2795</v>
      </c>
      <c r="E1185" s="235" t="s">
        <v>2796</v>
      </c>
      <c r="F1185" s="241"/>
      <c r="G1185" s="241">
        <v>2</v>
      </c>
      <c r="H1185" s="234">
        <v>0</v>
      </c>
      <c r="I1185" s="241">
        <v>0</v>
      </c>
      <c r="J1185" s="185" t="str">
        <f t="shared" si="56"/>
        <v>O</v>
      </c>
      <c r="K1185" s="243" t="s">
        <v>2797</v>
      </c>
      <c r="L1185" s="241" t="s">
        <v>2798</v>
      </c>
      <c r="N1185" s="1" t="s">
        <v>2799</v>
      </c>
    </row>
    <row r="1186" spans="1:14" ht="13.5" customHeight="1">
      <c r="A1186" s="183" t="s">
        <v>2627</v>
      </c>
      <c r="B1186" s="242" t="s">
        <v>2787</v>
      </c>
      <c r="C1186" s="241" t="s">
        <v>2800</v>
      </c>
      <c r="D1186" s="242" t="s">
        <v>2631</v>
      </c>
      <c r="E1186" s="235" t="s">
        <v>2801</v>
      </c>
      <c r="F1186" s="241"/>
      <c r="G1186" s="241">
        <v>3</v>
      </c>
      <c r="H1186" s="234">
        <v>1</v>
      </c>
      <c r="I1186" s="241">
        <v>1</v>
      </c>
      <c r="J1186" s="185" t="str">
        <f t="shared" si="56"/>
        <v>O</v>
      </c>
      <c r="K1186" s="243" t="s">
        <v>2769</v>
      </c>
      <c r="L1186" s="241" t="s">
        <v>2802</v>
      </c>
      <c r="N1186" s="1" t="s">
        <v>2803</v>
      </c>
    </row>
    <row r="1187" spans="1:14" ht="13.5" customHeight="1">
      <c r="A1187" s="183" t="s">
        <v>2627</v>
      </c>
      <c r="B1187" s="242" t="s">
        <v>2787</v>
      </c>
      <c r="C1187" s="241" t="s">
        <v>2804</v>
      </c>
      <c r="D1187" s="242" t="s">
        <v>2710</v>
      </c>
      <c r="E1187" s="235" t="s">
        <v>2631</v>
      </c>
      <c r="F1187" s="241"/>
      <c r="G1187" s="241">
        <v>2</v>
      </c>
      <c r="H1187" s="234">
        <v>0</v>
      </c>
      <c r="I1187" s="241">
        <v>0</v>
      </c>
      <c r="J1187" s="185" t="str">
        <f t="shared" si="56"/>
        <v>O</v>
      </c>
      <c r="K1187" s="243" t="s">
        <v>2769</v>
      </c>
      <c r="L1187" s="241" t="s">
        <v>2805</v>
      </c>
      <c r="N1187" s="1" t="s">
        <v>2806</v>
      </c>
    </row>
    <row r="1188" spans="1:14" ht="13.5" customHeight="1">
      <c r="A1188" s="183" t="s">
        <v>2627</v>
      </c>
      <c r="B1188" s="242" t="s">
        <v>2787</v>
      </c>
      <c r="C1188" s="241" t="s">
        <v>2807</v>
      </c>
      <c r="D1188" s="242" t="s">
        <v>334</v>
      </c>
      <c r="E1188" s="235" t="s">
        <v>2808</v>
      </c>
      <c r="F1188" s="241"/>
      <c r="G1188" s="241">
        <v>2</v>
      </c>
      <c r="H1188" s="234">
        <v>0</v>
      </c>
      <c r="I1188" s="241">
        <v>0</v>
      </c>
      <c r="J1188" s="185" t="str">
        <f t="shared" si="56"/>
        <v>O</v>
      </c>
      <c r="K1188" s="243"/>
      <c r="L1188" s="241" t="s">
        <v>2809</v>
      </c>
      <c r="N1188" s="1" t="s">
        <v>2810</v>
      </c>
    </row>
    <row r="1189" spans="1:14" ht="13.5" customHeight="1">
      <c r="A1189" s="183" t="s">
        <v>2627</v>
      </c>
      <c r="B1189" s="242" t="s">
        <v>2787</v>
      </c>
      <c r="C1189" s="241" t="s">
        <v>2811</v>
      </c>
      <c r="D1189" s="242" t="s">
        <v>334</v>
      </c>
      <c r="E1189" s="235" t="s">
        <v>2812</v>
      </c>
      <c r="F1189" s="241"/>
      <c r="G1189" s="241">
        <v>2</v>
      </c>
      <c r="H1189" s="234">
        <v>0</v>
      </c>
      <c r="I1189" s="241">
        <v>0</v>
      </c>
      <c r="J1189" s="185" t="str">
        <f t="shared" si="56"/>
        <v>O</v>
      </c>
      <c r="K1189" s="243"/>
      <c r="L1189" s="241" t="s">
        <v>2813</v>
      </c>
      <c r="N1189" s="1" t="s">
        <v>2814</v>
      </c>
    </row>
    <row r="1190" spans="1:14" ht="13.5" customHeight="1">
      <c r="A1190" s="183" t="s">
        <v>2627</v>
      </c>
      <c r="B1190" s="242" t="s">
        <v>2787</v>
      </c>
      <c r="C1190" s="241" t="s">
        <v>2815</v>
      </c>
      <c r="D1190" s="242" t="s">
        <v>2631</v>
      </c>
      <c r="E1190" s="235" t="s">
        <v>2631</v>
      </c>
      <c r="F1190" s="241"/>
      <c r="G1190" s="241">
        <v>2</v>
      </c>
      <c r="H1190" s="234">
        <v>2</v>
      </c>
      <c r="I1190" s="241">
        <v>2</v>
      </c>
      <c r="J1190" s="185" t="str">
        <f t="shared" si="56"/>
        <v>O</v>
      </c>
      <c r="K1190" s="243" t="s">
        <v>2769</v>
      </c>
      <c r="L1190" s="241" t="s">
        <v>2816</v>
      </c>
      <c r="N1190" s="1" t="s">
        <v>2817</v>
      </c>
    </row>
    <row r="1191" spans="1:14" ht="13.5" customHeight="1">
      <c r="A1191" s="183" t="s">
        <v>2627</v>
      </c>
      <c r="B1191" s="242" t="s">
        <v>2818</v>
      </c>
      <c r="C1191" s="241" t="s">
        <v>2819</v>
      </c>
      <c r="D1191" s="242" t="s">
        <v>2820</v>
      </c>
      <c r="E1191" s="235" t="s">
        <v>2821</v>
      </c>
      <c r="F1191" s="241"/>
      <c r="G1191" s="241">
        <v>2</v>
      </c>
      <c r="H1191" s="234">
        <v>2</v>
      </c>
      <c r="I1191" s="241">
        <v>2</v>
      </c>
      <c r="J1191" s="185" t="str">
        <f t="shared" si="56"/>
        <v>O</v>
      </c>
      <c r="K1191" s="243" t="s">
        <v>2822</v>
      </c>
      <c r="L1191" s="241" t="s">
        <v>2816</v>
      </c>
      <c r="N1191" s="1" t="s">
        <v>2823</v>
      </c>
    </row>
    <row r="1192" spans="1:14" ht="13.5" customHeight="1">
      <c r="A1192" s="183" t="s">
        <v>2627</v>
      </c>
      <c r="B1192" s="242" t="s">
        <v>2787</v>
      </c>
      <c r="C1192" s="241" t="s">
        <v>2824</v>
      </c>
      <c r="D1192" s="242"/>
      <c r="E1192" s="235" t="s">
        <v>2631</v>
      </c>
      <c r="F1192" s="241"/>
      <c r="G1192" s="241">
        <v>2</v>
      </c>
      <c r="H1192" s="234">
        <v>0</v>
      </c>
      <c r="I1192" s="241">
        <v>0</v>
      </c>
      <c r="J1192" s="185" t="str">
        <f t="shared" si="56"/>
        <v>O</v>
      </c>
      <c r="K1192" s="243" t="s">
        <v>2825</v>
      </c>
      <c r="L1192" s="241" t="s">
        <v>2826</v>
      </c>
      <c r="N1192" s="1" t="s">
        <v>2827</v>
      </c>
    </row>
    <row r="1193" spans="1:14" ht="13.5" customHeight="1">
      <c r="A1193" s="183" t="s">
        <v>2627</v>
      </c>
      <c r="B1193" s="242" t="s">
        <v>2787</v>
      </c>
      <c r="C1193" s="241" t="s">
        <v>2828</v>
      </c>
      <c r="D1193" s="242" t="s">
        <v>2829</v>
      </c>
      <c r="E1193" s="235" t="s">
        <v>2631</v>
      </c>
      <c r="F1193" s="241"/>
      <c r="G1193" s="241">
        <v>2</v>
      </c>
      <c r="H1193" s="234">
        <v>0</v>
      </c>
      <c r="I1193" s="241">
        <v>0</v>
      </c>
      <c r="J1193" s="185" t="str">
        <f t="shared" si="56"/>
        <v>O</v>
      </c>
      <c r="K1193" s="243" t="s">
        <v>2822</v>
      </c>
      <c r="L1193" s="241" t="s">
        <v>2830</v>
      </c>
      <c r="N1193" s="1" t="s">
        <v>2831</v>
      </c>
    </row>
    <row r="1194" spans="1:14" ht="13.5" customHeight="1">
      <c r="A1194" s="183" t="s">
        <v>2627</v>
      </c>
      <c r="B1194" s="242" t="s">
        <v>2787</v>
      </c>
      <c r="C1194" s="241" t="s">
        <v>2832</v>
      </c>
      <c r="D1194" s="242" t="s">
        <v>2833</v>
      </c>
      <c r="E1194" s="235" t="s">
        <v>2631</v>
      </c>
      <c r="F1194" s="241"/>
      <c r="G1194" s="241">
        <v>2</v>
      </c>
      <c r="H1194" s="234">
        <v>10</v>
      </c>
      <c r="I1194" s="241">
        <v>10</v>
      </c>
      <c r="J1194" s="185" t="str">
        <f t="shared" si="56"/>
        <v>O</v>
      </c>
      <c r="K1194" s="243" t="s">
        <v>2822</v>
      </c>
      <c r="L1194" s="241" t="s">
        <v>2834</v>
      </c>
      <c r="N1194" s="1" t="s">
        <v>2835</v>
      </c>
    </row>
    <row r="1195" spans="1:14" ht="13.5" customHeight="1">
      <c r="A1195" s="183" t="s">
        <v>2627</v>
      </c>
      <c r="B1195" s="242" t="s">
        <v>2787</v>
      </c>
      <c r="C1195" s="241" t="s">
        <v>2836</v>
      </c>
      <c r="D1195" s="242" t="s">
        <v>2837</v>
      </c>
      <c r="E1195" s="235" t="s">
        <v>2631</v>
      </c>
      <c r="F1195" s="241"/>
      <c r="G1195" s="241">
        <v>2</v>
      </c>
      <c r="H1195" s="234">
        <v>0</v>
      </c>
      <c r="I1195" s="241">
        <v>0</v>
      </c>
      <c r="J1195" s="185" t="str">
        <f t="shared" si="56"/>
        <v>O</v>
      </c>
      <c r="K1195" s="243" t="s">
        <v>2822</v>
      </c>
      <c r="L1195" s="241" t="s">
        <v>2785</v>
      </c>
      <c r="N1195" s="1" t="s">
        <v>2838</v>
      </c>
    </row>
    <row r="1196" spans="1:14" ht="13.5" customHeight="1">
      <c r="A1196" s="183" t="s">
        <v>2627</v>
      </c>
      <c r="B1196" s="242" t="s">
        <v>2787</v>
      </c>
      <c r="C1196" s="241" t="s">
        <v>2839</v>
      </c>
      <c r="D1196" s="242" t="s">
        <v>2840</v>
      </c>
      <c r="E1196" s="235" t="s">
        <v>2631</v>
      </c>
      <c r="F1196" s="241"/>
      <c r="G1196" s="241">
        <v>2</v>
      </c>
      <c r="H1196" s="234">
        <v>0</v>
      </c>
      <c r="I1196" s="241">
        <v>0</v>
      </c>
      <c r="J1196" s="185" t="str">
        <f t="shared" si="56"/>
        <v>O</v>
      </c>
      <c r="K1196" s="243" t="s">
        <v>2822</v>
      </c>
      <c r="L1196" s="241" t="s">
        <v>2826</v>
      </c>
      <c r="N1196" s="1" t="s">
        <v>2840</v>
      </c>
    </row>
    <row r="1197" spans="1:14" ht="13.5" customHeight="1">
      <c r="A1197" s="183" t="s">
        <v>2627</v>
      </c>
      <c r="B1197" s="242" t="s">
        <v>2787</v>
      </c>
      <c r="C1197" s="241" t="s">
        <v>2841</v>
      </c>
      <c r="D1197" s="242" t="s">
        <v>2842</v>
      </c>
      <c r="E1197" s="235" t="s">
        <v>2631</v>
      </c>
      <c r="F1197" s="241"/>
      <c r="G1197" s="241">
        <v>2</v>
      </c>
      <c r="H1197" s="234">
        <v>0</v>
      </c>
      <c r="I1197" s="241">
        <v>0</v>
      </c>
      <c r="J1197" s="185" t="str">
        <f t="shared" si="56"/>
        <v>O</v>
      </c>
      <c r="K1197" s="243" t="s">
        <v>2822</v>
      </c>
      <c r="L1197" s="241" t="s">
        <v>2826</v>
      </c>
      <c r="N1197" s="1" t="s">
        <v>2842</v>
      </c>
    </row>
    <row r="1198" spans="1:14" ht="13.5" customHeight="1">
      <c r="A1198" s="183" t="s">
        <v>2627</v>
      </c>
      <c r="B1198" s="242" t="s">
        <v>2787</v>
      </c>
      <c r="C1198" s="241" t="s">
        <v>2843</v>
      </c>
      <c r="D1198" s="242" t="s">
        <v>2844</v>
      </c>
      <c r="E1198" s="235" t="s">
        <v>2845</v>
      </c>
      <c r="F1198" s="241"/>
      <c r="G1198" s="241">
        <v>1</v>
      </c>
      <c r="H1198" s="234">
        <v>0</v>
      </c>
      <c r="I1198" s="241">
        <v>0</v>
      </c>
      <c r="J1198" s="185" t="str">
        <f t="shared" si="56"/>
        <v>O</v>
      </c>
      <c r="K1198" s="243" t="s">
        <v>2822</v>
      </c>
      <c r="L1198" s="241" t="s">
        <v>2663</v>
      </c>
    </row>
    <row r="1199" spans="1:14" ht="13.5" customHeight="1">
      <c r="A1199" s="183" t="s">
        <v>2627</v>
      </c>
      <c r="B1199" s="242" t="s">
        <v>2787</v>
      </c>
      <c r="C1199" s="241" t="s">
        <v>2843</v>
      </c>
      <c r="D1199" s="242" t="s">
        <v>2846</v>
      </c>
      <c r="E1199" s="235" t="s">
        <v>2845</v>
      </c>
      <c r="F1199" s="241"/>
      <c r="G1199" s="241">
        <v>1</v>
      </c>
      <c r="H1199" s="234">
        <v>0</v>
      </c>
      <c r="I1199" s="241">
        <v>0</v>
      </c>
      <c r="J1199" s="185" t="str">
        <f t="shared" si="56"/>
        <v>O</v>
      </c>
      <c r="K1199" s="243" t="s">
        <v>2822</v>
      </c>
      <c r="L1199" s="241" t="s">
        <v>2847</v>
      </c>
    </row>
    <row r="1200" spans="1:14" ht="13.5" customHeight="1">
      <c r="A1200" s="183" t="s">
        <v>2627</v>
      </c>
      <c r="B1200" s="242" t="s">
        <v>2848</v>
      </c>
      <c r="C1200" s="241" t="s">
        <v>2849</v>
      </c>
      <c r="D1200" s="242" t="s">
        <v>2850</v>
      </c>
      <c r="E1200" s="235" t="s">
        <v>2631</v>
      </c>
      <c r="F1200" s="241"/>
      <c r="G1200" s="241">
        <v>2</v>
      </c>
      <c r="H1200" s="260">
        <v>0</v>
      </c>
      <c r="I1200" s="241">
        <v>2</v>
      </c>
      <c r="J1200" s="185" t="str">
        <f t="shared" si="56"/>
        <v>X</v>
      </c>
      <c r="K1200" s="243" t="s">
        <v>2822</v>
      </c>
      <c r="L1200" s="241" t="s">
        <v>2813</v>
      </c>
      <c r="N1200" s="1" t="s">
        <v>2851</v>
      </c>
    </row>
    <row r="1201" spans="1:14" ht="13.5" customHeight="1">
      <c r="A1201" s="183" t="s">
        <v>2627</v>
      </c>
      <c r="B1201" s="242" t="s">
        <v>2848</v>
      </c>
      <c r="C1201" s="241" t="s">
        <v>2852</v>
      </c>
      <c r="D1201" s="242" t="s">
        <v>2853</v>
      </c>
      <c r="E1201" s="235" t="s">
        <v>2631</v>
      </c>
      <c r="F1201" s="241"/>
      <c r="G1201" s="241">
        <v>2</v>
      </c>
      <c r="H1201" s="234">
        <v>0</v>
      </c>
      <c r="I1201" s="241">
        <v>0</v>
      </c>
      <c r="J1201" s="185" t="str">
        <f t="shared" si="56"/>
        <v>O</v>
      </c>
      <c r="K1201" s="243" t="s">
        <v>2822</v>
      </c>
      <c r="L1201" s="241" t="s">
        <v>2854</v>
      </c>
    </row>
    <row r="1202" spans="1:14" ht="13.5" customHeight="1">
      <c r="A1202" s="183" t="s">
        <v>2627</v>
      </c>
      <c r="B1202" s="242" t="s">
        <v>2855</v>
      </c>
      <c r="C1202" s="241" t="s">
        <v>2856</v>
      </c>
      <c r="D1202" s="242" t="s">
        <v>2857</v>
      </c>
      <c r="E1202" s="235" t="s">
        <v>2631</v>
      </c>
      <c r="F1202" s="241"/>
      <c r="G1202" s="241">
        <v>2</v>
      </c>
      <c r="H1202" s="234">
        <v>0</v>
      </c>
      <c r="I1202" s="241">
        <v>0</v>
      </c>
      <c r="J1202" s="185" t="str">
        <f t="shared" si="56"/>
        <v>O</v>
      </c>
      <c r="K1202" s="243" t="s">
        <v>2822</v>
      </c>
      <c r="L1202" s="241" t="s">
        <v>2858</v>
      </c>
      <c r="N1202" s="1" t="s">
        <v>2631</v>
      </c>
    </row>
    <row r="1203" spans="1:14" ht="13.5" customHeight="1">
      <c r="A1203" s="183" t="s">
        <v>2627</v>
      </c>
      <c r="B1203" s="242" t="s">
        <v>2855</v>
      </c>
      <c r="C1203" s="241" t="s">
        <v>2856</v>
      </c>
      <c r="D1203" s="242" t="s">
        <v>2859</v>
      </c>
      <c r="E1203" s="235" t="s">
        <v>2631</v>
      </c>
      <c r="F1203" s="241"/>
      <c r="G1203" s="241">
        <v>2</v>
      </c>
      <c r="H1203" s="234">
        <v>0</v>
      </c>
      <c r="I1203" s="241">
        <v>0</v>
      </c>
      <c r="J1203" s="185" t="str">
        <f t="shared" si="56"/>
        <v>O</v>
      </c>
      <c r="K1203" s="243" t="s">
        <v>2822</v>
      </c>
      <c r="L1203" s="241" t="s">
        <v>2858</v>
      </c>
      <c r="N1203" s="1" t="s">
        <v>2631</v>
      </c>
    </row>
    <row r="1204" spans="1:14" ht="13.5" customHeight="1">
      <c r="A1204" s="183" t="s">
        <v>2627</v>
      </c>
      <c r="B1204" s="242" t="s">
        <v>2787</v>
      </c>
      <c r="C1204" s="241" t="s">
        <v>2860</v>
      </c>
      <c r="D1204" s="242" t="s">
        <v>2861</v>
      </c>
      <c r="E1204" s="235"/>
      <c r="F1204" s="241"/>
      <c r="G1204" s="241">
        <v>1</v>
      </c>
      <c r="H1204" s="234">
        <v>2</v>
      </c>
      <c r="I1204" s="241">
        <v>2</v>
      </c>
      <c r="J1204" s="185" t="str">
        <f t="shared" si="56"/>
        <v>O</v>
      </c>
      <c r="K1204" s="243" t="s">
        <v>2822</v>
      </c>
      <c r="L1204" s="241"/>
    </row>
    <row r="1205" spans="1:14" ht="13.5" customHeight="1">
      <c r="A1205" s="183" t="s">
        <v>2627</v>
      </c>
      <c r="B1205" s="242" t="s">
        <v>2787</v>
      </c>
      <c r="C1205" s="241" t="s">
        <v>2862</v>
      </c>
      <c r="D1205" s="242" t="s">
        <v>2863</v>
      </c>
      <c r="E1205" s="235" t="s">
        <v>2864</v>
      </c>
      <c r="F1205" s="241"/>
      <c r="G1205" s="241">
        <v>2</v>
      </c>
      <c r="H1205" s="234">
        <v>1</v>
      </c>
      <c r="I1205" s="241">
        <v>1</v>
      </c>
      <c r="J1205" s="185" t="str">
        <f t="shared" si="56"/>
        <v>O</v>
      </c>
      <c r="K1205" s="243" t="s">
        <v>2822</v>
      </c>
      <c r="L1205" s="241" t="s">
        <v>2865</v>
      </c>
      <c r="N1205" s="1" t="s">
        <v>2866</v>
      </c>
    </row>
    <row r="1206" spans="1:14" ht="13.5" customHeight="1">
      <c r="A1206" s="183" t="s">
        <v>2627</v>
      </c>
      <c r="B1206" s="242" t="s">
        <v>2787</v>
      </c>
      <c r="C1206" s="241" t="s">
        <v>2867</v>
      </c>
      <c r="D1206" s="242" t="s">
        <v>2868</v>
      </c>
      <c r="E1206" s="235" t="s">
        <v>2869</v>
      </c>
      <c r="F1206" s="241"/>
      <c r="G1206" s="241">
        <v>2</v>
      </c>
      <c r="H1206" s="260">
        <v>0</v>
      </c>
      <c r="I1206" s="241">
        <v>1</v>
      </c>
      <c r="J1206" s="185" t="str">
        <f t="shared" si="56"/>
        <v>X</v>
      </c>
      <c r="K1206" s="243" t="s">
        <v>2822</v>
      </c>
      <c r="L1206" s="241" t="s">
        <v>2870</v>
      </c>
      <c r="N1206" s="1" t="s">
        <v>2868</v>
      </c>
    </row>
    <row r="1207" spans="1:14" ht="13.5" customHeight="1">
      <c r="A1207" s="183" t="s">
        <v>2627</v>
      </c>
      <c r="B1207" s="242" t="s">
        <v>2787</v>
      </c>
      <c r="C1207" s="241" t="s">
        <v>2871</v>
      </c>
      <c r="D1207" s="242" t="s">
        <v>2872</v>
      </c>
      <c r="E1207" s="235" t="s">
        <v>2873</v>
      </c>
      <c r="F1207" s="241"/>
      <c r="G1207" s="241">
        <v>2</v>
      </c>
      <c r="H1207" s="234">
        <v>0</v>
      </c>
      <c r="I1207" s="241">
        <v>0</v>
      </c>
      <c r="J1207" s="185" t="str">
        <f t="shared" si="56"/>
        <v>O</v>
      </c>
      <c r="K1207" s="243" t="s">
        <v>2822</v>
      </c>
      <c r="L1207" s="241" t="s">
        <v>2870</v>
      </c>
      <c r="N1207" s="1" t="s">
        <v>2872</v>
      </c>
    </row>
    <row r="1208" spans="1:14" ht="13.5" customHeight="1">
      <c r="A1208" s="183" t="s">
        <v>2627</v>
      </c>
      <c r="B1208" s="242" t="s">
        <v>2874</v>
      </c>
      <c r="C1208" s="241" t="s">
        <v>2875</v>
      </c>
      <c r="D1208" s="242"/>
      <c r="E1208" s="235"/>
      <c r="F1208" s="241"/>
      <c r="G1208" s="241">
        <v>2</v>
      </c>
      <c r="H1208" s="234">
        <v>1</v>
      </c>
      <c r="I1208" s="241">
        <v>1</v>
      </c>
      <c r="J1208" s="185" t="str">
        <f t="shared" si="56"/>
        <v>O</v>
      </c>
      <c r="K1208" s="243" t="s">
        <v>2822</v>
      </c>
      <c r="L1208" s="241" t="s">
        <v>2870</v>
      </c>
    </row>
    <row r="1209" spans="1:14" ht="13.5" customHeight="1">
      <c r="A1209" s="183" t="s">
        <v>2627</v>
      </c>
      <c r="B1209" s="242" t="s">
        <v>2787</v>
      </c>
      <c r="C1209" s="241" t="s">
        <v>2876</v>
      </c>
      <c r="D1209" s="242" t="s">
        <v>2877</v>
      </c>
      <c r="E1209" s="235" t="s">
        <v>2878</v>
      </c>
      <c r="F1209" s="241"/>
      <c r="G1209" s="241">
        <v>2</v>
      </c>
      <c r="H1209" s="234">
        <v>0</v>
      </c>
      <c r="I1209" s="241">
        <v>0</v>
      </c>
      <c r="J1209" s="185" t="str">
        <f t="shared" si="56"/>
        <v>O</v>
      </c>
      <c r="K1209" s="243" t="s">
        <v>2822</v>
      </c>
      <c r="L1209" s="241" t="s">
        <v>2879</v>
      </c>
    </row>
    <row r="1210" spans="1:14" ht="13.5" customHeight="1">
      <c r="A1210" s="183" t="s">
        <v>2627</v>
      </c>
      <c r="B1210" s="242" t="s">
        <v>2787</v>
      </c>
      <c r="C1210" s="241" t="s">
        <v>2876</v>
      </c>
      <c r="D1210" s="242" t="s">
        <v>2880</v>
      </c>
      <c r="E1210" s="235" t="s">
        <v>2881</v>
      </c>
      <c r="F1210" s="241"/>
      <c r="G1210" s="241">
        <v>1</v>
      </c>
      <c r="H1210" s="234">
        <v>0</v>
      </c>
      <c r="I1210" s="241">
        <v>0</v>
      </c>
      <c r="J1210" s="185" t="str">
        <f t="shared" si="56"/>
        <v>O</v>
      </c>
      <c r="K1210" s="243" t="s">
        <v>2822</v>
      </c>
      <c r="L1210" s="241" t="s">
        <v>2882</v>
      </c>
      <c r="N1210" s="1">
        <v>83051</v>
      </c>
    </row>
    <row r="1211" spans="1:14" ht="13.5" customHeight="1">
      <c r="A1211" s="183" t="s">
        <v>2627</v>
      </c>
      <c r="B1211" s="242" t="s">
        <v>2787</v>
      </c>
      <c r="C1211" s="241" t="s">
        <v>2876</v>
      </c>
      <c r="D1211" s="242" t="s">
        <v>2883</v>
      </c>
      <c r="E1211" s="235" t="s">
        <v>2884</v>
      </c>
      <c r="F1211" s="241"/>
      <c r="G1211" s="241">
        <v>1</v>
      </c>
      <c r="H1211" s="234">
        <v>0</v>
      </c>
      <c r="I1211" s="241">
        <v>0</v>
      </c>
      <c r="J1211" s="185" t="str">
        <f t="shared" ref="J1211:J1274" si="57">IF(H1211&lt;I1211,"X","O")</f>
        <v>O</v>
      </c>
      <c r="K1211" s="243"/>
      <c r="L1211" s="241" t="s">
        <v>2885</v>
      </c>
    </row>
    <row r="1212" spans="1:14" ht="13.5" customHeight="1">
      <c r="A1212" s="183" t="s">
        <v>2627</v>
      </c>
      <c r="B1212" s="242" t="s">
        <v>2787</v>
      </c>
      <c r="C1212" s="241" t="s">
        <v>2886</v>
      </c>
      <c r="D1212" s="242" t="s">
        <v>2877</v>
      </c>
      <c r="E1212" s="235" t="s">
        <v>2878</v>
      </c>
      <c r="F1212" s="241"/>
      <c r="G1212" s="241">
        <v>2</v>
      </c>
      <c r="H1212" s="234">
        <v>0</v>
      </c>
      <c r="I1212" s="241">
        <v>0</v>
      </c>
      <c r="J1212" s="185" t="str">
        <f t="shared" si="57"/>
        <v>O</v>
      </c>
      <c r="K1212" s="243" t="s">
        <v>2822</v>
      </c>
      <c r="L1212" s="241" t="s">
        <v>2879</v>
      </c>
    </row>
    <row r="1213" spans="1:14" ht="13.5" customHeight="1">
      <c r="A1213" s="183" t="s">
        <v>2627</v>
      </c>
      <c r="B1213" s="242" t="s">
        <v>2787</v>
      </c>
      <c r="C1213" s="241" t="s">
        <v>2886</v>
      </c>
      <c r="D1213" s="242" t="s">
        <v>2880</v>
      </c>
      <c r="E1213" s="235" t="s">
        <v>2887</v>
      </c>
      <c r="F1213" s="241"/>
      <c r="G1213" s="241">
        <v>1</v>
      </c>
      <c r="H1213" s="234">
        <v>0</v>
      </c>
      <c r="I1213" s="241">
        <v>0</v>
      </c>
      <c r="J1213" s="185" t="str">
        <f t="shared" si="57"/>
        <v>O</v>
      </c>
      <c r="K1213" s="243" t="s">
        <v>2822</v>
      </c>
      <c r="L1213" s="241" t="s">
        <v>2882</v>
      </c>
      <c r="N1213" s="1">
        <v>83051</v>
      </c>
    </row>
    <row r="1214" spans="1:14" ht="13.5" customHeight="1">
      <c r="A1214" s="183" t="s">
        <v>2627</v>
      </c>
      <c r="B1214" s="242" t="s">
        <v>2787</v>
      </c>
      <c r="C1214" s="241" t="s">
        <v>2886</v>
      </c>
      <c r="D1214" s="242" t="s">
        <v>2883</v>
      </c>
      <c r="E1214" s="235" t="s">
        <v>2888</v>
      </c>
      <c r="F1214" s="241"/>
      <c r="G1214" s="241">
        <v>1</v>
      </c>
      <c r="H1214" s="234">
        <v>0</v>
      </c>
      <c r="I1214" s="241">
        <v>0</v>
      </c>
      <c r="J1214" s="185" t="str">
        <f t="shared" si="57"/>
        <v>O</v>
      </c>
      <c r="K1214" s="243"/>
      <c r="L1214" s="241" t="s">
        <v>2885</v>
      </c>
    </row>
    <row r="1215" spans="1:14" ht="13.5" customHeight="1">
      <c r="A1215" s="183" t="s">
        <v>2627</v>
      </c>
      <c r="B1215" s="242" t="s">
        <v>2787</v>
      </c>
      <c r="C1215" s="241" t="s">
        <v>2889</v>
      </c>
      <c r="D1215" s="242" t="s">
        <v>2880</v>
      </c>
      <c r="E1215" s="235" t="s">
        <v>2890</v>
      </c>
      <c r="F1215" s="241"/>
      <c r="G1215" s="241">
        <v>1</v>
      </c>
      <c r="H1215" s="234">
        <v>0</v>
      </c>
      <c r="I1215" s="241">
        <v>0</v>
      </c>
      <c r="J1215" s="185" t="str">
        <f t="shared" si="57"/>
        <v>O</v>
      </c>
      <c r="K1215" s="243" t="s">
        <v>2822</v>
      </c>
      <c r="L1215" s="241" t="s">
        <v>2882</v>
      </c>
      <c r="N1215" s="1">
        <v>83051</v>
      </c>
    </row>
    <row r="1216" spans="1:14" ht="13.5" customHeight="1">
      <c r="A1216" s="183" t="s">
        <v>2627</v>
      </c>
      <c r="B1216" s="242" t="s">
        <v>2787</v>
      </c>
      <c r="C1216" s="241" t="s">
        <v>2889</v>
      </c>
      <c r="D1216" s="242" t="s">
        <v>2883</v>
      </c>
      <c r="E1216" s="235" t="s">
        <v>2891</v>
      </c>
      <c r="F1216" s="241"/>
      <c r="G1216" s="241">
        <v>1</v>
      </c>
      <c r="H1216" s="234">
        <v>0</v>
      </c>
      <c r="I1216" s="241">
        <v>0</v>
      </c>
      <c r="J1216" s="185" t="str">
        <f t="shared" si="57"/>
        <v>O</v>
      </c>
      <c r="K1216" s="243"/>
      <c r="L1216" s="241" t="s">
        <v>2885</v>
      </c>
    </row>
    <row r="1217" spans="1:14" ht="13.5" customHeight="1">
      <c r="A1217" s="183" t="s">
        <v>2627</v>
      </c>
      <c r="B1217" s="242" t="s">
        <v>2787</v>
      </c>
      <c r="C1217" s="241" t="s">
        <v>2892</v>
      </c>
      <c r="D1217" s="242" t="s">
        <v>2877</v>
      </c>
      <c r="E1217" s="235" t="s">
        <v>2878</v>
      </c>
      <c r="F1217" s="241"/>
      <c r="G1217" s="241">
        <v>2</v>
      </c>
      <c r="H1217" s="234">
        <v>0</v>
      </c>
      <c r="I1217" s="241">
        <v>0</v>
      </c>
      <c r="J1217" s="185" t="str">
        <f t="shared" si="57"/>
        <v>O</v>
      </c>
      <c r="K1217" s="243" t="s">
        <v>2822</v>
      </c>
      <c r="L1217" s="241" t="s">
        <v>2879</v>
      </c>
    </row>
    <row r="1218" spans="1:14" ht="13.5" customHeight="1">
      <c r="A1218" s="183" t="s">
        <v>2627</v>
      </c>
      <c r="B1218" s="242" t="s">
        <v>2787</v>
      </c>
      <c r="C1218" s="241" t="s">
        <v>2893</v>
      </c>
      <c r="D1218" s="242" t="s">
        <v>2894</v>
      </c>
      <c r="E1218" s="235"/>
      <c r="F1218" s="241"/>
      <c r="G1218" s="241">
        <v>2</v>
      </c>
      <c r="H1218" s="234">
        <v>9</v>
      </c>
      <c r="I1218" s="241">
        <v>6</v>
      </c>
      <c r="J1218" s="185" t="str">
        <f t="shared" si="57"/>
        <v>O</v>
      </c>
      <c r="K1218" s="243" t="s">
        <v>2822</v>
      </c>
      <c r="L1218" s="241" t="s">
        <v>2895</v>
      </c>
    </row>
    <row r="1219" spans="1:14" ht="13.5" customHeight="1">
      <c r="A1219" s="183" t="s">
        <v>2627</v>
      </c>
      <c r="B1219" s="242" t="s">
        <v>2787</v>
      </c>
      <c r="C1219" s="241" t="s">
        <v>2896</v>
      </c>
      <c r="D1219" s="242" t="s">
        <v>2897</v>
      </c>
      <c r="E1219" s="235"/>
      <c r="F1219" s="241"/>
      <c r="G1219" s="241">
        <v>2</v>
      </c>
      <c r="H1219" s="260">
        <v>0</v>
      </c>
      <c r="I1219" s="241">
        <v>1</v>
      </c>
      <c r="J1219" s="185" t="str">
        <f t="shared" si="57"/>
        <v>X</v>
      </c>
      <c r="K1219" s="243" t="s">
        <v>2822</v>
      </c>
      <c r="L1219" s="241" t="s">
        <v>2895</v>
      </c>
    </row>
    <row r="1220" spans="1:14" ht="13.5" customHeight="1">
      <c r="A1220" s="183" t="s">
        <v>2627</v>
      </c>
      <c r="B1220" s="242" t="s">
        <v>2787</v>
      </c>
      <c r="C1220" s="241" t="s">
        <v>2898</v>
      </c>
      <c r="D1220" s="242" t="s">
        <v>2899</v>
      </c>
      <c r="E1220" s="235"/>
      <c r="F1220" s="241"/>
      <c r="G1220" s="241">
        <v>2</v>
      </c>
      <c r="H1220" s="260">
        <v>0</v>
      </c>
      <c r="I1220" s="241">
        <v>1</v>
      </c>
      <c r="J1220" s="185" t="str">
        <f t="shared" si="57"/>
        <v>X</v>
      </c>
      <c r="K1220" s="243" t="s">
        <v>2822</v>
      </c>
      <c r="L1220" s="241" t="s">
        <v>2900</v>
      </c>
    </row>
    <row r="1221" spans="1:14" ht="13.5" customHeight="1">
      <c r="A1221" s="183" t="s">
        <v>2627</v>
      </c>
      <c r="B1221" s="242" t="s">
        <v>2787</v>
      </c>
      <c r="C1221" s="241" t="s">
        <v>2901</v>
      </c>
      <c r="D1221" s="242"/>
      <c r="E1221" s="235"/>
      <c r="F1221" s="241"/>
      <c r="G1221" s="241">
        <v>2</v>
      </c>
      <c r="H1221" s="234">
        <v>1</v>
      </c>
      <c r="I1221" s="241">
        <v>1</v>
      </c>
      <c r="J1221" s="185" t="str">
        <f t="shared" si="57"/>
        <v>O</v>
      </c>
      <c r="K1221" s="243" t="s">
        <v>2822</v>
      </c>
      <c r="L1221" s="241" t="s">
        <v>2902</v>
      </c>
    </row>
    <row r="1222" spans="1:14" ht="13.5" customHeight="1">
      <c r="A1222" s="183" t="s">
        <v>2627</v>
      </c>
      <c r="B1222" s="242" t="s">
        <v>2787</v>
      </c>
      <c r="C1222" s="241" t="s">
        <v>2843</v>
      </c>
      <c r="D1222" s="242" t="s">
        <v>2903</v>
      </c>
      <c r="E1222" s="235" t="s">
        <v>2904</v>
      </c>
      <c r="F1222" s="241"/>
      <c r="G1222" s="241">
        <v>10</v>
      </c>
      <c r="H1222" s="234">
        <v>0</v>
      </c>
      <c r="I1222" s="241">
        <v>0</v>
      </c>
      <c r="J1222" s="185" t="str">
        <f t="shared" si="57"/>
        <v>O</v>
      </c>
      <c r="K1222" s="243"/>
      <c r="L1222" s="241" t="s">
        <v>2905</v>
      </c>
      <c r="N1222" s="1" t="s">
        <v>2906</v>
      </c>
    </row>
    <row r="1223" spans="1:14" ht="13.5" customHeight="1">
      <c r="A1223" s="183" t="s">
        <v>2627</v>
      </c>
      <c r="B1223" s="242" t="s">
        <v>2787</v>
      </c>
      <c r="C1223" s="241" t="s">
        <v>2843</v>
      </c>
      <c r="D1223" s="242" t="s">
        <v>2903</v>
      </c>
      <c r="E1223" s="235" t="s">
        <v>2907</v>
      </c>
      <c r="F1223" s="241"/>
      <c r="G1223" s="241">
        <v>4</v>
      </c>
      <c r="H1223" s="234">
        <v>0</v>
      </c>
      <c r="I1223" s="241">
        <v>0</v>
      </c>
      <c r="J1223" s="185" t="str">
        <f t="shared" si="57"/>
        <v>O</v>
      </c>
      <c r="K1223" s="243"/>
      <c r="L1223" s="241" t="s">
        <v>2905</v>
      </c>
      <c r="N1223" s="1" t="s">
        <v>2906</v>
      </c>
    </row>
    <row r="1224" spans="1:14" ht="13.5" customHeight="1">
      <c r="A1224" s="183" t="s">
        <v>2627</v>
      </c>
      <c r="B1224" s="242" t="s">
        <v>2787</v>
      </c>
      <c r="C1224" s="241" t="s">
        <v>2843</v>
      </c>
      <c r="D1224" s="242" t="s">
        <v>2903</v>
      </c>
      <c r="E1224" s="235" t="s">
        <v>2908</v>
      </c>
      <c r="F1224" s="241"/>
      <c r="G1224" s="241">
        <v>3</v>
      </c>
      <c r="H1224" s="234">
        <v>0</v>
      </c>
      <c r="I1224" s="241">
        <v>0</v>
      </c>
      <c r="J1224" s="185" t="str">
        <f t="shared" si="57"/>
        <v>O</v>
      </c>
      <c r="K1224" s="243"/>
      <c r="L1224" s="241" t="s">
        <v>2905</v>
      </c>
      <c r="N1224" s="1" t="s">
        <v>2906</v>
      </c>
    </row>
    <row r="1225" spans="1:14" ht="13.5" customHeight="1">
      <c r="A1225" s="183" t="s">
        <v>2627</v>
      </c>
      <c r="B1225" s="242" t="s">
        <v>2787</v>
      </c>
      <c r="C1225" s="241" t="s">
        <v>2843</v>
      </c>
      <c r="D1225" s="242" t="s">
        <v>2903</v>
      </c>
      <c r="E1225" s="235" t="s">
        <v>2909</v>
      </c>
      <c r="F1225" s="241"/>
      <c r="G1225" s="241">
        <v>7</v>
      </c>
      <c r="H1225" s="234">
        <v>0</v>
      </c>
      <c r="I1225" s="241">
        <v>0</v>
      </c>
      <c r="J1225" s="185" t="str">
        <f t="shared" si="57"/>
        <v>O</v>
      </c>
      <c r="K1225" s="243"/>
      <c r="L1225" s="241" t="s">
        <v>2905</v>
      </c>
      <c r="N1225" s="1" t="s">
        <v>2906</v>
      </c>
    </row>
    <row r="1226" spans="1:14" ht="13.5" customHeight="1">
      <c r="A1226" s="183" t="s">
        <v>2627</v>
      </c>
      <c r="B1226" s="242" t="s">
        <v>2787</v>
      </c>
      <c r="C1226" s="241" t="s">
        <v>2843</v>
      </c>
      <c r="D1226" s="242" t="s">
        <v>2903</v>
      </c>
      <c r="E1226" s="235" t="s">
        <v>2910</v>
      </c>
      <c r="F1226" s="241"/>
      <c r="G1226" s="241">
        <v>5</v>
      </c>
      <c r="H1226" s="234">
        <v>0</v>
      </c>
      <c r="I1226" s="241">
        <v>0</v>
      </c>
      <c r="J1226" s="185" t="str">
        <f t="shared" si="57"/>
        <v>O</v>
      </c>
      <c r="K1226" s="243"/>
      <c r="L1226" s="241" t="s">
        <v>2905</v>
      </c>
      <c r="N1226" s="1" t="s">
        <v>2906</v>
      </c>
    </row>
    <row r="1227" spans="1:14" ht="13.5" customHeight="1">
      <c r="A1227" s="183" t="s">
        <v>2627</v>
      </c>
      <c r="B1227" s="242" t="s">
        <v>2911</v>
      </c>
      <c r="C1227" s="241" t="s">
        <v>2912</v>
      </c>
      <c r="D1227" s="242" t="s">
        <v>1596</v>
      </c>
      <c r="E1227" s="235" t="s">
        <v>2913</v>
      </c>
      <c r="F1227" s="241"/>
      <c r="G1227" s="241">
        <v>2</v>
      </c>
      <c r="H1227" s="234">
        <v>0</v>
      </c>
      <c r="I1227" s="241">
        <v>0</v>
      </c>
      <c r="J1227" s="185" t="str">
        <f t="shared" si="57"/>
        <v>O</v>
      </c>
      <c r="K1227" s="243"/>
      <c r="L1227" s="241" t="s">
        <v>2914</v>
      </c>
      <c r="N1227" s="1" t="s">
        <v>2915</v>
      </c>
    </row>
    <row r="1228" spans="1:14" ht="13.5" customHeight="1">
      <c r="A1228" s="183" t="s">
        <v>2627</v>
      </c>
      <c r="B1228" s="242" t="s">
        <v>2916</v>
      </c>
      <c r="C1228" s="241" t="s">
        <v>2917</v>
      </c>
      <c r="D1228" s="242" t="s">
        <v>2631</v>
      </c>
      <c r="E1228" s="235" t="s">
        <v>2631</v>
      </c>
      <c r="F1228" s="241"/>
      <c r="G1228" s="241">
        <v>1</v>
      </c>
      <c r="H1228" s="234">
        <v>0</v>
      </c>
      <c r="I1228" s="241">
        <v>0</v>
      </c>
      <c r="J1228" s="185" t="str">
        <f t="shared" si="57"/>
        <v>O</v>
      </c>
      <c r="K1228" s="243"/>
      <c r="L1228" s="241" t="s">
        <v>2918</v>
      </c>
      <c r="N1228" s="1" t="s">
        <v>2919</v>
      </c>
    </row>
    <row r="1229" spans="1:14" ht="13.5" customHeight="1">
      <c r="A1229" s="183" t="s">
        <v>2627</v>
      </c>
      <c r="B1229" s="242" t="s">
        <v>2920</v>
      </c>
      <c r="C1229" s="241" t="s">
        <v>2921</v>
      </c>
      <c r="D1229" s="242" t="s">
        <v>2631</v>
      </c>
      <c r="E1229" s="235" t="s">
        <v>2631</v>
      </c>
      <c r="F1229" s="241"/>
      <c r="G1229" s="241">
        <v>1</v>
      </c>
      <c r="H1229" s="234">
        <v>0</v>
      </c>
      <c r="I1229" s="241">
        <v>0</v>
      </c>
      <c r="J1229" s="185" t="str">
        <f t="shared" si="57"/>
        <v>O</v>
      </c>
      <c r="K1229" s="243"/>
      <c r="L1229" s="241" t="s">
        <v>2918</v>
      </c>
      <c r="N1229" s="1" t="s">
        <v>2922</v>
      </c>
    </row>
    <row r="1230" spans="1:14" ht="13.5" customHeight="1">
      <c r="A1230" s="183" t="s">
        <v>2627</v>
      </c>
      <c r="B1230" s="242" t="s">
        <v>2923</v>
      </c>
      <c r="C1230" s="241" t="s">
        <v>2924</v>
      </c>
      <c r="D1230" s="242" t="s">
        <v>2925</v>
      </c>
      <c r="E1230" s="235" t="s">
        <v>2926</v>
      </c>
      <c r="F1230" s="241"/>
      <c r="G1230" s="241">
        <v>1</v>
      </c>
      <c r="H1230" s="234">
        <v>0</v>
      </c>
      <c r="I1230" s="241">
        <v>0</v>
      </c>
      <c r="J1230" s="185" t="str">
        <f t="shared" si="57"/>
        <v>O</v>
      </c>
      <c r="K1230" s="243" t="s">
        <v>2927</v>
      </c>
      <c r="L1230" s="241" t="s">
        <v>2928</v>
      </c>
      <c r="N1230" s="1" t="s">
        <v>2929</v>
      </c>
    </row>
    <row r="1231" spans="1:14" ht="13.5" customHeight="1">
      <c r="A1231" s="183" t="s">
        <v>2627</v>
      </c>
      <c r="B1231" s="242" t="s">
        <v>2923</v>
      </c>
      <c r="C1231" s="241" t="s">
        <v>2924</v>
      </c>
      <c r="D1231" s="242" t="s">
        <v>334</v>
      </c>
      <c r="E1231" s="235" t="s">
        <v>2336</v>
      </c>
      <c r="F1231" s="241"/>
      <c r="G1231" s="241">
        <v>1</v>
      </c>
      <c r="H1231" s="234">
        <v>0</v>
      </c>
      <c r="I1231" s="241">
        <v>0</v>
      </c>
      <c r="J1231" s="185" t="str">
        <f t="shared" si="57"/>
        <v>O</v>
      </c>
      <c r="K1231" s="243" t="s">
        <v>2927</v>
      </c>
      <c r="L1231" s="241" t="s">
        <v>2775</v>
      </c>
      <c r="N1231" s="1" t="s">
        <v>2930</v>
      </c>
    </row>
    <row r="1232" spans="1:14" ht="13.5" customHeight="1">
      <c r="A1232" s="183" t="s">
        <v>2627</v>
      </c>
      <c r="B1232" s="242" t="s">
        <v>2931</v>
      </c>
      <c r="C1232" s="241" t="s">
        <v>2932</v>
      </c>
      <c r="D1232" s="242" t="s">
        <v>2925</v>
      </c>
      <c r="E1232" s="235" t="s">
        <v>2933</v>
      </c>
      <c r="F1232" s="241"/>
      <c r="G1232" s="241">
        <v>1</v>
      </c>
      <c r="H1232" s="234">
        <v>0</v>
      </c>
      <c r="I1232" s="241">
        <v>0</v>
      </c>
      <c r="J1232" s="185" t="str">
        <f t="shared" si="57"/>
        <v>O</v>
      </c>
      <c r="K1232" s="243" t="s">
        <v>2927</v>
      </c>
      <c r="L1232" s="241" t="s">
        <v>2934</v>
      </c>
      <c r="N1232" s="1" t="s">
        <v>2935</v>
      </c>
    </row>
    <row r="1233" spans="1:14" ht="13.5" customHeight="1">
      <c r="A1233" s="183" t="s">
        <v>2627</v>
      </c>
      <c r="B1233" s="242" t="s">
        <v>2931</v>
      </c>
      <c r="C1233" s="241" t="s">
        <v>2932</v>
      </c>
      <c r="D1233" s="242" t="s">
        <v>334</v>
      </c>
      <c r="E1233" s="235" t="s">
        <v>2936</v>
      </c>
      <c r="F1233" s="241"/>
      <c r="G1233" s="241">
        <v>1</v>
      </c>
      <c r="H1233" s="234">
        <v>0</v>
      </c>
      <c r="I1233" s="241">
        <v>0</v>
      </c>
      <c r="J1233" s="185" t="str">
        <f t="shared" si="57"/>
        <v>O</v>
      </c>
      <c r="K1233" s="243" t="s">
        <v>2927</v>
      </c>
      <c r="L1233" s="241" t="s">
        <v>2775</v>
      </c>
      <c r="N1233" s="1" t="s">
        <v>2937</v>
      </c>
    </row>
    <row r="1234" spans="1:14" ht="13.5" customHeight="1">
      <c r="A1234" s="183" t="s">
        <v>2627</v>
      </c>
      <c r="B1234" s="242" t="s">
        <v>2938</v>
      </c>
      <c r="C1234" s="241" t="s">
        <v>2939</v>
      </c>
      <c r="D1234" s="242" t="s">
        <v>2940</v>
      </c>
      <c r="E1234" s="235" t="s">
        <v>2631</v>
      </c>
      <c r="F1234" s="241"/>
      <c r="G1234" s="241">
        <v>4</v>
      </c>
      <c r="H1234" s="234">
        <v>0</v>
      </c>
      <c r="I1234" s="241">
        <v>0</v>
      </c>
      <c r="J1234" s="185" t="str">
        <f t="shared" si="57"/>
        <v>O</v>
      </c>
      <c r="K1234" s="243" t="s">
        <v>2822</v>
      </c>
      <c r="L1234" s="241" t="s">
        <v>2941</v>
      </c>
      <c r="N1234" s="1" t="s">
        <v>2942</v>
      </c>
    </row>
    <row r="1235" spans="1:14" ht="13.5" customHeight="1">
      <c r="A1235" s="183" t="s">
        <v>2627</v>
      </c>
      <c r="B1235" s="242" t="s">
        <v>2938</v>
      </c>
      <c r="C1235" s="241" t="s">
        <v>2943</v>
      </c>
      <c r="D1235" s="242" t="s">
        <v>2944</v>
      </c>
      <c r="E1235" s="235" t="s">
        <v>2945</v>
      </c>
      <c r="F1235" s="241"/>
      <c r="G1235" s="241">
        <v>8</v>
      </c>
      <c r="H1235" s="234">
        <v>0</v>
      </c>
      <c r="I1235" s="241">
        <v>0</v>
      </c>
      <c r="J1235" s="185" t="str">
        <f t="shared" si="57"/>
        <v>O</v>
      </c>
      <c r="K1235" s="243" t="s">
        <v>2822</v>
      </c>
      <c r="L1235" s="241" t="s">
        <v>2941</v>
      </c>
    </row>
    <row r="1236" spans="1:14" ht="13.5" customHeight="1">
      <c r="A1236" s="183" t="s">
        <v>2627</v>
      </c>
      <c r="B1236" s="242" t="s">
        <v>2938</v>
      </c>
      <c r="C1236" s="241" t="s">
        <v>2943</v>
      </c>
      <c r="D1236" s="242" t="s">
        <v>2946</v>
      </c>
      <c r="E1236" s="235" t="s">
        <v>2947</v>
      </c>
      <c r="F1236" s="241"/>
      <c r="G1236" s="241">
        <v>18</v>
      </c>
      <c r="H1236" s="234">
        <v>0</v>
      </c>
      <c r="I1236" s="241">
        <v>0</v>
      </c>
      <c r="J1236" s="185" t="str">
        <f t="shared" si="57"/>
        <v>O</v>
      </c>
      <c r="K1236" s="243" t="s">
        <v>2822</v>
      </c>
      <c r="L1236" s="241" t="s">
        <v>2941</v>
      </c>
    </row>
    <row r="1237" spans="1:14" ht="13.5" customHeight="1">
      <c r="A1237" s="183" t="s">
        <v>2627</v>
      </c>
      <c r="B1237" s="242" t="s">
        <v>2938</v>
      </c>
      <c r="C1237" s="241" t="s">
        <v>2948</v>
      </c>
      <c r="D1237" s="242" t="s">
        <v>2949</v>
      </c>
      <c r="E1237" s="235" t="s">
        <v>2631</v>
      </c>
      <c r="F1237" s="241"/>
      <c r="G1237" s="241">
        <v>2</v>
      </c>
      <c r="H1237" s="234">
        <v>0</v>
      </c>
      <c r="I1237" s="241">
        <v>0</v>
      </c>
      <c r="J1237" s="185" t="str">
        <f t="shared" si="57"/>
        <v>O</v>
      </c>
      <c r="K1237" s="243" t="s">
        <v>2822</v>
      </c>
      <c r="L1237" s="241" t="s">
        <v>2950</v>
      </c>
      <c r="N1237" s="1" t="s">
        <v>2951</v>
      </c>
    </row>
    <row r="1238" spans="1:14" ht="13.5" customHeight="1">
      <c r="A1238" s="183" t="s">
        <v>2627</v>
      </c>
      <c r="B1238" s="242" t="s">
        <v>2938</v>
      </c>
      <c r="C1238" s="241" t="s">
        <v>2952</v>
      </c>
      <c r="D1238" s="242" t="s">
        <v>2953</v>
      </c>
      <c r="E1238" s="235" t="s">
        <v>2954</v>
      </c>
      <c r="F1238" s="241"/>
      <c r="G1238" s="241">
        <v>2</v>
      </c>
      <c r="H1238" s="234">
        <v>0</v>
      </c>
      <c r="I1238" s="241">
        <v>0</v>
      </c>
      <c r="J1238" s="185" t="str">
        <f t="shared" si="57"/>
        <v>O</v>
      </c>
      <c r="K1238" s="243" t="s">
        <v>2822</v>
      </c>
      <c r="L1238" s="241" t="s">
        <v>2813</v>
      </c>
      <c r="N1238" s="1" t="s">
        <v>2955</v>
      </c>
    </row>
    <row r="1239" spans="1:14" ht="13.5" customHeight="1">
      <c r="A1239" s="183" t="s">
        <v>2627</v>
      </c>
      <c r="B1239" s="242" t="s">
        <v>2938</v>
      </c>
      <c r="C1239" s="241" t="s">
        <v>2956</v>
      </c>
      <c r="D1239" s="242" t="s">
        <v>2957</v>
      </c>
      <c r="E1239" s="235" t="s">
        <v>2958</v>
      </c>
      <c r="F1239" s="241"/>
      <c r="G1239" s="241">
        <v>1</v>
      </c>
      <c r="H1239" s="234">
        <v>0</v>
      </c>
      <c r="I1239" s="241">
        <v>0</v>
      </c>
      <c r="J1239" s="185" t="str">
        <f t="shared" si="57"/>
        <v>O</v>
      </c>
      <c r="K1239" s="243" t="s">
        <v>2822</v>
      </c>
      <c r="L1239" s="241" t="s">
        <v>2959</v>
      </c>
      <c r="N1239" s="1" t="s">
        <v>2960</v>
      </c>
    </row>
    <row r="1240" spans="1:14" ht="13.5" customHeight="1">
      <c r="A1240" s="183" t="s">
        <v>2627</v>
      </c>
      <c r="B1240" s="242" t="s">
        <v>2938</v>
      </c>
      <c r="C1240" s="241" t="s">
        <v>2961</v>
      </c>
      <c r="D1240" s="242" t="s">
        <v>2953</v>
      </c>
      <c r="E1240" s="235" t="s">
        <v>2954</v>
      </c>
      <c r="F1240" s="241"/>
      <c r="G1240" s="241">
        <v>2</v>
      </c>
      <c r="H1240" s="234">
        <v>0</v>
      </c>
      <c r="I1240" s="241">
        <v>0</v>
      </c>
      <c r="J1240" s="185" t="str">
        <f t="shared" si="57"/>
        <v>O</v>
      </c>
      <c r="K1240" s="243" t="s">
        <v>2822</v>
      </c>
      <c r="L1240" s="241" t="s">
        <v>2813</v>
      </c>
      <c r="N1240" s="1" t="s">
        <v>2955</v>
      </c>
    </row>
    <row r="1241" spans="1:14" ht="13.5" customHeight="1">
      <c r="A1241" s="183" t="s">
        <v>2627</v>
      </c>
      <c r="B1241" s="242" t="s">
        <v>2938</v>
      </c>
      <c r="C1241" s="241" t="s">
        <v>2962</v>
      </c>
      <c r="D1241" s="242" t="s">
        <v>2957</v>
      </c>
      <c r="E1241" s="235" t="s">
        <v>2958</v>
      </c>
      <c r="F1241" s="241"/>
      <c r="G1241" s="241">
        <v>1</v>
      </c>
      <c r="H1241" s="234">
        <v>0</v>
      </c>
      <c r="I1241" s="241">
        <v>0</v>
      </c>
      <c r="J1241" s="185" t="str">
        <f t="shared" si="57"/>
        <v>O</v>
      </c>
      <c r="K1241" s="243" t="s">
        <v>2822</v>
      </c>
      <c r="L1241" s="241" t="s">
        <v>2959</v>
      </c>
      <c r="N1241" s="1" t="s">
        <v>2960</v>
      </c>
    </row>
    <row r="1242" spans="1:14" ht="13.5" customHeight="1">
      <c r="A1242" s="183" t="s">
        <v>2627</v>
      </c>
      <c r="B1242" s="242" t="s">
        <v>2787</v>
      </c>
      <c r="C1242" s="241" t="s">
        <v>2963</v>
      </c>
      <c r="D1242" s="242" t="s">
        <v>2964</v>
      </c>
      <c r="E1242" s="235" t="s">
        <v>2965</v>
      </c>
      <c r="F1242" s="241"/>
      <c r="G1242" s="241">
        <v>1</v>
      </c>
      <c r="H1242" s="234">
        <v>1</v>
      </c>
      <c r="I1242" s="241">
        <v>1</v>
      </c>
      <c r="J1242" s="185" t="str">
        <f t="shared" si="57"/>
        <v>O</v>
      </c>
      <c r="K1242" s="243" t="s">
        <v>2822</v>
      </c>
      <c r="L1242" s="241" t="s">
        <v>2870</v>
      </c>
    </row>
    <row r="1243" spans="1:14" ht="13.5" customHeight="1">
      <c r="A1243" s="183" t="s">
        <v>2627</v>
      </c>
      <c r="B1243" s="242" t="s">
        <v>2938</v>
      </c>
      <c r="C1243" s="241" t="s">
        <v>2966</v>
      </c>
      <c r="D1243" s="242" t="s">
        <v>2967</v>
      </c>
      <c r="E1243" s="235" t="s">
        <v>2631</v>
      </c>
      <c r="F1243" s="241"/>
      <c r="G1243" s="241">
        <v>2</v>
      </c>
      <c r="H1243" s="234">
        <v>1</v>
      </c>
      <c r="I1243" s="241">
        <v>1</v>
      </c>
      <c r="J1243" s="185" t="str">
        <f t="shared" si="57"/>
        <v>O</v>
      </c>
      <c r="K1243" s="243" t="s">
        <v>2822</v>
      </c>
      <c r="L1243" s="241" t="s">
        <v>2950</v>
      </c>
      <c r="N1243" s="1" t="s">
        <v>2968</v>
      </c>
    </row>
    <row r="1244" spans="1:14" ht="13.5" customHeight="1">
      <c r="A1244" s="183" t="s">
        <v>2627</v>
      </c>
      <c r="B1244" s="242" t="s">
        <v>2938</v>
      </c>
      <c r="C1244" s="241" t="s">
        <v>2969</v>
      </c>
      <c r="D1244" s="242" t="s">
        <v>2970</v>
      </c>
      <c r="E1244" s="235" t="s">
        <v>2631</v>
      </c>
      <c r="F1244" s="241"/>
      <c r="G1244" s="241">
        <v>2</v>
      </c>
      <c r="H1244" s="234">
        <v>1</v>
      </c>
      <c r="I1244" s="241">
        <v>1</v>
      </c>
      <c r="J1244" s="185" t="str">
        <f t="shared" si="57"/>
        <v>O</v>
      </c>
      <c r="K1244" s="243" t="s">
        <v>2822</v>
      </c>
      <c r="L1244" s="241" t="s">
        <v>2950</v>
      </c>
      <c r="N1244" s="1" t="s">
        <v>2968</v>
      </c>
    </row>
    <row r="1245" spans="1:14" ht="13.5" customHeight="1">
      <c r="A1245" s="183" t="s">
        <v>2627</v>
      </c>
      <c r="B1245" s="242" t="s">
        <v>2938</v>
      </c>
      <c r="C1245" s="241" t="s">
        <v>2971</v>
      </c>
      <c r="D1245" s="242" t="s">
        <v>2972</v>
      </c>
      <c r="E1245" s="235" t="s">
        <v>2631</v>
      </c>
      <c r="F1245" s="241"/>
      <c r="G1245" s="241">
        <v>2</v>
      </c>
      <c r="H1245" s="234">
        <v>0</v>
      </c>
      <c r="I1245" s="241">
        <v>0</v>
      </c>
      <c r="J1245" s="185" t="str">
        <f t="shared" si="57"/>
        <v>O</v>
      </c>
      <c r="K1245" s="243" t="s">
        <v>2822</v>
      </c>
      <c r="L1245" s="241" t="s">
        <v>2973</v>
      </c>
      <c r="N1245" s="1" t="s">
        <v>2974</v>
      </c>
    </row>
    <row r="1246" spans="1:14" ht="13.5" customHeight="1">
      <c r="A1246" s="183" t="s">
        <v>2627</v>
      </c>
      <c r="B1246" s="242" t="s">
        <v>2975</v>
      </c>
      <c r="C1246" s="241" t="s">
        <v>2976</v>
      </c>
      <c r="D1246" s="242" t="s">
        <v>2977</v>
      </c>
      <c r="E1246" s="235"/>
      <c r="F1246" s="241"/>
      <c r="G1246" s="241" t="s">
        <v>2631</v>
      </c>
      <c r="H1246" s="234">
        <v>0</v>
      </c>
      <c r="I1246" s="241">
        <v>0</v>
      </c>
      <c r="J1246" s="185" t="str">
        <f t="shared" si="57"/>
        <v>O</v>
      </c>
      <c r="K1246" s="243" t="s">
        <v>2631</v>
      </c>
      <c r="L1246" s="241" t="s">
        <v>2978</v>
      </c>
    </row>
    <row r="1247" spans="1:14" ht="13.5" customHeight="1">
      <c r="A1247" s="183" t="s">
        <v>2627</v>
      </c>
      <c r="B1247" s="242" t="s">
        <v>2975</v>
      </c>
      <c r="C1247" s="241" t="s">
        <v>1596</v>
      </c>
      <c r="D1247" s="242" t="s">
        <v>2979</v>
      </c>
      <c r="E1247" s="235" t="s">
        <v>2980</v>
      </c>
      <c r="F1247" s="241"/>
      <c r="G1247" s="241">
        <v>1</v>
      </c>
      <c r="H1247" s="234">
        <v>0</v>
      </c>
      <c r="I1247" s="241">
        <v>0</v>
      </c>
      <c r="J1247" s="185" t="str">
        <f t="shared" si="57"/>
        <v>O</v>
      </c>
      <c r="K1247" s="243" t="s">
        <v>2981</v>
      </c>
      <c r="L1247" s="241" t="s">
        <v>2775</v>
      </c>
      <c r="N1247" s="1" t="s">
        <v>2982</v>
      </c>
    </row>
    <row r="1248" spans="1:14" ht="13.5" customHeight="1">
      <c r="A1248" s="183" t="s">
        <v>2627</v>
      </c>
      <c r="B1248" s="242" t="s">
        <v>2975</v>
      </c>
      <c r="C1248" s="241" t="s">
        <v>1596</v>
      </c>
      <c r="D1248" s="242" t="s">
        <v>2979</v>
      </c>
      <c r="E1248" s="235" t="s">
        <v>2980</v>
      </c>
      <c r="F1248" s="241"/>
      <c r="G1248" s="241">
        <v>1</v>
      </c>
      <c r="H1248" s="234">
        <v>0</v>
      </c>
      <c r="I1248" s="241">
        <v>0</v>
      </c>
      <c r="J1248" s="185" t="str">
        <f t="shared" si="57"/>
        <v>O</v>
      </c>
      <c r="K1248" s="243" t="s">
        <v>2983</v>
      </c>
      <c r="L1248" s="241" t="s">
        <v>2775</v>
      </c>
      <c r="N1248" s="1" t="s">
        <v>2982</v>
      </c>
    </row>
    <row r="1249" spans="1:14" ht="13.5" customHeight="1">
      <c r="A1249" s="183" t="s">
        <v>2627</v>
      </c>
      <c r="B1249" s="242" t="s">
        <v>2984</v>
      </c>
      <c r="C1249" s="241" t="s">
        <v>2985</v>
      </c>
      <c r="D1249" s="242" t="s">
        <v>2986</v>
      </c>
      <c r="E1249" s="235" t="s">
        <v>2631</v>
      </c>
      <c r="F1249" s="241"/>
      <c r="G1249" s="241">
        <v>1</v>
      </c>
      <c r="H1249" s="234">
        <v>0</v>
      </c>
      <c r="I1249" s="241">
        <v>0</v>
      </c>
      <c r="J1249" s="185" t="str">
        <f t="shared" si="57"/>
        <v>O</v>
      </c>
      <c r="K1249" s="243" t="s">
        <v>2987</v>
      </c>
      <c r="L1249" s="241" t="s">
        <v>2988</v>
      </c>
      <c r="N1249" s="1" t="s">
        <v>2989</v>
      </c>
    </row>
    <row r="1250" spans="1:14" ht="13.5" customHeight="1">
      <c r="A1250" s="183" t="s">
        <v>2627</v>
      </c>
      <c r="B1250" s="242" t="s">
        <v>2990</v>
      </c>
      <c r="C1250" s="241" t="s">
        <v>2991</v>
      </c>
      <c r="D1250" s="242" t="s">
        <v>2992</v>
      </c>
      <c r="E1250" s="235"/>
      <c r="F1250" s="241"/>
      <c r="G1250" s="241"/>
      <c r="H1250" s="234">
        <v>0</v>
      </c>
      <c r="I1250" s="241">
        <v>0</v>
      </c>
      <c r="J1250" s="185" t="str">
        <f t="shared" si="57"/>
        <v>O</v>
      </c>
      <c r="K1250" s="243" t="s">
        <v>2631</v>
      </c>
      <c r="L1250" s="241"/>
    </row>
    <row r="1251" spans="1:14" ht="13.5" customHeight="1">
      <c r="A1251" s="183" t="s">
        <v>2627</v>
      </c>
      <c r="B1251" s="242" t="s">
        <v>2990</v>
      </c>
      <c r="C1251" s="241" t="s">
        <v>2991</v>
      </c>
      <c r="D1251" s="242" t="s">
        <v>2993</v>
      </c>
      <c r="E1251" s="235"/>
      <c r="F1251" s="241"/>
      <c r="G1251" s="241"/>
      <c r="H1251" s="234">
        <v>0</v>
      </c>
      <c r="I1251" s="241">
        <v>0</v>
      </c>
      <c r="J1251" s="185" t="str">
        <f t="shared" si="57"/>
        <v>O</v>
      </c>
      <c r="K1251" s="243" t="s">
        <v>2631</v>
      </c>
      <c r="L1251" s="241"/>
    </row>
    <row r="1252" spans="1:14" ht="13.5" customHeight="1">
      <c r="A1252" s="183" t="s">
        <v>2627</v>
      </c>
      <c r="B1252" s="242" t="s">
        <v>2990</v>
      </c>
      <c r="C1252" s="241" t="s">
        <v>2991</v>
      </c>
      <c r="D1252" s="242" t="s">
        <v>2994</v>
      </c>
      <c r="E1252" s="235"/>
      <c r="F1252" s="241"/>
      <c r="G1252" s="241"/>
      <c r="H1252" s="234">
        <v>0</v>
      </c>
      <c r="I1252" s="241">
        <v>0</v>
      </c>
      <c r="J1252" s="185" t="str">
        <f t="shared" si="57"/>
        <v>O</v>
      </c>
      <c r="K1252" s="243" t="s">
        <v>2631</v>
      </c>
      <c r="L1252" s="241"/>
    </row>
    <row r="1253" spans="1:14" ht="13.5" customHeight="1">
      <c r="A1253" s="183" t="s">
        <v>2627</v>
      </c>
      <c r="B1253" s="242" t="s">
        <v>2990</v>
      </c>
      <c r="C1253" s="241" t="s">
        <v>2991</v>
      </c>
      <c r="D1253" s="242" t="s">
        <v>2995</v>
      </c>
      <c r="E1253" s="235"/>
      <c r="F1253" s="241"/>
      <c r="G1253" s="241"/>
      <c r="H1253" s="234">
        <v>0</v>
      </c>
      <c r="I1253" s="241">
        <v>0</v>
      </c>
      <c r="J1253" s="185" t="str">
        <f t="shared" si="57"/>
        <v>O</v>
      </c>
      <c r="K1253" s="243" t="s">
        <v>2631</v>
      </c>
      <c r="L1253" s="241"/>
    </row>
    <row r="1254" spans="1:14" ht="13.5" customHeight="1">
      <c r="A1254" s="183" t="s">
        <v>2627</v>
      </c>
      <c r="B1254" s="242" t="s">
        <v>2990</v>
      </c>
      <c r="C1254" s="241" t="s">
        <v>2991</v>
      </c>
      <c r="D1254" s="242" t="s">
        <v>2996</v>
      </c>
      <c r="E1254" s="235"/>
      <c r="F1254" s="241"/>
      <c r="G1254" s="241"/>
      <c r="H1254" s="234">
        <v>0</v>
      </c>
      <c r="I1254" s="241">
        <v>0</v>
      </c>
      <c r="J1254" s="185" t="str">
        <f t="shared" si="57"/>
        <v>O</v>
      </c>
      <c r="K1254" s="243" t="s">
        <v>2631</v>
      </c>
      <c r="L1254" s="241"/>
    </row>
    <row r="1255" spans="1:14" ht="13.5" customHeight="1">
      <c r="A1255" s="183" t="s">
        <v>2627</v>
      </c>
      <c r="B1255" s="242" t="s">
        <v>2990</v>
      </c>
      <c r="C1255" s="241" t="s">
        <v>2997</v>
      </c>
      <c r="D1255" s="242" t="s">
        <v>2998</v>
      </c>
      <c r="E1255" s="235"/>
      <c r="F1255" s="241"/>
      <c r="G1255" s="241"/>
      <c r="H1255" s="234">
        <v>0</v>
      </c>
      <c r="I1255" s="241">
        <v>0</v>
      </c>
      <c r="J1255" s="185" t="str">
        <f t="shared" si="57"/>
        <v>O</v>
      </c>
      <c r="K1255" s="243" t="s">
        <v>2631</v>
      </c>
      <c r="L1255" s="241"/>
    </row>
    <row r="1256" spans="1:14" ht="13.5" customHeight="1">
      <c r="A1256" s="183" t="s">
        <v>2627</v>
      </c>
      <c r="B1256" s="242" t="s">
        <v>2990</v>
      </c>
      <c r="C1256" s="241" t="s">
        <v>2999</v>
      </c>
      <c r="D1256" s="242" t="s">
        <v>3000</v>
      </c>
      <c r="E1256" s="235" t="s">
        <v>2631</v>
      </c>
      <c r="F1256" s="241"/>
      <c r="G1256" s="241"/>
      <c r="H1256" s="234">
        <v>0</v>
      </c>
      <c r="I1256" s="241">
        <v>0</v>
      </c>
      <c r="J1256" s="185" t="str">
        <f t="shared" si="57"/>
        <v>O</v>
      </c>
      <c r="K1256" s="243" t="s">
        <v>2631</v>
      </c>
      <c r="L1256" s="241"/>
    </row>
    <row r="1257" spans="1:14" ht="13.5" customHeight="1">
      <c r="A1257" s="183" t="s">
        <v>2627</v>
      </c>
      <c r="B1257" s="242" t="s">
        <v>2990</v>
      </c>
      <c r="C1257" s="241" t="s">
        <v>3001</v>
      </c>
      <c r="D1257" s="242" t="s">
        <v>3002</v>
      </c>
      <c r="E1257" s="235" t="s">
        <v>2631</v>
      </c>
      <c r="F1257" s="241"/>
      <c r="G1257" s="241"/>
      <c r="H1257" s="234">
        <v>0</v>
      </c>
      <c r="I1257" s="241">
        <v>0</v>
      </c>
      <c r="J1257" s="185" t="str">
        <f t="shared" si="57"/>
        <v>O</v>
      </c>
      <c r="K1257" s="243" t="s">
        <v>2631</v>
      </c>
      <c r="L1257" s="241"/>
    </row>
    <row r="1258" spans="1:14" ht="13.5" customHeight="1">
      <c r="A1258" s="183" t="s">
        <v>2627</v>
      </c>
      <c r="B1258" s="242" t="s">
        <v>2990</v>
      </c>
      <c r="C1258" s="241" t="s">
        <v>3001</v>
      </c>
      <c r="D1258" s="242" t="s">
        <v>3003</v>
      </c>
      <c r="E1258" s="235" t="s">
        <v>2631</v>
      </c>
      <c r="F1258" s="241"/>
      <c r="G1258" s="241"/>
      <c r="H1258" s="234">
        <v>0</v>
      </c>
      <c r="I1258" s="241">
        <v>0</v>
      </c>
      <c r="J1258" s="185" t="str">
        <f t="shared" si="57"/>
        <v>O</v>
      </c>
      <c r="K1258" s="243" t="s">
        <v>2631</v>
      </c>
      <c r="L1258" s="241"/>
    </row>
    <row r="1259" spans="1:14" ht="13.5" customHeight="1">
      <c r="A1259" s="183" t="s">
        <v>2627</v>
      </c>
      <c r="B1259" s="242" t="s">
        <v>2990</v>
      </c>
      <c r="C1259" s="241" t="s">
        <v>3001</v>
      </c>
      <c r="D1259" s="242" t="s">
        <v>3004</v>
      </c>
      <c r="E1259" s="235" t="s">
        <v>2631</v>
      </c>
      <c r="F1259" s="241"/>
      <c r="G1259" s="241"/>
      <c r="H1259" s="234">
        <v>0</v>
      </c>
      <c r="I1259" s="241">
        <v>0</v>
      </c>
      <c r="J1259" s="185" t="str">
        <f t="shared" si="57"/>
        <v>O</v>
      </c>
      <c r="K1259" s="243" t="s">
        <v>2631</v>
      </c>
      <c r="L1259" s="241"/>
    </row>
    <row r="1260" spans="1:14" ht="13.5" customHeight="1">
      <c r="A1260" s="183" t="s">
        <v>2627</v>
      </c>
      <c r="B1260" s="242" t="s">
        <v>2990</v>
      </c>
      <c r="C1260" s="241" t="s">
        <v>3005</v>
      </c>
      <c r="D1260" s="242" t="s">
        <v>3006</v>
      </c>
      <c r="E1260" s="235" t="s">
        <v>3007</v>
      </c>
      <c r="F1260" s="241"/>
      <c r="G1260" s="241">
        <v>1</v>
      </c>
      <c r="H1260" s="234">
        <v>0</v>
      </c>
      <c r="I1260" s="241">
        <v>0</v>
      </c>
      <c r="J1260" s="185" t="str">
        <f t="shared" si="57"/>
        <v>O</v>
      </c>
      <c r="K1260" s="243" t="s">
        <v>2631</v>
      </c>
      <c r="L1260" s="241" t="s">
        <v>3008</v>
      </c>
      <c r="N1260" s="1" t="s">
        <v>3009</v>
      </c>
    </row>
    <row r="1261" spans="1:14" ht="13.5" customHeight="1">
      <c r="A1261" s="183" t="s">
        <v>2627</v>
      </c>
      <c r="B1261" s="242" t="s">
        <v>2990</v>
      </c>
      <c r="C1261" s="241" t="s">
        <v>3005</v>
      </c>
      <c r="D1261" s="242" t="s">
        <v>3010</v>
      </c>
      <c r="E1261" s="235"/>
      <c r="F1261" s="241"/>
      <c r="G1261" s="241">
        <v>1</v>
      </c>
      <c r="H1261" s="234">
        <v>0</v>
      </c>
      <c r="I1261" s="241">
        <v>0</v>
      </c>
      <c r="J1261" s="185" t="str">
        <f t="shared" si="57"/>
        <v>O</v>
      </c>
      <c r="K1261" s="243"/>
      <c r="L1261" s="241" t="s">
        <v>3011</v>
      </c>
    </row>
    <row r="1262" spans="1:14" ht="13.5" customHeight="1">
      <c r="A1262" s="183" t="s">
        <v>2627</v>
      </c>
      <c r="B1262" s="242" t="s">
        <v>2990</v>
      </c>
      <c r="C1262" s="241" t="s">
        <v>3012</v>
      </c>
      <c r="D1262" s="242" t="s">
        <v>3006</v>
      </c>
      <c r="E1262" s="235" t="s">
        <v>3007</v>
      </c>
      <c r="F1262" s="241"/>
      <c r="G1262" s="241">
        <v>1</v>
      </c>
      <c r="H1262" s="234">
        <v>0</v>
      </c>
      <c r="I1262" s="241">
        <v>0</v>
      </c>
      <c r="J1262" s="185" t="str">
        <f t="shared" si="57"/>
        <v>O</v>
      </c>
      <c r="K1262" s="243" t="s">
        <v>2631</v>
      </c>
      <c r="L1262" s="241" t="s">
        <v>3008</v>
      </c>
      <c r="N1262" s="1" t="s">
        <v>3009</v>
      </c>
    </row>
    <row r="1263" spans="1:14" ht="13.5" customHeight="1">
      <c r="A1263" s="183" t="s">
        <v>2627</v>
      </c>
      <c r="B1263" s="242" t="s">
        <v>2990</v>
      </c>
      <c r="C1263" s="241" t="s">
        <v>3001</v>
      </c>
      <c r="D1263" s="242" t="s">
        <v>3013</v>
      </c>
      <c r="E1263" s="235" t="s">
        <v>3014</v>
      </c>
      <c r="F1263" s="241"/>
      <c r="G1263" s="241">
        <v>2</v>
      </c>
      <c r="H1263" s="234">
        <v>0</v>
      </c>
      <c r="I1263" s="241">
        <v>0</v>
      </c>
      <c r="J1263" s="185" t="str">
        <f t="shared" si="57"/>
        <v>O</v>
      </c>
      <c r="K1263" s="243" t="s">
        <v>2631</v>
      </c>
      <c r="L1263" s="241" t="s">
        <v>3015</v>
      </c>
      <c r="N1263" s="1" t="s">
        <v>2631</v>
      </c>
    </row>
    <row r="1264" spans="1:14" ht="13.5" customHeight="1">
      <c r="A1264" s="183" t="s">
        <v>2627</v>
      </c>
      <c r="B1264" s="242" t="s">
        <v>2990</v>
      </c>
      <c r="C1264" s="241" t="s">
        <v>3001</v>
      </c>
      <c r="D1264" s="242" t="s">
        <v>3016</v>
      </c>
      <c r="E1264" s="235" t="s">
        <v>3017</v>
      </c>
      <c r="F1264" s="241"/>
      <c r="G1264" s="241">
        <v>2</v>
      </c>
      <c r="H1264" s="234">
        <v>0</v>
      </c>
      <c r="I1264" s="241">
        <v>0</v>
      </c>
      <c r="J1264" s="185" t="str">
        <f t="shared" si="57"/>
        <v>O</v>
      </c>
      <c r="K1264" s="243" t="s">
        <v>2631</v>
      </c>
      <c r="L1264" s="241" t="s">
        <v>3018</v>
      </c>
    </row>
    <row r="1265" spans="1:14" ht="13.5" customHeight="1">
      <c r="A1265" s="183" t="s">
        <v>2627</v>
      </c>
      <c r="B1265" s="242" t="s">
        <v>2990</v>
      </c>
      <c r="C1265" s="241" t="s">
        <v>3019</v>
      </c>
      <c r="D1265" s="242" t="s">
        <v>3020</v>
      </c>
      <c r="E1265" s="235" t="s">
        <v>3021</v>
      </c>
      <c r="F1265" s="241"/>
      <c r="G1265" s="241">
        <v>1</v>
      </c>
      <c r="H1265" s="234">
        <v>0</v>
      </c>
      <c r="I1265" s="241">
        <v>0</v>
      </c>
      <c r="J1265" s="185" t="str">
        <f t="shared" si="57"/>
        <v>O</v>
      </c>
      <c r="K1265" s="243" t="s">
        <v>2631</v>
      </c>
      <c r="L1265" s="241" t="s">
        <v>3022</v>
      </c>
    </row>
    <row r="1266" spans="1:14" ht="13.5" customHeight="1">
      <c r="A1266" s="183" t="s">
        <v>2627</v>
      </c>
      <c r="B1266" s="242" t="s">
        <v>2990</v>
      </c>
      <c r="C1266" s="241" t="s">
        <v>3019</v>
      </c>
      <c r="D1266" s="242" t="s">
        <v>3023</v>
      </c>
      <c r="E1266" s="235" t="s">
        <v>3021</v>
      </c>
      <c r="F1266" s="241"/>
      <c r="G1266" s="241">
        <v>1</v>
      </c>
      <c r="H1266" s="234">
        <v>0</v>
      </c>
      <c r="I1266" s="241">
        <v>0</v>
      </c>
      <c r="J1266" s="185" t="str">
        <f t="shared" si="57"/>
        <v>O</v>
      </c>
      <c r="K1266" s="243" t="s">
        <v>2631</v>
      </c>
      <c r="L1266" s="241" t="s">
        <v>3022</v>
      </c>
    </row>
    <row r="1267" spans="1:14" ht="13.5" customHeight="1">
      <c r="A1267" s="183" t="s">
        <v>2627</v>
      </c>
      <c r="B1267" s="242" t="s">
        <v>2990</v>
      </c>
      <c r="C1267" s="241" t="s">
        <v>3024</v>
      </c>
      <c r="D1267" s="242" t="s">
        <v>3025</v>
      </c>
      <c r="E1267" s="235" t="s">
        <v>3026</v>
      </c>
      <c r="F1267" s="241"/>
      <c r="G1267" s="241">
        <v>2</v>
      </c>
      <c r="H1267" s="234">
        <v>0</v>
      </c>
      <c r="I1267" s="241">
        <v>0</v>
      </c>
      <c r="J1267" s="185" t="str">
        <f t="shared" si="57"/>
        <v>O</v>
      </c>
      <c r="K1267" s="243" t="s">
        <v>2631</v>
      </c>
      <c r="L1267" s="241" t="s">
        <v>3027</v>
      </c>
      <c r="N1267" s="1" t="s">
        <v>3028</v>
      </c>
    </row>
    <row r="1268" spans="1:14" ht="13.5" customHeight="1">
      <c r="A1268" s="183" t="s">
        <v>2627</v>
      </c>
      <c r="B1268" s="242" t="s">
        <v>2990</v>
      </c>
      <c r="C1268" s="241" t="s">
        <v>3029</v>
      </c>
      <c r="D1268" s="242" t="s">
        <v>2631</v>
      </c>
      <c r="E1268" s="235" t="s">
        <v>2631</v>
      </c>
      <c r="F1268" s="241"/>
      <c r="G1268" s="241"/>
      <c r="H1268" s="234">
        <v>0</v>
      </c>
      <c r="I1268" s="241">
        <v>0</v>
      </c>
      <c r="J1268" s="185" t="str">
        <f t="shared" si="57"/>
        <v>O</v>
      </c>
      <c r="K1268" s="243" t="s">
        <v>2631</v>
      </c>
      <c r="L1268" s="241"/>
    </row>
    <row r="1269" spans="1:14" ht="13.5" customHeight="1">
      <c r="A1269" s="183" t="s">
        <v>2627</v>
      </c>
      <c r="B1269" s="242" t="s">
        <v>2990</v>
      </c>
      <c r="C1269" s="241" t="s">
        <v>3030</v>
      </c>
      <c r="D1269" s="242" t="s">
        <v>3031</v>
      </c>
      <c r="E1269" s="235" t="s">
        <v>2631</v>
      </c>
      <c r="F1269" s="241"/>
      <c r="G1269" s="241"/>
      <c r="H1269" s="234">
        <v>0</v>
      </c>
      <c r="I1269" s="241">
        <v>0</v>
      </c>
      <c r="J1269" s="185" t="str">
        <f t="shared" si="57"/>
        <v>O</v>
      </c>
      <c r="K1269" s="243" t="s">
        <v>2631</v>
      </c>
      <c r="L1269" s="241"/>
    </row>
    <row r="1270" spans="1:14" ht="13.5" customHeight="1">
      <c r="A1270" s="183" t="s">
        <v>2627</v>
      </c>
      <c r="B1270" s="242" t="s">
        <v>2990</v>
      </c>
      <c r="C1270" s="241" t="s">
        <v>3030</v>
      </c>
      <c r="D1270" s="242" t="s">
        <v>3032</v>
      </c>
      <c r="E1270" s="235" t="s">
        <v>2631</v>
      </c>
      <c r="F1270" s="241"/>
      <c r="G1270" s="241"/>
      <c r="H1270" s="234">
        <v>0</v>
      </c>
      <c r="I1270" s="241">
        <v>0</v>
      </c>
      <c r="J1270" s="185" t="str">
        <f t="shared" si="57"/>
        <v>O</v>
      </c>
      <c r="K1270" s="243" t="s">
        <v>2631</v>
      </c>
      <c r="L1270" s="241"/>
    </row>
    <row r="1271" spans="1:14" ht="13.5" customHeight="1">
      <c r="A1271" s="183" t="s">
        <v>2627</v>
      </c>
      <c r="B1271" s="242" t="s">
        <v>2990</v>
      </c>
      <c r="C1271" s="241" t="s">
        <v>3030</v>
      </c>
      <c r="D1271" s="242" t="s">
        <v>3033</v>
      </c>
      <c r="E1271" s="235" t="s">
        <v>2631</v>
      </c>
      <c r="F1271" s="241"/>
      <c r="G1271" s="241"/>
      <c r="H1271" s="234">
        <v>0</v>
      </c>
      <c r="I1271" s="241">
        <v>0</v>
      </c>
      <c r="J1271" s="185" t="str">
        <f t="shared" si="57"/>
        <v>O</v>
      </c>
      <c r="K1271" s="243" t="s">
        <v>2631</v>
      </c>
      <c r="L1271" s="241"/>
    </row>
    <row r="1272" spans="1:14" ht="13.5" customHeight="1">
      <c r="A1272" s="183" t="s">
        <v>2627</v>
      </c>
      <c r="B1272" s="242" t="s">
        <v>2990</v>
      </c>
      <c r="C1272" s="241" t="s">
        <v>3030</v>
      </c>
      <c r="D1272" s="242" t="s">
        <v>3034</v>
      </c>
      <c r="E1272" s="235" t="s">
        <v>2631</v>
      </c>
      <c r="F1272" s="241"/>
      <c r="G1272" s="241"/>
      <c r="H1272" s="234">
        <v>0</v>
      </c>
      <c r="I1272" s="241">
        <v>0</v>
      </c>
      <c r="J1272" s="185" t="str">
        <f t="shared" si="57"/>
        <v>O</v>
      </c>
      <c r="K1272" s="243" t="s">
        <v>2631</v>
      </c>
      <c r="L1272" s="241"/>
    </row>
    <row r="1273" spans="1:14" ht="13.5" customHeight="1">
      <c r="A1273" s="183" t="s">
        <v>2627</v>
      </c>
      <c r="B1273" s="242" t="s">
        <v>2990</v>
      </c>
      <c r="C1273" s="241" t="s">
        <v>3035</v>
      </c>
      <c r="D1273" s="242" t="s">
        <v>3031</v>
      </c>
      <c r="E1273" s="235" t="s">
        <v>2631</v>
      </c>
      <c r="F1273" s="241"/>
      <c r="G1273" s="241"/>
      <c r="H1273" s="234">
        <v>0</v>
      </c>
      <c r="I1273" s="241">
        <v>0</v>
      </c>
      <c r="J1273" s="185" t="str">
        <f t="shared" si="57"/>
        <v>O</v>
      </c>
      <c r="K1273" s="243" t="s">
        <v>2631</v>
      </c>
      <c r="L1273" s="241"/>
    </row>
    <row r="1274" spans="1:14" ht="13.5" customHeight="1">
      <c r="A1274" s="183" t="s">
        <v>2627</v>
      </c>
      <c r="B1274" s="242" t="s">
        <v>2990</v>
      </c>
      <c r="C1274" s="241" t="s">
        <v>3035</v>
      </c>
      <c r="D1274" s="242" t="s">
        <v>3032</v>
      </c>
      <c r="E1274" s="235" t="s">
        <v>2631</v>
      </c>
      <c r="F1274" s="241"/>
      <c r="G1274" s="241"/>
      <c r="H1274" s="234">
        <v>0</v>
      </c>
      <c r="I1274" s="241">
        <v>0</v>
      </c>
      <c r="J1274" s="185" t="str">
        <f t="shared" si="57"/>
        <v>O</v>
      </c>
      <c r="K1274" s="243" t="s">
        <v>2631</v>
      </c>
      <c r="L1274" s="241"/>
    </row>
    <row r="1275" spans="1:14" ht="13.5" customHeight="1">
      <c r="A1275" s="183" t="s">
        <v>2627</v>
      </c>
      <c r="B1275" s="242" t="s">
        <v>2990</v>
      </c>
      <c r="C1275" s="241" t="s">
        <v>3035</v>
      </c>
      <c r="D1275" s="242" t="s">
        <v>3033</v>
      </c>
      <c r="E1275" s="235" t="s">
        <v>2631</v>
      </c>
      <c r="F1275" s="241"/>
      <c r="G1275" s="241"/>
      <c r="H1275" s="234">
        <v>0</v>
      </c>
      <c r="I1275" s="241">
        <v>0</v>
      </c>
      <c r="J1275" s="185" t="str">
        <f t="shared" ref="J1275:J1323" si="58">IF(H1275&lt;I1275,"X","O")</f>
        <v>O</v>
      </c>
      <c r="K1275" s="243" t="s">
        <v>2631</v>
      </c>
      <c r="L1275" s="241"/>
    </row>
    <row r="1276" spans="1:14" ht="13.5" customHeight="1">
      <c r="A1276" s="183" t="s">
        <v>2627</v>
      </c>
      <c r="B1276" s="242" t="s">
        <v>2990</v>
      </c>
      <c r="C1276" s="241" t="s">
        <v>3036</v>
      </c>
      <c r="D1276" s="242" t="s">
        <v>3037</v>
      </c>
      <c r="E1276" s="235" t="s">
        <v>2631</v>
      </c>
      <c r="F1276" s="241"/>
      <c r="G1276" s="241"/>
      <c r="H1276" s="234">
        <v>0</v>
      </c>
      <c r="I1276" s="241">
        <v>0</v>
      </c>
      <c r="J1276" s="185" t="str">
        <f t="shared" si="58"/>
        <v>O</v>
      </c>
      <c r="K1276" s="243" t="s">
        <v>2631</v>
      </c>
      <c r="L1276" s="241"/>
    </row>
    <row r="1277" spans="1:14" ht="13.5" customHeight="1">
      <c r="A1277" s="183" t="s">
        <v>2627</v>
      </c>
      <c r="B1277" s="242" t="s">
        <v>2990</v>
      </c>
      <c r="C1277" s="241" t="s">
        <v>3036</v>
      </c>
      <c r="D1277" s="242" t="s">
        <v>3032</v>
      </c>
      <c r="E1277" s="235" t="s">
        <v>2631</v>
      </c>
      <c r="F1277" s="241"/>
      <c r="G1277" s="241"/>
      <c r="H1277" s="234">
        <v>0</v>
      </c>
      <c r="I1277" s="241">
        <v>0</v>
      </c>
      <c r="J1277" s="185" t="str">
        <f t="shared" si="58"/>
        <v>O</v>
      </c>
      <c r="K1277" s="243" t="s">
        <v>2631</v>
      </c>
      <c r="L1277" s="241"/>
    </row>
    <row r="1278" spans="1:14" ht="13.5" customHeight="1">
      <c r="A1278" s="183" t="s">
        <v>2627</v>
      </c>
      <c r="B1278" s="242" t="s">
        <v>2990</v>
      </c>
      <c r="C1278" s="241" t="s">
        <v>3036</v>
      </c>
      <c r="D1278" s="242" t="s">
        <v>3038</v>
      </c>
      <c r="E1278" s="235" t="s">
        <v>2631</v>
      </c>
      <c r="F1278" s="241"/>
      <c r="G1278" s="241"/>
      <c r="H1278" s="234">
        <v>0</v>
      </c>
      <c r="I1278" s="241">
        <v>0</v>
      </c>
      <c r="J1278" s="185" t="str">
        <f t="shared" si="58"/>
        <v>O</v>
      </c>
      <c r="K1278" s="243" t="s">
        <v>2631</v>
      </c>
      <c r="L1278" s="241"/>
    </row>
    <row r="1279" spans="1:14" ht="13.5" customHeight="1">
      <c r="A1279" s="183" t="s">
        <v>2627</v>
      </c>
      <c r="B1279" s="242" t="s">
        <v>2990</v>
      </c>
      <c r="C1279" s="241" t="s">
        <v>3036</v>
      </c>
      <c r="D1279" s="242" t="s">
        <v>3039</v>
      </c>
      <c r="E1279" s="235" t="s">
        <v>2631</v>
      </c>
      <c r="F1279" s="241"/>
      <c r="G1279" s="241"/>
      <c r="H1279" s="234">
        <v>0</v>
      </c>
      <c r="I1279" s="241">
        <v>0</v>
      </c>
      <c r="J1279" s="185" t="str">
        <f t="shared" si="58"/>
        <v>O</v>
      </c>
      <c r="K1279" s="243" t="s">
        <v>2631</v>
      </c>
      <c r="L1279" s="241"/>
    </row>
    <row r="1280" spans="1:14" ht="13.5" customHeight="1">
      <c r="A1280" s="183" t="s">
        <v>2627</v>
      </c>
      <c r="B1280" s="242" t="s">
        <v>2990</v>
      </c>
      <c r="C1280" s="241" t="s">
        <v>3040</v>
      </c>
      <c r="D1280" s="242" t="s">
        <v>3041</v>
      </c>
      <c r="E1280" s="235" t="s">
        <v>3042</v>
      </c>
      <c r="F1280" s="241"/>
      <c r="G1280" s="241">
        <v>16</v>
      </c>
      <c r="H1280" s="234">
        <v>0</v>
      </c>
      <c r="I1280" s="241">
        <v>0</v>
      </c>
      <c r="J1280" s="185" t="str">
        <f t="shared" si="58"/>
        <v>O</v>
      </c>
      <c r="K1280" s="243" t="s">
        <v>2631</v>
      </c>
      <c r="L1280" s="241" t="s">
        <v>3043</v>
      </c>
    </row>
    <row r="1281" spans="1:12" ht="13.5" customHeight="1">
      <c r="A1281" s="183" t="s">
        <v>2627</v>
      </c>
      <c r="B1281" s="242" t="s">
        <v>2990</v>
      </c>
      <c r="C1281" s="241" t="s">
        <v>3040</v>
      </c>
      <c r="D1281" s="242" t="s">
        <v>3044</v>
      </c>
      <c r="E1281" s="235" t="s">
        <v>3045</v>
      </c>
      <c r="F1281" s="241"/>
      <c r="G1281" s="241"/>
      <c r="H1281" s="234">
        <v>0</v>
      </c>
      <c r="I1281" s="241">
        <v>0</v>
      </c>
      <c r="J1281" s="185" t="str">
        <f t="shared" si="58"/>
        <v>O</v>
      </c>
      <c r="K1281" s="243"/>
      <c r="L1281" s="241"/>
    </row>
    <row r="1282" spans="1:12" ht="13.5" customHeight="1">
      <c r="A1282" s="183" t="s">
        <v>2627</v>
      </c>
      <c r="B1282" s="242" t="s">
        <v>3046</v>
      </c>
      <c r="C1282" s="241" t="s">
        <v>3047</v>
      </c>
      <c r="D1282" s="242" t="s">
        <v>3048</v>
      </c>
      <c r="E1282" s="235"/>
      <c r="F1282" s="241"/>
      <c r="G1282" s="241">
        <v>8</v>
      </c>
      <c r="H1282" s="234">
        <v>0</v>
      </c>
      <c r="I1282" s="241">
        <v>0</v>
      </c>
      <c r="J1282" s="185" t="str">
        <f t="shared" si="58"/>
        <v>O</v>
      </c>
      <c r="K1282" s="243" t="s">
        <v>2631</v>
      </c>
      <c r="L1282" s="241" t="s">
        <v>2775</v>
      </c>
    </row>
    <row r="1283" spans="1:12" ht="13.5" customHeight="1">
      <c r="A1283" s="183" t="s">
        <v>2627</v>
      </c>
      <c r="B1283" s="242" t="s">
        <v>3046</v>
      </c>
      <c r="C1283" s="241" t="s">
        <v>3049</v>
      </c>
      <c r="D1283" s="242" t="s">
        <v>3050</v>
      </c>
      <c r="E1283" s="235"/>
      <c r="F1283" s="241"/>
      <c r="G1283" s="241">
        <v>8</v>
      </c>
      <c r="H1283" s="234">
        <v>0</v>
      </c>
      <c r="I1283" s="241">
        <v>0</v>
      </c>
      <c r="J1283" s="185" t="str">
        <f t="shared" si="58"/>
        <v>O</v>
      </c>
      <c r="K1283" s="243"/>
      <c r="L1283" s="241" t="s">
        <v>3051</v>
      </c>
    </row>
    <row r="1284" spans="1:12" ht="13.5" customHeight="1">
      <c r="A1284" s="183" t="s">
        <v>2627</v>
      </c>
      <c r="B1284" s="242" t="s">
        <v>3046</v>
      </c>
      <c r="C1284" s="241" t="s">
        <v>3052</v>
      </c>
      <c r="D1284" s="242" t="s">
        <v>3053</v>
      </c>
      <c r="E1284" s="235"/>
      <c r="F1284" s="241"/>
      <c r="G1284" s="241">
        <v>16</v>
      </c>
      <c r="H1284" s="234">
        <v>0</v>
      </c>
      <c r="I1284" s="241">
        <v>0</v>
      </c>
      <c r="J1284" s="185" t="str">
        <f t="shared" si="58"/>
        <v>O</v>
      </c>
      <c r="K1284" s="243" t="s">
        <v>2631</v>
      </c>
      <c r="L1284" s="241" t="s">
        <v>3054</v>
      </c>
    </row>
    <row r="1285" spans="1:12" ht="13.5" customHeight="1">
      <c r="A1285" s="183" t="s">
        <v>2627</v>
      </c>
      <c r="B1285" s="242" t="s">
        <v>3046</v>
      </c>
      <c r="C1285" s="241" t="s">
        <v>3055</v>
      </c>
      <c r="D1285" s="242" t="s">
        <v>3056</v>
      </c>
      <c r="E1285" s="235" t="s">
        <v>3057</v>
      </c>
      <c r="F1285" s="241"/>
      <c r="G1285" s="241">
        <v>8</v>
      </c>
      <c r="H1285" s="234">
        <v>0</v>
      </c>
      <c r="I1285" s="241">
        <v>0</v>
      </c>
      <c r="J1285" s="185" t="str">
        <f t="shared" si="58"/>
        <v>O</v>
      </c>
      <c r="K1285" s="243"/>
      <c r="L1285" s="241" t="s">
        <v>3054</v>
      </c>
    </row>
    <row r="1286" spans="1:12" ht="13.5" customHeight="1">
      <c r="A1286" s="183" t="s">
        <v>2627</v>
      </c>
      <c r="B1286" s="242" t="s">
        <v>3058</v>
      </c>
      <c r="C1286" s="241" t="s">
        <v>3059</v>
      </c>
      <c r="D1286" s="242" t="s">
        <v>3056</v>
      </c>
      <c r="E1286" s="235" t="s">
        <v>3060</v>
      </c>
      <c r="F1286" s="241"/>
      <c r="G1286" s="241">
        <v>9</v>
      </c>
      <c r="H1286" s="234">
        <v>0</v>
      </c>
      <c r="I1286" s="241">
        <v>0</v>
      </c>
      <c r="J1286" s="185" t="str">
        <f t="shared" si="58"/>
        <v>O</v>
      </c>
      <c r="K1286" s="243"/>
      <c r="L1286" s="241" t="s">
        <v>3054</v>
      </c>
    </row>
    <row r="1287" spans="1:12" ht="13.5" customHeight="1">
      <c r="A1287" s="183" t="s">
        <v>2627</v>
      </c>
      <c r="B1287" s="242" t="s">
        <v>3061</v>
      </c>
      <c r="C1287" s="241" t="s">
        <v>3062</v>
      </c>
      <c r="D1287" s="242" t="s">
        <v>3056</v>
      </c>
      <c r="E1287" s="235" t="s">
        <v>3060</v>
      </c>
      <c r="F1287" s="241"/>
      <c r="G1287" s="241">
        <v>3</v>
      </c>
      <c r="H1287" s="234">
        <v>0</v>
      </c>
      <c r="I1287" s="241">
        <v>0</v>
      </c>
      <c r="J1287" s="185" t="str">
        <f t="shared" si="58"/>
        <v>O</v>
      </c>
      <c r="K1287" s="243"/>
      <c r="L1287" s="241" t="s">
        <v>3054</v>
      </c>
    </row>
    <row r="1288" spans="1:12" ht="13.5" customHeight="1">
      <c r="A1288" s="183" t="s">
        <v>2627</v>
      </c>
      <c r="B1288" s="242" t="s">
        <v>3063</v>
      </c>
      <c r="C1288" s="241" t="s">
        <v>3064</v>
      </c>
      <c r="D1288" s="242" t="s">
        <v>1596</v>
      </c>
      <c r="E1288" s="235" t="s">
        <v>3065</v>
      </c>
      <c r="F1288" s="241"/>
      <c r="G1288" s="241">
        <v>1</v>
      </c>
      <c r="H1288" s="234">
        <v>0</v>
      </c>
      <c r="I1288" s="241">
        <v>0</v>
      </c>
      <c r="J1288" s="185" t="str">
        <f t="shared" si="58"/>
        <v>O</v>
      </c>
      <c r="K1288" s="243"/>
      <c r="L1288" s="241" t="s">
        <v>2775</v>
      </c>
    </row>
    <row r="1289" spans="1:12" ht="13.5" customHeight="1">
      <c r="A1289" s="183" t="s">
        <v>2627</v>
      </c>
      <c r="B1289" s="242" t="s">
        <v>3063</v>
      </c>
      <c r="C1289" s="241" t="s">
        <v>3064</v>
      </c>
      <c r="D1289" s="242" t="s">
        <v>1596</v>
      </c>
      <c r="E1289" s="235" t="s">
        <v>3066</v>
      </c>
      <c r="F1289" s="241"/>
      <c r="G1289" s="241">
        <v>1</v>
      </c>
      <c r="H1289" s="234">
        <v>0</v>
      </c>
      <c r="I1289" s="241">
        <v>0</v>
      </c>
      <c r="J1289" s="185" t="str">
        <f t="shared" si="58"/>
        <v>O</v>
      </c>
      <c r="K1289" s="243"/>
      <c r="L1289" s="241" t="s">
        <v>2775</v>
      </c>
    </row>
    <row r="1290" spans="1:12" ht="13.5" customHeight="1">
      <c r="A1290" s="183" t="s">
        <v>2627</v>
      </c>
      <c r="B1290" s="242" t="s">
        <v>3063</v>
      </c>
      <c r="C1290" s="241" t="s">
        <v>3064</v>
      </c>
      <c r="D1290" s="242" t="s">
        <v>3067</v>
      </c>
      <c r="E1290" s="235" t="s">
        <v>3068</v>
      </c>
      <c r="F1290" s="241"/>
      <c r="G1290" s="241">
        <v>4</v>
      </c>
      <c r="H1290" s="234">
        <v>0</v>
      </c>
      <c r="I1290" s="241">
        <v>0</v>
      </c>
      <c r="J1290" s="185" t="str">
        <f t="shared" si="58"/>
        <v>O</v>
      </c>
      <c r="K1290" s="243"/>
      <c r="L1290" s="241" t="s">
        <v>3069</v>
      </c>
    </row>
    <row r="1291" spans="1:12" ht="13.5" customHeight="1">
      <c r="A1291" s="183" t="s">
        <v>2627</v>
      </c>
      <c r="B1291" s="242" t="s">
        <v>3063</v>
      </c>
      <c r="C1291" s="241" t="s">
        <v>3070</v>
      </c>
      <c r="D1291" s="242" t="s">
        <v>1596</v>
      </c>
      <c r="E1291" s="235" t="s">
        <v>3071</v>
      </c>
      <c r="F1291" s="241"/>
      <c r="G1291" s="241">
        <v>1</v>
      </c>
      <c r="H1291" s="234">
        <v>0</v>
      </c>
      <c r="I1291" s="241">
        <v>0</v>
      </c>
      <c r="J1291" s="185" t="str">
        <f t="shared" si="58"/>
        <v>O</v>
      </c>
      <c r="K1291" s="243"/>
      <c r="L1291" s="241" t="s">
        <v>2775</v>
      </c>
    </row>
    <row r="1292" spans="1:12" ht="13.5" customHeight="1">
      <c r="A1292" s="183" t="s">
        <v>2627</v>
      </c>
      <c r="B1292" s="242" t="s">
        <v>3063</v>
      </c>
      <c r="C1292" s="241" t="s">
        <v>3070</v>
      </c>
      <c r="D1292" s="242" t="s">
        <v>1596</v>
      </c>
      <c r="E1292" s="235" t="s">
        <v>3072</v>
      </c>
      <c r="F1292" s="241"/>
      <c r="G1292" s="241">
        <v>1</v>
      </c>
      <c r="H1292" s="234">
        <v>0</v>
      </c>
      <c r="I1292" s="241">
        <v>0</v>
      </c>
      <c r="J1292" s="185" t="str">
        <f t="shared" si="58"/>
        <v>O</v>
      </c>
      <c r="K1292" s="243"/>
      <c r="L1292" s="241" t="s">
        <v>2775</v>
      </c>
    </row>
    <row r="1293" spans="1:12" ht="13.5" customHeight="1">
      <c r="A1293" s="183" t="s">
        <v>2627</v>
      </c>
      <c r="B1293" s="242" t="s">
        <v>3063</v>
      </c>
      <c r="C1293" s="241" t="s">
        <v>3070</v>
      </c>
      <c r="D1293" s="242" t="s">
        <v>3067</v>
      </c>
      <c r="E1293" s="235" t="s">
        <v>3068</v>
      </c>
      <c r="F1293" s="241"/>
      <c r="G1293" s="241">
        <v>4</v>
      </c>
      <c r="H1293" s="234">
        <v>0</v>
      </c>
      <c r="I1293" s="241">
        <v>0</v>
      </c>
      <c r="J1293" s="185" t="str">
        <f t="shared" si="58"/>
        <v>O</v>
      </c>
      <c r="K1293" s="243"/>
      <c r="L1293" s="241" t="s">
        <v>3069</v>
      </c>
    </row>
    <row r="1294" spans="1:12" ht="13.5" customHeight="1">
      <c r="A1294" s="183" t="s">
        <v>2627</v>
      </c>
      <c r="B1294" s="242" t="s">
        <v>3063</v>
      </c>
      <c r="C1294" s="241" t="s">
        <v>3073</v>
      </c>
      <c r="D1294" s="242" t="s">
        <v>1596</v>
      </c>
      <c r="E1294" s="235" t="s">
        <v>3071</v>
      </c>
      <c r="F1294" s="241"/>
      <c r="G1294" s="241">
        <v>1</v>
      </c>
      <c r="H1294" s="234">
        <v>0</v>
      </c>
      <c r="I1294" s="241">
        <v>0</v>
      </c>
      <c r="J1294" s="185" t="str">
        <f t="shared" si="58"/>
        <v>O</v>
      </c>
      <c r="K1294" s="243"/>
      <c r="L1294" s="241" t="s">
        <v>2775</v>
      </c>
    </row>
    <row r="1295" spans="1:12" ht="13.5" customHeight="1">
      <c r="A1295" s="183" t="s">
        <v>2627</v>
      </c>
      <c r="B1295" s="242" t="s">
        <v>3063</v>
      </c>
      <c r="C1295" s="241" t="s">
        <v>3073</v>
      </c>
      <c r="D1295" s="242" t="s">
        <v>1596</v>
      </c>
      <c r="E1295" s="235" t="s">
        <v>3072</v>
      </c>
      <c r="F1295" s="241"/>
      <c r="G1295" s="241">
        <v>1</v>
      </c>
      <c r="H1295" s="234">
        <v>0</v>
      </c>
      <c r="I1295" s="241">
        <v>0</v>
      </c>
      <c r="J1295" s="185" t="str">
        <f t="shared" si="58"/>
        <v>O</v>
      </c>
      <c r="K1295" s="243"/>
      <c r="L1295" s="241" t="s">
        <v>2775</v>
      </c>
    </row>
    <row r="1296" spans="1:12" ht="13.5" customHeight="1">
      <c r="A1296" s="183" t="s">
        <v>2627</v>
      </c>
      <c r="B1296" s="242" t="s">
        <v>3063</v>
      </c>
      <c r="C1296" s="241" t="s">
        <v>3073</v>
      </c>
      <c r="D1296" s="242" t="s">
        <v>3067</v>
      </c>
      <c r="E1296" s="235" t="s">
        <v>3068</v>
      </c>
      <c r="F1296" s="241"/>
      <c r="G1296" s="241">
        <v>4</v>
      </c>
      <c r="H1296" s="234">
        <v>0</v>
      </c>
      <c r="I1296" s="241">
        <v>0</v>
      </c>
      <c r="J1296" s="185" t="str">
        <f t="shared" si="58"/>
        <v>O</v>
      </c>
      <c r="K1296" s="243"/>
      <c r="L1296" s="241" t="s">
        <v>3069</v>
      </c>
    </row>
    <row r="1297" spans="1:14" ht="13.5" customHeight="1">
      <c r="A1297" s="183" t="s">
        <v>2627</v>
      </c>
      <c r="B1297" s="242" t="s">
        <v>3074</v>
      </c>
      <c r="C1297" s="241" t="s">
        <v>3075</v>
      </c>
      <c r="D1297" s="242" t="s">
        <v>3076</v>
      </c>
      <c r="E1297" s="235" t="s">
        <v>3077</v>
      </c>
      <c r="F1297" s="241"/>
      <c r="G1297" s="241">
        <v>3</v>
      </c>
      <c r="H1297" s="234">
        <v>0</v>
      </c>
      <c r="I1297" s="241">
        <v>0</v>
      </c>
      <c r="J1297" s="185" t="str">
        <f t="shared" si="58"/>
        <v>O</v>
      </c>
      <c r="K1297" s="243"/>
      <c r="L1297" s="241" t="s">
        <v>3078</v>
      </c>
    </row>
    <row r="1298" spans="1:14" ht="13.5" customHeight="1">
      <c r="A1298" s="183" t="s">
        <v>2627</v>
      </c>
      <c r="B1298" s="242" t="s">
        <v>3079</v>
      </c>
      <c r="C1298" s="241" t="s">
        <v>3080</v>
      </c>
      <c r="D1298" s="242"/>
      <c r="E1298" s="235" t="s">
        <v>3081</v>
      </c>
      <c r="F1298" s="241"/>
      <c r="G1298" s="241">
        <v>1</v>
      </c>
      <c r="H1298" s="234">
        <v>0</v>
      </c>
      <c r="I1298" s="241">
        <v>0</v>
      </c>
      <c r="J1298" s="185" t="str">
        <f t="shared" si="58"/>
        <v>O</v>
      </c>
      <c r="K1298" s="243"/>
      <c r="L1298" s="241" t="s">
        <v>2701</v>
      </c>
    </row>
    <row r="1299" spans="1:14" ht="13.5" customHeight="1">
      <c r="A1299" s="183" t="s">
        <v>2627</v>
      </c>
      <c r="B1299" s="242" t="s">
        <v>3079</v>
      </c>
      <c r="C1299" s="241" t="s">
        <v>3082</v>
      </c>
      <c r="D1299" s="242" t="s">
        <v>1596</v>
      </c>
      <c r="E1299" s="235" t="s">
        <v>3083</v>
      </c>
      <c r="F1299" s="241"/>
      <c r="G1299" s="241">
        <v>1</v>
      </c>
      <c r="H1299" s="234">
        <v>0</v>
      </c>
      <c r="I1299" s="241">
        <v>0</v>
      </c>
      <c r="J1299" s="185" t="str">
        <f t="shared" si="58"/>
        <v>O</v>
      </c>
      <c r="K1299" s="243"/>
      <c r="L1299" s="241" t="s">
        <v>2775</v>
      </c>
    </row>
    <row r="1300" spans="1:14" ht="13.5" customHeight="1">
      <c r="A1300" s="183" t="s">
        <v>2627</v>
      </c>
      <c r="B1300" s="242" t="s">
        <v>3084</v>
      </c>
      <c r="C1300" s="241" t="s">
        <v>3085</v>
      </c>
      <c r="D1300" s="242" t="s">
        <v>3086</v>
      </c>
      <c r="E1300" s="235"/>
      <c r="F1300" s="241"/>
      <c r="G1300" s="241">
        <v>9</v>
      </c>
      <c r="H1300" s="234">
        <v>0</v>
      </c>
      <c r="I1300" s="241">
        <v>0</v>
      </c>
      <c r="J1300" s="185" t="str">
        <f t="shared" si="58"/>
        <v>O</v>
      </c>
      <c r="K1300" s="243"/>
      <c r="L1300" s="241"/>
    </row>
    <row r="1301" spans="1:14" ht="13.5" customHeight="1">
      <c r="A1301" s="183" t="s">
        <v>2627</v>
      </c>
      <c r="B1301" s="242" t="s">
        <v>3087</v>
      </c>
      <c r="C1301" s="241" t="s">
        <v>3088</v>
      </c>
      <c r="D1301" s="242"/>
      <c r="E1301" s="235" t="s">
        <v>3089</v>
      </c>
      <c r="F1301" s="241"/>
      <c r="G1301" s="241">
        <v>1</v>
      </c>
      <c r="H1301" s="234">
        <v>0</v>
      </c>
      <c r="I1301" s="241">
        <v>0</v>
      </c>
      <c r="J1301" s="185" t="str">
        <f t="shared" si="58"/>
        <v>O</v>
      </c>
      <c r="K1301" s="243"/>
      <c r="L1301" s="241" t="s">
        <v>3078</v>
      </c>
    </row>
    <row r="1302" spans="1:14" ht="13.5" customHeight="1">
      <c r="A1302" s="183" t="s">
        <v>2627</v>
      </c>
      <c r="B1302" s="242" t="s">
        <v>3090</v>
      </c>
      <c r="C1302" s="241" t="s">
        <v>3091</v>
      </c>
      <c r="D1302" s="242"/>
      <c r="E1302" s="235" t="s">
        <v>3092</v>
      </c>
      <c r="F1302" s="241"/>
      <c r="G1302" s="241">
        <v>1</v>
      </c>
      <c r="H1302" s="234">
        <v>0</v>
      </c>
      <c r="I1302" s="241">
        <v>0</v>
      </c>
      <c r="J1302" s="185" t="str">
        <f t="shared" si="58"/>
        <v>O</v>
      </c>
      <c r="K1302" s="243"/>
      <c r="L1302" s="241" t="s">
        <v>3054</v>
      </c>
    </row>
    <row r="1303" spans="1:14" ht="13.5" customHeight="1">
      <c r="A1303" s="183" t="s">
        <v>2627</v>
      </c>
      <c r="B1303" s="242" t="s">
        <v>3093</v>
      </c>
      <c r="C1303" s="241" t="s">
        <v>3094</v>
      </c>
      <c r="D1303" s="242" t="s">
        <v>3095</v>
      </c>
      <c r="E1303" s="235" t="s">
        <v>3096</v>
      </c>
      <c r="F1303" s="241"/>
      <c r="G1303" s="241">
        <v>26</v>
      </c>
      <c r="H1303" s="234">
        <v>0</v>
      </c>
      <c r="I1303" s="241">
        <v>0</v>
      </c>
      <c r="J1303" s="185" t="str">
        <f t="shared" si="58"/>
        <v>O</v>
      </c>
      <c r="K1303" s="243"/>
      <c r="L1303" s="241" t="s">
        <v>3097</v>
      </c>
    </row>
    <row r="1304" spans="1:14" ht="13.5" customHeight="1">
      <c r="A1304" s="183" t="s">
        <v>2627</v>
      </c>
      <c r="B1304" s="242" t="s">
        <v>3098</v>
      </c>
      <c r="C1304" s="241" t="s">
        <v>3099</v>
      </c>
      <c r="D1304" s="242" t="s">
        <v>3100</v>
      </c>
      <c r="E1304" s="235"/>
      <c r="F1304" s="241"/>
      <c r="G1304" s="241">
        <v>1</v>
      </c>
      <c r="H1304" s="234">
        <v>0</v>
      </c>
      <c r="I1304" s="241">
        <v>0</v>
      </c>
      <c r="J1304" s="185" t="str">
        <f t="shared" si="58"/>
        <v>O</v>
      </c>
      <c r="K1304" s="243"/>
      <c r="L1304" s="241"/>
    </row>
    <row r="1305" spans="1:14" ht="13.5" customHeight="1">
      <c r="A1305" s="183" t="s">
        <v>2627</v>
      </c>
      <c r="B1305" s="242" t="s">
        <v>3101</v>
      </c>
      <c r="C1305" s="241" t="s">
        <v>3102</v>
      </c>
      <c r="D1305" s="242" t="s">
        <v>3103</v>
      </c>
      <c r="E1305" s="235" t="s">
        <v>3104</v>
      </c>
      <c r="F1305" s="241"/>
      <c r="G1305" s="241">
        <v>0</v>
      </c>
      <c r="H1305" s="234">
        <v>0</v>
      </c>
      <c r="I1305" s="241">
        <v>0</v>
      </c>
      <c r="J1305" s="185" t="str">
        <f t="shared" si="58"/>
        <v>O</v>
      </c>
      <c r="K1305" s="243"/>
      <c r="L1305" s="241" t="s">
        <v>3105</v>
      </c>
      <c r="N1305" s="1" t="s">
        <v>3106</v>
      </c>
    </row>
    <row r="1306" spans="1:14" ht="13.5" customHeight="1">
      <c r="A1306" s="183" t="s">
        <v>2627</v>
      </c>
      <c r="B1306" s="242" t="s">
        <v>3107</v>
      </c>
      <c r="C1306" s="241" t="s">
        <v>3108</v>
      </c>
      <c r="D1306" s="242" t="s">
        <v>3109</v>
      </c>
      <c r="E1306" s="235" t="s">
        <v>3110</v>
      </c>
      <c r="F1306" s="241"/>
      <c r="G1306" s="241">
        <v>2</v>
      </c>
      <c r="H1306" s="234">
        <v>0</v>
      </c>
      <c r="I1306" s="241">
        <v>0</v>
      </c>
      <c r="J1306" s="185" t="str">
        <f t="shared" si="58"/>
        <v>O</v>
      </c>
      <c r="K1306" s="243"/>
      <c r="L1306" s="241" t="s">
        <v>3111</v>
      </c>
    </row>
    <row r="1307" spans="1:14" ht="13.5" customHeight="1">
      <c r="A1307" s="183" t="s">
        <v>2627</v>
      </c>
      <c r="B1307" s="242" t="s">
        <v>3112</v>
      </c>
      <c r="C1307" s="241" t="s">
        <v>3113</v>
      </c>
      <c r="D1307" s="242" t="s">
        <v>3109</v>
      </c>
      <c r="E1307" s="235" t="s">
        <v>3114</v>
      </c>
      <c r="F1307" s="241"/>
      <c r="G1307" s="241">
        <v>2</v>
      </c>
      <c r="H1307" s="234">
        <v>0</v>
      </c>
      <c r="I1307" s="241">
        <v>0</v>
      </c>
      <c r="J1307" s="185" t="str">
        <f t="shared" si="58"/>
        <v>O</v>
      </c>
      <c r="K1307" s="243"/>
      <c r="L1307" s="241" t="s">
        <v>3115</v>
      </c>
    </row>
    <row r="1308" spans="1:14" ht="13.5" customHeight="1">
      <c r="A1308" s="183" t="s">
        <v>2627</v>
      </c>
      <c r="B1308" s="242" t="s">
        <v>3116</v>
      </c>
      <c r="C1308" s="241" t="s">
        <v>3117</v>
      </c>
      <c r="D1308" s="242" t="s">
        <v>3118</v>
      </c>
      <c r="E1308" s="235" t="s">
        <v>3119</v>
      </c>
      <c r="F1308" s="241"/>
      <c r="G1308" s="241">
        <v>3</v>
      </c>
      <c r="H1308" s="234">
        <v>0</v>
      </c>
      <c r="I1308" s="241">
        <v>0</v>
      </c>
      <c r="J1308" s="185" t="str">
        <f t="shared" si="58"/>
        <v>O</v>
      </c>
      <c r="K1308" s="243"/>
      <c r="L1308" s="241" t="s">
        <v>2978</v>
      </c>
    </row>
    <row r="1309" spans="1:14" ht="13.5" customHeight="1">
      <c r="A1309" s="183" t="s">
        <v>2627</v>
      </c>
      <c r="B1309" s="242" t="s">
        <v>3112</v>
      </c>
      <c r="C1309" s="241" t="s">
        <v>3120</v>
      </c>
      <c r="D1309" s="242" t="s">
        <v>3121</v>
      </c>
      <c r="E1309" s="235" t="s">
        <v>3122</v>
      </c>
      <c r="F1309" s="241"/>
      <c r="G1309" s="241">
        <v>672</v>
      </c>
      <c r="H1309" s="234">
        <v>0</v>
      </c>
      <c r="I1309" s="241">
        <v>0</v>
      </c>
      <c r="J1309" s="185" t="str">
        <f t="shared" si="58"/>
        <v>O</v>
      </c>
      <c r="K1309" s="243"/>
      <c r="L1309" s="241" t="s">
        <v>3123</v>
      </c>
    </row>
    <row r="1310" spans="1:14" ht="13.5" customHeight="1">
      <c r="A1310" s="183" t="s">
        <v>2627</v>
      </c>
      <c r="B1310" s="242" t="s">
        <v>3124</v>
      </c>
      <c r="C1310" s="241" t="s">
        <v>3125</v>
      </c>
      <c r="D1310" s="242" t="s">
        <v>3126</v>
      </c>
      <c r="E1310" s="235" t="s">
        <v>3127</v>
      </c>
      <c r="F1310" s="241"/>
      <c r="G1310" s="241">
        <v>14</v>
      </c>
      <c r="H1310" s="234">
        <v>0</v>
      </c>
      <c r="I1310" s="241">
        <v>0</v>
      </c>
      <c r="J1310" s="185" t="str">
        <f t="shared" si="58"/>
        <v>O</v>
      </c>
      <c r="K1310" s="243"/>
      <c r="L1310" s="241" t="s">
        <v>3128</v>
      </c>
    </row>
    <row r="1311" spans="1:14" ht="13.5" customHeight="1">
      <c r="A1311" s="183" t="s">
        <v>2627</v>
      </c>
      <c r="B1311" s="242" t="s">
        <v>3129</v>
      </c>
      <c r="C1311" s="241" t="s">
        <v>3130</v>
      </c>
      <c r="D1311" s="242" t="s">
        <v>3131</v>
      </c>
      <c r="E1311" s="235" t="s">
        <v>3132</v>
      </c>
      <c r="F1311" s="241"/>
      <c r="G1311" s="241">
        <v>4</v>
      </c>
      <c r="H1311" s="234">
        <v>0</v>
      </c>
      <c r="I1311" s="241">
        <v>0</v>
      </c>
      <c r="J1311" s="185" t="str">
        <f t="shared" si="58"/>
        <v>O</v>
      </c>
      <c r="K1311" s="243"/>
      <c r="L1311" s="241" t="s">
        <v>3133</v>
      </c>
    </row>
    <row r="1312" spans="1:14" ht="13.5" customHeight="1">
      <c r="A1312" s="183" t="s">
        <v>2627</v>
      </c>
      <c r="B1312" s="242" t="s">
        <v>3134</v>
      </c>
      <c r="C1312" s="241" t="s">
        <v>3135</v>
      </c>
      <c r="D1312" s="242" t="s">
        <v>3136</v>
      </c>
      <c r="E1312" s="235" t="s">
        <v>3137</v>
      </c>
      <c r="F1312" s="241"/>
      <c r="G1312" s="241">
        <v>4</v>
      </c>
      <c r="H1312" s="234">
        <v>0</v>
      </c>
      <c r="I1312" s="241">
        <v>0</v>
      </c>
      <c r="J1312" s="185" t="str">
        <f t="shared" si="58"/>
        <v>O</v>
      </c>
      <c r="K1312" s="243"/>
      <c r="L1312" s="241" t="s">
        <v>2684</v>
      </c>
    </row>
    <row r="1313" spans="1:12" ht="13.5" customHeight="1">
      <c r="A1313" s="183" t="s">
        <v>2627</v>
      </c>
      <c r="B1313" s="242" t="s">
        <v>3134</v>
      </c>
      <c r="C1313" s="241" t="s">
        <v>3138</v>
      </c>
      <c r="D1313" s="242" t="s">
        <v>3139</v>
      </c>
      <c r="E1313" s="235" t="s">
        <v>3137</v>
      </c>
      <c r="F1313" s="241"/>
      <c r="G1313" s="241">
        <v>2</v>
      </c>
      <c r="H1313" s="234">
        <v>0</v>
      </c>
      <c r="I1313" s="241">
        <v>0</v>
      </c>
      <c r="J1313" s="185" t="str">
        <f t="shared" si="58"/>
        <v>O</v>
      </c>
      <c r="K1313" s="243"/>
      <c r="L1313" s="241" t="s">
        <v>2684</v>
      </c>
    </row>
    <row r="1314" spans="1:12" ht="13.5" customHeight="1">
      <c r="A1314" s="183" t="s">
        <v>2627</v>
      </c>
      <c r="B1314" s="242" t="s">
        <v>3129</v>
      </c>
      <c r="C1314" s="241" t="s">
        <v>3090</v>
      </c>
      <c r="D1314" s="242" t="s">
        <v>3140</v>
      </c>
      <c r="E1314" s="235" t="s">
        <v>3141</v>
      </c>
      <c r="F1314" s="241"/>
      <c r="G1314" s="241">
        <v>1</v>
      </c>
      <c r="H1314" s="234">
        <v>0</v>
      </c>
      <c r="I1314" s="241">
        <v>0</v>
      </c>
      <c r="J1314" s="185" t="str">
        <f t="shared" si="58"/>
        <v>O</v>
      </c>
      <c r="K1314" s="243"/>
      <c r="L1314" s="241" t="s">
        <v>3142</v>
      </c>
    </row>
    <row r="1315" spans="1:12" ht="13.5" customHeight="1">
      <c r="A1315" s="183" t="s">
        <v>2627</v>
      </c>
      <c r="B1315" s="242" t="s">
        <v>3129</v>
      </c>
      <c r="C1315" s="241" t="s">
        <v>3143</v>
      </c>
      <c r="D1315" s="242" t="s">
        <v>3144</v>
      </c>
      <c r="E1315" s="235" t="s">
        <v>3145</v>
      </c>
      <c r="F1315" s="241"/>
      <c r="G1315" s="241">
        <v>1</v>
      </c>
      <c r="H1315" s="234">
        <v>0</v>
      </c>
      <c r="I1315" s="241">
        <v>0</v>
      </c>
      <c r="J1315" s="185" t="str">
        <f t="shared" si="58"/>
        <v>O</v>
      </c>
      <c r="K1315" s="243"/>
      <c r="L1315" s="241" t="s">
        <v>3142</v>
      </c>
    </row>
    <row r="1316" spans="1:12" ht="13.5" customHeight="1">
      <c r="A1316" s="183" t="s">
        <v>2627</v>
      </c>
      <c r="B1316" s="242" t="s">
        <v>3129</v>
      </c>
      <c r="C1316" s="241" t="s">
        <v>3129</v>
      </c>
      <c r="D1316" s="242" t="s">
        <v>2963</v>
      </c>
      <c r="E1316" s="235" t="s">
        <v>3146</v>
      </c>
      <c r="F1316" s="241"/>
      <c r="G1316" s="241">
        <v>1</v>
      </c>
      <c r="H1316" s="234">
        <v>0</v>
      </c>
      <c r="I1316" s="241">
        <v>0</v>
      </c>
      <c r="J1316" s="185" t="str">
        <f t="shared" si="58"/>
        <v>O</v>
      </c>
      <c r="K1316" s="243"/>
      <c r="L1316" s="241" t="s">
        <v>2782</v>
      </c>
    </row>
    <row r="1317" spans="1:12" ht="13.5" customHeight="1">
      <c r="A1317" s="183" t="s">
        <v>2627</v>
      </c>
      <c r="B1317" s="242" t="s">
        <v>3129</v>
      </c>
      <c r="C1317" s="241" t="s">
        <v>2963</v>
      </c>
      <c r="D1317" s="242" t="s">
        <v>3147</v>
      </c>
      <c r="E1317" s="235" t="s">
        <v>3148</v>
      </c>
      <c r="F1317" s="241"/>
      <c r="G1317" s="241">
        <v>1</v>
      </c>
      <c r="H1317" s="234">
        <v>0</v>
      </c>
      <c r="I1317" s="241">
        <v>0</v>
      </c>
      <c r="J1317" s="185" t="str">
        <f t="shared" si="58"/>
        <v>O</v>
      </c>
      <c r="K1317" s="243"/>
      <c r="L1317" s="241" t="s">
        <v>3149</v>
      </c>
    </row>
    <row r="1318" spans="1:12" ht="13.5" customHeight="1">
      <c r="A1318" s="183" t="s">
        <v>2627</v>
      </c>
      <c r="B1318" s="242" t="s">
        <v>3129</v>
      </c>
      <c r="C1318" s="241" t="s">
        <v>2963</v>
      </c>
      <c r="D1318" s="242" t="s">
        <v>3150</v>
      </c>
      <c r="E1318" s="235" t="s">
        <v>3151</v>
      </c>
      <c r="F1318" s="241"/>
      <c r="G1318" s="241">
        <v>1</v>
      </c>
      <c r="H1318" s="234">
        <v>0</v>
      </c>
      <c r="I1318" s="241">
        <v>0</v>
      </c>
      <c r="J1318" s="185" t="str">
        <f t="shared" si="58"/>
        <v>O</v>
      </c>
      <c r="K1318" s="243"/>
      <c r="L1318" s="241" t="s">
        <v>2777</v>
      </c>
    </row>
    <row r="1319" spans="1:12" ht="13.5" customHeight="1">
      <c r="A1319" s="183" t="s">
        <v>2627</v>
      </c>
      <c r="B1319" s="242" t="s">
        <v>3129</v>
      </c>
      <c r="C1319" s="241" t="s">
        <v>3152</v>
      </c>
      <c r="D1319" s="242" t="s">
        <v>3088</v>
      </c>
      <c r="E1319" s="235" t="s">
        <v>3153</v>
      </c>
      <c r="F1319" s="241"/>
      <c r="G1319" s="241">
        <v>3</v>
      </c>
      <c r="H1319" s="234">
        <v>1</v>
      </c>
      <c r="I1319" s="241">
        <v>1</v>
      </c>
      <c r="J1319" s="185" t="str">
        <f t="shared" si="58"/>
        <v>O</v>
      </c>
      <c r="K1319" s="243"/>
      <c r="L1319" s="241" t="s">
        <v>3154</v>
      </c>
    </row>
    <row r="1320" spans="1:12" ht="13.5" customHeight="1">
      <c r="A1320" s="183" t="s">
        <v>2627</v>
      </c>
      <c r="B1320" s="242" t="s">
        <v>3129</v>
      </c>
      <c r="C1320" s="241" t="s">
        <v>3155</v>
      </c>
      <c r="D1320" s="242" t="s">
        <v>3156</v>
      </c>
      <c r="E1320" s="235" t="s">
        <v>3157</v>
      </c>
      <c r="F1320" s="241"/>
      <c r="G1320" s="241">
        <v>4</v>
      </c>
      <c r="H1320" s="234">
        <v>0</v>
      </c>
      <c r="I1320" s="241">
        <v>0</v>
      </c>
      <c r="J1320" s="185" t="str">
        <f t="shared" si="58"/>
        <v>O</v>
      </c>
      <c r="K1320" s="243" t="s">
        <v>3158</v>
      </c>
      <c r="L1320" s="241" t="s">
        <v>2777</v>
      </c>
    </row>
    <row r="1321" spans="1:12" ht="13.5" customHeight="1">
      <c r="A1321" s="183" t="s">
        <v>2627</v>
      </c>
      <c r="B1321" s="242" t="s">
        <v>3079</v>
      </c>
      <c r="C1321" s="241" t="s">
        <v>3075</v>
      </c>
      <c r="D1321" s="242" t="s">
        <v>3159</v>
      </c>
      <c r="E1321" s="235" t="s">
        <v>3160</v>
      </c>
      <c r="F1321" s="241"/>
      <c r="G1321" s="241">
        <v>2</v>
      </c>
      <c r="H1321" s="234">
        <v>0</v>
      </c>
      <c r="I1321" s="241">
        <v>1</v>
      </c>
      <c r="J1321" s="185" t="str">
        <f t="shared" si="58"/>
        <v>X</v>
      </c>
      <c r="K1321" s="243" t="s">
        <v>3158</v>
      </c>
      <c r="L1321" s="241" t="s">
        <v>3161</v>
      </c>
    </row>
    <row r="1322" spans="1:12" ht="13.5" customHeight="1">
      <c r="A1322" s="183" t="s">
        <v>2627</v>
      </c>
      <c r="B1322" s="242" t="s">
        <v>3079</v>
      </c>
      <c r="C1322" s="241" t="s">
        <v>3162</v>
      </c>
      <c r="D1322" s="242" t="s">
        <v>3163</v>
      </c>
      <c r="E1322" s="235" t="s">
        <v>3164</v>
      </c>
      <c r="F1322" s="241"/>
      <c r="G1322" s="241">
        <v>1</v>
      </c>
      <c r="H1322" s="234">
        <v>0</v>
      </c>
      <c r="I1322" s="241">
        <v>1</v>
      </c>
      <c r="J1322" s="185" t="str">
        <f t="shared" si="58"/>
        <v>X</v>
      </c>
      <c r="K1322" s="243" t="s">
        <v>3158</v>
      </c>
      <c r="L1322" s="241"/>
    </row>
    <row r="1323" spans="1:12" ht="13.5" customHeight="1">
      <c r="A1323" s="183" t="s">
        <v>2627</v>
      </c>
      <c r="B1323" s="242" t="s">
        <v>3079</v>
      </c>
      <c r="C1323" s="241" t="s">
        <v>3075</v>
      </c>
      <c r="D1323" s="242" t="s">
        <v>3088</v>
      </c>
      <c r="E1323" s="235" t="s">
        <v>3165</v>
      </c>
      <c r="F1323" s="241"/>
      <c r="G1323" s="241">
        <v>2</v>
      </c>
      <c r="H1323" s="234">
        <v>0</v>
      </c>
      <c r="I1323" s="241">
        <v>1</v>
      </c>
      <c r="J1323" s="185" t="str">
        <f t="shared" si="58"/>
        <v>X</v>
      </c>
      <c r="K1323" s="243" t="s">
        <v>3158</v>
      </c>
      <c r="L1323" s="241"/>
    </row>
    <row r="1324" spans="1:12" ht="13.5" customHeight="1">
      <c r="A1324" s="2"/>
      <c r="J1324" s="19"/>
    </row>
    <row r="1325" spans="1:12" ht="13.5" customHeight="1">
      <c r="A1325" s="2"/>
      <c r="J1325" s="184"/>
    </row>
    <row r="1326" spans="1:12" ht="13.5" customHeight="1">
      <c r="A1326" s="2"/>
      <c r="J1326" s="184"/>
    </row>
    <row r="1327" spans="1:12" ht="13.5" customHeight="1">
      <c r="A1327" s="2"/>
      <c r="J1327" s="184"/>
    </row>
    <row r="1328" spans="1:12" ht="13.5" customHeight="1">
      <c r="A1328" s="2"/>
      <c r="J1328" s="184"/>
    </row>
    <row r="1329" spans="1:10" ht="13.5" customHeight="1">
      <c r="A1329" s="2"/>
      <c r="J1329" s="184"/>
    </row>
    <row r="1330" spans="1:10" ht="13.5" customHeight="1">
      <c r="A1330" s="2"/>
      <c r="J1330" s="184"/>
    </row>
    <row r="1331" spans="1:10" ht="13.5" customHeight="1">
      <c r="A1331" s="2"/>
      <c r="J1331" s="149"/>
    </row>
    <row r="1332" spans="1:10" ht="13.5" customHeight="1">
      <c r="A1332" s="2"/>
      <c r="J1332" s="237"/>
    </row>
    <row r="1333" spans="1:10" ht="13.5" customHeight="1">
      <c r="A1333" s="2"/>
      <c r="J1333" s="237"/>
    </row>
    <row r="1334" spans="1:10" ht="13.5" customHeight="1">
      <c r="A1334" s="2"/>
      <c r="J1334" s="237"/>
    </row>
    <row r="1335" spans="1:10" ht="13.5" customHeight="1">
      <c r="A1335" s="2"/>
      <c r="J1335" s="237"/>
    </row>
    <row r="1336" spans="1:10" ht="13.5" customHeight="1">
      <c r="A1336" s="2"/>
      <c r="J1336" s="234"/>
    </row>
    <row r="1337" spans="1:10" ht="13.5" customHeight="1">
      <c r="A1337" s="2"/>
      <c r="J1337" s="234"/>
    </row>
    <row r="1338" spans="1:10" ht="13.5" customHeight="1">
      <c r="A1338" s="2"/>
      <c r="J1338" s="234"/>
    </row>
    <row r="1339" spans="1:10" ht="13.5" customHeight="1">
      <c r="A1339" s="2"/>
      <c r="J1339" s="234"/>
    </row>
    <row r="1340" spans="1:10" ht="13.5" customHeight="1">
      <c r="A1340" s="2"/>
      <c r="J1340" s="234"/>
    </row>
    <row r="1341" spans="1:10" ht="13.5" customHeight="1">
      <c r="A1341" s="2"/>
      <c r="J1341" s="234"/>
    </row>
    <row r="1342" spans="1:10" ht="13.5" customHeight="1">
      <c r="A1342" s="2"/>
      <c r="J1342" s="234"/>
    </row>
    <row r="1343" spans="1:10" ht="13.5" customHeight="1">
      <c r="A1343" s="2"/>
      <c r="J1343" s="234"/>
    </row>
    <row r="1344" spans="1:10" ht="13.5" customHeight="1">
      <c r="A1344" s="2"/>
      <c r="J1344" s="234"/>
    </row>
    <row r="1345" spans="1:10" ht="13.5" customHeight="1">
      <c r="A1345" s="2"/>
      <c r="J1345" s="234"/>
    </row>
    <row r="1346" spans="1:10" ht="13.5" customHeight="1">
      <c r="A1346" s="2"/>
      <c r="J1346" s="234"/>
    </row>
    <row r="1347" spans="1:10" ht="13.5" customHeight="1">
      <c r="A1347" s="2"/>
    </row>
    <row r="1348" spans="1:10" ht="13.5" customHeight="1">
      <c r="A1348" s="2"/>
    </row>
    <row r="1349" spans="1:10" ht="13.5" customHeight="1">
      <c r="A1349" s="2"/>
    </row>
    <row r="1350" spans="1:10" ht="13.5" customHeight="1">
      <c r="A1350" s="2"/>
    </row>
    <row r="1351" spans="1:10" ht="13.5" customHeight="1">
      <c r="A1351" s="2"/>
    </row>
    <row r="1352" spans="1:10" ht="13.5" customHeight="1">
      <c r="A1352" s="2"/>
    </row>
    <row r="1353" spans="1:10" ht="13.5" customHeight="1">
      <c r="A1353" s="2"/>
    </row>
    <row r="1354" spans="1:10" ht="13.5" customHeight="1">
      <c r="A1354" s="2"/>
    </row>
    <row r="1355" spans="1:10" ht="13.5" customHeight="1">
      <c r="A1355" s="2"/>
    </row>
    <row r="1356" spans="1:10" ht="13.5" customHeight="1">
      <c r="A1356" s="2"/>
    </row>
    <row r="1357" spans="1:10" ht="13.5" customHeight="1">
      <c r="A1357" s="2"/>
    </row>
    <row r="1358" spans="1:10" ht="13.5" customHeight="1">
      <c r="A1358" s="2"/>
    </row>
    <row r="1359" spans="1:10" ht="13.5" customHeight="1">
      <c r="A1359" s="2"/>
    </row>
    <row r="1360" spans="1:10" ht="13.5" customHeight="1">
      <c r="A1360" s="2"/>
    </row>
    <row r="1361" spans="1:1" ht="13.5" customHeight="1">
      <c r="A1361" s="2"/>
    </row>
    <row r="1362" spans="1:1" ht="13.5" customHeight="1">
      <c r="A1362" s="2"/>
    </row>
    <row r="1363" spans="1:1" ht="13.5" customHeight="1">
      <c r="A1363" s="2"/>
    </row>
    <row r="1364" spans="1:1" ht="13.5" customHeight="1">
      <c r="A1364" s="2"/>
    </row>
    <row r="1365" spans="1:1" ht="13.5" customHeight="1">
      <c r="A1365" s="2"/>
    </row>
    <row r="1366" spans="1:1" ht="13.5" customHeight="1">
      <c r="A1366" s="2"/>
    </row>
    <row r="1367" spans="1:1" ht="13.5" customHeight="1">
      <c r="A1367" s="2"/>
    </row>
    <row r="1368" spans="1:1" ht="13.5" customHeight="1">
      <c r="A1368" s="2"/>
    </row>
    <row r="1369" spans="1:1" ht="13.5" customHeight="1">
      <c r="A1369" s="2"/>
    </row>
    <row r="1370" spans="1:1" ht="13.5" customHeight="1">
      <c r="A1370" s="2"/>
    </row>
    <row r="1371" spans="1:1" ht="13.5" customHeight="1">
      <c r="A1371" s="2"/>
    </row>
    <row r="1372" spans="1:1" ht="13.5" customHeight="1">
      <c r="A1372" s="2"/>
    </row>
    <row r="1373" spans="1:1" ht="13.5" customHeight="1">
      <c r="A1373" s="2"/>
    </row>
    <row r="1374" spans="1:1" ht="13.5" customHeight="1">
      <c r="A1374" s="2"/>
    </row>
    <row r="1375" spans="1:1" ht="13.5" customHeight="1">
      <c r="A1375" s="2"/>
    </row>
    <row r="1376" spans="1:1" ht="13.5" customHeight="1">
      <c r="A1376" s="2"/>
    </row>
    <row r="1377" spans="1:1" ht="13.5" customHeight="1">
      <c r="A1377" s="2"/>
    </row>
    <row r="1378" spans="1:1" ht="13.5" customHeight="1">
      <c r="A1378" s="2"/>
    </row>
    <row r="1379" spans="1:1" ht="13.5" customHeight="1">
      <c r="A1379" s="2"/>
    </row>
    <row r="1380" spans="1:1" ht="13.5" customHeight="1">
      <c r="A1380" s="2"/>
    </row>
    <row r="1381" spans="1:1" ht="13.5" customHeight="1">
      <c r="A1381" s="2"/>
    </row>
    <row r="1382" spans="1:1" ht="13.5" customHeight="1">
      <c r="A1382" s="2"/>
    </row>
    <row r="1383" spans="1:1" ht="13.5" customHeight="1">
      <c r="A1383" s="2"/>
    </row>
    <row r="1384" spans="1:1" ht="13.5" customHeight="1">
      <c r="A1384" s="2"/>
    </row>
    <row r="1385" spans="1:1" ht="13.5" customHeight="1">
      <c r="A1385" s="2"/>
    </row>
    <row r="1386" spans="1:1" ht="13.5" customHeight="1">
      <c r="A1386" s="2"/>
    </row>
    <row r="1387" spans="1:1" ht="13.5" customHeight="1">
      <c r="A1387" s="2"/>
    </row>
    <row r="1388" spans="1:1" ht="13.5" customHeight="1">
      <c r="A1388" s="2"/>
    </row>
    <row r="1389" spans="1:1" ht="13.5" customHeight="1">
      <c r="A1389" s="2"/>
    </row>
    <row r="1390" spans="1:1" ht="13.5" customHeight="1">
      <c r="A1390" s="2"/>
    </row>
    <row r="1391" spans="1:1" ht="13.5" customHeight="1">
      <c r="A1391" s="2"/>
    </row>
    <row r="1392" spans="1:1" ht="13.5" customHeight="1">
      <c r="A1392" s="2"/>
    </row>
    <row r="1393" spans="1:1" ht="13.5" customHeight="1">
      <c r="A1393" s="2"/>
    </row>
    <row r="1394" spans="1:1" ht="13.5" customHeight="1">
      <c r="A1394" s="2"/>
    </row>
    <row r="1395" spans="1:1" ht="13.5" customHeight="1">
      <c r="A1395" s="2"/>
    </row>
    <row r="1396" spans="1:1" ht="13.5" customHeight="1">
      <c r="A1396" s="2"/>
    </row>
    <row r="1397" spans="1:1" ht="13.5" customHeight="1">
      <c r="A1397" s="2"/>
    </row>
    <row r="1398" spans="1:1" ht="13.5" customHeight="1">
      <c r="A1398" s="2"/>
    </row>
    <row r="1399" spans="1:1" ht="13.5" customHeight="1">
      <c r="A1399" s="2"/>
    </row>
    <row r="1400" spans="1:1" ht="13.5" customHeight="1">
      <c r="A1400" s="2"/>
    </row>
    <row r="1401" spans="1:1" ht="13.5" customHeight="1">
      <c r="A1401" s="2"/>
    </row>
    <row r="1402" spans="1:1" ht="13.5" customHeight="1">
      <c r="A1402" s="2"/>
    </row>
    <row r="1403" spans="1:1" ht="13.5" customHeight="1">
      <c r="A1403" s="2"/>
    </row>
    <row r="1404" spans="1:1" ht="13.5" customHeight="1">
      <c r="A1404" s="2"/>
    </row>
    <row r="1405" spans="1:1" ht="13.5" customHeight="1">
      <c r="A1405" s="2"/>
    </row>
    <row r="1406" spans="1:1" ht="13.5" customHeight="1">
      <c r="A1406" s="2"/>
    </row>
    <row r="1407" spans="1:1" ht="13.5" customHeight="1">
      <c r="A1407" s="2"/>
    </row>
    <row r="1408" spans="1:1" ht="13.5" customHeight="1">
      <c r="A1408" s="2"/>
    </row>
    <row r="1409" spans="1:1" ht="13.5" customHeight="1">
      <c r="A1409" s="2"/>
    </row>
    <row r="1410" spans="1:1" ht="13.5" customHeight="1">
      <c r="A1410" s="2"/>
    </row>
    <row r="1411" spans="1:1" ht="13.5" customHeight="1">
      <c r="A1411" s="2"/>
    </row>
    <row r="1412" spans="1:1" ht="13.5" customHeight="1">
      <c r="A1412" s="2"/>
    </row>
    <row r="1413" spans="1:1" ht="13.5" customHeight="1">
      <c r="A1413" s="2"/>
    </row>
    <row r="1414" spans="1:1" ht="13.5" customHeight="1">
      <c r="A1414" s="2"/>
    </row>
    <row r="1415" spans="1:1" ht="13.5" customHeight="1">
      <c r="A1415" s="2"/>
    </row>
    <row r="1416" spans="1:1" ht="13.5" customHeight="1">
      <c r="A1416" s="2"/>
    </row>
    <row r="1417" spans="1:1" ht="13.5" customHeight="1">
      <c r="A1417" s="2"/>
    </row>
    <row r="1418" spans="1:1" ht="13.5" customHeight="1">
      <c r="A1418" s="2"/>
    </row>
    <row r="1419" spans="1:1" ht="13.5" customHeight="1">
      <c r="A1419" s="2"/>
    </row>
    <row r="1420" spans="1:1" ht="13.5" customHeight="1">
      <c r="A1420" s="2"/>
    </row>
    <row r="1421" spans="1:1" ht="13.5" customHeight="1">
      <c r="A1421" s="2"/>
    </row>
    <row r="1422" spans="1:1" ht="13.5" customHeight="1">
      <c r="A1422" s="2"/>
    </row>
    <row r="1423" spans="1:1" ht="13.5" customHeight="1">
      <c r="A1423" s="2"/>
    </row>
    <row r="1424" spans="1:1" ht="13.5" customHeight="1">
      <c r="A1424" s="2"/>
    </row>
    <row r="1425" spans="1:1" ht="13.5" customHeight="1">
      <c r="A1425" s="2"/>
    </row>
    <row r="1426" spans="1:1" ht="13.5" customHeight="1">
      <c r="A1426" s="2"/>
    </row>
    <row r="1427" spans="1:1" ht="13.5" customHeight="1">
      <c r="A1427" s="2"/>
    </row>
    <row r="1428" spans="1:1" ht="13.5" customHeight="1">
      <c r="A1428" s="2"/>
    </row>
    <row r="1429" spans="1:1" ht="13.5" customHeight="1">
      <c r="A1429" s="2"/>
    </row>
    <row r="1430" spans="1:1" ht="13.5" customHeight="1">
      <c r="A1430" s="2"/>
    </row>
    <row r="1431" spans="1:1" ht="13.5" customHeight="1">
      <c r="A1431" s="2"/>
    </row>
    <row r="1432" spans="1:1" ht="13.5" customHeight="1">
      <c r="A1432" s="2"/>
    </row>
    <row r="1433" spans="1:1" ht="13.5" customHeight="1">
      <c r="A1433" s="2"/>
    </row>
    <row r="1434" spans="1:1" ht="13.5" customHeight="1">
      <c r="A1434" s="2"/>
    </row>
    <row r="1435" spans="1:1" ht="13.5" customHeight="1">
      <c r="A1435" s="2"/>
    </row>
    <row r="1436" spans="1:1" ht="13.5" customHeight="1">
      <c r="A1436" s="2"/>
    </row>
    <row r="1437" spans="1:1" ht="13.5" customHeight="1">
      <c r="A1437" s="2"/>
    </row>
    <row r="1438" spans="1:1" ht="13.5" customHeight="1">
      <c r="A1438" s="2"/>
    </row>
    <row r="1439" spans="1:1" ht="13.5" customHeight="1">
      <c r="A1439" s="2"/>
    </row>
    <row r="1440" spans="1:1" ht="13.5" customHeight="1">
      <c r="A1440" s="2"/>
    </row>
    <row r="1441" spans="1:1" ht="13.5" customHeight="1">
      <c r="A1441" s="2"/>
    </row>
    <row r="1442" spans="1:1" ht="13.5" customHeight="1">
      <c r="A1442" s="2"/>
    </row>
    <row r="1443" spans="1:1" ht="13.5" customHeight="1">
      <c r="A1443" s="2"/>
    </row>
    <row r="1444" spans="1:1" ht="13.5" customHeight="1">
      <c r="A1444" s="2"/>
    </row>
    <row r="1445" spans="1:1" ht="13.5" customHeight="1">
      <c r="A1445" s="2"/>
    </row>
    <row r="1446" spans="1:1" ht="13.5" customHeight="1">
      <c r="A1446" s="2"/>
    </row>
    <row r="1447" spans="1:1" ht="13.5" customHeight="1">
      <c r="A1447" s="2"/>
    </row>
    <row r="1448" spans="1:1" ht="13.5" customHeight="1">
      <c r="A1448" s="2"/>
    </row>
    <row r="1449" spans="1:1" ht="13.5" customHeight="1">
      <c r="A1449" s="2"/>
    </row>
    <row r="1450" spans="1:1" ht="13.5" customHeight="1">
      <c r="A1450" s="2"/>
    </row>
    <row r="1451" spans="1:1" ht="13.5" customHeight="1">
      <c r="A1451" s="2"/>
    </row>
    <row r="1452" spans="1:1" ht="13.5" customHeight="1">
      <c r="A1452" s="2"/>
    </row>
    <row r="1453" spans="1:1" ht="13.5" customHeight="1">
      <c r="A1453" s="2"/>
    </row>
    <row r="1454" spans="1:1" ht="13.5" customHeight="1">
      <c r="A1454" s="2"/>
    </row>
    <row r="1455" spans="1:1" ht="13.5" customHeight="1">
      <c r="A1455" s="2"/>
    </row>
    <row r="1456" spans="1:1" ht="13.5" customHeight="1">
      <c r="A1456" s="2"/>
    </row>
    <row r="1457" spans="1:1" ht="13.5" customHeight="1">
      <c r="A1457" s="2"/>
    </row>
    <row r="1458" spans="1:1" ht="13.5" customHeight="1">
      <c r="A1458" s="2"/>
    </row>
    <row r="1459" spans="1:1" ht="13.5" customHeight="1">
      <c r="A1459" s="2"/>
    </row>
    <row r="1460" spans="1:1" ht="13.5" customHeight="1">
      <c r="A1460" s="2"/>
    </row>
    <row r="1461" spans="1:1" ht="13.5" customHeight="1">
      <c r="A1461" s="2"/>
    </row>
    <row r="1462" spans="1:1" ht="13.5" customHeight="1">
      <c r="A1462" s="2"/>
    </row>
    <row r="1463" spans="1:1" ht="13.5" customHeight="1">
      <c r="A1463" s="2"/>
    </row>
    <row r="1464" spans="1:1" ht="13.5" customHeight="1">
      <c r="A1464" s="2"/>
    </row>
    <row r="1465" spans="1:1" ht="13.5" customHeight="1">
      <c r="A1465" s="2"/>
    </row>
    <row r="1466" spans="1:1" ht="13.5" customHeight="1">
      <c r="A1466" s="2"/>
    </row>
    <row r="1467" spans="1:1" ht="13.5" customHeight="1">
      <c r="A1467" s="2"/>
    </row>
    <row r="1468" spans="1:1" ht="13.5" customHeight="1">
      <c r="A1468" s="2"/>
    </row>
    <row r="1469" spans="1:1" ht="13.5" customHeight="1">
      <c r="A1469" s="2"/>
    </row>
    <row r="1470" spans="1:1" ht="13.5" customHeight="1">
      <c r="A1470" s="2"/>
    </row>
    <row r="1471" spans="1:1" ht="13.5" customHeight="1">
      <c r="A1471" s="2"/>
    </row>
    <row r="1472" spans="1:1" ht="13.5" customHeight="1">
      <c r="A1472" s="2"/>
    </row>
    <row r="1473" spans="1:1" ht="13.5" customHeight="1">
      <c r="A1473" s="2"/>
    </row>
    <row r="1474" spans="1:1" ht="13.5" customHeight="1">
      <c r="A1474" s="2"/>
    </row>
    <row r="1475" spans="1:1" ht="13.5" customHeight="1">
      <c r="A1475" s="2"/>
    </row>
    <row r="1476" spans="1:1" ht="13.5" customHeight="1">
      <c r="A1476" s="2"/>
    </row>
    <row r="1477" spans="1:1" ht="13.5" customHeight="1">
      <c r="A1477" s="2"/>
    </row>
    <row r="1478" spans="1:1" ht="13.5" customHeight="1">
      <c r="A1478" s="2"/>
    </row>
    <row r="1479" spans="1:1" ht="13.5" customHeight="1">
      <c r="A1479" s="2"/>
    </row>
    <row r="1480" spans="1:1" ht="13.5" customHeight="1">
      <c r="A1480" s="2"/>
    </row>
    <row r="1481" spans="1:1" ht="13.5" customHeight="1">
      <c r="A1481" s="2"/>
    </row>
    <row r="1482" spans="1:1" ht="13.5" customHeight="1">
      <c r="A1482" s="2"/>
    </row>
    <row r="1483" spans="1:1" ht="13.5" customHeight="1">
      <c r="A1483" s="2"/>
    </row>
    <row r="1484" spans="1:1" ht="13.5" customHeight="1">
      <c r="A1484" s="2"/>
    </row>
    <row r="1485" spans="1:1" ht="13.5" customHeight="1">
      <c r="A1485" s="2"/>
    </row>
    <row r="1486" spans="1:1" ht="13.5" customHeight="1">
      <c r="A1486" s="2"/>
    </row>
    <row r="1487" spans="1:1" ht="13.5" customHeight="1">
      <c r="A1487" s="2"/>
    </row>
    <row r="1488" spans="1:1" ht="13.5" customHeight="1">
      <c r="A1488" s="2"/>
    </row>
    <row r="1489" spans="1:1" ht="13.5" customHeight="1">
      <c r="A1489" s="2"/>
    </row>
    <row r="1490" spans="1:1" ht="13.5" customHeight="1">
      <c r="A1490" s="2"/>
    </row>
    <row r="1491" spans="1:1" ht="13.5" customHeight="1">
      <c r="A1491" s="2"/>
    </row>
    <row r="1492" spans="1:1" ht="13.5" customHeight="1">
      <c r="A1492" s="2"/>
    </row>
    <row r="1493" spans="1:1" ht="13.5" customHeight="1">
      <c r="A1493" s="2"/>
    </row>
    <row r="1494" spans="1:1" ht="13.5" customHeight="1">
      <c r="A1494" s="2"/>
    </row>
    <row r="1495" spans="1:1" ht="13.5" customHeight="1">
      <c r="A1495" s="2"/>
    </row>
    <row r="1496" spans="1:1" ht="13.5" customHeight="1">
      <c r="A1496" s="2"/>
    </row>
    <row r="1497" spans="1:1" ht="13.5" customHeight="1">
      <c r="A1497" s="2"/>
    </row>
    <row r="1498" spans="1:1" ht="13.5" customHeight="1">
      <c r="A1498" s="2"/>
    </row>
    <row r="1499" spans="1:1" ht="13.5" customHeight="1">
      <c r="A1499" s="2"/>
    </row>
    <row r="1500" spans="1:1" ht="13.5" customHeight="1">
      <c r="A1500" s="2"/>
    </row>
    <row r="1501" spans="1:1" ht="13.5" customHeight="1">
      <c r="A1501" s="2"/>
    </row>
    <row r="1502" spans="1:1" ht="13.5" customHeight="1">
      <c r="A1502" s="2"/>
    </row>
    <row r="1503" spans="1:1" ht="13.5" customHeight="1">
      <c r="A1503" s="2"/>
    </row>
    <row r="1504" spans="1:1" ht="13.5" customHeight="1">
      <c r="A1504" s="2"/>
    </row>
    <row r="1505" spans="1:1" ht="13.5" customHeight="1">
      <c r="A1505" s="2"/>
    </row>
    <row r="1506" spans="1:1" ht="13.5" customHeight="1">
      <c r="A1506" s="2"/>
    </row>
    <row r="1507" spans="1:1" ht="13.5" customHeight="1">
      <c r="A1507" s="2"/>
    </row>
    <row r="1508" spans="1:1" ht="13.5" customHeight="1">
      <c r="A1508" s="2"/>
    </row>
    <row r="1509" spans="1:1" ht="13.5" customHeight="1">
      <c r="A1509" s="2"/>
    </row>
    <row r="1510" spans="1:1" ht="13.5" customHeight="1">
      <c r="A1510" s="2"/>
    </row>
    <row r="1511" spans="1:1" ht="13.5" customHeight="1">
      <c r="A1511" s="2"/>
    </row>
    <row r="1512" spans="1:1" ht="13.5" customHeight="1">
      <c r="A1512" s="2"/>
    </row>
    <row r="1513" spans="1:1" ht="13.5" customHeight="1">
      <c r="A1513" s="2"/>
    </row>
    <row r="1514" spans="1:1" ht="13.5" customHeight="1">
      <c r="A1514" s="2"/>
    </row>
    <row r="1515" spans="1:1" ht="13.5" customHeight="1">
      <c r="A1515" s="2"/>
    </row>
    <row r="1516" spans="1:1" ht="13.5" customHeight="1">
      <c r="A1516" s="2"/>
    </row>
    <row r="1517" spans="1:1" ht="13.5" customHeight="1">
      <c r="A1517" s="2"/>
    </row>
    <row r="1518" spans="1:1" ht="13.5" customHeight="1">
      <c r="A1518" s="2"/>
    </row>
    <row r="1519" spans="1:1" ht="13.5" customHeight="1">
      <c r="A1519" s="2"/>
    </row>
    <row r="1520" spans="1:1" ht="13.5" customHeight="1">
      <c r="A1520" s="2"/>
    </row>
    <row r="1521" spans="1:1" ht="13.5" customHeight="1">
      <c r="A1521" s="2"/>
    </row>
    <row r="1522" spans="1:1" ht="13.5" customHeight="1">
      <c r="A1522" s="2"/>
    </row>
    <row r="1523" spans="1:1" ht="13.5" customHeight="1">
      <c r="A1523" s="2"/>
    </row>
    <row r="1524" spans="1:1" ht="13.5" customHeight="1">
      <c r="A1524" s="2"/>
    </row>
    <row r="1525" spans="1:1" ht="13.5" customHeight="1">
      <c r="A1525" s="2"/>
    </row>
    <row r="1526" spans="1:1" ht="13.5" customHeight="1">
      <c r="A1526" s="2"/>
    </row>
    <row r="1527" spans="1:1" ht="13.5" customHeight="1">
      <c r="A1527" s="2"/>
    </row>
    <row r="1528" spans="1:1" ht="13.5" customHeight="1">
      <c r="A1528" s="2"/>
    </row>
    <row r="1529" spans="1:1" ht="13.5" customHeight="1">
      <c r="A1529" s="2"/>
    </row>
    <row r="1530" spans="1:1" ht="13.5" customHeight="1">
      <c r="A1530" s="2"/>
    </row>
    <row r="1531" spans="1:1" ht="13.5" customHeight="1">
      <c r="A1531" s="2"/>
    </row>
    <row r="1532" spans="1:1" ht="13.5" customHeight="1">
      <c r="A1532" s="2"/>
    </row>
    <row r="1533" spans="1:1" ht="13.5" customHeight="1">
      <c r="A1533" s="2"/>
    </row>
    <row r="1534" spans="1:1" ht="13.5" customHeight="1">
      <c r="A1534" s="2"/>
    </row>
    <row r="1535" spans="1:1" ht="13.5" customHeight="1">
      <c r="A1535" s="2"/>
    </row>
    <row r="1536" spans="1:1" ht="13.5" customHeight="1">
      <c r="A1536" s="2"/>
    </row>
    <row r="1537" spans="1:1" ht="13.5" customHeight="1">
      <c r="A1537" s="2"/>
    </row>
    <row r="1538" spans="1:1" ht="13.5" customHeight="1">
      <c r="A1538" s="2"/>
    </row>
    <row r="1539" spans="1:1" ht="13.5" customHeight="1">
      <c r="A1539" s="2"/>
    </row>
    <row r="1540" spans="1:1" ht="13.5" customHeight="1">
      <c r="A1540" s="2"/>
    </row>
    <row r="1541" spans="1:1" ht="13.5" customHeight="1">
      <c r="A1541" s="2"/>
    </row>
    <row r="1542" spans="1:1" ht="13.5" customHeight="1">
      <c r="A1542" s="2"/>
    </row>
    <row r="1543" spans="1:1" ht="13.5" customHeight="1">
      <c r="A1543" s="2"/>
    </row>
    <row r="1544" spans="1:1" ht="13.5" customHeight="1">
      <c r="A1544" s="2"/>
    </row>
    <row r="1545" spans="1:1" ht="13.5" customHeight="1">
      <c r="A1545" s="2"/>
    </row>
    <row r="1546" spans="1:1" ht="13.5" customHeight="1">
      <c r="A1546" s="2"/>
    </row>
    <row r="1547" spans="1:1" ht="13.5" customHeight="1">
      <c r="A1547" s="2"/>
    </row>
    <row r="1548" spans="1:1" ht="13.5" customHeight="1">
      <c r="A1548" s="2"/>
    </row>
    <row r="1549" spans="1:1" ht="13.5" customHeight="1">
      <c r="A1549" s="2"/>
    </row>
    <row r="1550" spans="1:1" ht="13.5" customHeight="1">
      <c r="A1550" s="2"/>
    </row>
    <row r="1551" spans="1:1" ht="13.5" customHeight="1">
      <c r="A1551" s="2"/>
    </row>
    <row r="1552" spans="1:1" ht="13.5" customHeight="1">
      <c r="A1552" s="2"/>
    </row>
    <row r="1553" spans="1:1" ht="13.5" customHeight="1">
      <c r="A1553" s="2"/>
    </row>
    <row r="1554" spans="1:1" ht="13.5" customHeight="1">
      <c r="A1554" s="2"/>
    </row>
    <row r="1555" spans="1:1" ht="13.5" customHeight="1">
      <c r="A1555" s="2"/>
    </row>
    <row r="1556" spans="1:1" ht="13.5" customHeight="1">
      <c r="A1556" s="2"/>
    </row>
    <row r="1557" spans="1:1" ht="13.5" customHeight="1">
      <c r="A1557" s="2"/>
    </row>
    <row r="1558" spans="1:1" ht="13.5" customHeight="1">
      <c r="A1558" s="2"/>
    </row>
    <row r="1559" spans="1:1" ht="13.5" customHeight="1">
      <c r="A1559" s="2"/>
    </row>
    <row r="1560" spans="1:1" ht="13.5" customHeight="1">
      <c r="A1560" s="2"/>
    </row>
    <row r="1561" spans="1:1" ht="13.5" customHeight="1">
      <c r="A1561" s="2"/>
    </row>
    <row r="1562" spans="1:1" ht="13.5" customHeight="1">
      <c r="A1562" s="2"/>
    </row>
    <row r="1563" spans="1:1" ht="13.5" customHeight="1">
      <c r="A1563" s="2"/>
    </row>
    <row r="1564" spans="1:1" ht="13.5" customHeight="1">
      <c r="A1564" s="2"/>
    </row>
    <row r="1565" spans="1:1" ht="13.5" customHeight="1">
      <c r="A1565" s="2"/>
    </row>
    <row r="1566" spans="1:1" ht="13.5" customHeight="1">
      <c r="A1566" s="2"/>
    </row>
    <row r="1567" spans="1:1" ht="13.5" customHeight="1">
      <c r="A1567" s="2"/>
    </row>
    <row r="1568" spans="1:1" ht="13.5" customHeight="1">
      <c r="A1568" s="2"/>
    </row>
    <row r="1569" spans="1:1" ht="13.5" customHeight="1">
      <c r="A1569" s="2"/>
    </row>
    <row r="1570" spans="1:1" ht="13.5" customHeight="1">
      <c r="A1570" s="2"/>
    </row>
    <row r="1571" spans="1:1" ht="13.5" customHeight="1">
      <c r="A1571" s="2"/>
    </row>
    <row r="1572" spans="1:1" ht="13.5" customHeight="1">
      <c r="A1572" s="2"/>
    </row>
    <row r="1573" spans="1:1" ht="13.5" customHeight="1">
      <c r="A1573" s="2"/>
    </row>
    <row r="1574" spans="1:1" ht="13.5" customHeight="1">
      <c r="A1574" s="2"/>
    </row>
    <row r="1575" spans="1:1" ht="13.5" customHeight="1">
      <c r="A1575" s="2"/>
    </row>
    <row r="1576" spans="1:1" ht="13.5" customHeight="1">
      <c r="A1576" s="2"/>
    </row>
    <row r="1577" spans="1:1" ht="13.5" customHeight="1">
      <c r="A1577" s="2"/>
    </row>
    <row r="1578" spans="1:1" ht="13.5" customHeight="1">
      <c r="A1578" s="2"/>
    </row>
    <row r="1579" spans="1:1" ht="13.5" customHeight="1">
      <c r="A1579" s="2"/>
    </row>
    <row r="1580" spans="1:1" ht="13.5" customHeight="1">
      <c r="A1580" s="2"/>
    </row>
    <row r="1581" spans="1:1" ht="13.5" customHeight="1">
      <c r="A1581" s="2"/>
    </row>
    <row r="1582" spans="1:1" ht="13.5" customHeight="1">
      <c r="A1582" s="2"/>
    </row>
    <row r="1583" spans="1:1" ht="13.5" customHeight="1">
      <c r="A1583" s="2"/>
    </row>
    <row r="1584" spans="1:1" ht="13.5" customHeight="1">
      <c r="A1584" s="2"/>
    </row>
    <row r="1585" spans="1:1" ht="13.5" customHeight="1">
      <c r="A1585" s="2"/>
    </row>
    <row r="1586" spans="1:1" ht="13.5" customHeight="1">
      <c r="A1586" s="2"/>
    </row>
    <row r="1587" spans="1:1" ht="13.5" customHeight="1">
      <c r="A1587" s="2"/>
    </row>
    <row r="1588" spans="1:1" ht="13.5" customHeight="1">
      <c r="A1588" s="2"/>
    </row>
    <row r="1589" spans="1:1" ht="13.5" customHeight="1">
      <c r="A1589" s="2"/>
    </row>
    <row r="1590" spans="1:1" ht="13.5" customHeight="1">
      <c r="A1590" s="2"/>
    </row>
    <row r="1591" spans="1:1" ht="13.5" customHeight="1">
      <c r="A1591" s="2"/>
    </row>
    <row r="1592" spans="1:1" ht="13.5" customHeight="1">
      <c r="A1592" s="2"/>
    </row>
    <row r="1593" spans="1:1" ht="13.5" customHeight="1">
      <c r="A1593" s="2"/>
    </row>
    <row r="1594" spans="1:1" ht="13.5" customHeight="1">
      <c r="A1594" s="2"/>
    </row>
    <row r="1595" spans="1:1" ht="13.5" customHeight="1">
      <c r="A1595" s="2"/>
    </row>
    <row r="1596" spans="1:1" ht="13.5" customHeight="1">
      <c r="A1596" s="2"/>
    </row>
    <row r="1597" spans="1:1" ht="13.5" customHeight="1">
      <c r="A1597" s="2"/>
    </row>
    <row r="1598" spans="1:1" ht="13.5" customHeight="1">
      <c r="A1598" s="2"/>
    </row>
    <row r="1599" spans="1:1" ht="13.5" customHeight="1">
      <c r="A1599" s="2"/>
    </row>
    <row r="1600" spans="1:1" ht="13.5" customHeight="1">
      <c r="A1600" s="2"/>
    </row>
    <row r="1601" spans="1:1" ht="13.5" customHeight="1">
      <c r="A1601" s="2"/>
    </row>
    <row r="1602" spans="1:1" ht="13.5" customHeight="1">
      <c r="A1602" s="2"/>
    </row>
    <row r="1603" spans="1:1" ht="13.5" customHeight="1">
      <c r="A1603" s="2"/>
    </row>
    <row r="1604" spans="1:1" ht="13.5" customHeight="1">
      <c r="A1604" s="2"/>
    </row>
    <row r="1605" spans="1:1" ht="13.5" customHeight="1">
      <c r="A1605" s="2"/>
    </row>
    <row r="1606" spans="1:1" ht="13.5" customHeight="1">
      <c r="A1606" s="2"/>
    </row>
    <row r="1607" spans="1:1" ht="13.5" customHeight="1">
      <c r="A1607" s="2"/>
    </row>
    <row r="1608" spans="1:1" ht="13.5" customHeight="1">
      <c r="A1608" s="2"/>
    </row>
    <row r="1609" spans="1:1" ht="13.5" customHeight="1">
      <c r="A1609" s="2"/>
    </row>
    <row r="1610" spans="1:1" ht="13.5" customHeight="1">
      <c r="A1610" s="2"/>
    </row>
    <row r="1611" spans="1:1" ht="13.5" customHeight="1">
      <c r="A1611" s="2"/>
    </row>
    <row r="1612" spans="1:1" ht="13.5" customHeight="1">
      <c r="A1612" s="2"/>
    </row>
    <row r="1613" spans="1:1" ht="13.5" customHeight="1">
      <c r="A1613" s="2"/>
    </row>
    <row r="1614" spans="1:1" ht="13.5" customHeight="1">
      <c r="A1614" s="2"/>
    </row>
    <row r="1615" spans="1:1" ht="13.5" customHeight="1">
      <c r="A1615" s="2"/>
    </row>
    <row r="1616" spans="1:1" ht="13.5" customHeight="1">
      <c r="A1616" s="2"/>
    </row>
    <row r="1617" spans="1:1" ht="13.5" customHeight="1">
      <c r="A1617" s="2"/>
    </row>
    <row r="1618" spans="1:1" ht="13.5" customHeight="1">
      <c r="A1618" s="2"/>
    </row>
    <row r="1619" spans="1:1" ht="13.5" customHeight="1">
      <c r="A1619" s="2"/>
    </row>
    <row r="1620" spans="1:1" ht="13.5" customHeight="1">
      <c r="A1620" s="2"/>
    </row>
    <row r="1621" spans="1:1" ht="13.5" customHeight="1">
      <c r="A1621" s="2"/>
    </row>
    <row r="1622" spans="1:1" ht="13.5" customHeight="1">
      <c r="A1622" s="2"/>
    </row>
    <row r="1623" spans="1:1" ht="13.5" customHeight="1">
      <c r="A1623" s="2"/>
    </row>
    <row r="1624" spans="1:1" ht="13.5" customHeight="1">
      <c r="A1624" s="2"/>
    </row>
    <row r="1625" spans="1:1" ht="13.5" customHeight="1">
      <c r="A1625" s="2"/>
    </row>
    <row r="1626" spans="1:1" ht="13.5" customHeight="1">
      <c r="A1626" s="2"/>
    </row>
    <row r="1627" spans="1:1" ht="13.5" customHeight="1">
      <c r="A1627" s="2"/>
    </row>
    <row r="1628" spans="1:1" ht="13.5" customHeight="1">
      <c r="A1628" s="2"/>
    </row>
    <row r="1629" spans="1:1" ht="13.5" customHeight="1">
      <c r="A1629" s="2"/>
    </row>
    <row r="1630" spans="1:1" ht="13.5" customHeight="1">
      <c r="A1630" s="2"/>
    </row>
    <row r="1631" spans="1:1" ht="13.5" customHeight="1">
      <c r="A1631" s="2"/>
    </row>
    <row r="1632" spans="1:1" ht="13.5" customHeight="1">
      <c r="A1632" s="2"/>
    </row>
    <row r="1633" spans="1:1" ht="13.5" customHeight="1">
      <c r="A1633" s="2"/>
    </row>
    <row r="1634" spans="1:1" ht="13.5" customHeight="1">
      <c r="A1634" s="2"/>
    </row>
    <row r="1635" spans="1:1" ht="13.5" customHeight="1">
      <c r="A1635" s="2"/>
    </row>
    <row r="1636" spans="1:1" ht="13.5" customHeight="1">
      <c r="A1636" s="2"/>
    </row>
    <row r="1637" spans="1:1" ht="13.5" customHeight="1">
      <c r="A1637" s="2"/>
    </row>
    <row r="1638" spans="1:1" ht="13.5" customHeight="1">
      <c r="A1638" s="2"/>
    </row>
    <row r="1639" spans="1:1" ht="13.5" customHeight="1">
      <c r="A1639" s="2"/>
    </row>
    <row r="1640" spans="1:1" ht="13.5" customHeight="1">
      <c r="A1640" s="2"/>
    </row>
    <row r="1641" spans="1:1" ht="13.5" customHeight="1">
      <c r="A1641" s="2"/>
    </row>
    <row r="1642" spans="1:1" ht="13.5" customHeight="1">
      <c r="A1642" s="2"/>
    </row>
    <row r="1643" spans="1:1" ht="13.5" customHeight="1">
      <c r="A1643" s="2"/>
    </row>
    <row r="1644" spans="1:1" ht="13.5" customHeight="1">
      <c r="A1644" s="2"/>
    </row>
    <row r="1645" spans="1:1" ht="13.5" customHeight="1">
      <c r="A1645" s="2"/>
    </row>
    <row r="1646" spans="1:1" ht="13.5" customHeight="1">
      <c r="A1646" s="2"/>
    </row>
    <row r="1647" spans="1:1" ht="13.5" customHeight="1">
      <c r="A1647" s="2"/>
    </row>
    <row r="1648" spans="1:1" ht="13.5" customHeight="1">
      <c r="A1648" s="2"/>
    </row>
    <row r="1649" spans="1:1" ht="13.5" customHeight="1">
      <c r="A1649" s="2"/>
    </row>
    <row r="1650" spans="1:1" ht="13.5" customHeight="1">
      <c r="A1650" s="2"/>
    </row>
    <row r="1651" spans="1:1" ht="13.5" customHeight="1">
      <c r="A1651" s="2"/>
    </row>
    <row r="1652" spans="1:1" ht="13.5" customHeight="1">
      <c r="A1652" s="2"/>
    </row>
    <row r="1653" spans="1:1" ht="13.5" customHeight="1">
      <c r="A1653" s="2"/>
    </row>
    <row r="1654" spans="1:1" ht="13.5" customHeight="1">
      <c r="A1654" s="2"/>
    </row>
    <row r="1655" spans="1:1" ht="13.5" customHeight="1">
      <c r="A1655" s="2"/>
    </row>
    <row r="1656" spans="1:1" ht="13.5" customHeight="1">
      <c r="A1656" s="2"/>
    </row>
    <row r="1657" spans="1:1" ht="13.5" customHeight="1">
      <c r="A1657" s="2"/>
    </row>
    <row r="1658" spans="1:1" ht="13.5" customHeight="1">
      <c r="A1658" s="2"/>
    </row>
    <row r="1659" spans="1:1" ht="13.5" customHeight="1">
      <c r="A1659" s="2"/>
    </row>
    <row r="1660" spans="1:1" ht="13.5" customHeight="1">
      <c r="A1660" s="2"/>
    </row>
    <row r="1661" spans="1:1" ht="13.5" customHeight="1">
      <c r="A1661" s="2"/>
    </row>
    <row r="1662" spans="1:1" ht="13.5" customHeight="1">
      <c r="A1662" s="2"/>
    </row>
    <row r="1663" spans="1:1" ht="13.5" customHeight="1">
      <c r="A1663" s="2"/>
    </row>
    <row r="1664" spans="1:1" ht="13.5" customHeight="1">
      <c r="A1664" s="2"/>
    </row>
    <row r="1665" spans="1:1" ht="13.5" customHeight="1">
      <c r="A1665" s="2"/>
    </row>
    <row r="1666" spans="1:1" ht="13.5" customHeight="1">
      <c r="A1666" s="2"/>
    </row>
    <row r="1667" spans="1:1" ht="13.5" customHeight="1">
      <c r="A1667" s="2"/>
    </row>
    <row r="1668" spans="1:1" ht="13.5" customHeight="1">
      <c r="A1668" s="2"/>
    </row>
    <row r="1669" spans="1:1" ht="13.5" customHeight="1">
      <c r="A1669" s="2"/>
    </row>
    <row r="1670" spans="1:1" ht="13.5" customHeight="1">
      <c r="A1670" s="2"/>
    </row>
    <row r="1671" spans="1:1" ht="13.5" customHeight="1">
      <c r="A1671" s="2"/>
    </row>
    <row r="1672" spans="1:1" ht="13.5" customHeight="1">
      <c r="A1672" s="2"/>
    </row>
    <row r="1673" spans="1:1" ht="13.5" customHeight="1">
      <c r="A1673" s="2"/>
    </row>
    <row r="1674" spans="1:1" ht="13.5" customHeight="1">
      <c r="A1674" s="2"/>
    </row>
    <row r="1675" spans="1:1" ht="13.5" customHeight="1">
      <c r="A1675" s="2"/>
    </row>
    <row r="1676" spans="1:1" ht="13.5" customHeight="1">
      <c r="A1676" s="2"/>
    </row>
    <row r="1677" spans="1:1" ht="13.5" customHeight="1">
      <c r="A1677" s="2"/>
    </row>
    <row r="1678" spans="1:1" ht="13.5" customHeight="1">
      <c r="A1678" s="2"/>
    </row>
    <row r="1679" spans="1:1" ht="13.5" customHeight="1">
      <c r="A1679" s="2"/>
    </row>
    <row r="1680" spans="1:1" ht="13.5" customHeight="1">
      <c r="A1680" s="2"/>
    </row>
    <row r="1681" spans="1:1" ht="13.5" customHeight="1">
      <c r="A1681" s="2"/>
    </row>
    <row r="1682" spans="1:1" ht="13.5" customHeight="1">
      <c r="A1682" s="2"/>
    </row>
    <row r="1683" spans="1:1" ht="13.5" customHeight="1">
      <c r="A1683" s="2"/>
    </row>
    <row r="1684" spans="1:1" ht="13.5" customHeight="1">
      <c r="A1684" s="2"/>
    </row>
    <row r="1685" spans="1:1" ht="13.5" customHeight="1">
      <c r="A1685" s="2"/>
    </row>
    <row r="1686" spans="1:1" ht="13.5" customHeight="1">
      <c r="A1686" s="2"/>
    </row>
    <row r="1687" spans="1:1" ht="13.5" customHeight="1">
      <c r="A1687" s="2"/>
    </row>
    <row r="1688" spans="1:1" ht="13.5" customHeight="1">
      <c r="A1688" s="2"/>
    </row>
    <row r="1689" spans="1:1" ht="13.5" customHeight="1">
      <c r="A1689" s="2"/>
    </row>
    <row r="1690" spans="1:1" ht="13.5" customHeight="1">
      <c r="A1690" s="2"/>
    </row>
    <row r="1691" spans="1:1" ht="13.5" customHeight="1">
      <c r="A1691" s="2"/>
    </row>
    <row r="1692" spans="1:1" ht="13.5" customHeight="1">
      <c r="A1692" s="2"/>
    </row>
    <row r="1693" spans="1:1" ht="13.5" customHeight="1">
      <c r="A1693" s="2"/>
    </row>
    <row r="1694" spans="1:1" ht="13.5" customHeight="1">
      <c r="A1694" s="2"/>
    </row>
    <row r="1695" spans="1:1" ht="13.5" customHeight="1">
      <c r="A1695" s="2"/>
    </row>
    <row r="1696" spans="1:1" ht="13.5" customHeight="1">
      <c r="A1696" s="2"/>
    </row>
    <row r="1697" spans="1:1" ht="13.5" customHeight="1">
      <c r="A1697" s="2"/>
    </row>
    <row r="1698" spans="1:1" ht="13.5" customHeight="1">
      <c r="A1698" s="2"/>
    </row>
    <row r="1699" spans="1:1" ht="13.5" customHeight="1">
      <c r="A1699" s="2"/>
    </row>
    <row r="1700" spans="1:1" ht="13.5" customHeight="1">
      <c r="A1700" s="2"/>
    </row>
    <row r="1701" spans="1:1" ht="13.5" customHeight="1">
      <c r="A1701" s="2"/>
    </row>
    <row r="1702" spans="1:1" ht="13.5" customHeight="1">
      <c r="A1702" s="2"/>
    </row>
    <row r="1703" spans="1:1" ht="13.5" customHeight="1">
      <c r="A1703" s="2"/>
    </row>
    <row r="1704" spans="1:1" ht="13.5" customHeight="1">
      <c r="A1704" s="2"/>
    </row>
    <row r="1705" spans="1:1" ht="13.5" customHeight="1">
      <c r="A1705" s="2"/>
    </row>
    <row r="1706" spans="1:1" ht="13.5" customHeight="1">
      <c r="A1706" s="2"/>
    </row>
    <row r="1707" spans="1:1" ht="13.5" customHeight="1">
      <c r="A1707" s="2"/>
    </row>
    <row r="1708" spans="1:1" ht="13.5" customHeight="1">
      <c r="A1708" s="2"/>
    </row>
    <row r="1709" spans="1:1" ht="13.5" customHeight="1">
      <c r="A1709" s="2"/>
    </row>
    <row r="1710" spans="1:1" ht="13.5" customHeight="1">
      <c r="A1710" s="2"/>
    </row>
    <row r="1711" spans="1:1" ht="13.5" customHeight="1">
      <c r="A1711" s="2"/>
    </row>
    <row r="1712" spans="1:1" ht="13.5" customHeight="1">
      <c r="A1712" s="2"/>
    </row>
    <row r="1713" spans="1:1" ht="13.5" customHeight="1">
      <c r="A1713" s="2"/>
    </row>
    <row r="1714" spans="1:1" ht="13.5" customHeight="1">
      <c r="A1714" s="2"/>
    </row>
    <row r="1715" spans="1:1" ht="13.5" customHeight="1">
      <c r="A1715" s="2"/>
    </row>
    <row r="1716" spans="1:1" ht="13.5" customHeight="1">
      <c r="A1716" s="2"/>
    </row>
    <row r="1717" spans="1:1" ht="13.5" customHeight="1">
      <c r="A1717" s="2"/>
    </row>
    <row r="1718" spans="1:1" ht="13.5" customHeight="1">
      <c r="A1718" s="2"/>
    </row>
    <row r="1719" spans="1:1" ht="13.5" customHeight="1">
      <c r="A1719" s="2"/>
    </row>
    <row r="1720" spans="1:1" ht="13.5" customHeight="1">
      <c r="A1720" s="2"/>
    </row>
    <row r="1721" spans="1:1" ht="13.5" customHeight="1">
      <c r="A1721" s="2"/>
    </row>
    <row r="1722" spans="1:1" ht="13.5" customHeight="1">
      <c r="A1722" s="2"/>
    </row>
    <row r="1723" spans="1:1" ht="13.5" customHeight="1">
      <c r="A1723" s="2"/>
    </row>
    <row r="1724" spans="1:1" ht="13.5" customHeight="1">
      <c r="A1724" s="2"/>
    </row>
    <row r="1725" spans="1:1" ht="13.5" customHeight="1">
      <c r="A1725" s="2"/>
    </row>
    <row r="1726" spans="1:1" ht="13.5" customHeight="1">
      <c r="A1726" s="2"/>
    </row>
    <row r="1727" spans="1:1" ht="13.5" customHeight="1">
      <c r="A1727" s="2"/>
    </row>
    <row r="1728" spans="1:1" ht="13.5" customHeight="1">
      <c r="A1728" s="2"/>
    </row>
    <row r="1729" spans="1:1" ht="13.5" customHeight="1">
      <c r="A1729" s="2"/>
    </row>
    <row r="1730" spans="1:1" ht="13.5" customHeight="1">
      <c r="A1730" s="2"/>
    </row>
    <row r="1731" spans="1:1" ht="13.5" customHeight="1">
      <c r="A1731" s="2"/>
    </row>
    <row r="1732" spans="1:1" ht="13.5" customHeight="1">
      <c r="A1732" s="2"/>
    </row>
    <row r="1733" spans="1:1" ht="13.5" customHeight="1">
      <c r="A1733" s="2"/>
    </row>
    <row r="1734" spans="1:1" ht="13.5" customHeight="1">
      <c r="A1734" s="2"/>
    </row>
    <row r="1735" spans="1:1" ht="13.5" customHeight="1">
      <c r="A1735" s="2"/>
    </row>
    <row r="1736" spans="1:1" ht="13.5" customHeight="1">
      <c r="A1736" s="2"/>
    </row>
    <row r="1737" spans="1:1" ht="13.5" customHeight="1">
      <c r="A1737" s="2"/>
    </row>
    <row r="1738" spans="1:1" ht="13.5" customHeight="1">
      <c r="A1738" s="2"/>
    </row>
    <row r="1739" spans="1:1" ht="13.5" customHeight="1">
      <c r="A1739" s="2"/>
    </row>
    <row r="1740" spans="1:1" ht="13.5" customHeight="1">
      <c r="A1740" s="2"/>
    </row>
    <row r="1741" spans="1:1" ht="13.5" customHeight="1">
      <c r="A1741" s="2"/>
    </row>
    <row r="1742" spans="1:1" ht="13.5" customHeight="1">
      <c r="A1742" s="2"/>
    </row>
    <row r="1743" spans="1:1" ht="13.5" customHeight="1">
      <c r="A1743" s="2"/>
    </row>
    <row r="1744" spans="1:1" ht="13.5" customHeight="1">
      <c r="A1744" s="2"/>
    </row>
    <row r="1745" spans="1:1" ht="13.5" customHeight="1">
      <c r="A1745" s="2"/>
    </row>
    <row r="1746" spans="1:1" ht="13.5" customHeight="1">
      <c r="A1746" s="2"/>
    </row>
    <row r="1747" spans="1:1" ht="13.5" customHeight="1">
      <c r="A1747" s="2"/>
    </row>
    <row r="1748" spans="1:1" ht="13.5" customHeight="1">
      <c r="A1748" s="2"/>
    </row>
    <row r="1749" spans="1:1" ht="13.5" customHeight="1">
      <c r="A1749" s="2"/>
    </row>
    <row r="1750" spans="1:1" ht="13.5" customHeight="1">
      <c r="A1750" s="2"/>
    </row>
    <row r="1751" spans="1:1" ht="13.5" customHeight="1">
      <c r="A1751" s="2"/>
    </row>
    <row r="1752" spans="1:1" ht="13.5" customHeight="1">
      <c r="A1752" s="2"/>
    </row>
    <row r="1753" spans="1:1" ht="13.5" customHeight="1">
      <c r="A1753" s="2"/>
    </row>
    <row r="1754" spans="1:1" ht="13.5" customHeight="1">
      <c r="A1754" s="2"/>
    </row>
    <row r="1755" spans="1:1" ht="13.5" customHeight="1">
      <c r="A1755" s="2"/>
    </row>
    <row r="1756" spans="1:1" ht="13.5" customHeight="1">
      <c r="A1756" s="2"/>
    </row>
    <row r="1757" spans="1:1" ht="13.5" customHeight="1">
      <c r="A1757" s="2"/>
    </row>
    <row r="1758" spans="1:1" ht="13.5" customHeight="1">
      <c r="A1758" s="2"/>
    </row>
    <row r="1759" spans="1:1" ht="13.5" customHeight="1">
      <c r="A1759" s="2"/>
    </row>
    <row r="1760" spans="1:1" ht="13.5" customHeight="1">
      <c r="A1760" s="2"/>
    </row>
    <row r="1761" spans="1:1" ht="13.5" customHeight="1">
      <c r="A1761" s="2"/>
    </row>
    <row r="1762" spans="1:1" ht="13.5" customHeight="1">
      <c r="A1762" s="2"/>
    </row>
    <row r="1763" spans="1:1" ht="13.5" customHeight="1">
      <c r="A1763" s="2"/>
    </row>
    <row r="1764" spans="1:1" ht="13.5" customHeight="1">
      <c r="A1764" s="2"/>
    </row>
    <row r="1765" spans="1:1" ht="13.5" customHeight="1">
      <c r="A1765" s="2"/>
    </row>
    <row r="1766" spans="1:1" ht="13.5" customHeight="1">
      <c r="A1766" s="2"/>
    </row>
    <row r="1767" spans="1:1" ht="13.5" customHeight="1">
      <c r="A1767" s="2"/>
    </row>
    <row r="1768" spans="1:1" ht="13.5" customHeight="1">
      <c r="A1768" s="2"/>
    </row>
    <row r="1769" spans="1:1" ht="13.5" customHeight="1">
      <c r="A1769" s="2"/>
    </row>
    <row r="1770" spans="1:1" ht="13.5" customHeight="1">
      <c r="A1770" s="2"/>
    </row>
    <row r="1771" spans="1:1" ht="13.5" customHeight="1">
      <c r="A1771" s="2"/>
    </row>
    <row r="1772" spans="1:1" ht="13.5" customHeight="1">
      <c r="A1772" s="2"/>
    </row>
    <row r="1773" spans="1:1" ht="13.5" customHeight="1">
      <c r="A1773" s="2"/>
    </row>
    <row r="1774" spans="1:1" ht="13.5" customHeight="1">
      <c r="A1774" s="2"/>
    </row>
    <row r="1775" spans="1:1" ht="13.5" customHeight="1">
      <c r="A1775" s="2"/>
    </row>
    <row r="1776" spans="1:1" ht="13.5" customHeight="1">
      <c r="A1776" s="2"/>
    </row>
    <row r="1777" spans="1:1" ht="13.5" customHeight="1">
      <c r="A1777" s="2"/>
    </row>
    <row r="1778" spans="1:1" ht="13.5" customHeight="1">
      <c r="A1778" s="2"/>
    </row>
    <row r="1779" spans="1:1" ht="13.5" customHeight="1">
      <c r="A1779" s="2"/>
    </row>
    <row r="1780" spans="1:1" ht="13.5" customHeight="1">
      <c r="A1780" s="2"/>
    </row>
    <row r="1781" spans="1:1" ht="13.5" customHeight="1">
      <c r="A1781" s="2"/>
    </row>
    <row r="1782" spans="1:1" ht="13.5" customHeight="1">
      <c r="A1782" s="2"/>
    </row>
    <row r="1783" spans="1:1" ht="13.5" customHeight="1">
      <c r="A1783" s="2"/>
    </row>
    <row r="1784" spans="1:1" ht="13.5" customHeight="1">
      <c r="A1784" s="2"/>
    </row>
    <row r="1785" spans="1:1" ht="13.5" customHeight="1">
      <c r="A1785" s="2"/>
    </row>
    <row r="1786" spans="1:1" ht="13.5" customHeight="1">
      <c r="A1786" s="2"/>
    </row>
    <row r="1787" spans="1:1" ht="13.5" customHeight="1">
      <c r="A1787" s="2"/>
    </row>
    <row r="1788" spans="1:1" ht="13.5" customHeight="1">
      <c r="A1788" s="2"/>
    </row>
    <row r="1789" spans="1:1" ht="13.5" customHeight="1">
      <c r="A1789" s="2"/>
    </row>
    <row r="1790" spans="1:1" ht="13.5" customHeight="1">
      <c r="A1790" s="2"/>
    </row>
    <row r="1791" spans="1:1" ht="13.5" customHeight="1">
      <c r="A1791" s="2"/>
    </row>
    <row r="1792" spans="1:1" ht="13.5" customHeight="1">
      <c r="A1792" s="2"/>
    </row>
    <row r="1793" spans="1:1" ht="13.5" customHeight="1">
      <c r="A1793" s="2"/>
    </row>
    <row r="1794" spans="1:1" ht="13.5" customHeight="1">
      <c r="A1794" s="2"/>
    </row>
    <row r="1795" spans="1:1" ht="13.5" customHeight="1">
      <c r="A1795" s="2"/>
    </row>
    <row r="1796" spans="1:1" ht="13.5" customHeight="1">
      <c r="A1796" s="2"/>
    </row>
    <row r="1797" spans="1:1" ht="13.5" customHeight="1">
      <c r="A1797" s="2"/>
    </row>
    <row r="1798" spans="1:1" ht="13.5" customHeight="1">
      <c r="A1798" s="2"/>
    </row>
    <row r="1799" spans="1:1" ht="13.5" customHeight="1">
      <c r="A1799" s="2"/>
    </row>
    <row r="1800" spans="1:1" ht="13.5" customHeight="1">
      <c r="A1800" s="2"/>
    </row>
    <row r="1801" spans="1:1" ht="13.5" customHeight="1">
      <c r="A1801" s="2"/>
    </row>
    <row r="1802" spans="1:1" ht="13.5" customHeight="1">
      <c r="A1802" s="2"/>
    </row>
    <row r="1803" spans="1:1" ht="13.5" customHeight="1">
      <c r="A1803" s="2"/>
    </row>
    <row r="1804" spans="1:1" ht="13.5" customHeight="1">
      <c r="A1804" s="2"/>
    </row>
    <row r="1805" spans="1:1" ht="13.5" customHeight="1">
      <c r="A1805" s="2"/>
    </row>
    <row r="1806" spans="1:1" ht="13.5" customHeight="1">
      <c r="A1806" s="2"/>
    </row>
    <row r="1807" spans="1:1" ht="13.5" customHeight="1">
      <c r="A1807" s="2"/>
    </row>
    <row r="1808" spans="1:1" ht="13.5" customHeight="1">
      <c r="A1808" s="2"/>
    </row>
    <row r="1809" spans="1:1" ht="13.5" customHeight="1">
      <c r="A1809" s="2"/>
    </row>
    <row r="1810" spans="1:1" ht="13.5" customHeight="1">
      <c r="A1810" s="2"/>
    </row>
    <row r="1811" spans="1:1" ht="13.5" customHeight="1">
      <c r="A1811" s="2"/>
    </row>
    <row r="1812" spans="1:1" ht="13.5" customHeight="1">
      <c r="A1812" s="2"/>
    </row>
    <row r="1813" spans="1:1" ht="13.5" customHeight="1">
      <c r="A1813" s="2"/>
    </row>
    <row r="1814" spans="1:1" ht="13.5" customHeight="1">
      <c r="A1814" s="2"/>
    </row>
    <row r="1815" spans="1:1" ht="13.5" customHeight="1">
      <c r="A1815" s="2"/>
    </row>
    <row r="1816" spans="1:1" ht="13.5" customHeight="1">
      <c r="A1816" s="2"/>
    </row>
    <row r="1817" spans="1:1" ht="13.5" customHeight="1">
      <c r="A1817" s="2"/>
    </row>
    <row r="1818" spans="1:1" ht="13.5" customHeight="1">
      <c r="A1818" s="2"/>
    </row>
    <row r="1819" spans="1:1" ht="13.5" customHeight="1">
      <c r="A1819" s="2"/>
    </row>
    <row r="1820" spans="1:1" ht="13.5" customHeight="1">
      <c r="A1820" s="2"/>
    </row>
    <row r="1821" spans="1:1" ht="13.5" customHeight="1">
      <c r="A1821" s="2"/>
    </row>
    <row r="1822" spans="1:1" ht="13.5" customHeight="1">
      <c r="A1822" s="2"/>
    </row>
    <row r="1823" spans="1:1" ht="13.5" customHeight="1">
      <c r="A1823" s="2"/>
    </row>
    <row r="1824" spans="1:1" ht="13.5" customHeight="1">
      <c r="A1824" s="2"/>
    </row>
    <row r="1825" spans="1:1" ht="13.5" customHeight="1">
      <c r="A1825" s="2"/>
    </row>
    <row r="1826" spans="1:1" ht="13.5" customHeight="1">
      <c r="A1826" s="2"/>
    </row>
    <row r="1827" spans="1:1" ht="13.5" customHeight="1">
      <c r="A1827" s="2"/>
    </row>
    <row r="1828" spans="1:1" ht="13.5" customHeight="1">
      <c r="A1828" s="2"/>
    </row>
    <row r="1829" spans="1:1" ht="13.5" customHeight="1">
      <c r="A1829" s="2"/>
    </row>
    <row r="1830" spans="1:1" ht="13.5" customHeight="1">
      <c r="A1830" s="2"/>
    </row>
    <row r="1831" spans="1:1" ht="13.5" customHeight="1">
      <c r="A1831" s="2"/>
    </row>
    <row r="1832" spans="1:1" ht="13.5" customHeight="1">
      <c r="A1832" s="2"/>
    </row>
    <row r="1833" spans="1:1" ht="13.5" customHeight="1">
      <c r="A1833" s="2"/>
    </row>
    <row r="1834" spans="1:1" ht="13.5" customHeight="1">
      <c r="A1834" s="2"/>
    </row>
    <row r="1835" spans="1:1" ht="13.5" customHeight="1">
      <c r="A1835" s="2"/>
    </row>
    <row r="1836" spans="1:1" ht="13.5" customHeight="1">
      <c r="A1836" s="2"/>
    </row>
    <row r="1837" spans="1:1" ht="13.5" customHeight="1">
      <c r="A1837" s="2"/>
    </row>
    <row r="1838" spans="1:1" ht="13.5" customHeight="1">
      <c r="A1838" s="2"/>
    </row>
    <row r="1839" spans="1:1" ht="13.5" customHeight="1">
      <c r="A1839" s="2"/>
    </row>
    <row r="1840" spans="1:1" ht="13.5" customHeight="1">
      <c r="A1840" s="2"/>
    </row>
    <row r="1841" spans="1:1" ht="13.5" customHeight="1">
      <c r="A1841" s="2"/>
    </row>
    <row r="1842" spans="1:1" ht="13.5" customHeight="1">
      <c r="A1842" s="2"/>
    </row>
    <row r="1843" spans="1:1" ht="13.5" customHeight="1">
      <c r="A1843" s="2"/>
    </row>
    <row r="1844" spans="1:1" ht="13.5" customHeight="1">
      <c r="A1844" s="2"/>
    </row>
    <row r="1845" spans="1:1" ht="13.5" customHeight="1">
      <c r="A1845" s="2"/>
    </row>
    <row r="1846" spans="1:1" ht="13.5" customHeight="1">
      <c r="A1846" s="2"/>
    </row>
    <row r="1847" spans="1:1" ht="13.5" customHeight="1">
      <c r="A1847" s="2"/>
    </row>
    <row r="1848" spans="1:1" ht="13.5" customHeight="1">
      <c r="A1848" s="2"/>
    </row>
    <row r="1849" spans="1:1" ht="13.5" customHeight="1">
      <c r="A1849" s="2"/>
    </row>
    <row r="1850" spans="1:1" ht="13.5" customHeight="1">
      <c r="A1850" s="2"/>
    </row>
    <row r="1851" spans="1:1" ht="13.5" customHeight="1">
      <c r="A1851" s="2"/>
    </row>
    <row r="1852" spans="1:1" ht="13.5" customHeight="1">
      <c r="A1852" s="2"/>
    </row>
    <row r="1853" spans="1:1" ht="13.5" customHeight="1">
      <c r="A1853" s="2"/>
    </row>
    <row r="1854" spans="1:1" ht="13.5" customHeight="1">
      <c r="A1854" s="2"/>
    </row>
    <row r="1855" spans="1:1" ht="13.5" customHeight="1">
      <c r="A1855" s="2"/>
    </row>
    <row r="1856" spans="1:1" ht="13.5" customHeight="1">
      <c r="A1856" s="2"/>
    </row>
    <row r="1857" spans="1:1" ht="13.5" customHeight="1">
      <c r="A1857" s="2"/>
    </row>
    <row r="1858" spans="1:1" ht="13.5" customHeight="1">
      <c r="A1858" s="2"/>
    </row>
    <row r="1859" spans="1:1" ht="13.5" customHeight="1">
      <c r="A1859" s="2"/>
    </row>
    <row r="1860" spans="1:1" ht="13.5" customHeight="1">
      <c r="A1860" s="2"/>
    </row>
    <row r="1861" spans="1:1" ht="13.5" customHeight="1">
      <c r="A1861" s="2"/>
    </row>
    <row r="1862" spans="1:1" ht="13.5" customHeight="1">
      <c r="A1862" s="2"/>
    </row>
    <row r="1863" spans="1:1" ht="13.5" customHeight="1">
      <c r="A1863" s="2"/>
    </row>
    <row r="1864" spans="1:1" ht="13.5" customHeight="1">
      <c r="A1864" s="2"/>
    </row>
    <row r="1865" spans="1:1" ht="13.5" customHeight="1">
      <c r="A1865" s="2"/>
    </row>
    <row r="1866" spans="1:1" ht="13.5" customHeight="1">
      <c r="A1866" s="2"/>
    </row>
    <row r="1867" spans="1:1" ht="13.5" customHeight="1">
      <c r="A1867" s="2"/>
    </row>
    <row r="1868" spans="1:1" ht="13.5" customHeight="1">
      <c r="A1868" s="2"/>
    </row>
    <row r="1869" spans="1:1" ht="13.5" customHeight="1">
      <c r="A1869" s="2"/>
    </row>
    <row r="1870" spans="1:1" ht="13.5" customHeight="1">
      <c r="A1870" s="2"/>
    </row>
    <row r="1871" spans="1:1" ht="13.5" customHeight="1">
      <c r="A1871" s="2"/>
    </row>
    <row r="1872" spans="1:1" ht="13.5" customHeight="1">
      <c r="A1872" s="2"/>
    </row>
    <row r="1873" spans="1:1" ht="13.5" customHeight="1">
      <c r="A1873" s="2"/>
    </row>
    <row r="1874" spans="1:1" ht="13.5" customHeight="1">
      <c r="A1874" s="2"/>
    </row>
    <row r="1875" spans="1:1" ht="13.5" customHeight="1">
      <c r="A1875" s="2"/>
    </row>
    <row r="1876" spans="1:1" ht="13.5" customHeight="1">
      <c r="A1876" s="2"/>
    </row>
    <row r="1877" spans="1:1" ht="13.5" customHeight="1">
      <c r="A1877" s="2"/>
    </row>
    <row r="1878" spans="1:1" ht="13.5" customHeight="1">
      <c r="A1878" s="2"/>
    </row>
    <row r="1879" spans="1:1" ht="13.5" customHeight="1">
      <c r="A1879" s="2"/>
    </row>
    <row r="1880" spans="1:1" ht="13.5" customHeight="1">
      <c r="A1880" s="2"/>
    </row>
    <row r="1881" spans="1:1" ht="13.5" customHeight="1">
      <c r="A1881" s="2"/>
    </row>
    <row r="1882" spans="1:1" ht="13.5" customHeight="1">
      <c r="A1882" s="2"/>
    </row>
    <row r="1883" spans="1:1" ht="13.5" customHeight="1">
      <c r="A1883" s="2"/>
    </row>
    <row r="1884" spans="1:1" ht="13.5" customHeight="1">
      <c r="A1884" s="2"/>
    </row>
    <row r="1885" spans="1:1" ht="13.5" customHeight="1">
      <c r="A1885" s="2"/>
    </row>
    <row r="1886" spans="1:1" ht="13.5" customHeight="1">
      <c r="A1886" s="2"/>
    </row>
    <row r="1887" spans="1:1" ht="13.5" customHeight="1">
      <c r="A1887" s="2"/>
    </row>
    <row r="1888" spans="1:1" ht="13.5" customHeight="1">
      <c r="A1888" s="2"/>
    </row>
    <row r="1889" spans="1:1" ht="13.5" customHeight="1">
      <c r="A1889" s="2"/>
    </row>
    <row r="1890" spans="1:1" ht="13.5" customHeight="1">
      <c r="A1890" s="2"/>
    </row>
    <row r="1891" spans="1:1" ht="13.5" customHeight="1">
      <c r="A1891" s="2"/>
    </row>
    <row r="1892" spans="1:1" ht="13.5" customHeight="1">
      <c r="A1892" s="2"/>
    </row>
    <row r="1893" spans="1:1" ht="13.5" customHeight="1">
      <c r="A1893" s="2"/>
    </row>
    <row r="1894" spans="1:1" ht="13.5" customHeight="1">
      <c r="A1894" s="2"/>
    </row>
    <row r="1895" spans="1:1" ht="13.5" customHeight="1">
      <c r="A1895" s="2"/>
    </row>
    <row r="1896" spans="1:1" ht="13.5" customHeight="1">
      <c r="A1896" s="2"/>
    </row>
    <row r="1897" spans="1:1" ht="13.5" customHeight="1">
      <c r="A1897" s="2"/>
    </row>
    <row r="1898" spans="1:1" ht="13.5" customHeight="1">
      <c r="A1898" s="2"/>
    </row>
    <row r="1899" spans="1:1" ht="13.5" customHeight="1">
      <c r="A1899" s="2"/>
    </row>
    <row r="1900" spans="1:1" ht="13.5" customHeight="1">
      <c r="A1900" s="2"/>
    </row>
    <row r="1901" spans="1:1" ht="13.5" customHeight="1">
      <c r="A1901" s="2"/>
    </row>
    <row r="1902" spans="1:1" ht="13.5" customHeight="1">
      <c r="A1902" s="2"/>
    </row>
    <row r="1903" spans="1:1" ht="13.5" customHeight="1">
      <c r="A1903" s="2"/>
    </row>
    <row r="1904" spans="1:1" ht="13.5" customHeight="1">
      <c r="A1904" s="2"/>
    </row>
    <row r="1905" spans="1:1" ht="13.5" customHeight="1">
      <c r="A1905" s="2"/>
    </row>
    <row r="1906" spans="1:1" ht="13.5" customHeight="1">
      <c r="A1906" s="2"/>
    </row>
    <row r="1907" spans="1:1" ht="13.5" customHeight="1">
      <c r="A1907" s="2"/>
    </row>
    <row r="1908" spans="1:1" ht="13.5" customHeight="1">
      <c r="A1908" s="2"/>
    </row>
    <row r="1909" spans="1:1" ht="13.5" customHeight="1">
      <c r="A1909" s="2"/>
    </row>
    <row r="1910" spans="1:1" ht="13.5" customHeight="1">
      <c r="A1910" s="2"/>
    </row>
    <row r="1911" spans="1:1" ht="13.5" customHeight="1">
      <c r="A1911" s="2"/>
    </row>
    <row r="1912" spans="1:1" ht="13.5" customHeight="1">
      <c r="A1912" s="2"/>
    </row>
    <row r="1913" spans="1:1" ht="13.5" customHeight="1">
      <c r="A1913" s="2"/>
    </row>
    <row r="1914" spans="1:1" ht="13.5" customHeight="1">
      <c r="A1914" s="2"/>
    </row>
    <row r="1915" spans="1:1" ht="13.5" customHeight="1">
      <c r="A1915" s="2"/>
    </row>
    <row r="1916" spans="1:1" ht="13.5" customHeight="1">
      <c r="A1916" s="2"/>
    </row>
    <row r="1917" spans="1:1" ht="13.5" customHeight="1">
      <c r="A1917" s="2"/>
    </row>
    <row r="1918" spans="1:1" ht="13.5" customHeight="1">
      <c r="A1918" s="2"/>
    </row>
    <row r="1919" spans="1:1" ht="13.5" customHeight="1">
      <c r="A1919" s="2"/>
    </row>
    <row r="1920" spans="1:1" ht="13.5" customHeight="1">
      <c r="A1920" s="2"/>
    </row>
    <row r="1921" spans="1:1" ht="13.5" customHeight="1">
      <c r="A1921" s="2"/>
    </row>
    <row r="1922" spans="1:1" ht="13.5" customHeight="1">
      <c r="A1922" s="2"/>
    </row>
    <row r="1923" spans="1:1" ht="13.5" customHeight="1">
      <c r="A1923" s="2"/>
    </row>
    <row r="1924" spans="1:1" ht="13.5" customHeight="1">
      <c r="A1924" s="2"/>
    </row>
    <row r="1925" spans="1:1" ht="13.5" customHeight="1">
      <c r="A1925" s="2"/>
    </row>
    <row r="1926" spans="1:1" ht="13.5" customHeight="1">
      <c r="A1926" s="2"/>
    </row>
    <row r="1927" spans="1:1" ht="13.5" customHeight="1">
      <c r="A1927" s="2"/>
    </row>
    <row r="1928" spans="1:1" ht="13.5" customHeight="1">
      <c r="A1928" s="2"/>
    </row>
    <row r="1929" spans="1:1" ht="13.5" customHeight="1">
      <c r="A1929" s="2"/>
    </row>
    <row r="1930" spans="1:1" ht="13.5" customHeight="1">
      <c r="A1930" s="2"/>
    </row>
    <row r="1931" spans="1:1" ht="13.5" customHeight="1">
      <c r="A1931" s="2"/>
    </row>
    <row r="1932" spans="1:1" ht="13.5" customHeight="1">
      <c r="A1932" s="2"/>
    </row>
    <row r="1933" spans="1:1" ht="13.5" customHeight="1">
      <c r="A1933" s="2"/>
    </row>
    <row r="1934" spans="1:1" ht="13.5" customHeight="1">
      <c r="A1934" s="2"/>
    </row>
    <row r="1935" spans="1:1" ht="13.5" customHeight="1">
      <c r="A1935" s="2"/>
    </row>
    <row r="1936" spans="1:1" ht="13.5" customHeight="1">
      <c r="A1936" s="2"/>
    </row>
    <row r="1937" spans="1:1" ht="13.5" customHeight="1">
      <c r="A1937" s="2"/>
    </row>
    <row r="1938" spans="1:1" ht="13.5" customHeight="1">
      <c r="A1938" s="2"/>
    </row>
    <row r="1939" spans="1:1" ht="13.5" customHeight="1">
      <c r="A1939" s="2"/>
    </row>
    <row r="1940" spans="1:1" ht="13.5" customHeight="1">
      <c r="A1940" s="2"/>
    </row>
    <row r="1941" spans="1:1" ht="13.5" customHeight="1">
      <c r="A1941" s="2"/>
    </row>
    <row r="1942" spans="1:1" ht="13.5" customHeight="1">
      <c r="A1942" s="2"/>
    </row>
    <row r="1943" spans="1:1" ht="13.5" customHeight="1">
      <c r="A1943" s="2"/>
    </row>
    <row r="1944" spans="1:1" ht="13.5" customHeight="1">
      <c r="A1944" s="2"/>
    </row>
    <row r="1945" spans="1:1" ht="13.5" customHeight="1">
      <c r="A1945" s="2"/>
    </row>
    <row r="1946" spans="1:1" ht="13.5" customHeight="1">
      <c r="A1946" s="2"/>
    </row>
    <row r="1947" spans="1:1" ht="13.5" customHeight="1">
      <c r="A1947" s="2"/>
    </row>
    <row r="1948" spans="1:1" ht="13.5" customHeight="1">
      <c r="A1948" s="2"/>
    </row>
    <row r="1949" spans="1:1" ht="13.5" customHeight="1">
      <c r="A1949" s="2"/>
    </row>
    <row r="1950" spans="1:1" ht="13.5" customHeight="1">
      <c r="A1950" s="2"/>
    </row>
    <row r="1951" spans="1:1" ht="13.5" customHeight="1">
      <c r="A1951" s="2"/>
    </row>
    <row r="1952" spans="1:1" ht="13.5" customHeight="1">
      <c r="A1952" s="2"/>
    </row>
    <row r="1953" spans="1:1" ht="13.5" customHeight="1">
      <c r="A1953" s="2"/>
    </row>
    <row r="1954" spans="1:1" ht="13.5" customHeight="1">
      <c r="A1954" s="2"/>
    </row>
    <row r="1955" spans="1:1" ht="13.5" customHeight="1">
      <c r="A1955" s="2"/>
    </row>
    <row r="1956" spans="1:1" ht="13.5" customHeight="1">
      <c r="A1956" s="2"/>
    </row>
    <row r="1957" spans="1:1" ht="13.5" customHeight="1">
      <c r="A1957" s="2"/>
    </row>
    <row r="1958" spans="1:1" ht="13.5" customHeight="1">
      <c r="A1958" s="2"/>
    </row>
    <row r="1959" spans="1:1" ht="13.5" customHeight="1">
      <c r="A1959" s="2"/>
    </row>
    <row r="1960" spans="1:1" ht="13.5" customHeight="1">
      <c r="A1960" s="2"/>
    </row>
    <row r="1961" spans="1:1" ht="13.5" customHeight="1">
      <c r="A1961" s="2"/>
    </row>
    <row r="1962" spans="1:1" ht="13.5" customHeight="1">
      <c r="A1962" s="2"/>
    </row>
    <row r="1963" spans="1:1" ht="13.5" customHeight="1">
      <c r="A1963" s="2"/>
    </row>
    <row r="1964" spans="1:1" ht="13.5" customHeight="1">
      <c r="A1964" s="2"/>
    </row>
    <row r="1965" spans="1:1" ht="13.5" customHeight="1">
      <c r="A1965" s="2"/>
    </row>
    <row r="1966" spans="1:1" ht="13.5" customHeight="1">
      <c r="A1966" s="2"/>
    </row>
    <row r="1967" spans="1:1" ht="13.5" customHeight="1">
      <c r="A1967" s="2"/>
    </row>
    <row r="1968" spans="1:1" ht="13.5" customHeight="1">
      <c r="A1968" s="2"/>
    </row>
    <row r="1969" spans="1:1" ht="13.5" customHeight="1">
      <c r="A1969" s="2"/>
    </row>
    <row r="1970" spans="1:1" ht="13.5" customHeight="1">
      <c r="A1970" s="2"/>
    </row>
    <row r="1971" spans="1:1" ht="13.5" customHeight="1">
      <c r="A1971" s="2"/>
    </row>
    <row r="1972" spans="1:1" ht="13.5" customHeight="1">
      <c r="A1972" s="2"/>
    </row>
    <row r="1973" spans="1:1" ht="13.5" customHeight="1">
      <c r="A1973" s="2"/>
    </row>
    <row r="1974" spans="1:1" ht="13.5" customHeight="1">
      <c r="A1974" s="2"/>
    </row>
    <row r="1975" spans="1:1" ht="13.5" customHeight="1">
      <c r="A1975" s="2"/>
    </row>
    <row r="1976" spans="1:1" ht="13.5" customHeight="1">
      <c r="A1976" s="2"/>
    </row>
    <row r="1977" spans="1:1" ht="13.5" customHeight="1">
      <c r="A1977" s="2"/>
    </row>
    <row r="1978" spans="1:1" ht="13.5" customHeight="1">
      <c r="A1978" s="2"/>
    </row>
    <row r="1979" spans="1:1" ht="13.5" customHeight="1">
      <c r="A1979" s="2"/>
    </row>
    <row r="1980" spans="1:1" ht="13.5" customHeight="1">
      <c r="A1980" s="2"/>
    </row>
    <row r="1981" spans="1:1" ht="13.5" customHeight="1">
      <c r="A1981" s="2"/>
    </row>
    <row r="1982" spans="1:1" ht="13.5" customHeight="1">
      <c r="A1982" s="2"/>
    </row>
    <row r="1983" spans="1:1" ht="13.5" customHeight="1">
      <c r="A1983" s="2"/>
    </row>
    <row r="1984" spans="1:1" ht="13.5" customHeight="1">
      <c r="A1984" s="2"/>
    </row>
    <row r="1985" spans="1:1" ht="13.5" customHeight="1">
      <c r="A1985" s="2"/>
    </row>
    <row r="1986" spans="1:1" ht="13.5" customHeight="1">
      <c r="A1986" s="2"/>
    </row>
    <row r="1987" spans="1:1" ht="13.5" customHeight="1">
      <c r="A1987" s="2"/>
    </row>
    <row r="1988" spans="1:1" ht="13.5" customHeight="1">
      <c r="A1988" s="2"/>
    </row>
    <row r="1989" spans="1:1" ht="13.5" customHeight="1">
      <c r="A1989" s="2"/>
    </row>
    <row r="1990" spans="1:1" ht="13.5" customHeight="1">
      <c r="A1990" s="2"/>
    </row>
    <row r="1991" spans="1:1" ht="13.5" customHeight="1">
      <c r="A1991" s="2"/>
    </row>
    <row r="1992" spans="1:1" ht="13.5" customHeight="1">
      <c r="A1992" s="2"/>
    </row>
    <row r="1993" spans="1:1" ht="13.5" customHeight="1">
      <c r="A1993" s="2"/>
    </row>
    <row r="1994" spans="1:1" ht="13.5" customHeight="1">
      <c r="A1994" s="2"/>
    </row>
    <row r="1995" spans="1:1" ht="13.5" customHeight="1">
      <c r="A1995" s="2"/>
    </row>
    <row r="1996" spans="1:1" ht="13.5" customHeight="1">
      <c r="A1996" s="2"/>
    </row>
    <row r="1997" spans="1:1" ht="13.5" customHeight="1">
      <c r="A1997" s="2"/>
    </row>
    <row r="1998" spans="1:1" ht="13.5" customHeight="1">
      <c r="A1998" s="2"/>
    </row>
    <row r="1999" spans="1:1" ht="13.5" customHeight="1">
      <c r="A1999" s="2"/>
    </row>
    <row r="2000" spans="1:1" ht="13.5" customHeight="1">
      <c r="A2000" s="2"/>
    </row>
    <row r="2001" spans="1:1" ht="13.5" customHeight="1">
      <c r="A2001" s="2"/>
    </row>
    <row r="2002" spans="1:1" ht="13.5" customHeight="1">
      <c r="A2002" s="2"/>
    </row>
    <row r="2003" spans="1:1" ht="13.5" customHeight="1">
      <c r="A2003" s="2"/>
    </row>
    <row r="2004" spans="1:1" ht="13.5" customHeight="1">
      <c r="A2004" s="2"/>
    </row>
    <row r="2005" spans="1:1" ht="13.5" customHeight="1">
      <c r="A2005" s="2"/>
    </row>
    <row r="2006" spans="1:1" ht="13.5" customHeight="1">
      <c r="A2006" s="2"/>
    </row>
    <row r="2007" spans="1:1" ht="13.5" customHeight="1">
      <c r="A2007" s="2"/>
    </row>
    <row r="2008" spans="1:1" ht="13.5" customHeight="1">
      <c r="A2008" s="2"/>
    </row>
    <row r="2009" spans="1:1" ht="13.5" customHeight="1">
      <c r="A2009" s="2"/>
    </row>
    <row r="2010" spans="1:1" ht="13.5" customHeight="1">
      <c r="A2010" s="2"/>
    </row>
    <row r="2011" spans="1:1" ht="13.5" customHeight="1">
      <c r="A2011" s="2"/>
    </row>
    <row r="2012" spans="1:1" ht="13.5" customHeight="1">
      <c r="A2012" s="2"/>
    </row>
    <row r="2013" spans="1:1" ht="13.5" customHeight="1">
      <c r="A2013" s="2"/>
    </row>
    <row r="2014" spans="1:1" ht="13.5" customHeight="1">
      <c r="A2014" s="2"/>
    </row>
    <row r="2015" spans="1:1" ht="13.5" customHeight="1">
      <c r="A2015" s="2"/>
    </row>
    <row r="2016" spans="1:1" ht="13.5" customHeight="1">
      <c r="A2016" s="2"/>
    </row>
    <row r="2017" spans="1:1" ht="13.5" customHeight="1">
      <c r="A2017" s="2"/>
    </row>
    <row r="2018" spans="1:1" ht="13.5" customHeight="1">
      <c r="A2018" s="2"/>
    </row>
    <row r="2019" spans="1:1" ht="13.5" customHeight="1">
      <c r="A2019" s="2"/>
    </row>
    <row r="2020" spans="1:1" ht="13.5" customHeight="1">
      <c r="A2020" s="2"/>
    </row>
    <row r="2021" spans="1:1" ht="13.5" customHeight="1">
      <c r="A2021" s="2"/>
    </row>
    <row r="2022" spans="1:1" ht="13.5" customHeight="1">
      <c r="A2022" s="2"/>
    </row>
    <row r="2023" spans="1:1" ht="13.5" customHeight="1">
      <c r="A2023" s="2"/>
    </row>
    <row r="2024" spans="1:1" ht="13.5" customHeight="1">
      <c r="A2024" s="2"/>
    </row>
    <row r="2025" spans="1:1" ht="13.5" customHeight="1">
      <c r="A2025" s="2"/>
    </row>
    <row r="2026" spans="1:1" ht="13.5" customHeight="1">
      <c r="A2026" s="2"/>
    </row>
    <row r="2027" spans="1:1" ht="13.5" customHeight="1">
      <c r="A2027" s="2"/>
    </row>
    <row r="2028" spans="1:1" ht="13.5" customHeight="1">
      <c r="A2028" s="2"/>
    </row>
    <row r="2029" spans="1:1" ht="13.5" customHeight="1">
      <c r="A2029" s="2"/>
    </row>
    <row r="2030" spans="1:1" ht="13.5" customHeight="1">
      <c r="A2030" s="2"/>
    </row>
    <row r="2031" spans="1:1" ht="13.5" customHeight="1">
      <c r="A2031" s="2"/>
    </row>
    <row r="2032" spans="1:1" ht="13.5" customHeight="1">
      <c r="A2032" s="2"/>
    </row>
    <row r="2033" spans="1:1" ht="13.5" customHeight="1">
      <c r="A2033" s="2"/>
    </row>
    <row r="2034" spans="1:1" ht="13.5" customHeight="1">
      <c r="A2034" s="2"/>
    </row>
    <row r="2035" spans="1:1" ht="13.5" customHeight="1">
      <c r="A2035" s="2"/>
    </row>
    <row r="2036" spans="1:1" ht="13.5" customHeight="1">
      <c r="A2036" s="2"/>
    </row>
    <row r="2037" spans="1:1" ht="13.5" customHeight="1">
      <c r="A2037" s="2"/>
    </row>
    <row r="2038" spans="1:1" ht="13.5" customHeight="1">
      <c r="A2038" s="2"/>
    </row>
    <row r="2039" spans="1:1" ht="13.5" customHeight="1">
      <c r="A2039" s="2"/>
    </row>
    <row r="2040" spans="1:1" ht="13.5" customHeight="1">
      <c r="A2040" s="2"/>
    </row>
    <row r="2041" spans="1:1" ht="13.5" customHeight="1">
      <c r="A2041" s="2"/>
    </row>
    <row r="2042" spans="1:1" ht="13.5" customHeight="1">
      <c r="A2042" s="2"/>
    </row>
    <row r="2043" spans="1:1" ht="13.5" customHeight="1">
      <c r="A2043" s="2"/>
    </row>
    <row r="2044" spans="1:1" ht="13.5" customHeight="1">
      <c r="A2044" s="2"/>
    </row>
    <row r="2045" spans="1:1" ht="13.5" customHeight="1">
      <c r="A2045" s="2"/>
    </row>
    <row r="2046" spans="1:1" ht="13.5" customHeight="1">
      <c r="A2046" s="2"/>
    </row>
    <row r="2047" spans="1:1" ht="13.5" customHeight="1">
      <c r="A2047" s="2"/>
    </row>
    <row r="2048" spans="1:1" ht="13.5" customHeight="1">
      <c r="A2048" s="2"/>
    </row>
    <row r="2049" spans="1:1" ht="13.5" customHeight="1">
      <c r="A2049" s="2"/>
    </row>
    <row r="2050" spans="1:1" ht="13.5" customHeight="1">
      <c r="A2050" s="2"/>
    </row>
    <row r="2051" spans="1:1" ht="13.5" customHeight="1">
      <c r="A2051" s="2"/>
    </row>
    <row r="2052" spans="1:1" ht="13.5" customHeight="1">
      <c r="A2052" s="2"/>
    </row>
    <row r="2053" spans="1:1" ht="13.5" customHeight="1">
      <c r="A2053" s="2"/>
    </row>
    <row r="2054" spans="1:1" ht="13.5" customHeight="1">
      <c r="A2054" s="2"/>
    </row>
    <row r="2055" spans="1:1" ht="13.5" customHeight="1">
      <c r="A2055" s="2"/>
    </row>
    <row r="2056" spans="1:1" ht="13.5" customHeight="1">
      <c r="A2056" s="2"/>
    </row>
    <row r="2057" spans="1:1" ht="13.5" customHeight="1">
      <c r="A2057" s="2"/>
    </row>
    <row r="2058" spans="1:1" ht="13.5" customHeight="1">
      <c r="A2058" s="2"/>
    </row>
    <row r="2059" spans="1:1" ht="13.5" customHeight="1">
      <c r="A2059" s="2"/>
    </row>
    <row r="2060" spans="1:1" ht="13.5" customHeight="1">
      <c r="A2060" s="2"/>
    </row>
    <row r="2061" spans="1:1" ht="13.5" customHeight="1">
      <c r="A2061" s="2"/>
    </row>
    <row r="2062" spans="1:1" ht="13.5" customHeight="1">
      <c r="A2062" s="2"/>
    </row>
    <row r="2063" spans="1:1" ht="13.5" customHeight="1">
      <c r="A2063" s="2"/>
    </row>
    <row r="2064" spans="1:1" ht="13.5" customHeight="1">
      <c r="A2064" s="2"/>
    </row>
    <row r="2065" spans="1:1" ht="13.5" customHeight="1">
      <c r="A2065" s="2"/>
    </row>
    <row r="2066" spans="1:1" ht="13.5" customHeight="1">
      <c r="A2066" s="2"/>
    </row>
    <row r="2067" spans="1:1" ht="13.5" customHeight="1">
      <c r="A2067" s="2"/>
    </row>
    <row r="2068" spans="1:1" ht="13.5" customHeight="1">
      <c r="A2068" s="2"/>
    </row>
    <row r="2069" spans="1:1" ht="13.5" customHeight="1">
      <c r="A2069" s="2"/>
    </row>
    <row r="2070" spans="1:1" ht="13.5" customHeight="1">
      <c r="A2070" s="2"/>
    </row>
    <row r="2071" spans="1:1" ht="13.5" customHeight="1">
      <c r="A2071" s="2"/>
    </row>
    <row r="2072" spans="1:1" ht="13.5" customHeight="1">
      <c r="A2072" s="2"/>
    </row>
    <row r="2073" spans="1:1" ht="13.5" customHeight="1">
      <c r="A2073" s="2"/>
    </row>
    <row r="2074" spans="1:1" ht="13.5" customHeight="1">
      <c r="A2074" s="2"/>
    </row>
    <row r="2075" spans="1:1" ht="13.5" customHeight="1">
      <c r="A2075" s="2"/>
    </row>
    <row r="2076" spans="1:1" ht="13.5" customHeight="1">
      <c r="A2076" s="2"/>
    </row>
    <row r="2077" spans="1:1" ht="13.5" customHeight="1">
      <c r="A2077" s="2"/>
    </row>
    <row r="2078" spans="1:1" ht="13.5" customHeight="1">
      <c r="A2078" s="2"/>
    </row>
    <row r="2079" spans="1:1" ht="13.5" customHeight="1">
      <c r="A2079" s="2"/>
    </row>
    <row r="2080" spans="1:1" ht="13.5" customHeight="1">
      <c r="A2080" s="2"/>
    </row>
    <row r="2081" spans="1:1" ht="13.5" customHeight="1">
      <c r="A2081" s="2"/>
    </row>
    <row r="2082" spans="1:1" ht="13.5" customHeight="1">
      <c r="A2082" s="2"/>
    </row>
    <row r="2083" spans="1:1" ht="13.5" customHeight="1">
      <c r="A2083" s="2"/>
    </row>
    <row r="2084" spans="1:1" ht="13.5" customHeight="1">
      <c r="A2084" s="2"/>
    </row>
    <row r="2085" spans="1:1" ht="13.5" customHeight="1">
      <c r="A2085" s="2"/>
    </row>
    <row r="2086" spans="1:1" ht="13.5" customHeight="1">
      <c r="A2086" s="2"/>
    </row>
    <row r="2087" spans="1:1" ht="13.5" customHeight="1">
      <c r="A2087" s="2"/>
    </row>
    <row r="2088" spans="1:1" ht="13.5" customHeight="1">
      <c r="A2088" s="2"/>
    </row>
    <row r="2089" spans="1:1" ht="13.5" customHeight="1">
      <c r="A2089" s="2"/>
    </row>
    <row r="2090" spans="1:1" ht="13.5" customHeight="1">
      <c r="A2090" s="2"/>
    </row>
    <row r="2091" spans="1:1" ht="13.5" customHeight="1">
      <c r="A2091" s="2"/>
    </row>
    <row r="2092" spans="1:1" ht="13.5" customHeight="1">
      <c r="A2092" s="2"/>
    </row>
    <row r="2093" spans="1:1" ht="13.5" customHeight="1">
      <c r="A2093" s="2"/>
    </row>
    <row r="2094" spans="1:1" ht="13.5" customHeight="1">
      <c r="A2094" s="2"/>
    </row>
    <row r="2095" spans="1:1" ht="13.5" customHeight="1">
      <c r="A2095" s="2"/>
    </row>
    <row r="2096" spans="1:1" ht="13.5" customHeight="1">
      <c r="A2096" s="2"/>
    </row>
    <row r="2097" spans="1:1" ht="13.5" customHeight="1">
      <c r="A2097" s="2"/>
    </row>
    <row r="2098" spans="1:1" ht="13.5" customHeight="1">
      <c r="A2098" s="2"/>
    </row>
    <row r="2099" spans="1:1" ht="13.5" customHeight="1">
      <c r="A2099" s="2"/>
    </row>
    <row r="2100" spans="1:1" ht="13.5" customHeight="1">
      <c r="A2100" s="2"/>
    </row>
    <row r="2101" spans="1:1" ht="13.5" customHeight="1">
      <c r="A2101" s="2"/>
    </row>
    <row r="2102" spans="1:1" ht="13.5" customHeight="1">
      <c r="A2102" s="2"/>
    </row>
    <row r="2103" spans="1:1" ht="13.5" customHeight="1">
      <c r="A2103" s="2"/>
    </row>
    <row r="2104" spans="1:1" ht="13.5" customHeight="1">
      <c r="A2104" s="2"/>
    </row>
    <row r="2105" spans="1:1" ht="13.5" customHeight="1">
      <c r="A2105" s="2"/>
    </row>
    <row r="2106" spans="1:1" ht="13.5" customHeight="1">
      <c r="A2106" s="2"/>
    </row>
    <row r="2107" spans="1:1" ht="13.5" customHeight="1">
      <c r="A2107" s="2"/>
    </row>
    <row r="2108" spans="1:1" ht="13.5" customHeight="1">
      <c r="A2108" s="2"/>
    </row>
    <row r="2109" spans="1:1" ht="13.5" customHeight="1">
      <c r="A2109" s="2"/>
    </row>
    <row r="2110" spans="1:1" ht="13.5" customHeight="1">
      <c r="A2110" s="2"/>
    </row>
    <row r="2111" spans="1:1" ht="13.5" customHeight="1">
      <c r="A2111" s="2"/>
    </row>
    <row r="2112" spans="1:1" ht="13.5" customHeight="1">
      <c r="A2112" s="2"/>
    </row>
    <row r="2113" spans="1:1" ht="13.5" customHeight="1">
      <c r="A2113" s="2"/>
    </row>
    <row r="2114" spans="1:1" ht="13.5" customHeight="1">
      <c r="A2114" s="2"/>
    </row>
    <row r="2115" spans="1:1" ht="13.5" customHeight="1">
      <c r="A2115" s="2"/>
    </row>
    <row r="2116" spans="1:1" ht="13.5" customHeight="1">
      <c r="A2116" s="2"/>
    </row>
    <row r="2117" spans="1:1" ht="13.5" customHeight="1">
      <c r="A2117" s="2"/>
    </row>
    <row r="2118" spans="1:1" ht="13.5" customHeight="1">
      <c r="A2118" s="2"/>
    </row>
    <row r="2119" spans="1:1" ht="13.5" customHeight="1">
      <c r="A2119" s="2"/>
    </row>
    <row r="2120" spans="1:1" ht="13.5" customHeight="1">
      <c r="A2120" s="2"/>
    </row>
    <row r="2121" spans="1:1" ht="13.5" customHeight="1">
      <c r="A2121" s="2"/>
    </row>
    <row r="2122" spans="1:1" ht="13.5" customHeight="1">
      <c r="A2122" s="2"/>
    </row>
    <row r="2123" spans="1:1" ht="13.5" customHeight="1">
      <c r="A2123" s="2"/>
    </row>
    <row r="2124" spans="1:1" ht="13.5" customHeight="1">
      <c r="A2124" s="2"/>
    </row>
    <row r="2125" spans="1:1" ht="13.5" customHeight="1">
      <c r="A2125" s="2"/>
    </row>
    <row r="2126" spans="1:1" ht="13.5" customHeight="1">
      <c r="A2126" s="2"/>
    </row>
    <row r="2127" spans="1:1" ht="13.5" customHeight="1">
      <c r="A2127" s="2"/>
    </row>
    <row r="2128" spans="1:1" ht="13.5" customHeight="1">
      <c r="A2128" s="2"/>
    </row>
    <row r="2129" spans="1:1" ht="13.5" customHeight="1">
      <c r="A2129" s="2"/>
    </row>
    <row r="2130" spans="1:1" ht="13.5" customHeight="1">
      <c r="A2130" s="2"/>
    </row>
    <row r="2131" spans="1:1" ht="13.5" customHeight="1">
      <c r="A2131" s="2"/>
    </row>
    <row r="2132" spans="1:1" ht="13.5" customHeight="1">
      <c r="A2132" s="2"/>
    </row>
    <row r="2133" spans="1:1" ht="13.5" customHeight="1">
      <c r="A2133" s="2"/>
    </row>
    <row r="2134" spans="1:1" ht="13.5" customHeight="1">
      <c r="A2134" s="2"/>
    </row>
    <row r="2135" spans="1:1" ht="13.5" customHeight="1">
      <c r="A2135" s="2"/>
    </row>
    <row r="2136" spans="1:1" ht="13.5" customHeight="1">
      <c r="A2136" s="2"/>
    </row>
    <row r="2137" spans="1:1" ht="13.5" customHeight="1">
      <c r="A2137" s="2"/>
    </row>
    <row r="2138" spans="1:1" ht="13.5" customHeight="1">
      <c r="A2138" s="2"/>
    </row>
    <row r="2139" spans="1:1" ht="13.5" customHeight="1">
      <c r="A2139" s="2"/>
    </row>
    <row r="2140" spans="1:1" ht="13.5" customHeight="1">
      <c r="A2140" s="2"/>
    </row>
    <row r="2141" spans="1:1" ht="13.5" customHeight="1">
      <c r="A2141" s="2"/>
    </row>
    <row r="2142" spans="1:1" ht="13.5" customHeight="1">
      <c r="A2142" s="2"/>
    </row>
    <row r="2143" spans="1:1" ht="13.5" customHeight="1">
      <c r="A2143" s="2"/>
    </row>
    <row r="2144" spans="1:1" ht="13.5" customHeight="1">
      <c r="A2144" s="2"/>
    </row>
    <row r="2145" spans="1:1" ht="13.5" customHeight="1">
      <c r="A2145" s="2"/>
    </row>
    <row r="2146" spans="1:1" ht="13.5" customHeight="1">
      <c r="A2146" s="2"/>
    </row>
    <row r="2147" spans="1:1" ht="13.5" customHeight="1">
      <c r="A2147" s="2"/>
    </row>
    <row r="2148" spans="1:1" ht="13.5" customHeight="1">
      <c r="A2148" s="2"/>
    </row>
    <row r="2149" spans="1:1" ht="13.5" customHeight="1">
      <c r="A2149" s="2"/>
    </row>
    <row r="2150" spans="1:1" ht="13.5" customHeight="1">
      <c r="A2150" s="2"/>
    </row>
    <row r="2151" spans="1:1" ht="13.5" customHeight="1">
      <c r="A2151" s="2"/>
    </row>
    <row r="2152" spans="1:1" ht="13.5" customHeight="1">
      <c r="A2152" s="2"/>
    </row>
    <row r="2153" spans="1:1" ht="13.5" customHeight="1">
      <c r="A2153" s="2"/>
    </row>
    <row r="2154" spans="1:1" ht="13.5" customHeight="1">
      <c r="A2154" s="2"/>
    </row>
    <row r="2155" spans="1:1" ht="13.5" customHeight="1">
      <c r="A2155" s="2"/>
    </row>
    <row r="2156" spans="1:1" ht="13.5" customHeight="1">
      <c r="A2156" s="2"/>
    </row>
    <row r="2157" spans="1:1" ht="13.5" customHeight="1">
      <c r="A2157" s="2"/>
    </row>
    <row r="2158" spans="1:1" ht="13.5" customHeight="1">
      <c r="A2158" s="2"/>
    </row>
    <row r="2159" spans="1:1" ht="13.5" customHeight="1">
      <c r="A2159" s="2"/>
    </row>
    <row r="2160" spans="1:1" ht="13.5" customHeight="1">
      <c r="A2160" s="2"/>
    </row>
    <row r="2161" spans="1:1" ht="13.5" customHeight="1">
      <c r="A2161" s="2"/>
    </row>
    <row r="2162" spans="1:1" ht="13.5" customHeight="1">
      <c r="A2162" s="2"/>
    </row>
    <row r="2163" spans="1:1" ht="13.5" customHeight="1">
      <c r="A2163" s="2"/>
    </row>
    <row r="2164" spans="1:1" ht="13.5" customHeight="1">
      <c r="A2164" s="2"/>
    </row>
    <row r="2165" spans="1:1" ht="13.5" customHeight="1">
      <c r="A2165" s="2"/>
    </row>
    <row r="2166" spans="1:1" ht="13.5" customHeight="1">
      <c r="A2166" s="2"/>
    </row>
    <row r="2167" spans="1:1" ht="13.5" customHeight="1">
      <c r="A2167" s="2"/>
    </row>
    <row r="2168" spans="1:1" ht="13.5" customHeight="1">
      <c r="A2168" s="2"/>
    </row>
    <row r="2169" spans="1:1" ht="13.5" customHeight="1">
      <c r="A2169" s="2"/>
    </row>
    <row r="2170" spans="1:1" ht="13.5" customHeight="1">
      <c r="A2170" s="2"/>
    </row>
    <row r="2171" spans="1:1" ht="13.5" customHeight="1">
      <c r="A2171" s="2"/>
    </row>
    <row r="2172" spans="1:1" ht="13.5" customHeight="1">
      <c r="A2172" s="2"/>
    </row>
    <row r="2173" spans="1:1" ht="13.5" customHeight="1">
      <c r="A2173" s="2"/>
    </row>
    <row r="2174" spans="1:1" ht="13.5" customHeight="1">
      <c r="A2174" s="2"/>
    </row>
    <row r="2175" spans="1:1" ht="13.5" customHeight="1">
      <c r="A2175" s="2"/>
    </row>
    <row r="2176" spans="1:1" ht="13.5" customHeight="1">
      <c r="A2176" s="2"/>
    </row>
    <row r="2177" spans="1:1" ht="13.5" customHeight="1">
      <c r="A2177" s="2"/>
    </row>
    <row r="2178" spans="1:1" ht="13.5" customHeight="1">
      <c r="A2178" s="2"/>
    </row>
    <row r="2179" spans="1:1" ht="13.5" customHeight="1">
      <c r="A2179" s="2"/>
    </row>
    <row r="2180" spans="1:1" ht="13.5" customHeight="1">
      <c r="A2180" s="2"/>
    </row>
    <row r="2181" spans="1:1" ht="13.5" customHeight="1">
      <c r="A2181" s="2"/>
    </row>
    <row r="2182" spans="1:1" ht="13.5" customHeight="1">
      <c r="A2182" s="2"/>
    </row>
    <row r="2183" spans="1:1" ht="13.5" customHeight="1">
      <c r="A2183" s="2"/>
    </row>
    <row r="2184" spans="1:1" ht="13.5" customHeight="1">
      <c r="A2184" s="2"/>
    </row>
    <row r="2185" spans="1:1" ht="13.5" customHeight="1">
      <c r="A2185" s="2"/>
    </row>
    <row r="2186" spans="1:1" ht="13.5" customHeight="1">
      <c r="A2186" s="2"/>
    </row>
    <row r="2187" spans="1:1" ht="13.5" customHeight="1">
      <c r="A2187" s="2"/>
    </row>
    <row r="2188" spans="1:1" ht="13.5" customHeight="1">
      <c r="A2188" s="2"/>
    </row>
    <row r="2189" spans="1:1" ht="13.5" customHeight="1">
      <c r="A2189" s="2"/>
    </row>
    <row r="2190" spans="1:1" ht="13.5" customHeight="1">
      <c r="A2190" s="2"/>
    </row>
    <row r="2191" spans="1:1" ht="13.5" customHeight="1">
      <c r="A2191" s="2"/>
    </row>
    <row r="2192" spans="1:1" ht="13.5" customHeight="1">
      <c r="A2192" s="2"/>
    </row>
    <row r="2193" spans="1:1" ht="13.5" customHeight="1">
      <c r="A2193" s="2"/>
    </row>
    <row r="2194" spans="1:1" ht="13.5" customHeight="1">
      <c r="A2194" s="2"/>
    </row>
    <row r="2195" spans="1:1" ht="13.5" customHeight="1">
      <c r="A2195" s="2"/>
    </row>
    <row r="2196" spans="1:1" ht="13.5" customHeight="1">
      <c r="A2196" s="2"/>
    </row>
    <row r="2197" spans="1:1" ht="13.5" customHeight="1">
      <c r="A2197" s="2"/>
    </row>
    <row r="2198" spans="1:1" ht="13.5" customHeight="1">
      <c r="A2198" s="2"/>
    </row>
    <row r="2199" spans="1:1" ht="13.5" customHeight="1">
      <c r="A2199" s="2"/>
    </row>
    <row r="2200" spans="1:1" ht="13.5" customHeight="1">
      <c r="A2200" s="2"/>
    </row>
    <row r="2201" spans="1:1" ht="13.5" customHeight="1">
      <c r="A2201" s="2"/>
    </row>
    <row r="2202" spans="1:1" ht="13.5" customHeight="1">
      <c r="A2202" s="2"/>
    </row>
    <row r="2203" spans="1:1" ht="13.5" customHeight="1">
      <c r="A2203" s="2"/>
    </row>
    <row r="2204" spans="1:1" ht="13.5" customHeight="1">
      <c r="A2204" s="2"/>
    </row>
    <row r="2205" spans="1:1" ht="13.5" customHeight="1">
      <c r="A2205" s="2"/>
    </row>
    <row r="2206" spans="1:1" ht="13.5" customHeight="1">
      <c r="A2206" s="2"/>
    </row>
    <row r="2207" spans="1:1" ht="13.5" customHeight="1">
      <c r="A2207" s="2"/>
    </row>
    <row r="2208" spans="1:1" ht="13.5" customHeight="1">
      <c r="A2208" s="2"/>
    </row>
    <row r="2209" spans="1:1" ht="13.5" customHeight="1">
      <c r="A2209" s="2"/>
    </row>
    <row r="2210" spans="1:1" ht="13.5" customHeight="1">
      <c r="A2210" s="2"/>
    </row>
    <row r="2211" spans="1:1" ht="13.5" customHeight="1">
      <c r="A2211" s="2"/>
    </row>
    <row r="2212" spans="1:1" ht="13.5" customHeight="1">
      <c r="A2212" s="2"/>
    </row>
    <row r="2213" spans="1:1" ht="13.5" customHeight="1">
      <c r="A2213" s="2"/>
    </row>
    <row r="2214" spans="1:1" ht="13.5" customHeight="1">
      <c r="A2214" s="2"/>
    </row>
    <row r="2215" spans="1:1" ht="13.5" customHeight="1">
      <c r="A2215" s="2"/>
    </row>
    <row r="2216" spans="1:1" ht="13.5" customHeight="1">
      <c r="A2216" s="2"/>
    </row>
    <row r="2217" spans="1:1" ht="13.5" customHeight="1">
      <c r="A2217" s="2"/>
    </row>
    <row r="2218" spans="1:1" ht="13.5" customHeight="1">
      <c r="A2218" s="2"/>
    </row>
    <row r="2219" spans="1:1" ht="13.5" customHeight="1">
      <c r="A2219" s="2"/>
    </row>
    <row r="2220" spans="1:1" ht="13.5" customHeight="1">
      <c r="A2220" s="2"/>
    </row>
    <row r="2221" spans="1:1" ht="13.5" customHeight="1">
      <c r="A2221" s="2"/>
    </row>
    <row r="2222" spans="1:1" ht="13.5" customHeight="1">
      <c r="A2222" s="2"/>
    </row>
    <row r="2223" spans="1:1" ht="13.5" customHeight="1">
      <c r="A2223" s="2"/>
    </row>
    <row r="2224" spans="1:1" ht="13.5" customHeight="1">
      <c r="A2224" s="2"/>
    </row>
    <row r="2225" spans="1:1" ht="13.5" customHeight="1">
      <c r="A2225" s="2"/>
    </row>
    <row r="2226" spans="1:1" ht="13.5" customHeight="1">
      <c r="A2226" s="2"/>
    </row>
    <row r="2227" spans="1:1" ht="13.5" customHeight="1">
      <c r="A2227" s="2"/>
    </row>
    <row r="2228" spans="1:1" ht="13.5" customHeight="1">
      <c r="A2228" s="2"/>
    </row>
    <row r="2229" spans="1:1" ht="13.5" customHeight="1">
      <c r="A2229" s="2"/>
    </row>
    <row r="2230" spans="1:1" ht="13.5" customHeight="1">
      <c r="A2230" s="2"/>
    </row>
    <row r="2231" spans="1:1" ht="13.5" customHeight="1">
      <c r="A2231" s="2"/>
    </row>
    <row r="2232" spans="1:1" ht="13.5" customHeight="1">
      <c r="A2232" s="2"/>
    </row>
    <row r="2233" spans="1:1" ht="13.5" customHeight="1">
      <c r="A2233" s="2"/>
    </row>
    <row r="2234" spans="1:1" ht="13.5" customHeight="1">
      <c r="A2234" s="2"/>
    </row>
    <row r="2235" spans="1:1" ht="13.5" customHeight="1">
      <c r="A2235" s="2"/>
    </row>
    <row r="2236" spans="1:1" ht="13.5" customHeight="1">
      <c r="A2236" s="2"/>
    </row>
    <row r="2237" spans="1:1" ht="13.5" customHeight="1">
      <c r="A2237" s="2"/>
    </row>
    <row r="2238" spans="1:1" ht="13.5" customHeight="1">
      <c r="A2238" s="2"/>
    </row>
    <row r="2239" spans="1:1" ht="13.5" customHeight="1">
      <c r="A2239" s="2"/>
    </row>
    <row r="2240" spans="1:1" ht="13.5" customHeight="1">
      <c r="A2240" s="2"/>
    </row>
    <row r="2241" spans="1:1" ht="13.5" customHeight="1">
      <c r="A2241" s="2"/>
    </row>
    <row r="2242" spans="1:1" ht="13.5" customHeight="1">
      <c r="A2242" s="2"/>
    </row>
    <row r="2243" spans="1:1" ht="13.5" customHeight="1">
      <c r="A2243" s="2"/>
    </row>
    <row r="2244" spans="1:1" ht="13.5" customHeight="1">
      <c r="A2244" s="2"/>
    </row>
    <row r="2245" spans="1:1" ht="13.5" customHeight="1">
      <c r="A2245" s="2"/>
    </row>
    <row r="2246" spans="1:1" ht="13.5" customHeight="1">
      <c r="A2246" s="2"/>
    </row>
    <row r="2247" spans="1:1" ht="13.5" customHeight="1">
      <c r="A2247" s="2"/>
    </row>
    <row r="2248" spans="1:1" ht="13.5" customHeight="1">
      <c r="A2248" s="2"/>
    </row>
    <row r="2249" spans="1:1" ht="13.5" customHeight="1">
      <c r="A2249" s="2"/>
    </row>
    <row r="2250" spans="1:1" ht="13.5" customHeight="1">
      <c r="A2250" s="2"/>
    </row>
    <row r="2251" spans="1:1" ht="13.5" customHeight="1">
      <c r="A2251" s="2"/>
    </row>
    <row r="2252" spans="1:1" ht="13.5" customHeight="1">
      <c r="A2252" s="2"/>
    </row>
    <row r="2253" spans="1:1" ht="13.5" customHeight="1">
      <c r="A2253" s="2"/>
    </row>
    <row r="2254" spans="1:1" ht="13.5" customHeight="1">
      <c r="A2254" s="2"/>
    </row>
    <row r="2255" spans="1:1" ht="13.5" customHeight="1">
      <c r="A2255" s="2"/>
    </row>
    <row r="2256" spans="1:1" ht="13.5" customHeight="1">
      <c r="A2256" s="2"/>
    </row>
    <row r="2257" spans="1:1" ht="13.5" customHeight="1">
      <c r="A2257" s="2"/>
    </row>
    <row r="2258" spans="1:1" ht="13.5" customHeight="1">
      <c r="A2258" s="2"/>
    </row>
    <row r="2259" spans="1:1" ht="13.5" customHeight="1">
      <c r="A2259" s="2"/>
    </row>
    <row r="2260" spans="1:1" ht="13.5" customHeight="1">
      <c r="A2260" s="2"/>
    </row>
    <row r="2261" spans="1:1" ht="13.5" customHeight="1">
      <c r="A2261" s="2"/>
    </row>
    <row r="2262" spans="1:1" ht="13.5" customHeight="1">
      <c r="A2262" s="2"/>
    </row>
    <row r="2263" spans="1:1" ht="13.5" customHeight="1">
      <c r="A2263" s="2"/>
    </row>
    <row r="2264" spans="1:1" ht="13.5" customHeight="1">
      <c r="A2264" s="2"/>
    </row>
    <row r="2265" spans="1:1" ht="13.5" customHeight="1">
      <c r="A2265" s="2"/>
    </row>
    <row r="2266" spans="1:1" ht="13.5" customHeight="1">
      <c r="A2266" s="2"/>
    </row>
    <row r="2267" spans="1:1" ht="13.5" customHeight="1">
      <c r="A2267" s="2"/>
    </row>
    <row r="2268" spans="1:1" ht="13.5" customHeight="1">
      <c r="A2268" s="2"/>
    </row>
    <row r="2269" spans="1:1" ht="13.5" customHeight="1">
      <c r="A2269" s="2"/>
    </row>
    <row r="2270" spans="1:1" ht="13.5" customHeight="1">
      <c r="A2270" s="2"/>
    </row>
    <row r="2271" spans="1:1" ht="13.5" customHeight="1">
      <c r="A2271" s="2"/>
    </row>
    <row r="2272" spans="1:1" ht="13.5" customHeight="1">
      <c r="A2272" s="2"/>
    </row>
    <row r="2273" spans="1:1" ht="13.5" customHeight="1">
      <c r="A2273" s="2"/>
    </row>
    <row r="2274" spans="1:1" ht="13.5" customHeight="1">
      <c r="A2274" s="2"/>
    </row>
    <row r="2275" spans="1:1" ht="13.5" customHeight="1">
      <c r="A2275" s="2"/>
    </row>
    <row r="2276" spans="1:1" ht="13.5" customHeight="1">
      <c r="A2276" s="2"/>
    </row>
    <row r="2277" spans="1:1" ht="13.5" customHeight="1">
      <c r="A2277" s="2"/>
    </row>
    <row r="2278" spans="1:1" ht="13.5" customHeight="1">
      <c r="A2278" s="2"/>
    </row>
    <row r="2279" spans="1:1" ht="13.5" customHeight="1">
      <c r="A2279" s="2"/>
    </row>
    <row r="2280" spans="1:1" ht="13.5" customHeight="1">
      <c r="A2280" s="2"/>
    </row>
    <row r="2281" spans="1:1" ht="13.5" customHeight="1">
      <c r="A2281" s="2"/>
    </row>
    <row r="2282" spans="1:1" ht="13.5" customHeight="1">
      <c r="A2282" s="2"/>
    </row>
    <row r="2283" spans="1:1" ht="13.5" customHeight="1">
      <c r="A2283" s="2"/>
    </row>
    <row r="2284" spans="1:1" ht="13.5" customHeight="1">
      <c r="A2284" s="2"/>
    </row>
    <row r="2285" spans="1:1" ht="13.5" customHeight="1">
      <c r="A2285" s="2"/>
    </row>
    <row r="2286" spans="1:1" ht="13.5" customHeight="1">
      <c r="A2286" s="2"/>
    </row>
    <row r="2287" spans="1:1" ht="13.5" customHeight="1">
      <c r="A2287" s="2"/>
    </row>
    <row r="2288" spans="1:1" ht="13.5" customHeight="1">
      <c r="A2288" s="2"/>
    </row>
    <row r="2289" spans="1:1" ht="13.5" customHeight="1">
      <c r="A2289" s="2"/>
    </row>
    <row r="2290" spans="1:1" ht="13.5" customHeight="1">
      <c r="A2290" s="2"/>
    </row>
    <row r="2291" spans="1:1" ht="13.5" customHeight="1">
      <c r="A2291" s="2"/>
    </row>
    <row r="2292" spans="1:1" ht="13.5" customHeight="1">
      <c r="A2292" s="2"/>
    </row>
    <row r="2293" spans="1:1" ht="13.5" customHeight="1">
      <c r="A2293" s="2"/>
    </row>
    <row r="2294" spans="1:1" ht="13.5" customHeight="1">
      <c r="A2294" s="2"/>
    </row>
    <row r="2295" spans="1:1" ht="13.5" customHeight="1">
      <c r="A2295" s="2"/>
    </row>
    <row r="2296" spans="1:1" ht="13.5" customHeight="1">
      <c r="A2296" s="2"/>
    </row>
    <row r="2297" spans="1:1" ht="13.5" customHeight="1">
      <c r="A2297" s="2"/>
    </row>
    <row r="2298" spans="1:1" ht="13.5" customHeight="1">
      <c r="A2298" s="2"/>
    </row>
    <row r="2299" spans="1:1" ht="13.5" customHeight="1">
      <c r="A2299" s="2"/>
    </row>
    <row r="2300" spans="1:1" ht="13.5" customHeight="1">
      <c r="A2300" s="2"/>
    </row>
    <row r="2301" spans="1:1" ht="13.5" customHeight="1">
      <c r="A2301" s="2"/>
    </row>
    <row r="2302" spans="1:1" ht="13.5" customHeight="1">
      <c r="A2302" s="2"/>
    </row>
    <row r="2303" spans="1:1" ht="13.5" customHeight="1">
      <c r="A2303" s="2"/>
    </row>
    <row r="2304" spans="1:1" ht="13.5" customHeight="1">
      <c r="A2304" s="2"/>
    </row>
    <row r="2305" spans="1:1" ht="13.5" customHeight="1">
      <c r="A2305" s="2"/>
    </row>
    <row r="2306" spans="1:1" ht="13.5" customHeight="1">
      <c r="A2306" s="2"/>
    </row>
    <row r="2307" spans="1:1" ht="13.5" customHeight="1">
      <c r="A2307" s="2"/>
    </row>
    <row r="2308" spans="1:1" ht="13.5" customHeight="1">
      <c r="A2308" s="2"/>
    </row>
    <row r="2309" spans="1:1" ht="13.5" customHeight="1">
      <c r="A2309" s="2"/>
    </row>
    <row r="2310" spans="1:1" ht="13.5" customHeight="1">
      <c r="A2310" s="2"/>
    </row>
    <row r="2311" spans="1:1" ht="13.5" customHeight="1">
      <c r="A2311" s="2"/>
    </row>
    <row r="2312" spans="1:1" ht="13.5" customHeight="1">
      <c r="A2312" s="2"/>
    </row>
    <row r="2313" spans="1:1" ht="13.5" customHeight="1">
      <c r="A2313" s="2"/>
    </row>
    <row r="2314" spans="1:1" ht="13.5" customHeight="1">
      <c r="A2314" s="2"/>
    </row>
    <row r="2315" spans="1:1" ht="13.5" customHeight="1">
      <c r="A2315" s="2"/>
    </row>
    <row r="2316" spans="1:1" ht="13.5" customHeight="1">
      <c r="A2316" s="2"/>
    </row>
    <row r="2317" spans="1:1" ht="13.5" customHeight="1">
      <c r="A2317" s="2"/>
    </row>
    <row r="2318" spans="1:1" ht="13.5" customHeight="1">
      <c r="A2318" s="2"/>
    </row>
    <row r="2319" spans="1:1" ht="13.5" customHeight="1">
      <c r="A2319" s="2"/>
    </row>
    <row r="2320" spans="1:1" ht="13.5" customHeight="1">
      <c r="A2320" s="2"/>
    </row>
    <row r="2321" spans="1:1" ht="13.5" customHeight="1">
      <c r="A2321" s="2"/>
    </row>
    <row r="2322" spans="1:1" ht="13.5" customHeight="1">
      <c r="A2322" s="2"/>
    </row>
    <row r="2323" spans="1:1" ht="13.5" customHeight="1">
      <c r="A2323" s="2"/>
    </row>
    <row r="2324" spans="1:1" ht="13.5" customHeight="1">
      <c r="A2324" s="2"/>
    </row>
    <row r="2325" spans="1:1" ht="13.5" customHeight="1">
      <c r="A2325" s="2"/>
    </row>
    <row r="2326" spans="1:1" ht="13.5" customHeight="1">
      <c r="A2326" s="2"/>
    </row>
    <row r="2327" spans="1:1" ht="13.5" customHeight="1">
      <c r="A2327" s="2"/>
    </row>
    <row r="2328" spans="1:1" ht="13.5" customHeight="1">
      <c r="A2328" s="2"/>
    </row>
    <row r="2329" spans="1:1" ht="13.5" customHeight="1">
      <c r="A2329" s="2"/>
    </row>
    <row r="2330" spans="1:1" ht="13.5" customHeight="1">
      <c r="A2330" s="2"/>
    </row>
    <row r="2331" spans="1:1" ht="13.5" customHeight="1">
      <c r="A2331" s="2"/>
    </row>
    <row r="2332" spans="1:1" ht="13.5" customHeight="1">
      <c r="A2332" s="2"/>
    </row>
    <row r="2333" spans="1:1" ht="13.5" customHeight="1">
      <c r="A2333" s="2"/>
    </row>
    <row r="2334" spans="1:1" ht="13.5" customHeight="1">
      <c r="A2334" s="2"/>
    </row>
    <row r="2335" spans="1:1" ht="13.5" customHeight="1">
      <c r="A2335" s="2"/>
    </row>
    <row r="2336" spans="1:1" ht="13.5" customHeight="1">
      <c r="A2336" s="2"/>
    </row>
    <row r="2337" spans="1:1" ht="13.5" customHeight="1">
      <c r="A2337" s="2"/>
    </row>
    <row r="2338" spans="1:1" ht="13.5" customHeight="1">
      <c r="A2338" s="2"/>
    </row>
    <row r="2339" spans="1:1" ht="13.5" customHeight="1">
      <c r="A2339" s="2"/>
    </row>
    <row r="2340" spans="1:1" ht="13.5" customHeight="1">
      <c r="A2340" s="2"/>
    </row>
    <row r="2341" spans="1:1" ht="13.5" customHeight="1">
      <c r="A2341" s="2"/>
    </row>
    <row r="2342" spans="1:1" ht="13.5" customHeight="1">
      <c r="A2342" s="2"/>
    </row>
    <row r="2343" spans="1:1" ht="13.5" customHeight="1">
      <c r="A2343" s="2"/>
    </row>
    <row r="2344" spans="1:1" ht="13.5" customHeight="1">
      <c r="A2344" s="2"/>
    </row>
    <row r="2345" spans="1:1" ht="13.5" customHeight="1">
      <c r="A2345" s="2"/>
    </row>
    <row r="2346" spans="1:1" ht="13.5" customHeight="1">
      <c r="A2346" s="2"/>
    </row>
    <row r="2347" spans="1:1" ht="13.5" customHeight="1">
      <c r="A2347" s="2"/>
    </row>
    <row r="2348" spans="1:1" ht="13.5" customHeight="1">
      <c r="A2348" s="2"/>
    </row>
    <row r="2349" spans="1:1" ht="13.5" customHeight="1">
      <c r="A2349" s="2"/>
    </row>
    <row r="2350" spans="1:1" ht="13.5" customHeight="1">
      <c r="A2350" s="2"/>
    </row>
    <row r="2351" spans="1:1" ht="13.5" customHeight="1">
      <c r="A2351" s="2"/>
    </row>
    <row r="2352" spans="1:1" ht="13.5" customHeight="1">
      <c r="A2352" s="2"/>
    </row>
    <row r="2353" spans="1:1" ht="13.5" customHeight="1">
      <c r="A2353" s="2"/>
    </row>
    <row r="2354" spans="1:1" ht="13.5" customHeight="1">
      <c r="A2354" s="2"/>
    </row>
    <row r="2355" spans="1:1" ht="13.5" customHeight="1">
      <c r="A2355" s="2"/>
    </row>
    <row r="2356" spans="1:1" ht="13.5" customHeight="1">
      <c r="A2356" s="2"/>
    </row>
    <row r="2357" spans="1:1" ht="13.5" customHeight="1">
      <c r="A2357" s="2"/>
    </row>
    <row r="2358" spans="1:1" ht="13.5" customHeight="1">
      <c r="A2358" s="2"/>
    </row>
    <row r="2359" spans="1:1" ht="13.5" customHeight="1">
      <c r="A2359" s="2"/>
    </row>
    <row r="2360" spans="1:1" ht="13.5" customHeight="1">
      <c r="A2360" s="2"/>
    </row>
    <row r="2361" spans="1:1" ht="13.5" customHeight="1">
      <c r="A2361" s="2"/>
    </row>
    <row r="2362" spans="1:1" ht="13.5" customHeight="1">
      <c r="A2362" s="2"/>
    </row>
    <row r="2363" spans="1:1" ht="13.5" customHeight="1">
      <c r="A2363" s="2"/>
    </row>
    <row r="2364" spans="1:1" ht="13.5" customHeight="1">
      <c r="A2364" s="2"/>
    </row>
    <row r="2365" spans="1:1" ht="13.5" customHeight="1">
      <c r="A2365" s="2"/>
    </row>
    <row r="2366" spans="1:1" ht="13.5" customHeight="1">
      <c r="A2366" s="2"/>
    </row>
    <row r="2367" spans="1:1" ht="13.5" customHeight="1">
      <c r="A2367" s="2"/>
    </row>
    <row r="2368" spans="1:1" ht="13.5" customHeight="1">
      <c r="A2368" s="2"/>
    </row>
    <row r="2369" spans="1:1" ht="13.5" customHeight="1">
      <c r="A2369" s="2"/>
    </row>
    <row r="2370" spans="1:1" ht="13.5" customHeight="1">
      <c r="A2370" s="2"/>
    </row>
    <row r="2371" spans="1:1" ht="13.5" customHeight="1">
      <c r="A2371" s="2"/>
    </row>
    <row r="2372" spans="1:1" ht="13.5" customHeight="1">
      <c r="A2372" s="2"/>
    </row>
    <row r="2373" spans="1:1" ht="13.5" customHeight="1">
      <c r="A2373" s="2"/>
    </row>
    <row r="2374" spans="1:1" ht="13.5" customHeight="1">
      <c r="A2374" s="2"/>
    </row>
    <row r="2375" spans="1:1" ht="13.5" customHeight="1">
      <c r="A2375" s="2"/>
    </row>
    <row r="2376" spans="1:1" ht="13.5" customHeight="1">
      <c r="A2376" s="2"/>
    </row>
    <row r="2377" spans="1:1" ht="13.5" customHeight="1">
      <c r="A2377" s="2"/>
    </row>
    <row r="2378" spans="1:1" ht="13.5" customHeight="1">
      <c r="A2378" s="2"/>
    </row>
    <row r="2379" spans="1:1" ht="13.5" customHeight="1">
      <c r="A2379" s="2"/>
    </row>
    <row r="2380" spans="1:1" ht="13.5" customHeight="1">
      <c r="A2380" s="2"/>
    </row>
    <row r="2381" spans="1:1" ht="13.5" customHeight="1">
      <c r="A2381" s="2"/>
    </row>
    <row r="2382" spans="1:1" ht="13.5" customHeight="1">
      <c r="A2382" s="2"/>
    </row>
    <row r="2383" spans="1:1" ht="13.5" customHeight="1">
      <c r="A2383" s="2"/>
    </row>
    <row r="2384" spans="1:1" ht="13.5" customHeight="1">
      <c r="A2384" s="2"/>
    </row>
    <row r="2385" spans="1:1" ht="13.5" customHeight="1">
      <c r="A2385" s="2"/>
    </row>
    <row r="2386" spans="1:1" ht="13.5" customHeight="1">
      <c r="A2386" s="2"/>
    </row>
    <row r="2387" spans="1:1" ht="13.5" customHeight="1">
      <c r="A2387" s="2"/>
    </row>
    <row r="2388" spans="1:1" ht="13.5" customHeight="1">
      <c r="A2388" s="2"/>
    </row>
    <row r="2389" spans="1:1" ht="13.5" customHeight="1">
      <c r="A2389" s="2"/>
    </row>
    <row r="2390" spans="1:1" ht="13.5" customHeight="1">
      <c r="A2390" s="2"/>
    </row>
    <row r="2391" spans="1:1" ht="13.5" customHeight="1">
      <c r="A2391" s="2"/>
    </row>
    <row r="2392" spans="1:1" ht="13.5" customHeight="1">
      <c r="A2392" s="2"/>
    </row>
    <row r="2393" spans="1:1" ht="13.5" customHeight="1">
      <c r="A2393" s="2"/>
    </row>
    <row r="2394" spans="1:1" ht="13.5" customHeight="1">
      <c r="A2394" s="2"/>
    </row>
    <row r="2395" spans="1:1" ht="13.5" customHeight="1">
      <c r="A2395" s="2"/>
    </row>
    <row r="2396" spans="1:1" ht="13.5" customHeight="1">
      <c r="A2396" s="2"/>
    </row>
    <row r="2397" spans="1:1" ht="13.5" customHeight="1">
      <c r="A2397" s="2"/>
    </row>
    <row r="2398" spans="1:1" ht="13.5" customHeight="1">
      <c r="A2398" s="2"/>
    </row>
    <row r="2399" spans="1:1" ht="13.5" customHeight="1">
      <c r="A2399" s="2"/>
    </row>
    <row r="2400" spans="1:1" ht="13.5" customHeight="1">
      <c r="A2400" s="2"/>
    </row>
    <row r="2401" spans="1:1" ht="13.5" customHeight="1">
      <c r="A2401" s="2"/>
    </row>
    <row r="2402" spans="1:1" ht="13.5" customHeight="1">
      <c r="A2402" s="2"/>
    </row>
    <row r="2403" spans="1:1" ht="13.5" customHeight="1">
      <c r="A2403" s="2"/>
    </row>
    <row r="2404" spans="1:1" ht="13.5" customHeight="1">
      <c r="A2404" s="2"/>
    </row>
    <row r="2405" spans="1:1" ht="13.5" customHeight="1">
      <c r="A2405" s="2"/>
    </row>
    <row r="2406" spans="1:1" ht="13.5" customHeight="1">
      <c r="A2406" s="2"/>
    </row>
    <row r="2407" spans="1:1" ht="13.5" customHeight="1">
      <c r="A2407" s="2"/>
    </row>
    <row r="2408" spans="1:1" ht="13.5" customHeight="1">
      <c r="A2408" s="2"/>
    </row>
    <row r="2409" spans="1:1" ht="13.5" customHeight="1">
      <c r="A2409" s="2"/>
    </row>
    <row r="2410" spans="1:1" ht="13.5" customHeight="1">
      <c r="A2410" s="2"/>
    </row>
    <row r="2411" spans="1:1" ht="13.5" customHeight="1">
      <c r="A2411" s="2"/>
    </row>
    <row r="2412" spans="1:1" ht="13.5" customHeight="1">
      <c r="A2412" s="2"/>
    </row>
    <row r="2413" spans="1:1" ht="13.5" customHeight="1">
      <c r="A2413" s="2"/>
    </row>
    <row r="2414" spans="1:1" ht="13.5" customHeight="1">
      <c r="A2414" s="2"/>
    </row>
    <row r="2415" spans="1:1" ht="13.5" customHeight="1">
      <c r="A2415" s="2"/>
    </row>
    <row r="2416" spans="1:1" ht="13.5" customHeight="1">
      <c r="A2416" s="2"/>
    </row>
    <row r="2417" spans="1:1" ht="13.5" customHeight="1">
      <c r="A2417" s="2"/>
    </row>
    <row r="2418" spans="1:1" ht="13.5" customHeight="1">
      <c r="A2418" s="2"/>
    </row>
    <row r="2419" spans="1:1" ht="13.5" customHeight="1">
      <c r="A2419" s="2"/>
    </row>
    <row r="2420" spans="1:1" ht="13.5" customHeight="1">
      <c r="A2420" s="2"/>
    </row>
    <row r="2421" spans="1:1" ht="13.5" customHeight="1">
      <c r="A2421" s="2"/>
    </row>
    <row r="2422" spans="1:1" ht="13.5" customHeight="1">
      <c r="A2422" s="2"/>
    </row>
    <row r="2423" spans="1:1" ht="13.5" customHeight="1">
      <c r="A2423" s="2"/>
    </row>
    <row r="2424" spans="1:1" ht="13.5" customHeight="1">
      <c r="A2424" s="2"/>
    </row>
    <row r="2425" spans="1:1" ht="13.5" customHeight="1">
      <c r="A2425" s="2"/>
    </row>
    <row r="2426" spans="1:1" ht="13.5" customHeight="1">
      <c r="A2426" s="2"/>
    </row>
    <row r="2427" spans="1:1" ht="13.5" customHeight="1">
      <c r="A2427" s="2"/>
    </row>
    <row r="2428" spans="1:1" ht="13.5" customHeight="1">
      <c r="A2428" s="2"/>
    </row>
    <row r="2429" spans="1:1" ht="13.5" customHeight="1">
      <c r="A2429" s="2"/>
    </row>
    <row r="2430" spans="1:1" ht="13.5" customHeight="1">
      <c r="A2430" s="2"/>
    </row>
    <row r="2431" spans="1:1" ht="13.5" customHeight="1">
      <c r="A2431" s="2"/>
    </row>
    <row r="2432" spans="1:1" ht="13.5" customHeight="1">
      <c r="A2432" s="2"/>
    </row>
    <row r="2433" spans="1:1" ht="13.5" customHeight="1">
      <c r="A2433" s="2"/>
    </row>
    <row r="2434" spans="1:1" ht="13.5" customHeight="1">
      <c r="A2434" s="2"/>
    </row>
    <row r="2435" spans="1:1" ht="13.5" customHeight="1">
      <c r="A2435" s="2"/>
    </row>
    <row r="2436" spans="1:1" ht="13.5" customHeight="1">
      <c r="A2436" s="2"/>
    </row>
    <row r="2437" spans="1:1" ht="13.5" customHeight="1">
      <c r="A2437" s="2"/>
    </row>
    <row r="2438" spans="1:1" ht="13.5" customHeight="1">
      <c r="A2438" s="2"/>
    </row>
    <row r="2439" spans="1:1" ht="13.5" customHeight="1">
      <c r="A2439" s="2"/>
    </row>
    <row r="2440" spans="1:1" ht="13.5" customHeight="1">
      <c r="A2440" s="2"/>
    </row>
    <row r="2441" spans="1:1" ht="13.5" customHeight="1">
      <c r="A2441" s="2"/>
    </row>
    <row r="2442" spans="1:1" ht="13.5" customHeight="1">
      <c r="A2442" s="2"/>
    </row>
    <row r="2443" spans="1:1" ht="13.5" customHeight="1">
      <c r="A2443" s="2"/>
    </row>
    <row r="2444" spans="1:1" ht="13.5" customHeight="1">
      <c r="A2444" s="2"/>
    </row>
    <row r="2445" spans="1:1" ht="13.5" customHeight="1">
      <c r="A2445" s="2"/>
    </row>
    <row r="2446" spans="1:1" ht="13.5" customHeight="1">
      <c r="A2446" s="2"/>
    </row>
    <row r="2447" spans="1:1" ht="13.5" customHeight="1">
      <c r="A2447" s="2"/>
    </row>
    <row r="2448" spans="1:1" ht="13.5" customHeight="1">
      <c r="A2448" s="2"/>
    </row>
    <row r="2449" spans="1:1" ht="13.5" customHeight="1">
      <c r="A2449" s="2"/>
    </row>
    <row r="2450" spans="1:1" ht="13.5" customHeight="1">
      <c r="A2450" s="2"/>
    </row>
    <row r="2451" spans="1:1" ht="13.5" customHeight="1">
      <c r="A2451" s="2"/>
    </row>
    <row r="2452" spans="1:1" ht="13.5" customHeight="1">
      <c r="A2452" s="2"/>
    </row>
    <row r="2453" spans="1:1" ht="13.5" customHeight="1">
      <c r="A2453" s="2"/>
    </row>
    <row r="2454" spans="1:1" ht="13.5" customHeight="1">
      <c r="A2454" s="2"/>
    </row>
    <row r="2455" spans="1:1" ht="13.5" customHeight="1">
      <c r="A2455" s="2"/>
    </row>
    <row r="2456" spans="1:1" ht="13.5" customHeight="1">
      <c r="A2456" s="2"/>
    </row>
    <row r="2457" spans="1:1" ht="13.5" customHeight="1">
      <c r="A2457" s="2"/>
    </row>
    <row r="2458" spans="1:1" ht="13.5" customHeight="1">
      <c r="A2458" s="2"/>
    </row>
    <row r="2459" spans="1:1" ht="13.5" customHeight="1">
      <c r="A2459" s="2"/>
    </row>
    <row r="2460" spans="1:1" ht="13.5" customHeight="1">
      <c r="A2460" s="2"/>
    </row>
    <row r="2461" spans="1:1" ht="13.5" customHeight="1">
      <c r="A2461" s="2"/>
    </row>
    <row r="2462" spans="1:1" ht="13.5" customHeight="1">
      <c r="A2462" s="2"/>
    </row>
    <row r="2463" spans="1:1" ht="13.5" customHeight="1">
      <c r="A2463" s="2"/>
    </row>
    <row r="2464" spans="1:1" ht="13.5" customHeight="1">
      <c r="A2464" s="2"/>
    </row>
    <row r="2465" spans="1:1" ht="13.5" customHeight="1">
      <c r="A2465" s="2"/>
    </row>
    <row r="2466" spans="1:1" ht="13.5" customHeight="1">
      <c r="A2466" s="2"/>
    </row>
    <row r="2467" spans="1:1" ht="13.5" customHeight="1">
      <c r="A2467" s="2"/>
    </row>
    <row r="2468" spans="1:1" ht="13.5" customHeight="1">
      <c r="A2468" s="2"/>
    </row>
    <row r="2469" spans="1:1" ht="13.5" customHeight="1">
      <c r="A2469" s="2"/>
    </row>
    <row r="2470" spans="1:1" ht="13.5" customHeight="1">
      <c r="A2470" s="2"/>
    </row>
    <row r="2471" spans="1:1" ht="13.5" customHeight="1">
      <c r="A2471" s="2"/>
    </row>
    <row r="2472" spans="1:1" ht="13.5" customHeight="1">
      <c r="A2472" s="2"/>
    </row>
    <row r="2473" spans="1:1" ht="13.5" customHeight="1">
      <c r="A2473" s="2"/>
    </row>
    <row r="2474" spans="1:1" ht="13.5" customHeight="1">
      <c r="A2474" s="2"/>
    </row>
    <row r="2475" spans="1:1" ht="13.5" customHeight="1">
      <c r="A2475" s="2"/>
    </row>
    <row r="2476" spans="1:1" ht="13.5" customHeight="1">
      <c r="A2476" s="2"/>
    </row>
    <row r="2477" spans="1:1" ht="13.5" customHeight="1">
      <c r="A2477" s="2"/>
    </row>
    <row r="2478" spans="1:1" ht="13.5" customHeight="1">
      <c r="A2478" s="2"/>
    </row>
    <row r="2479" spans="1:1" ht="13.5" customHeight="1">
      <c r="A2479" s="2"/>
    </row>
    <row r="2480" spans="1:1" ht="13.5" customHeight="1">
      <c r="A2480" s="2"/>
    </row>
    <row r="2481" spans="1:1" ht="13.5" customHeight="1">
      <c r="A2481" s="2"/>
    </row>
    <row r="2482" spans="1:1" ht="13.5" customHeight="1">
      <c r="A2482" s="2"/>
    </row>
    <row r="2483" spans="1:1" ht="13.5" customHeight="1">
      <c r="A2483" s="2"/>
    </row>
    <row r="2484" spans="1:1" ht="13.5" customHeight="1">
      <c r="A2484" s="2"/>
    </row>
    <row r="2485" spans="1:1" ht="13.5" customHeight="1">
      <c r="A2485" s="2"/>
    </row>
    <row r="2486" spans="1:1" ht="13.5" customHeight="1">
      <c r="A2486" s="2"/>
    </row>
    <row r="2487" spans="1:1" ht="13.5" customHeight="1">
      <c r="A2487" s="2"/>
    </row>
    <row r="2488" spans="1:1" ht="13.5" customHeight="1">
      <c r="A2488" s="2"/>
    </row>
    <row r="2489" spans="1:1" ht="13.5" customHeight="1">
      <c r="A2489" s="2"/>
    </row>
    <row r="2490" spans="1:1" ht="13.5" customHeight="1">
      <c r="A2490" s="2"/>
    </row>
    <row r="2491" spans="1:1" ht="13.5" customHeight="1">
      <c r="A2491" s="2"/>
    </row>
    <row r="2492" spans="1:1" ht="13.5" customHeight="1">
      <c r="A2492" s="2"/>
    </row>
    <row r="2493" spans="1:1" ht="13.5" customHeight="1">
      <c r="A2493" s="2"/>
    </row>
    <row r="2494" spans="1:1" ht="13.5" customHeight="1">
      <c r="A2494" s="2"/>
    </row>
    <row r="2495" spans="1:1" ht="13.5" customHeight="1">
      <c r="A2495" s="2"/>
    </row>
    <row r="2496" spans="1:1" ht="13.5" customHeight="1">
      <c r="A2496" s="2"/>
    </row>
    <row r="2497" spans="1:1" ht="13.5" customHeight="1">
      <c r="A2497" s="2"/>
    </row>
    <row r="2498" spans="1:1" ht="13.5" customHeight="1">
      <c r="A2498" s="2"/>
    </row>
    <row r="2499" spans="1:1" ht="13.5" customHeight="1">
      <c r="A2499" s="2"/>
    </row>
    <row r="2500" spans="1:1" ht="13.5" customHeight="1">
      <c r="A2500" s="2"/>
    </row>
    <row r="2501" spans="1:1" ht="13.5" customHeight="1">
      <c r="A2501" s="2"/>
    </row>
    <row r="2502" spans="1:1" ht="13.5" customHeight="1">
      <c r="A2502" s="2"/>
    </row>
    <row r="2503" spans="1:1" ht="13.5" customHeight="1">
      <c r="A2503" s="2"/>
    </row>
    <row r="2504" spans="1:1" ht="13.5" customHeight="1">
      <c r="A2504" s="2"/>
    </row>
    <row r="2505" spans="1:1" ht="13.5" customHeight="1">
      <c r="A2505" s="2"/>
    </row>
    <row r="2506" spans="1:1" ht="13.5" customHeight="1">
      <c r="A2506" s="2"/>
    </row>
    <row r="2507" spans="1:1" ht="13.5" customHeight="1">
      <c r="A2507" s="2"/>
    </row>
    <row r="2508" spans="1:1" ht="13.5" customHeight="1">
      <c r="A2508" s="2"/>
    </row>
    <row r="2509" spans="1:1" ht="13.5" customHeight="1">
      <c r="A2509" s="2"/>
    </row>
    <row r="2510" spans="1:1" ht="13.5" customHeight="1">
      <c r="A2510" s="2"/>
    </row>
    <row r="2511" spans="1:1" ht="13.5" customHeight="1">
      <c r="A2511" s="2"/>
    </row>
    <row r="2512" spans="1:1" ht="13.5" customHeight="1">
      <c r="A2512" s="2"/>
    </row>
    <row r="2513" spans="1:1" ht="13.5" customHeight="1">
      <c r="A2513" s="2"/>
    </row>
    <row r="2514" spans="1:1" ht="13.5" customHeight="1">
      <c r="A2514" s="2"/>
    </row>
    <row r="2515" spans="1:1" ht="13.5" customHeight="1">
      <c r="A2515" s="2"/>
    </row>
    <row r="2516" spans="1:1" ht="13.5" customHeight="1">
      <c r="A2516" s="2"/>
    </row>
    <row r="2517" spans="1:1" ht="13.5" customHeight="1">
      <c r="A2517" s="2"/>
    </row>
    <row r="2518" spans="1:1" ht="13.5" customHeight="1">
      <c r="A2518" s="2"/>
    </row>
    <row r="2519" spans="1:1" ht="13.5" customHeight="1">
      <c r="A2519" s="2"/>
    </row>
    <row r="2520" spans="1:1" ht="13.5" customHeight="1">
      <c r="A2520" s="2"/>
    </row>
    <row r="2521" spans="1:1" ht="13.5" customHeight="1">
      <c r="A2521" s="2"/>
    </row>
    <row r="2522" spans="1:1" ht="13.5" customHeight="1">
      <c r="A2522" s="2"/>
    </row>
    <row r="2523" spans="1:1" ht="13.5" customHeight="1">
      <c r="A2523" s="2"/>
    </row>
    <row r="2524" spans="1:1" ht="13.5" customHeight="1">
      <c r="A2524" s="2"/>
    </row>
    <row r="2525" spans="1:1" ht="13.5" customHeight="1">
      <c r="A2525" s="2"/>
    </row>
    <row r="2526" spans="1:1" ht="13.5" customHeight="1">
      <c r="A2526" s="2"/>
    </row>
    <row r="2527" spans="1:1" ht="13.5" customHeight="1">
      <c r="A2527" s="2"/>
    </row>
    <row r="2528" spans="1:1" ht="13.5" customHeight="1">
      <c r="A2528" s="2"/>
    </row>
    <row r="2529" spans="1:1" ht="13.5" customHeight="1">
      <c r="A2529" s="2"/>
    </row>
    <row r="2530" spans="1:1" ht="13.5" customHeight="1">
      <c r="A2530" s="2"/>
    </row>
    <row r="2531" spans="1:1" ht="13.5" customHeight="1">
      <c r="A2531" s="2"/>
    </row>
    <row r="2532" spans="1:1" ht="13.5" customHeight="1">
      <c r="A2532" s="2"/>
    </row>
    <row r="2533" spans="1:1" ht="13.5" customHeight="1">
      <c r="A2533" s="2"/>
    </row>
    <row r="2534" spans="1:1" ht="13.5" customHeight="1">
      <c r="A2534" s="2"/>
    </row>
    <row r="2535" spans="1:1" ht="13.5" customHeight="1">
      <c r="A2535" s="2"/>
    </row>
    <row r="2536" spans="1:1" ht="13.5" customHeight="1">
      <c r="A2536" s="2"/>
    </row>
    <row r="2537" spans="1:1" ht="13.5" customHeight="1">
      <c r="A2537" s="2"/>
    </row>
    <row r="2538" spans="1:1" ht="13.5" customHeight="1">
      <c r="A2538" s="2"/>
    </row>
    <row r="2539" spans="1:1" ht="13.5" customHeight="1">
      <c r="A2539" s="2"/>
    </row>
    <row r="2540" spans="1:1" ht="13.5" customHeight="1">
      <c r="A2540" s="2"/>
    </row>
    <row r="2541" spans="1:1" ht="13.5" customHeight="1">
      <c r="A2541" s="2"/>
    </row>
    <row r="2542" spans="1:1" ht="13.5" customHeight="1">
      <c r="A2542" s="2"/>
    </row>
    <row r="2543" spans="1:1" ht="13.5" customHeight="1">
      <c r="A2543" s="2"/>
    </row>
    <row r="2544" spans="1:1" ht="13.5" customHeight="1">
      <c r="A2544" s="2"/>
    </row>
    <row r="2545" spans="1:1" ht="13.5" customHeight="1">
      <c r="A2545" s="2"/>
    </row>
    <row r="2546" spans="1:1" ht="13.5" customHeight="1">
      <c r="A2546" s="2"/>
    </row>
    <row r="2547" spans="1:1" ht="13.5" customHeight="1">
      <c r="A2547" s="2"/>
    </row>
    <row r="2548" spans="1:1" ht="13.5" customHeight="1">
      <c r="A2548" s="2"/>
    </row>
    <row r="2549" spans="1:1" ht="13.5" customHeight="1">
      <c r="A2549" s="2"/>
    </row>
    <row r="2550" spans="1:1" ht="13.5" customHeight="1">
      <c r="A2550" s="2"/>
    </row>
    <row r="2551" spans="1:1" ht="13.5" customHeight="1">
      <c r="A2551" s="2"/>
    </row>
    <row r="2552" spans="1:1" ht="13.5" customHeight="1">
      <c r="A2552" s="2"/>
    </row>
    <row r="2553" spans="1:1" ht="13.5" customHeight="1">
      <c r="A2553" s="2"/>
    </row>
    <row r="2554" spans="1:1" ht="13.5" customHeight="1">
      <c r="A2554" s="2"/>
    </row>
    <row r="2555" spans="1:1" ht="13.5" customHeight="1">
      <c r="A2555" s="2"/>
    </row>
    <row r="2556" spans="1:1" ht="13.5" customHeight="1">
      <c r="A2556" s="2"/>
    </row>
    <row r="2557" spans="1:1" ht="13.5" customHeight="1">
      <c r="A2557" s="2"/>
    </row>
    <row r="2558" spans="1:1" ht="13.5" customHeight="1">
      <c r="A2558" s="2"/>
    </row>
    <row r="2559" spans="1:1" ht="13.5" customHeight="1">
      <c r="A2559" s="2"/>
    </row>
    <row r="2560" spans="1:1" ht="13.5" customHeight="1">
      <c r="A2560" s="2"/>
    </row>
    <row r="2561" spans="1:1" ht="13.5" customHeight="1">
      <c r="A2561" s="2"/>
    </row>
    <row r="2562" spans="1:1" ht="13.5" customHeight="1">
      <c r="A2562" s="2"/>
    </row>
    <row r="2563" spans="1:1" ht="13.5" customHeight="1">
      <c r="A2563" s="2"/>
    </row>
    <row r="2564" spans="1:1" ht="13.5" customHeight="1">
      <c r="A2564" s="2"/>
    </row>
    <row r="2565" spans="1:1" ht="13.5" customHeight="1">
      <c r="A2565" s="2"/>
    </row>
    <row r="2566" spans="1:1" ht="13.5" customHeight="1">
      <c r="A2566" s="2"/>
    </row>
    <row r="2567" spans="1:1" ht="13.5" customHeight="1">
      <c r="A2567" s="2"/>
    </row>
    <row r="2568" spans="1:1" ht="13.5" customHeight="1">
      <c r="A2568" s="2"/>
    </row>
    <row r="2569" spans="1:1" ht="13.5" customHeight="1">
      <c r="A2569" s="2"/>
    </row>
    <row r="2570" spans="1:1" ht="13.5" customHeight="1">
      <c r="A2570" s="2"/>
    </row>
    <row r="2571" spans="1:1" ht="13.5" customHeight="1">
      <c r="A2571" s="2"/>
    </row>
    <row r="2572" spans="1:1" ht="13.5" customHeight="1">
      <c r="A2572" s="2"/>
    </row>
    <row r="2573" spans="1:1" ht="13.5" customHeight="1">
      <c r="A2573" s="2"/>
    </row>
    <row r="2574" spans="1:1" ht="13.5" customHeight="1">
      <c r="A2574" s="2"/>
    </row>
    <row r="2575" spans="1:1" ht="13.5" customHeight="1">
      <c r="A2575" s="2"/>
    </row>
    <row r="2576" spans="1:1" ht="13.5" customHeight="1">
      <c r="A2576" s="2"/>
    </row>
    <row r="2577" spans="1:1" ht="13.5" customHeight="1">
      <c r="A2577" s="2"/>
    </row>
    <row r="2578" spans="1:1" ht="13.5" customHeight="1">
      <c r="A2578" s="2"/>
    </row>
    <row r="2579" spans="1:1" ht="13.5" customHeight="1">
      <c r="A2579" s="2"/>
    </row>
    <row r="2580" spans="1:1" ht="13.5" customHeight="1">
      <c r="A2580" s="2"/>
    </row>
    <row r="2581" spans="1:1" ht="13.5" customHeight="1">
      <c r="A2581" s="2"/>
    </row>
    <row r="2582" spans="1:1" ht="13.5" customHeight="1">
      <c r="A2582" s="2"/>
    </row>
    <row r="2583" spans="1:1" ht="13.5" customHeight="1">
      <c r="A2583" s="2"/>
    </row>
    <row r="2584" spans="1:1" ht="13.5" customHeight="1">
      <c r="A2584" s="2"/>
    </row>
    <row r="2585" spans="1:1" ht="13.5" customHeight="1">
      <c r="A2585" s="2"/>
    </row>
    <row r="2586" spans="1:1" ht="13.5" customHeight="1">
      <c r="A2586" s="2"/>
    </row>
    <row r="2587" spans="1:1" ht="13.5" customHeight="1">
      <c r="A2587" s="2"/>
    </row>
    <row r="2588" spans="1:1" ht="13.5" customHeight="1">
      <c r="A2588" s="2"/>
    </row>
    <row r="2589" spans="1:1" ht="13.5" customHeight="1">
      <c r="A2589" s="2"/>
    </row>
    <row r="2590" spans="1:1" ht="13.5" customHeight="1">
      <c r="A2590" s="2"/>
    </row>
    <row r="2591" spans="1:1" ht="13.5" customHeight="1">
      <c r="A2591" s="2"/>
    </row>
    <row r="2592" spans="1:1" ht="13.5" customHeight="1">
      <c r="A2592" s="2"/>
    </row>
    <row r="2593" spans="1:1" ht="13.5" customHeight="1">
      <c r="A2593" s="2"/>
    </row>
    <row r="2594" spans="1:1" ht="13.5" customHeight="1">
      <c r="A2594" s="2"/>
    </row>
    <row r="2595" spans="1:1" ht="13.5" customHeight="1">
      <c r="A2595" s="2"/>
    </row>
    <row r="2596" spans="1:1" ht="13.5" customHeight="1">
      <c r="A2596" s="2"/>
    </row>
    <row r="2597" spans="1:1" ht="13.5" customHeight="1">
      <c r="A2597" s="2"/>
    </row>
    <row r="2598" spans="1:1" ht="13.5" customHeight="1">
      <c r="A2598" s="2"/>
    </row>
    <row r="2599" spans="1:1" ht="13.5" customHeight="1">
      <c r="A2599" s="2"/>
    </row>
    <row r="2600" spans="1:1" ht="13.5" customHeight="1">
      <c r="A2600" s="2"/>
    </row>
    <row r="2601" spans="1:1" ht="13.5" customHeight="1">
      <c r="A2601" s="2"/>
    </row>
    <row r="2602" spans="1:1" ht="13.5" customHeight="1">
      <c r="A2602" s="2"/>
    </row>
    <row r="2603" spans="1:1" ht="13.5" customHeight="1">
      <c r="A2603" s="2"/>
    </row>
    <row r="2604" spans="1:1" ht="13.5" customHeight="1">
      <c r="A2604" s="2"/>
    </row>
    <row r="2605" spans="1:1" ht="13.5" customHeight="1">
      <c r="A2605" s="2"/>
    </row>
    <row r="2606" spans="1:1" ht="13.5" customHeight="1">
      <c r="A2606" s="2"/>
    </row>
    <row r="2607" spans="1:1" ht="13.5" customHeight="1">
      <c r="A2607" s="2"/>
    </row>
    <row r="2608" spans="1:1" ht="13.5" customHeight="1">
      <c r="A2608" s="2"/>
    </row>
    <row r="2609" spans="1:1" ht="13.5" customHeight="1">
      <c r="A2609" s="2"/>
    </row>
    <row r="2610" spans="1:1" ht="13.5" customHeight="1">
      <c r="A2610" s="2"/>
    </row>
    <row r="2611" spans="1:1" ht="13.5" customHeight="1">
      <c r="A2611" s="2"/>
    </row>
    <row r="2612" spans="1:1" ht="13.5" customHeight="1">
      <c r="A2612" s="2"/>
    </row>
    <row r="2613" spans="1:1" ht="13.5" customHeight="1">
      <c r="A2613" s="2"/>
    </row>
    <row r="2614" spans="1:1" ht="13.5" customHeight="1">
      <c r="A2614" s="2"/>
    </row>
    <row r="2615" spans="1:1" ht="13.5" customHeight="1">
      <c r="A2615" s="2"/>
    </row>
    <row r="2616" spans="1:1" ht="13.5" customHeight="1">
      <c r="A2616" s="2"/>
    </row>
    <row r="2617" spans="1:1" ht="13.5" customHeight="1">
      <c r="A2617" s="2"/>
    </row>
    <row r="2618" spans="1:1" ht="13.5" customHeight="1">
      <c r="A2618" s="2"/>
    </row>
    <row r="2619" spans="1:1" ht="13.5" customHeight="1">
      <c r="A2619" s="2"/>
    </row>
    <row r="2620" spans="1:1" ht="13.5" customHeight="1">
      <c r="A2620" s="2"/>
    </row>
    <row r="2621" spans="1:1" ht="13.5" customHeight="1">
      <c r="A2621" s="2"/>
    </row>
    <row r="2622" spans="1:1" ht="13.5" customHeight="1">
      <c r="A2622" s="2"/>
    </row>
    <row r="2623" spans="1:1" ht="13.5" customHeight="1">
      <c r="A2623" s="2"/>
    </row>
    <row r="2624" spans="1:1" ht="13.5" customHeight="1">
      <c r="A2624" s="2"/>
    </row>
    <row r="2625" spans="1:1" ht="13.5" customHeight="1">
      <c r="A2625" s="2"/>
    </row>
    <row r="2626" spans="1:1" ht="13.5" customHeight="1">
      <c r="A2626" s="2"/>
    </row>
    <row r="2627" spans="1:1" ht="13.5" customHeight="1">
      <c r="A2627" s="2"/>
    </row>
    <row r="2628" spans="1:1" ht="13.5" customHeight="1">
      <c r="A2628" s="2"/>
    </row>
    <row r="2629" spans="1:1" ht="13.5" customHeight="1">
      <c r="A2629" s="2"/>
    </row>
    <row r="2630" spans="1:1" ht="13.5" customHeight="1">
      <c r="A2630" s="2"/>
    </row>
    <row r="2631" spans="1:1" ht="13.5" customHeight="1">
      <c r="A2631" s="2"/>
    </row>
    <row r="2632" spans="1:1" ht="13.5" customHeight="1">
      <c r="A2632" s="2"/>
    </row>
    <row r="2633" spans="1:1" ht="13.5" customHeight="1">
      <c r="A2633" s="2"/>
    </row>
    <row r="2634" spans="1:1" ht="13.5" customHeight="1">
      <c r="A2634" s="2"/>
    </row>
    <row r="2635" spans="1:1" ht="13.5" customHeight="1">
      <c r="A2635" s="2"/>
    </row>
    <row r="2636" spans="1:1" ht="13.5" customHeight="1">
      <c r="A2636" s="2"/>
    </row>
    <row r="2637" spans="1:1" ht="13.5" customHeight="1">
      <c r="A2637" s="2"/>
    </row>
    <row r="2638" spans="1:1" ht="13.5" customHeight="1">
      <c r="A2638" s="2"/>
    </row>
    <row r="2639" spans="1:1" ht="13.5" customHeight="1">
      <c r="A2639" s="2"/>
    </row>
    <row r="2640" spans="1:1" ht="13.5" customHeight="1">
      <c r="A2640" s="2"/>
    </row>
    <row r="2641" spans="1:1" ht="13.5" customHeight="1">
      <c r="A2641" s="2"/>
    </row>
    <row r="2642" spans="1:1" ht="13.5" customHeight="1">
      <c r="A2642" s="2"/>
    </row>
    <row r="2643" spans="1:1" ht="13.5" customHeight="1">
      <c r="A2643" s="2"/>
    </row>
    <row r="2644" spans="1:1" ht="13.5" customHeight="1">
      <c r="A2644" s="2"/>
    </row>
    <row r="2645" spans="1:1" ht="13.5" customHeight="1">
      <c r="A2645" s="2"/>
    </row>
    <row r="2646" spans="1:1" ht="13.5" customHeight="1">
      <c r="A2646" s="2"/>
    </row>
    <row r="2647" spans="1:1" ht="13.5" customHeight="1">
      <c r="A2647" s="2"/>
    </row>
    <row r="2648" spans="1:1" ht="13.5" customHeight="1">
      <c r="A2648" s="2"/>
    </row>
    <row r="2649" spans="1:1" ht="13.5" customHeight="1">
      <c r="A2649" s="2"/>
    </row>
    <row r="2650" spans="1:1" ht="13.5" customHeight="1">
      <c r="A2650" s="2"/>
    </row>
    <row r="2651" spans="1:1" ht="13.5" customHeight="1">
      <c r="A2651" s="2"/>
    </row>
    <row r="2652" spans="1:1" ht="13.5" customHeight="1">
      <c r="A2652" s="2"/>
    </row>
    <row r="2653" spans="1:1" ht="13.5" customHeight="1">
      <c r="A2653" s="2"/>
    </row>
    <row r="2654" spans="1:1" ht="13.5" customHeight="1">
      <c r="A2654" s="2"/>
    </row>
    <row r="2655" spans="1:1" ht="13.5" customHeight="1">
      <c r="A2655" s="2"/>
    </row>
    <row r="2656" spans="1:1" ht="13.5" customHeight="1">
      <c r="A2656" s="2"/>
    </row>
    <row r="2657" spans="1:1" ht="13.5" customHeight="1">
      <c r="A2657" s="2"/>
    </row>
    <row r="2658" spans="1:1" ht="13.5" customHeight="1">
      <c r="A2658" s="2"/>
    </row>
    <row r="2659" spans="1:1" ht="13.5" customHeight="1">
      <c r="A2659" s="2"/>
    </row>
    <row r="2660" spans="1:1" ht="13.5" customHeight="1">
      <c r="A2660" s="2"/>
    </row>
    <row r="2661" spans="1:1" ht="13.5" customHeight="1">
      <c r="A2661" s="2"/>
    </row>
    <row r="2662" spans="1:1" ht="13.5" customHeight="1">
      <c r="A2662" s="2"/>
    </row>
    <row r="2663" spans="1:1" ht="13.5" customHeight="1">
      <c r="A2663" s="2"/>
    </row>
    <row r="2664" spans="1:1" ht="13.5" customHeight="1">
      <c r="A2664" s="2"/>
    </row>
    <row r="2665" spans="1:1" ht="13.5" customHeight="1">
      <c r="A2665" s="2"/>
    </row>
    <row r="2666" spans="1:1" ht="13.5" customHeight="1">
      <c r="A2666" s="2"/>
    </row>
    <row r="2667" spans="1:1" ht="13.5" customHeight="1">
      <c r="A2667" s="2"/>
    </row>
    <row r="2668" spans="1:1" ht="13.5" customHeight="1">
      <c r="A2668" s="2"/>
    </row>
    <row r="2669" spans="1:1" ht="13.5" customHeight="1">
      <c r="A2669" s="2"/>
    </row>
    <row r="2670" spans="1:1" ht="13.5" customHeight="1">
      <c r="A2670" s="2"/>
    </row>
    <row r="2671" spans="1:1" ht="13.5" customHeight="1">
      <c r="A2671" s="2"/>
    </row>
    <row r="2672" spans="1:1" ht="13.5" customHeight="1">
      <c r="A2672" s="2"/>
    </row>
    <row r="2673" spans="1:1" ht="13.5" customHeight="1">
      <c r="A2673" s="2"/>
    </row>
    <row r="2674" spans="1:1" ht="13.5" customHeight="1">
      <c r="A2674" s="2"/>
    </row>
    <row r="2675" spans="1:1" ht="13.5" customHeight="1">
      <c r="A2675" s="2"/>
    </row>
    <row r="2676" spans="1:1" ht="13.5" customHeight="1">
      <c r="A2676" s="2"/>
    </row>
    <row r="2677" spans="1:1" ht="13.5" customHeight="1">
      <c r="A2677" s="2"/>
    </row>
    <row r="2678" spans="1:1" ht="13.5" customHeight="1">
      <c r="A2678" s="2"/>
    </row>
    <row r="2679" spans="1:1" ht="13.5" customHeight="1">
      <c r="A2679" s="2"/>
    </row>
    <row r="2680" spans="1:1" ht="13.5" customHeight="1">
      <c r="A2680" s="2"/>
    </row>
    <row r="2681" spans="1:1" ht="13.5" customHeight="1">
      <c r="A2681" s="2"/>
    </row>
    <row r="2682" spans="1:1" ht="13.5" customHeight="1">
      <c r="A2682" s="2"/>
    </row>
    <row r="2683" spans="1:1" ht="13.5" customHeight="1">
      <c r="A2683" s="2"/>
    </row>
    <row r="2684" spans="1:1" ht="13.5" customHeight="1">
      <c r="A2684" s="2"/>
    </row>
    <row r="2685" spans="1:1" ht="13.5" customHeight="1">
      <c r="A2685" s="2"/>
    </row>
    <row r="2686" spans="1:1" ht="13.5" customHeight="1">
      <c r="A2686" s="2"/>
    </row>
    <row r="2687" spans="1:1" ht="13.5" customHeight="1">
      <c r="A2687" s="2"/>
    </row>
    <row r="2688" spans="1:1" ht="13.5" customHeight="1">
      <c r="A2688" s="2"/>
    </row>
    <row r="2689" spans="1:1" ht="13.5" customHeight="1">
      <c r="A2689" s="2"/>
    </row>
    <row r="2690" spans="1:1" ht="13.5" customHeight="1">
      <c r="A2690" s="2"/>
    </row>
    <row r="2691" spans="1:1" ht="13.5" customHeight="1">
      <c r="A2691" s="2"/>
    </row>
    <row r="2692" spans="1:1" ht="13.5" customHeight="1">
      <c r="A2692" s="2"/>
    </row>
    <row r="2693" spans="1:1" ht="13.5" customHeight="1">
      <c r="A2693" s="2"/>
    </row>
    <row r="2694" spans="1:1" ht="13.5" customHeight="1">
      <c r="A2694" s="2"/>
    </row>
    <row r="2695" spans="1:1" ht="13.5" customHeight="1">
      <c r="A2695" s="2"/>
    </row>
    <row r="2696" spans="1:1" ht="13.5" customHeight="1">
      <c r="A2696" s="2"/>
    </row>
    <row r="2697" spans="1:1" ht="13.5" customHeight="1">
      <c r="A2697" s="2"/>
    </row>
    <row r="2698" spans="1:1" ht="13.5" customHeight="1">
      <c r="A2698" s="2"/>
    </row>
    <row r="2699" spans="1:1" ht="13.5" customHeight="1">
      <c r="A2699" s="2"/>
    </row>
    <row r="2700" spans="1:1" ht="13.5" customHeight="1">
      <c r="A2700" s="2"/>
    </row>
    <row r="2701" spans="1:1" ht="13.5" customHeight="1">
      <c r="A2701" s="2"/>
    </row>
    <row r="2702" spans="1:1" ht="13.5" customHeight="1">
      <c r="A2702" s="2"/>
    </row>
    <row r="2703" spans="1:1" ht="13.5" customHeight="1">
      <c r="A2703" s="2"/>
    </row>
    <row r="2704" spans="1:1" ht="13.5" customHeight="1">
      <c r="A2704" s="2"/>
    </row>
    <row r="2705" spans="1:1" ht="13.5" customHeight="1">
      <c r="A2705" s="2"/>
    </row>
    <row r="2706" spans="1:1" ht="13.5" customHeight="1">
      <c r="A2706" s="2"/>
    </row>
    <row r="2707" spans="1:1" ht="13.5" customHeight="1">
      <c r="A2707" s="2"/>
    </row>
    <row r="2708" spans="1:1" ht="13.5" customHeight="1">
      <c r="A2708" s="2"/>
    </row>
    <row r="2709" spans="1:1" ht="13.5" customHeight="1">
      <c r="A2709" s="2"/>
    </row>
    <row r="2710" spans="1:1" ht="13.5" customHeight="1">
      <c r="A2710" s="2"/>
    </row>
    <row r="2711" spans="1:1" ht="13.5" customHeight="1">
      <c r="A2711" s="2"/>
    </row>
    <row r="2712" spans="1:1" ht="13.5" customHeight="1">
      <c r="A2712" s="2"/>
    </row>
    <row r="2713" spans="1:1" ht="13.5" customHeight="1">
      <c r="A2713" s="2"/>
    </row>
    <row r="2714" spans="1:1" ht="13.5" customHeight="1">
      <c r="A2714" s="2"/>
    </row>
    <row r="2715" spans="1:1" ht="13.5" customHeight="1">
      <c r="A2715" s="2"/>
    </row>
    <row r="2716" spans="1:1" ht="13.5" customHeight="1">
      <c r="A2716" s="2"/>
    </row>
    <row r="2717" spans="1:1" ht="13.5" customHeight="1">
      <c r="A2717" s="2"/>
    </row>
    <row r="2718" spans="1:1" ht="13.5" customHeight="1">
      <c r="A2718" s="2"/>
    </row>
    <row r="2719" spans="1:1" ht="13.5" customHeight="1">
      <c r="A2719" s="2"/>
    </row>
    <row r="2720" spans="1:1" ht="13.5" customHeight="1">
      <c r="A2720" s="2"/>
    </row>
    <row r="2721" spans="1:1" ht="13.5" customHeight="1">
      <c r="A2721" s="2"/>
    </row>
    <row r="2722" spans="1:1" ht="13.5" customHeight="1">
      <c r="A2722" s="2"/>
    </row>
    <row r="2723" spans="1:1" ht="13.5" customHeight="1">
      <c r="A2723" s="2"/>
    </row>
    <row r="2724" spans="1:1" ht="13.5" customHeight="1">
      <c r="A2724" s="2"/>
    </row>
    <row r="2725" spans="1:1" ht="13.5" customHeight="1">
      <c r="A2725" s="2"/>
    </row>
    <row r="2726" spans="1:1" ht="13.5" customHeight="1">
      <c r="A2726" s="2"/>
    </row>
    <row r="2727" spans="1:1" ht="13.5" customHeight="1">
      <c r="A2727" s="2"/>
    </row>
    <row r="2728" spans="1:1" ht="13.5" customHeight="1">
      <c r="A2728" s="2"/>
    </row>
    <row r="2729" spans="1:1" ht="13.5" customHeight="1">
      <c r="A2729" s="2"/>
    </row>
    <row r="2730" spans="1:1" ht="13.5" customHeight="1">
      <c r="A2730" s="2"/>
    </row>
    <row r="2731" spans="1:1" ht="13.5" customHeight="1">
      <c r="A2731" s="2"/>
    </row>
    <row r="2732" spans="1:1" ht="13.5" customHeight="1">
      <c r="A2732" s="2"/>
    </row>
    <row r="2733" spans="1:1" ht="13.5" customHeight="1">
      <c r="A2733" s="2"/>
    </row>
    <row r="2734" spans="1:1" ht="13.5" customHeight="1">
      <c r="A2734" s="2"/>
    </row>
    <row r="2735" spans="1:1" ht="13.5" customHeight="1">
      <c r="A2735" s="2"/>
    </row>
    <row r="2736" spans="1:1" ht="13.5" customHeight="1">
      <c r="A2736" s="2"/>
    </row>
    <row r="2737" spans="1:1" ht="13.5" customHeight="1">
      <c r="A2737" s="2"/>
    </row>
    <row r="2738" spans="1:1" ht="13.5" customHeight="1">
      <c r="A2738" s="2"/>
    </row>
    <row r="2739" spans="1:1" ht="13.5" customHeight="1">
      <c r="A2739" s="2"/>
    </row>
    <row r="2740" spans="1:1" ht="13.5" customHeight="1">
      <c r="A2740" s="2"/>
    </row>
    <row r="2741" spans="1:1" ht="13.5" customHeight="1">
      <c r="A2741" s="2"/>
    </row>
    <row r="2742" spans="1:1" ht="13.5" customHeight="1">
      <c r="A2742" s="2"/>
    </row>
    <row r="2743" spans="1:1" ht="13.5" customHeight="1">
      <c r="A2743" s="2"/>
    </row>
    <row r="2744" spans="1:1" ht="13.5" customHeight="1">
      <c r="A2744" s="2"/>
    </row>
    <row r="2745" spans="1:1" ht="13.5" customHeight="1">
      <c r="A2745" s="2"/>
    </row>
    <row r="2746" spans="1:1" ht="13.5" customHeight="1">
      <c r="A2746" s="2"/>
    </row>
    <row r="2747" spans="1:1" ht="13.5" customHeight="1">
      <c r="A2747" s="2"/>
    </row>
    <row r="2748" spans="1:1" ht="13.5" customHeight="1">
      <c r="A2748" s="2"/>
    </row>
    <row r="2749" spans="1:1" ht="13.5" customHeight="1">
      <c r="A2749" s="2"/>
    </row>
    <row r="2750" spans="1:1" ht="13.5" customHeight="1">
      <c r="A2750" s="2"/>
    </row>
    <row r="2751" spans="1:1" ht="13.5" customHeight="1">
      <c r="A2751" s="2"/>
    </row>
    <row r="2752" spans="1:1" ht="13.5" customHeight="1">
      <c r="A2752" s="2"/>
    </row>
    <row r="2753" spans="1:1" ht="13.5" customHeight="1">
      <c r="A2753" s="2"/>
    </row>
    <row r="2754" spans="1:1" ht="13.5" customHeight="1">
      <c r="A2754" s="2"/>
    </row>
    <row r="2755" spans="1:1" ht="13.5" customHeight="1">
      <c r="A2755" s="2"/>
    </row>
    <row r="2756" spans="1:1" ht="13.5" customHeight="1">
      <c r="A2756" s="2"/>
    </row>
    <row r="2757" spans="1:1" ht="13.5" customHeight="1">
      <c r="A2757" s="2"/>
    </row>
    <row r="2758" spans="1:1" ht="13.5" customHeight="1">
      <c r="A2758" s="2"/>
    </row>
    <row r="2759" spans="1:1" ht="13.5" customHeight="1">
      <c r="A2759" s="2"/>
    </row>
    <row r="2760" spans="1:1" ht="13.5" customHeight="1">
      <c r="A2760" s="2"/>
    </row>
    <row r="2761" spans="1:1" ht="13.5" customHeight="1">
      <c r="A2761" s="2"/>
    </row>
    <row r="2762" spans="1:1" ht="13.5" customHeight="1">
      <c r="A2762" s="2"/>
    </row>
    <row r="2763" spans="1:1" ht="13.5" customHeight="1">
      <c r="A2763" s="2"/>
    </row>
    <row r="2764" spans="1:1" ht="13.5" customHeight="1">
      <c r="A2764" s="2"/>
    </row>
    <row r="2765" spans="1:1" ht="13.5" customHeight="1">
      <c r="A2765" s="2"/>
    </row>
    <row r="2766" spans="1:1" ht="13.5" customHeight="1">
      <c r="A2766" s="2"/>
    </row>
    <row r="2767" spans="1:1" ht="13.5" customHeight="1">
      <c r="A2767" s="2"/>
    </row>
    <row r="2768" spans="1:1" ht="13.5" customHeight="1">
      <c r="A2768" s="2"/>
    </row>
    <row r="2769" spans="1:1" ht="13.5" customHeight="1">
      <c r="A2769" s="2"/>
    </row>
    <row r="2770" spans="1:1" ht="13.5" customHeight="1">
      <c r="A2770" s="2"/>
    </row>
    <row r="2771" spans="1:1" ht="13.5" customHeight="1">
      <c r="A2771" s="2"/>
    </row>
    <row r="2772" spans="1:1" ht="13.5" customHeight="1">
      <c r="A2772" s="2"/>
    </row>
    <row r="2773" spans="1:1" ht="13.5" customHeight="1">
      <c r="A2773" s="2"/>
    </row>
    <row r="2774" spans="1:1" ht="13.5" customHeight="1">
      <c r="A2774" s="2"/>
    </row>
    <row r="2775" spans="1:1" ht="13.5" customHeight="1">
      <c r="A2775" s="2"/>
    </row>
    <row r="2776" spans="1:1" ht="13.5" customHeight="1">
      <c r="A2776" s="2"/>
    </row>
    <row r="2777" spans="1:1" ht="13.5" customHeight="1">
      <c r="A2777" s="2"/>
    </row>
    <row r="2778" spans="1:1" ht="13.5" customHeight="1">
      <c r="A2778" s="2"/>
    </row>
    <row r="2779" spans="1:1" ht="13.5" customHeight="1">
      <c r="A2779" s="2"/>
    </row>
    <row r="2780" spans="1:1" ht="13.5" customHeight="1">
      <c r="A2780" s="2"/>
    </row>
    <row r="2781" spans="1:1" ht="13.5" customHeight="1">
      <c r="A2781" s="2"/>
    </row>
    <row r="2782" spans="1:1" ht="13.5" customHeight="1">
      <c r="A2782" s="2"/>
    </row>
    <row r="2783" spans="1:1" ht="13.5" customHeight="1">
      <c r="A2783" s="2"/>
    </row>
    <row r="2784" spans="1:1" ht="13.5" customHeight="1">
      <c r="A2784" s="2"/>
    </row>
    <row r="2785" spans="1:1" ht="13.5" customHeight="1">
      <c r="A2785" s="2"/>
    </row>
    <row r="2786" spans="1:1" ht="13.5" customHeight="1">
      <c r="A2786" s="2"/>
    </row>
    <row r="2787" spans="1:1" ht="13.5" customHeight="1">
      <c r="A2787" s="2"/>
    </row>
    <row r="2788" spans="1:1" ht="13.5" customHeight="1">
      <c r="A2788" s="2"/>
    </row>
    <row r="2789" spans="1:1" ht="13.5" customHeight="1">
      <c r="A2789" s="2"/>
    </row>
    <row r="2790" spans="1:1" ht="13.5" customHeight="1">
      <c r="A2790" s="2"/>
    </row>
    <row r="2791" spans="1:1" ht="13.5" customHeight="1">
      <c r="A2791" s="2"/>
    </row>
    <row r="2792" spans="1:1" ht="13.5" customHeight="1">
      <c r="A2792" s="2"/>
    </row>
    <row r="2793" spans="1:1" ht="13.5" customHeight="1">
      <c r="A2793" s="2"/>
    </row>
    <row r="2794" spans="1:1" ht="13.5" customHeight="1">
      <c r="A2794" s="2"/>
    </row>
    <row r="2795" spans="1:1" ht="13.5" customHeight="1">
      <c r="A2795" s="2"/>
    </row>
    <row r="2796" spans="1:1" ht="13.5" customHeight="1">
      <c r="A2796" s="2"/>
    </row>
    <row r="2797" spans="1:1" ht="13.5" customHeight="1">
      <c r="A2797" s="2"/>
    </row>
    <row r="2798" spans="1:1" ht="13.5" customHeight="1">
      <c r="A2798" s="2"/>
    </row>
    <row r="2799" spans="1:1" ht="13.5" customHeight="1">
      <c r="A2799" s="2"/>
    </row>
    <row r="2800" spans="1:1" ht="13.5" customHeight="1">
      <c r="A2800" s="2"/>
    </row>
    <row r="2801" spans="1:1" ht="13.5" customHeight="1">
      <c r="A2801" s="2"/>
    </row>
    <row r="2802" spans="1:1" ht="13.5" customHeight="1">
      <c r="A2802" s="2"/>
    </row>
    <row r="2803" spans="1:1" ht="13.5" customHeight="1">
      <c r="A2803" s="2"/>
    </row>
    <row r="2804" spans="1:1" ht="13.5" customHeight="1">
      <c r="A2804" s="2"/>
    </row>
    <row r="2805" spans="1:1" ht="13.5" customHeight="1">
      <c r="A2805" s="2"/>
    </row>
    <row r="2806" spans="1:1" ht="13.5" customHeight="1">
      <c r="A2806" s="2"/>
    </row>
    <row r="2807" spans="1:1" ht="13.5" customHeight="1">
      <c r="A2807" s="2"/>
    </row>
    <row r="2808" spans="1:1" ht="13.5" customHeight="1">
      <c r="A2808" s="2"/>
    </row>
    <row r="2809" spans="1:1" ht="13.5" customHeight="1">
      <c r="A2809" s="2"/>
    </row>
    <row r="2810" spans="1:1" ht="13.5" customHeight="1">
      <c r="A2810" s="2"/>
    </row>
    <row r="2811" spans="1:1" ht="13.5" customHeight="1">
      <c r="A2811" s="2"/>
    </row>
    <row r="2812" spans="1:1" ht="13.5" customHeight="1">
      <c r="A2812" s="2"/>
    </row>
    <row r="2813" spans="1:1" ht="13.5" customHeight="1">
      <c r="A2813" s="2"/>
    </row>
    <row r="2814" spans="1:1" ht="13.5" customHeight="1">
      <c r="A2814" s="2"/>
    </row>
    <row r="2815" spans="1:1" ht="13.5" customHeight="1">
      <c r="A2815" s="2"/>
    </row>
    <row r="2816" spans="1:1" ht="13.5" customHeight="1">
      <c r="A2816" s="2"/>
    </row>
    <row r="2817" spans="1:1" ht="13.5" customHeight="1">
      <c r="A2817" s="2"/>
    </row>
    <row r="2818" spans="1:1" ht="13.5" customHeight="1">
      <c r="A2818" s="2"/>
    </row>
    <row r="2819" spans="1:1" ht="13.5" customHeight="1">
      <c r="A2819" s="2"/>
    </row>
    <row r="2820" spans="1:1" ht="13.5" customHeight="1">
      <c r="A2820" s="2"/>
    </row>
    <row r="2821" spans="1:1" ht="13.5" customHeight="1">
      <c r="A2821" s="2"/>
    </row>
  </sheetData>
  <autoFilter ref="A6:C1333" xr:uid="{C94ADD92-6120-4129-B17D-0F0599BAC834}"/>
  <mergeCells count="1">
    <mergeCell ref="AC5:AJ5"/>
  </mergeCells>
  <phoneticPr fontId="30" type="noConversion"/>
  <conditionalFormatting sqref="J7:J1335">
    <cfRule type="cellIs" dxfId="11" priority="2" operator="equal">
      <formula>"X"</formula>
    </cfRule>
  </conditionalFormatting>
  <conditionalFormatting sqref="N7:N108 M109:N109 N110:N111 M112:N112 N113:N685 N815:N817 N1097:N1107">
    <cfRule type="expression" dxfId="10" priority="3">
      <formula>COUNTIF(M:M, M7)&gt;1</formula>
    </cfRule>
  </conditionalFormatting>
  <pageMargins left="0.25" right="0.25" top="0.75" bottom="0.75" header="0.3" footer="0.3"/>
  <pageSetup paperSize="9" scale="69" fitToHeight="0" orientation="landscape" r:id="rId1"/>
  <drawing r:id="rId2"/>
  <legacyDrawing r:id="rId3"/>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82739-4CBC-4365-8555-16C63F8CA004}">
  <sheetPr>
    <tabColor theme="4" tint="-0.249977111117893"/>
  </sheetPr>
  <dimension ref="A1:R276"/>
  <sheetViews>
    <sheetView zoomScale="70" zoomScaleNormal="70" workbookViewId="0">
      <pane ySplit="1" topLeftCell="A9" activePane="bottomLeft" state="frozen"/>
      <selection pane="bottomLeft" activeCell="G34" sqref="G34"/>
    </sheetView>
  </sheetViews>
  <sheetFormatPr defaultRowHeight="16.5" customHeight="1"/>
  <cols>
    <col min="1" max="2" width="13.625" style="1" customWidth="1"/>
    <col min="3" max="3" width="16.125" bestFit="1" customWidth="1"/>
    <col min="4" max="4" width="13.625" customWidth="1"/>
    <col min="5" max="5" width="16.125" customWidth="1"/>
    <col min="6" max="6" width="45.625" customWidth="1"/>
    <col min="7" max="7" width="63.5" bestFit="1" customWidth="1"/>
    <col min="8" max="8" width="11.625" customWidth="1"/>
    <col min="9" max="9" width="10.125" customWidth="1"/>
    <col min="10" max="10" width="12.5" customWidth="1"/>
    <col min="18" max="18" width="13" bestFit="1" customWidth="1"/>
  </cols>
  <sheetData>
    <row r="1" spans="1:10" ht="27">
      <c r="A1" s="27" t="s">
        <v>3166</v>
      </c>
      <c r="B1" s="27" t="s">
        <v>3167</v>
      </c>
      <c r="C1" s="28" t="s">
        <v>3168</v>
      </c>
      <c r="D1" s="27" t="s">
        <v>3169</v>
      </c>
      <c r="E1" s="29" t="s">
        <v>3170</v>
      </c>
      <c r="F1" s="29" t="s">
        <v>3171</v>
      </c>
      <c r="G1" s="29" t="s">
        <v>3172</v>
      </c>
      <c r="H1" s="29" t="s">
        <v>3173</v>
      </c>
      <c r="I1" s="29" t="s">
        <v>3174</v>
      </c>
      <c r="J1" s="27" t="s">
        <v>3175</v>
      </c>
    </row>
    <row r="2" spans="1:10">
      <c r="A2" s="7" t="s">
        <v>3176</v>
      </c>
      <c r="B2" s="7"/>
      <c r="C2" s="30">
        <v>45211</v>
      </c>
      <c r="D2" s="30" t="s">
        <v>3177</v>
      </c>
      <c r="E2" s="31" t="s">
        <v>352</v>
      </c>
      <c r="F2" s="10" t="s">
        <v>3178</v>
      </c>
      <c r="G2" s="10" t="s">
        <v>3179</v>
      </c>
      <c r="H2" s="31">
        <v>6</v>
      </c>
      <c r="I2" s="31" t="s">
        <v>587</v>
      </c>
      <c r="J2" s="24">
        <v>45254</v>
      </c>
    </row>
    <row r="3" spans="1:10">
      <c r="A3" s="7" t="s">
        <v>3176</v>
      </c>
      <c r="B3" s="7"/>
      <c r="C3" s="30">
        <v>45211</v>
      </c>
      <c r="D3" s="30" t="s">
        <v>3177</v>
      </c>
      <c r="E3" s="31" t="s">
        <v>410</v>
      </c>
      <c r="F3" s="10" t="s">
        <v>408</v>
      </c>
      <c r="G3" s="10" t="s">
        <v>408</v>
      </c>
      <c r="H3" s="31">
        <v>6</v>
      </c>
      <c r="I3" s="31" t="s">
        <v>587</v>
      </c>
      <c r="J3" s="24">
        <v>45254</v>
      </c>
    </row>
    <row r="4" spans="1:10">
      <c r="A4" s="7" t="s">
        <v>3176</v>
      </c>
      <c r="B4" s="7"/>
      <c r="C4" s="30">
        <v>45211</v>
      </c>
      <c r="D4" s="30" t="s">
        <v>3177</v>
      </c>
      <c r="E4" s="31" t="s">
        <v>315</v>
      </c>
      <c r="F4" s="10" t="s">
        <v>313</v>
      </c>
      <c r="G4" s="10" t="s">
        <v>314</v>
      </c>
      <c r="H4" s="31">
        <v>30</v>
      </c>
      <c r="I4" s="31" t="s">
        <v>587</v>
      </c>
      <c r="J4" s="24">
        <v>45254</v>
      </c>
    </row>
    <row r="5" spans="1:10">
      <c r="A5" s="7" t="s">
        <v>3176</v>
      </c>
      <c r="B5" s="7"/>
      <c r="C5" s="30">
        <v>45211</v>
      </c>
      <c r="D5" s="30" t="s">
        <v>3177</v>
      </c>
      <c r="E5" s="31" t="s">
        <v>308</v>
      </c>
      <c r="F5" s="10" t="s">
        <v>306</v>
      </c>
      <c r="G5" s="10" t="s">
        <v>3180</v>
      </c>
      <c r="H5" s="31">
        <v>20</v>
      </c>
      <c r="I5" s="31" t="s">
        <v>587</v>
      </c>
      <c r="J5" s="24">
        <v>45254</v>
      </c>
    </row>
    <row r="6" spans="1:10">
      <c r="A6" s="7" t="s">
        <v>3176</v>
      </c>
      <c r="B6" s="7"/>
      <c r="C6" s="30">
        <v>45211</v>
      </c>
      <c r="D6" s="30" t="s">
        <v>3177</v>
      </c>
      <c r="E6" s="31" t="s">
        <v>311</v>
      </c>
      <c r="F6" s="10" t="s">
        <v>309</v>
      </c>
      <c r="G6" s="10" t="s">
        <v>3181</v>
      </c>
      <c r="H6" s="31">
        <v>20</v>
      </c>
      <c r="I6" s="31" t="s">
        <v>587</v>
      </c>
      <c r="J6" s="24">
        <v>45254</v>
      </c>
    </row>
    <row r="7" spans="1:10">
      <c r="A7" s="7" t="s">
        <v>3176</v>
      </c>
      <c r="B7" s="7"/>
      <c r="C7" s="30">
        <v>45212</v>
      </c>
      <c r="D7" s="30" t="s">
        <v>3177</v>
      </c>
      <c r="E7" s="31" t="s">
        <v>324</v>
      </c>
      <c r="F7" s="10" t="s">
        <v>3182</v>
      </c>
      <c r="G7" s="10" t="s">
        <v>3183</v>
      </c>
      <c r="H7" s="31">
        <v>2</v>
      </c>
      <c r="I7" s="31" t="s">
        <v>587</v>
      </c>
      <c r="J7" s="24">
        <v>45274</v>
      </c>
    </row>
    <row r="8" spans="1:10">
      <c r="A8" s="7" t="s">
        <v>3176</v>
      </c>
      <c r="B8" s="7"/>
      <c r="C8" s="30">
        <v>45212</v>
      </c>
      <c r="D8" s="30" t="s">
        <v>3177</v>
      </c>
      <c r="E8" s="31" t="s">
        <v>327</v>
      </c>
      <c r="F8" s="10" t="s">
        <v>3182</v>
      </c>
      <c r="G8" s="10" t="s">
        <v>3184</v>
      </c>
      <c r="H8" s="31">
        <v>2</v>
      </c>
      <c r="I8" s="31" t="s">
        <v>587</v>
      </c>
      <c r="J8" s="24">
        <v>45274</v>
      </c>
    </row>
    <row r="9" spans="1:10">
      <c r="A9" s="7" t="s">
        <v>3176</v>
      </c>
      <c r="B9" s="7"/>
      <c r="C9" s="30">
        <v>45212</v>
      </c>
      <c r="D9" s="30" t="s">
        <v>3177</v>
      </c>
      <c r="E9" s="31" t="s">
        <v>330</v>
      </c>
      <c r="F9" s="10" t="s">
        <v>3182</v>
      </c>
      <c r="G9" s="10" t="s">
        <v>3185</v>
      </c>
      <c r="H9" s="31">
        <v>3</v>
      </c>
      <c r="I9" s="31" t="s">
        <v>587</v>
      </c>
      <c r="J9" s="24">
        <v>45274</v>
      </c>
    </row>
    <row r="10" spans="1:10">
      <c r="A10" s="7" t="s">
        <v>3176</v>
      </c>
      <c r="B10" s="7"/>
      <c r="C10" s="30">
        <v>45212</v>
      </c>
      <c r="D10" s="30" t="s">
        <v>3177</v>
      </c>
      <c r="E10" s="31" t="s">
        <v>333</v>
      </c>
      <c r="F10" s="10" t="s">
        <v>3182</v>
      </c>
      <c r="G10" s="10" t="s">
        <v>3186</v>
      </c>
      <c r="H10" s="31">
        <v>2</v>
      </c>
      <c r="I10" s="31" t="s">
        <v>587</v>
      </c>
      <c r="J10" s="24">
        <v>45274</v>
      </c>
    </row>
    <row r="11" spans="1:10">
      <c r="A11" s="7" t="s">
        <v>3176</v>
      </c>
      <c r="B11" s="7"/>
      <c r="C11" s="30">
        <v>45212</v>
      </c>
      <c r="D11" s="30" t="s">
        <v>3177</v>
      </c>
      <c r="E11" s="31" t="s">
        <v>337</v>
      </c>
      <c r="F11" s="10" t="s">
        <v>3187</v>
      </c>
      <c r="G11" s="10" t="s">
        <v>3188</v>
      </c>
      <c r="H11" s="31">
        <v>3</v>
      </c>
      <c r="I11" s="31" t="s">
        <v>587</v>
      </c>
      <c r="J11" s="24">
        <v>45274</v>
      </c>
    </row>
    <row r="12" spans="1:10">
      <c r="A12" s="7" t="s">
        <v>3176</v>
      </c>
      <c r="B12" s="7"/>
      <c r="C12" s="30">
        <v>45212</v>
      </c>
      <c r="D12" s="30" t="s">
        <v>3177</v>
      </c>
      <c r="E12" s="31" t="s">
        <v>361</v>
      </c>
      <c r="F12" s="10" t="s">
        <v>3189</v>
      </c>
      <c r="G12" s="10" t="s">
        <v>3190</v>
      </c>
      <c r="H12" s="31">
        <v>3</v>
      </c>
      <c r="I12" s="31" t="s">
        <v>587</v>
      </c>
      <c r="J12" s="24">
        <v>45274</v>
      </c>
    </row>
    <row r="13" spans="1:10">
      <c r="A13" s="7" t="s">
        <v>3176</v>
      </c>
      <c r="B13" s="7"/>
      <c r="C13" s="30">
        <v>45212</v>
      </c>
      <c r="D13" s="30" t="s">
        <v>3177</v>
      </c>
      <c r="E13" s="31" t="s">
        <v>395</v>
      </c>
      <c r="F13" s="10" t="s">
        <v>3191</v>
      </c>
      <c r="G13" s="10" t="s">
        <v>3192</v>
      </c>
      <c r="H13" s="31">
        <v>3</v>
      </c>
      <c r="I13" s="31" t="s">
        <v>587</v>
      </c>
      <c r="J13" s="24">
        <v>45274</v>
      </c>
    </row>
    <row r="14" spans="1:10">
      <c r="A14" s="7" t="s">
        <v>3176</v>
      </c>
      <c r="B14" s="7"/>
      <c r="C14" s="30">
        <v>45212</v>
      </c>
      <c r="D14" s="30" t="s">
        <v>3177</v>
      </c>
      <c r="E14" s="31" t="s">
        <v>403</v>
      </c>
      <c r="F14" s="10" t="s">
        <v>401</v>
      </c>
      <c r="G14" s="10" t="s">
        <v>3193</v>
      </c>
      <c r="H14" s="31">
        <v>30</v>
      </c>
      <c r="I14" s="31" t="s">
        <v>587</v>
      </c>
      <c r="J14" s="24">
        <v>45274</v>
      </c>
    </row>
    <row r="15" spans="1:10">
      <c r="A15" s="7" t="s">
        <v>3176</v>
      </c>
      <c r="B15" s="7"/>
      <c r="C15" s="30">
        <v>45212</v>
      </c>
      <c r="D15" s="30" t="s">
        <v>3177</v>
      </c>
      <c r="E15" s="31" t="s">
        <v>443</v>
      </c>
      <c r="F15" s="10" t="s">
        <v>441</v>
      </c>
      <c r="G15" s="10" t="s">
        <v>3194</v>
      </c>
      <c r="H15" s="31">
        <v>5</v>
      </c>
      <c r="I15" s="31" t="s">
        <v>587</v>
      </c>
      <c r="J15" s="24">
        <v>45274</v>
      </c>
    </row>
    <row r="16" spans="1:10">
      <c r="A16" s="7" t="s">
        <v>3176</v>
      </c>
      <c r="B16" s="7"/>
      <c r="C16" s="30">
        <v>45212</v>
      </c>
      <c r="D16" s="30" t="s">
        <v>3177</v>
      </c>
      <c r="E16" s="31" t="s">
        <v>586</v>
      </c>
      <c r="F16" s="10" t="s">
        <v>3195</v>
      </c>
      <c r="G16" s="10" t="s">
        <v>3196</v>
      </c>
      <c r="H16" s="31">
        <v>2</v>
      </c>
      <c r="I16" s="31" t="s">
        <v>587</v>
      </c>
      <c r="J16" s="24">
        <v>45274</v>
      </c>
    </row>
    <row r="17" spans="1:10">
      <c r="A17" s="26" t="s">
        <v>3197</v>
      </c>
      <c r="B17" s="26"/>
      <c r="C17" s="30"/>
      <c r="D17" s="30" t="s">
        <v>3177</v>
      </c>
      <c r="E17" s="31" t="s">
        <v>324</v>
      </c>
      <c r="F17" s="10" t="s">
        <v>3182</v>
      </c>
      <c r="G17" s="10" t="s">
        <v>3183</v>
      </c>
      <c r="H17" s="31">
        <v>3</v>
      </c>
      <c r="I17" s="31" t="s">
        <v>587</v>
      </c>
      <c r="J17" s="24">
        <v>45230</v>
      </c>
    </row>
    <row r="18" spans="1:10">
      <c r="A18" s="26" t="s">
        <v>3197</v>
      </c>
      <c r="B18" s="26"/>
      <c r="C18" s="30"/>
      <c r="D18" s="30" t="s">
        <v>3177</v>
      </c>
      <c r="E18" s="31" t="s">
        <v>327</v>
      </c>
      <c r="F18" s="10" t="s">
        <v>3182</v>
      </c>
      <c r="G18" s="10" t="s">
        <v>3184</v>
      </c>
      <c r="H18" s="31">
        <v>3</v>
      </c>
      <c r="I18" s="31" t="s">
        <v>587</v>
      </c>
      <c r="J18" s="24">
        <v>45230</v>
      </c>
    </row>
    <row r="19" spans="1:10">
      <c r="A19" s="26" t="s">
        <v>3197</v>
      </c>
      <c r="B19" s="26"/>
      <c r="C19" s="30"/>
      <c r="D19" s="30" t="s">
        <v>3177</v>
      </c>
      <c r="E19" s="31" t="s">
        <v>330</v>
      </c>
      <c r="F19" s="10" t="s">
        <v>3182</v>
      </c>
      <c r="G19" s="10" t="s">
        <v>3185</v>
      </c>
      <c r="H19" s="31">
        <v>3</v>
      </c>
      <c r="I19" s="31" t="s">
        <v>587</v>
      </c>
      <c r="J19" s="24">
        <v>45230</v>
      </c>
    </row>
    <row r="20" spans="1:10">
      <c r="A20" s="26" t="s">
        <v>3197</v>
      </c>
      <c r="B20" s="26"/>
      <c r="C20" s="30"/>
      <c r="D20" s="30" t="s">
        <v>3177</v>
      </c>
      <c r="E20" s="31" t="s">
        <v>333</v>
      </c>
      <c r="F20" s="10" t="s">
        <v>3182</v>
      </c>
      <c r="G20" s="10" t="s">
        <v>3186</v>
      </c>
      <c r="H20" s="31">
        <v>3</v>
      </c>
      <c r="I20" s="31" t="s">
        <v>587</v>
      </c>
      <c r="J20" s="24">
        <v>45230</v>
      </c>
    </row>
    <row r="21" spans="1:10">
      <c r="A21" s="26" t="s">
        <v>3197</v>
      </c>
      <c r="B21" s="26"/>
      <c r="C21" s="30"/>
      <c r="D21" s="30" t="s">
        <v>3177</v>
      </c>
      <c r="E21" s="7" t="s">
        <v>1390</v>
      </c>
      <c r="F21" s="2" t="s">
        <v>1389</v>
      </c>
      <c r="G21" s="32" t="s">
        <v>3198</v>
      </c>
      <c r="H21" s="31">
        <v>1</v>
      </c>
      <c r="I21" s="31" t="s">
        <v>587</v>
      </c>
      <c r="J21" s="24">
        <v>45230</v>
      </c>
    </row>
    <row r="22" spans="1:10">
      <c r="A22" s="26" t="s">
        <v>3197</v>
      </c>
      <c r="B22" s="26"/>
      <c r="C22" s="30"/>
      <c r="D22" s="30" t="s">
        <v>3177</v>
      </c>
      <c r="E22" s="31" t="s">
        <v>315</v>
      </c>
      <c r="F22" s="10" t="s">
        <v>313</v>
      </c>
      <c r="G22" s="10"/>
      <c r="H22" s="31">
        <v>20</v>
      </c>
      <c r="I22" s="31" t="s">
        <v>587</v>
      </c>
      <c r="J22" s="24">
        <v>45216</v>
      </c>
    </row>
    <row r="23" spans="1:10">
      <c r="A23" s="26" t="s">
        <v>3197</v>
      </c>
      <c r="B23" s="26"/>
      <c r="C23" s="30"/>
      <c r="D23" s="30" t="s">
        <v>3177</v>
      </c>
      <c r="E23" s="31" t="s">
        <v>315</v>
      </c>
      <c r="F23" s="10" t="s">
        <v>313</v>
      </c>
      <c r="G23" s="10"/>
      <c r="H23" s="31">
        <v>72</v>
      </c>
      <c r="I23" s="31" t="s">
        <v>587</v>
      </c>
      <c r="J23" s="24">
        <v>45230</v>
      </c>
    </row>
    <row r="24" spans="1:10">
      <c r="A24" s="26" t="s">
        <v>3197</v>
      </c>
      <c r="B24" s="26"/>
      <c r="C24" s="30"/>
      <c r="D24" s="30" t="s">
        <v>3177</v>
      </c>
      <c r="E24" s="31" t="s">
        <v>410</v>
      </c>
      <c r="F24" s="10" t="s">
        <v>408</v>
      </c>
      <c r="G24" s="10" t="s">
        <v>3199</v>
      </c>
      <c r="H24" s="31">
        <v>5</v>
      </c>
      <c r="I24" s="31" t="s">
        <v>587</v>
      </c>
      <c r="J24" s="24">
        <v>45268</v>
      </c>
    </row>
    <row r="25" spans="1:10">
      <c r="A25" s="7" t="s">
        <v>3176</v>
      </c>
      <c r="B25" s="7"/>
      <c r="C25" s="7" t="s">
        <v>3200</v>
      </c>
      <c r="D25" s="7" t="s">
        <v>3201</v>
      </c>
      <c r="E25" s="7" t="s">
        <v>3202</v>
      </c>
      <c r="F25" s="2" t="s">
        <v>3203</v>
      </c>
      <c r="G25" s="2" t="s">
        <v>3204</v>
      </c>
      <c r="H25" s="7">
        <v>2</v>
      </c>
      <c r="I25" s="31" t="s">
        <v>587</v>
      </c>
      <c r="J25" s="24">
        <v>45293</v>
      </c>
    </row>
    <row r="26" spans="1:10">
      <c r="A26" s="26" t="s">
        <v>3197</v>
      </c>
      <c r="B26" s="33"/>
      <c r="C26" s="34">
        <v>45243</v>
      </c>
      <c r="D26" s="7" t="s">
        <v>3177</v>
      </c>
      <c r="E26" s="7" t="s">
        <v>617</v>
      </c>
      <c r="F26" s="10" t="s">
        <v>615</v>
      </c>
      <c r="G26" s="2" t="s">
        <v>3205</v>
      </c>
      <c r="H26" s="7">
        <v>3</v>
      </c>
      <c r="I26" s="35" t="s">
        <v>587</v>
      </c>
      <c r="J26" s="6">
        <v>45351</v>
      </c>
    </row>
    <row r="27" spans="1:10">
      <c r="A27" s="26" t="s">
        <v>3197</v>
      </c>
      <c r="B27" s="33"/>
      <c r="C27" s="34">
        <v>45243</v>
      </c>
      <c r="D27" s="7" t="s">
        <v>3177</v>
      </c>
      <c r="E27" s="7" t="s">
        <v>650</v>
      </c>
      <c r="F27" s="10" t="s">
        <v>3206</v>
      </c>
      <c r="G27" s="2" t="s">
        <v>3207</v>
      </c>
      <c r="H27" s="7">
        <v>1</v>
      </c>
      <c r="I27" s="35" t="s">
        <v>587</v>
      </c>
      <c r="J27" s="24">
        <v>45280</v>
      </c>
    </row>
    <row r="28" spans="1:10">
      <c r="A28" s="7" t="s">
        <v>3197</v>
      </c>
      <c r="B28" s="36"/>
      <c r="C28" s="34">
        <v>45243</v>
      </c>
      <c r="D28" s="7" t="s">
        <v>3177</v>
      </c>
      <c r="E28" s="7" t="s">
        <v>290</v>
      </c>
      <c r="F28" s="10" t="s">
        <v>3208</v>
      </c>
      <c r="G28" s="2"/>
      <c r="H28" s="7">
        <v>4</v>
      </c>
      <c r="I28" s="35" t="s">
        <v>587</v>
      </c>
      <c r="J28" s="2"/>
    </row>
    <row r="29" spans="1:10">
      <c r="A29" s="7" t="s">
        <v>3197</v>
      </c>
      <c r="B29" s="7"/>
      <c r="C29" s="30">
        <v>45194</v>
      </c>
      <c r="D29" s="30" t="s">
        <v>3177</v>
      </c>
      <c r="E29" s="7" t="s">
        <v>352</v>
      </c>
      <c r="F29" s="2" t="s">
        <v>3178</v>
      </c>
      <c r="G29" s="2" t="s">
        <v>3209</v>
      </c>
      <c r="H29" s="7">
        <v>10</v>
      </c>
      <c r="I29" s="37" t="s">
        <v>587</v>
      </c>
      <c r="J29" s="24">
        <v>45268</v>
      </c>
    </row>
    <row r="30" spans="1:10">
      <c r="A30" s="7" t="s">
        <v>3197</v>
      </c>
      <c r="B30" s="7"/>
      <c r="C30" s="30"/>
      <c r="D30" s="30" t="s">
        <v>3177</v>
      </c>
      <c r="E30" s="7" t="s">
        <v>3210</v>
      </c>
      <c r="F30" s="2" t="s">
        <v>313</v>
      </c>
      <c r="G30" s="2"/>
      <c r="H30" s="7">
        <v>12</v>
      </c>
      <c r="I30" s="37" t="s">
        <v>587</v>
      </c>
      <c r="J30" s="24">
        <v>45268</v>
      </c>
    </row>
    <row r="31" spans="1:10">
      <c r="A31" s="7" t="s">
        <v>3197</v>
      </c>
      <c r="B31" s="7"/>
      <c r="C31" s="30"/>
      <c r="D31" s="30" t="s">
        <v>3177</v>
      </c>
      <c r="E31" s="7" t="s">
        <v>130</v>
      </c>
      <c r="F31" s="2" t="s">
        <v>3211</v>
      </c>
      <c r="G31" s="2" t="s">
        <v>3212</v>
      </c>
      <c r="H31" s="7">
        <v>10</v>
      </c>
      <c r="I31" s="37" t="s">
        <v>587</v>
      </c>
      <c r="J31" s="24">
        <v>45268</v>
      </c>
    </row>
    <row r="32" spans="1:10">
      <c r="A32" s="7" t="s">
        <v>3197</v>
      </c>
      <c r="B32" s="7"/>
      <c r="C32" s="30"/>
      <c r="D32" s="30" t="s">
        <v>3177</v>
      </c>
      <c r="E32" s="7" t="s">
        <v>260</v>
      </c>
      <c r="F32" s="2" t="s">
        <v>258</v>
      </c>
      <c r="G32" s="2"/>
      <c r="H32" s="7">
        <v>10</v>
      </c>
      <c r="I32" s="37" t="s">
        <v>587</v>
      </c>
      <c r="J32" s="24">
        <v>45268</v>
      </c>
    </row>
    <row r="33" spans="1:10">
      <c r="A33" s="7" t="s">
        <v>3197</v>
      </c>
      <c r="B33" s="7"/>
      <c r="C33" s="30">
        <v>45194</v>
      </c>
      <c r="D33" s="7" t="s">
        <v>3177</v>
      </c>
      <c r="E33" s="7" t="s">
        <v>395</v>
      </c>
      <c r="F33" s="2" t="s">
        <v>3191</v>
      </c>
      <c r="G33" s="2" t="s">
        <v>3192</v>
      </c>
      <c r="H33" s="7">
        <v>1</v>
      </c>
      <c r="I33" s="37" t="s">
        <v>587</v>
      </c>
      <c r="J33" s="2"/>
    </row>
    <row r="34" spans="1:10">
      <c r="A34" s="7" t="s">
        <v>3197</v>
      </c>
      <c r="B34" s="7"/>
      <c r="C34" s="30">
        <v>45194</v>
      </c>
      <c r="D34" s="7" t="s">
        <v>3177</v>
      </c>
      <c r="E34" s="7" t="s">
        <v>410</v>
      </c>
      <c r="F34" s="2" t="s">
        <v>408</v>
      </c>
      <c r="G34" s="2" t="s">
        <v>408</v>
      </c>
      <c r="H34" s="7">
        <v>3</v>
      </c>
      <c r="I34" s="37" t="s">
        <v>587</v>
      </c>
      <c r="J34" s="2"/>
    </row>
    <row r="35" spans="1:10">
      <c r="A35" s="26" t="s">
        <v>3197</v>
      </c>
      <c r="B35" s="26"/>
      <c r="C35" s="38">
        <v>45194</v>
      </c>
      <c r="D35" s="7" t="s">
        <v>3177</v>
      </c>
      <c r="E35" s="26">
        <v>10519144</v>
      </c>
      <c r="F35" s="5" t="s">
        <v>472</v>
      </c>
      <c r="G35" s="5" t="s">
        <v>3213</v>
      </c>
      <c r="H35" s="26">
        <v>1</v>
      </c>
      <c r="I35" s="39" t="s">
        <v>587</v>
      </c>
      <c r="J35" s="40">
        <v>45351</v>
      </c>
    </row>
    <row r="36" spans="1:10">
      <c r="A36" s="7" t="s">
        <v>3197</v>
      </c>
      <c r="B36" s="7"/>
      <c r="C36" s="41">
        <v>45293</v>
      </c>
      <c r="D36" s="7" t="s">
        <v>3177</v>
      </c>
      <c r="E36" s="7">
        <v>10867661</v>
      </c>
      <c r="F36" s="32" t="s">
        <v>3214</v>
      </c>
      <c r="G36" s="32" t="s">
        <v>3215</v>
      </c>
      <c r="H36" s="7">
        <v>2</v>
      </c>
      <c r="I36" s="31" t="s">
        <v>587</v>
      </c>
      <c r="J36" s="24">
        <v>45351</v>
      </c>
    </row>
    <row r="37" spans="1:10">
      <c r="A37" s="7" t="s">
        <v>3176</v>
      </c>
      <c r="B37" s="7"/>
      <c r="C37" s="41">
        <v>45648</v>
      </c>
      <c r="D37" s="7" t="s">
        <v>2140</v>
      </c>
      <c r="E37" s="7" t="s">
        <v>1390</v>
      </c>
      <c r="F37" s="2" t="s">
        <v>1389</v>
      </c>
      <c r="G37" s="32" t="s">
        <v>3198</v>
      </c>
      <c r="H37" s="7">
        <v>2</v>
      </c>
      <c r="I37" s="42" t="s">
        <v>587</v>
      </c>
      <c r="J37" s="24">
        <v>45315</v>
      </c>
    </row>
    <row r="38" spans="1:10">
      <c r="A38" s="7" t="s">
        <v>3197</v>
      </c>
      <c r="B38" s="7"/>
      <c r="C38" s="41">
        <v>45293</v>
      </c>
      <c r="D38" s="7" t="s">
        <v>3177</v>
      </c>
      <c r="E38" s="7" t="s">
        <v>1390</v>
      </c>
      <c r="F38" s="2" t="s">
        <v>1389</v>
      </c>
      <c r="G38" s="32" t="s">
        <v>3198</v>
      </c>
      <c r="H38" s="25">
        <v>1</v>
      </c>
      <c r="I38" s="31" t="s">
        <v>587</v>
      </c>
      <c r="J38" s="43">
        <v>45351</v>
      </c>
    </row>
    <row r="39" spans="1:10">
      <c r="A39" s="7" t="s">
        <v>3176</v>
      </c>
      <c r="B39" s="7"/>
      <c r="C39" s="24" t="s">
        <v>3216</v>
      </c>
      <c r="D39" s="7" t="s">
        <v>3177</v>
      </c>
      <c r="E39" s="7" t="s">
        <v>3202</v>
      </c>
      <c r="F39" s="2" t="s">
        <v>3217</v>
      </c>
      <c r="G39" s="2" t="s">
        <v>3218</v>
      </c>
      <c r="H39" s="7">
        <v>20</v>
      </c>
      <c r="I39" s="31" t="s">
        <v>587</v>
      </c>
      <c r="J39" s="7"/>
    </row>
    <row r="40" spans="1:10" ht="16.5" customHeight="1">
      <c r="A40" s="7" t="s">
        <v>3197</v>
      </c>
      <c r="B40" s="7"/>
      <c r="C40" s="41">
        <v>45287</v>
      </c>
      <c r="D40" s="38" t="s">
        <v>3177</v>
      </c>
      <c r="E40" s="42">
        <v>85365019</v>
      </c>
      <c r="F40" s="2" t="s">
        <v>474</v>
      </c>
      <c r="G40" s="5" t="s">
        <v>3213</v>
      </c>
      <c r="H40" s="7">
        <v>1</v>
      </c>
      <c r="I40" s="31" t="s">
        <v>587</v>
      </c>
      <c r="J40" s="43">
        <v>45378</v>
      </c>
    </row>
    <row r="41" spans="1:10" ht="16.5" customHeight="1">
      <c r="A41" s="7" t="s">
        <v>3197</v>
      </c>
      <c r="B41" s="7"/>
      <c r="C41" s="41">
        <v>45293</v>
      </c>
      <c r="D41" s="38" t="s">
        <v>3177</v>
      </c>
      <c r="E41" s="7" t="s">
        <v>457</v>
      </c>
      <c r="F41" s="2" t="s">
        <v>455</v>
      </c>
      <c r="G41" s="2" t="s">
        <v>3219</v>
      </c>
      <c r="H41" s="7">
        <v>1</v>
      </c>
      <c r="I41" s="31" t="s">
        <v>587</v>
      </c>
      <c r="J41" s="43">
        <v>45351</v>
      </c>
    </row>
    <row r="42" spans="1:10" ht="16.5" customHeight="1">
      <c r="A42" s="7" t="s">
        <v>3197</v>
      </c>
      <c r="B42" s="7"/>
      <c r="C42" s="41"/>
      <c r="D42" s="38" t="s">
        <v>3177</v>
      </c>
      <c r="E42" s="7" t="s">
        <v>457</v>
      </c>
      <c r="F42" s="2" t="s">
        <v>455</v>
      </c>
      <c r="G42" s="2" t="s">
        <v>3220</v>
      </c>
      <c r="H42" s="7">
        <v>1</v>
      </c>
      <c r="I42" s="31" t="s">
        <v>587</v>
      </c>
      <c r="J42" s="7"/>
    </row>
    <row r="43" spans="1:10">
      <c r="A43" s="7" t="s">
        <v>3176</v>
      </c>
      <c r="B43" s="7"/>
      <c r="C43" s="41">
        <v>45295</v>
      </c>
      <c r="D43" s="7" t="s">
        <v>3177</v>
      </c>
      <c r="E43" s="7" t="s">
        <v>375</v>
      </c>
      <c r="F43" s="2" t="s">
        <v>3221</v>
      </c>
      <c r="G43" s="2" t="s">
        <v>374</v>
      </c>
      <c r="H43" s="7">
        <v>5</v>
      </c>
      <c r="I43" s="31" t="s">
        <v>587</v>
      </c>
      <c r="J43" s="24">
        <v>45351</v>
      </c>
    </row>
    <row r="44" spans="1:10">
      <c r="A44" s="7" t="s">
        <v>3176</v>
      </c>
      <c r="B44" s="7"/>
      <c r="C44" s="41">
        <v>45295</v>
      </c>
      <c r="D44" s="7" t="s">
        <v>3177</v>
      </c>
      <c r="E44" s="7">
        <v>10446264</v>
      </c>
      <c r="F44" s="2" t="s">
        <v>1093</v>
      </c>
      <c r="G44" s="2" t="s">
        <v>3222</v>
      </c>
      <c r="H44" s="7">
        <v>3</v>
      </c>
      <c r="I44" s="31" t="s">
        <v>587</v>
      </c>
      <c r="J44" s="24">
        <v>45351</v>
      </c>
    </row>
    <row r="45" spans="1:10">
      <c r="A45" s="7" t="s">
        <v>3176</v>
      </c>
      <c r="B45" s="7"/>
      <c r="C45" s="41">
        <v>45295</v>
      </c>
      <c r="D45" s="7" t="s">
        <v>3177</v>
      </c>
      <c r="E45" s="7">
        <v>10218312</v>
      </c>
      <c r="F45" s="2" t="s">
        <v>1096</v>
      </c>
      <c r="G45" s="2" t="s">
        <v>3223</v>
      </c>
      <c r="H45" s="7">
        <v>3</v>
      </c>
      <c r="I45" s="31" t="s">
        <v>587</v>
      </c>
      <c r="J45" s="24">
        <v>45351</v>
      </c>
    </row>
    <row r="46" spans="1:10">
      <c r="A46" s="7" t="s">
        <v>3176</v>
      </c>
      <c r="B46" s="7"/>
      <c r="C46" s="41">
        <v>45295</v>
      </c>
      <c r="D46" s="7" t="s">
        <v>3177</v>
      </c>
      <c r="E46" s="7" t="s">
        <v>617</v>
      </c>
      <c r="F46" s="2" t="s">
        <v>3224</v>
      </c>
      <c r="G46" s="2" t="s">
        <v>3205</v>
      </c>
      <c r="H46" s="7">
        <v>3</v>
      </c>
      <c r="I46" s="31" t="s">
        <v>587</v>
      </c>
      <c r="J46" s="24">
        <v>45351</v>
      </c>
    </row>
    <row r="47" spans="1:10">
      <c r="A47" s="7" t="s">
        <v>3176</v>
      </c>
      <c r="B47" s="7"/>
      <c r="C47" s="41"/>
      <c r="D47" s="7" t="s">
        <v>3177</v>
      </c>
      <c r="E47" s="7" t="s">
        <v>617</v>
      </c>
      <c r="F47" s="2" t="s">
        <v>3224</v>
      </c>
      <c r="G47" s="2" t="s">
        <v>3205</v>
      </c>
      <c r="H47" s="7">
        <v>5</v>
      </c>
      <c r="I47" s="31" t="s">
        <v>587</v>
      </c>
      <c r="J47" s="24">
        <v>45338</v>
      </c>
    </row>
    <row r="48" spans="1:10">
      <c r="A48" s="7" t="s">
        <v>3176</v>
      </c>
      <c r="B48" s="7"/>
      <c r="C48" s="41">
        <v>45295</v>
      </c>
      <c r="D48" s="7" t="s">
        <v>3177</v>
      </c>
      <c r="E48" s="7" t="s">
        <v>620</v>
      </c>
      <c r="F48" s="2" t="s">
        <v>618</v>
      </c>
      <c r="G48" s="2" t="s">
        <v>3225</v>
      </c>
      <c r="H48" s="7">
        <v>2</v>
      </c>
      <c r="I48" s="31" t="s">
        <v>587</v>
      </c>
      <c r="J48" s="24">
        <v>45351</v>
      </c>
    </row>
    <row r="49" spans="1:10">
      <c r="A49" s="7" t="s">
        <v>3176</v>
      </c>
      <c r="B49" s="7"/>
      <c r="C49" s="41">
        <v>45295</v>
      </c>
      <c r="D49" s="7" t="s">
        <v>3177</v>
      </c>
      <c r="E49" s="7">
        <v>10867661</v>
      </c>
      <c r="F49" s="2" t="s">
        <v>3214</v>
      </c>
      <c r="G49" s="2" t="s">
        <v>3215</v>
      </c>
      <c r="H49" s="7">
        <v>10</v>
      </c>
      <c r="I49" s="31" t="s">
        <v>587</v>
      </c>
      <c r="J49" s="24">
        <v>45338</v>
      </c>
    </row>
    <row r="50" spans="1:10">
      <c r="A50" s="7" t="s">
        <v>3176</v>
      </c>
      <c r="B50" s="7"/>
      <c r="C50" s="41">
        <v>45295</v>
      </c>
      <c r="D50" s="7" t="s">
        <v>3177</v>
      </c>
      <c r="E50" s="7">
        <v>10217650</v>
      </c>
      <c r="F50" s="2" t="s">
        <v>3226</v>
      </c>
      <c r="G50" s="2" t="s">
        <v>3204</v>
      </c>
      <c r="H50" s="7">
        <v>10</v>
      </c>
      <c r="I50" s="31" t="s">
        <v>587</v>
      </c>
      <c r="J50" s="24">
        <v>45351</v>
      </c>
    </row>
    <row r="51" spans="1:10" ht="16.5" customHeight="1">
      <c r="A51" s="26" t="s">
        <v>3176</v>
      </c>
      <c r="B51" s="26"/>
      <c r="C51" s="41">
        <v>45295</v>
      </c>
      <c r="D51" s="38" t="s">
        <v>3177</v>
      </c>
      <c r="E51" s="42" t="s">
        <v>315</v>
      </c>
      <c r="F51" s="44" t="s">
        <v>313</v>
      </c>
      <c r="G51" s="44" t="s">
        <v>314</v>
      </c>
      <c r="H51" s="42">
        <v>30</v>
      </c>
      <c r="I51" s="42" t="s">
        <v>587</v>
      </c>
      <c r="J51" s="45">
        <v>45351</v>
      </c>
    </row>
    <row r="52" spans="1:10">
      <c r="A52" s="7" t="s">
        <v>3176</v>
      </c>
      <c r="B52" s="7"/>
      <c r="C52" s="41">
        <v>45295</v>
      </c>
      <c r="D52" s="7" t="s">
        <v>3177</v>
      </c>
      <c r="E52" s="7">
        <v>10200757</v>
      </c>
      <c r="F52" s="2" t="s">
        <v>3227</v>
      </c>
      <c r="G52" s="2" t="s">
        <v>3228</v>
      </c>
      <c r="H52" s="7">
        <v>100</v>
      </c>
      <c r="I52" s="31" t="s">
        <v>587</v>
      </c>
      <c r="J52" s="24">
        <v>45351</v>
      </c>
    </row>
    <row r="53" spans="1:10">
      <c r="A53" s="7" t="s">
        <v>3176</v>
      </c>
      <c r="B53" s="7"/>
      <c r="C53" s="41">
        <v>45295</v>
      </c>
      <c r="D53" s="7" t="s">
        <v>3177</v>
      </c>
      <c r="E53" s="7" t="s">
        <v>294</v>
      </c>
      <c r="F53" s="2" t="s">
        <v>3229</v>
      </c>
      <c r="G53" s="2" t="s">
        <v>3230</v>
      </c>
      <c r="H53" s="7">
        <v>100</v>
      </c>
      <c r="I53" s="31" t="s">
        <v>587</v>
      </c>
      <c r="J53" s="24">
        <v>45351</v>
      </c>
    </row>
    <row r="54" spans="1:10">
      <c r="A54" s="7" t="s">
        <v>3176</v>
      </c>
      <c r="B54" s="7"/>
      <c r="C54" s="41">
        <v>45295</v>
      </c>
      <c r="D54" s="7" t="s">
        <v>3177</v>
      </c>
      <c r="E54" s="7" t="s">
        <v>290</v>
      </c>
      <c r="F54" s="2" t="s">
        <v>3231</v>
      </c>
      <c r="G54" s="2" t="s">
        <v>289</v>
      </c>
      <c r="H54" s="7">
        <v>100</v>
      </c>
      <c r="I54" s="31" t="s">
        <v>587</v>
      </c>
      <c r="J54" s="24">
        <v>45351</v>
      </c>
    </row>
    <row r="55" spans="1:10">
      <c r="A55" s="7" t="s">
        <v>3176</v>
      </c>
      <c r="B55" s="7"/>
      <c r="C55" s="41">
        <v>45295</v>
      </c>
      <c r="D55" s="7" t="s">
        <v>3177</v>
      </c>
      <c r="E55" s="7" t="s">
        <v>297</v>
      </c>
      <c r="F55" s="2" t="s">
        <v>3232</v>
      </c>
      <c r="G55" s="2" t="s">
        <v>3233</v>
      </c>
      <c r="H55" s="7">
        <v>40</v>
      </c>
      <c r="I55" s="31" t="s">
        <v>587</v>
      </c>
      <c r="J55" s="24">
        <v>45351</v>
      </c>
    </row>
    <row r="56" spans="1:10">
      <c r="A56" s="7" t="s">
        <v>3176</v>
      </c>
      <c r="B56" s="7"/>
      <c r="C56" s="41">
        <v>45295</v>
      </c>
      <c r="D56" s="7" t="s">
        <v>3177</v>
      </c>
      <c r="E56" s="7" t="s">
        <v>299</v>
      </c>
      <c r="F56" s="2" t="s">
        <v>3234</v>
      </c>
      <c r="G56" s="2" t="s">
        <v>3233</v>
      </c>
      <c r="H56" s="7">
        <v>40</v>
      </c>
      <c r="I56" s="31" t="s">
        <v>587</v>
      </c>
      <c r="J56" s="24">
        <v>45351</v>
      </c>
    </row>
    <row r="57" spans="1:10">
      <c r="A57" s="7" t="s">
        <v>3176</v>
      </c>
      <c r="B57" s="7"/>
      <c r="C57" s="41">
        <v>45295</v>
      </c>
      <c r="D57" s="7" t="s">
        <v>3177</v>
      </c>
      <c r="E57" s="7">
        <v>10409303</v>
      </c>
      <c r="F57" s="2" t="s">
        <v>3235</v>
      </c>
      <c r="G57" s="2" t="s">
        <v>3233</v>
      </c>
      <c r="H57" s="7">
        <v>10</v>
      </c>
      <c r="I57" s="31" t="s">
        <v>587</v>
      </c>
      <c r="J57" s="24">
        <v>45338</v>
      </c>
    </row>
    <row r="58" spans="1:10">
      <c r="A58" s="7" t="s">
        <v>3176</v>
      </c>
      <c r="B58" s="7"/>
      <c r="C58" s="41">
        <v>45295</v>
      </c>
      <c r="D58" s="7" t="s">
        <v>3177</v>
      </c>
      <c r="E58" s="7">
        <v>10519144</v>
      </c>
      <c r="F58" s="2" t="s">
        <v>472</v>
      </c>
      <c r="G58" s="2" t="s">
        <v>3236</v>
      </c>
      <c r="H58" s="7">
        <v>10</v>
      </c>
      <c r="I58" s="31" t="s">
        <v>587</v>
      </c>
      <c r="J58" s="24">
        <v>45338</v>
      </c>
    </row>
    <row r="59" spans="1:10" ht="16.5" customHeight="1">
      <c r="A59" s="7" t="s">
        <v>3176</v>
      </c>
      <c r="B59" s="7"/>
      <c r="C59" s="41"/>
      <c r="D59" s="7" t="s">
        <v>3177</v>
      </c>
      <c r="E59" s="7"/>
      <c r="F59" s="2" t="s">
        <v>3237</v>
      </c>
      <c r="G59" s="2" t="s">
        <v>3238</v>
      </c>
      <c r="H59" s="7">
        <v>2</v>
      </c>
      <c r="I59" s="37" t="s">
        <v>587</v>
      </c>
      <c r="J59" s="24">
        <v>45314</v>
      </c>
    </row>
    <row r="60" spans="1:10" ht="16.5" customHeight="1">
      <c r="A60" s="7" t="s">
        <v>3197</v>
      </c>
      <c r="B60" s="7"/>
      <c r="C60" s="41">
        <v>45320</v>
      </c>
      <c r="D60" s="7" t="s">
        <v>3177</v>
      </c>
      <c r="E60" s="7" t="s">
        <v>1390</v>
      </c>
      <c r="F60" s="2" t="s">
        <v>1389</v>
      </c>
      <c r="G60" s="2" t="s">
        <v>3239</v>
      </c>
      <c r="H60" s="7">
        <v>1</v>
      </c>
      <c r="I60" s="37" t="s">
        <v>587</v>
      </c>
      <c r="J60" s="24">
        <v>45351</v>
      </c>
    </row>
    <row r="61" spans="1:10" ht="16.5" customHeight="1">
      <c r="A61" s="7" t="s">
        <v>3197</v>
      </c>
      <c r="B61" s="7"/>
      <c r="C61" s="41">
        <v>45320</v>
      </c>
      <c r="D61" s="7" t="s">
        <v>3177</v>
      </c>
      <c r="E61" s="7">
        <v>10395273</v>
      </c>
      <c r="F61" s="2" t="s">
        <v>3240</v>
      </c>
      <c r="G61" s="2" t="s">
        <v>439</v>
      </c>
      <c r="H61" s="7">
        <v>1</v>
      </c>
      <c r="I61" s="37" t="s">
        <v>587</v>
      </c>
      <c r="J61" s="24">
        <v>45378</v>
      </c>
    </row>
    <row r="62" spans="1:10" ht="16.5" customHeight="1">
      <c r="A62" s="7" t="s">
        <v>3197</v>
      </c>
      <c r="B62" s="7"/>
      <c r="C62" s="41">
        <v>45320</v>
      </c>
      <c r="D62" s="7" t="s">
        <v>3177</v>
      </c>
      <c r="E62" s="7" t="s">
        <v>430</v>
      </c>
      <c r="F62" s="2" t="s">
        <v>3241</v>
      </c>
      <c r="G62" s="2" t="s">
        <v>429</v>
      </c>
      <c r="H62" s="7">
        <v>1</v>
      </c>
      <c r="I62" s="37" t="s">
        <v>587</v>
      </c>
      <c r="J62" s="24">
        <v>45378</v>
      </c>
    </row>
    <row r="63" spans="1:10" ht="16.5" customHeight="1">
      <c r="A63" s="7" t="s">
        <v>3197</v>
      </c>
      <c r="B63" s="7"/>
      <c r="C63" s="41">
        <v>45320</v>
      </c>
      <c r="D63" s="7" t="s">
        <v>3177</v>
      </c>
      <c r="E63" s="7"/>
      <c r="F63" s="2" t="s">
        <v>3242</v>
      </c>
      <c r="G63" s="2" t="s">
        <v>3243</v>
      </c>
      <c r="H63" s="7">
        <v>2</v>
      </c>
      <c r="I63" s="37" t="s">
        <v>587</v>
      </c>
      <c r="J63" s="24">
        <v>45338</v>
      </c>
    </row>
    <row r="64" spans="1:10" ht="16.5" customHeight="1">
      <c r="A64" s="7" t="s">
        <v>3176</v>
      </c>
      <c r="B64" s="7"/>
      <c r="C64" s="41">
        <v>45344</v>
      </c>
      <c r="D64" s="7" t="s">
        <v>3177</v>
      </c>
      <c r="E64" s="7">
        <v>10408341</v>
      </c>
      <c r="F64" s="2" t="s">
        <v>342</v>
      </c>
      <c r="G64" s="2" t="s">
        <v>3244</v>
      </c>
      <c r="H64" s="7">
        <v>4</v>
      </c>
      <c r="I64" s="37" t="s">
        <v>587</v>
      </c>
      <c r="J64" s="24">
        <v>45378</v>
      </c>
    </row>
    <row r="65" spans="1:10" ht="16.5" customHeight="1">
      <c r="A65" s="7" t="s">
        <v>3176</v>
      </c>
      <c r="B65" s="7"/>
      <c r="C65" s="41">
        <v>45344</v>
      </c>
      <c r="D65" s="7" t="s">
        <v>3177</v>
      </c>
      <c r="E65" s="7" t="s">
        <v>430</v>
      </c>
      <c r="F65" s="2" t="s">
        <v>428</v>
      </c>
      <c r="G65" s="2" t="s">
        <v>3245</v>
      </c>
      <c r="H65" s="25">
        <v>4</v>
      </c>
      <c r="I65" s="37" t="s">
        <v>587</v>
      </c>
      <c r="J65" s="24">
        <v>45378</v>
      </c>
    </row>
    <row r="66" spans="1:10" ht="16.5" customHeight="1">
      <c r="A66" s="7" t="s">
        <v>3176</v>
      </c>
      <c r="B66" s="7"/>
      <c r="C66" s="41">
        <v>45363</v>
      </c>
      <c r="D66" s="7" t="s">
        <v>3177</v>
      </c>
      <c r="E66" s="7">
        <v>10404892</v>
      </c>
      <c r="F66" s="2" t="s">
        <v>3246</v>
      </c>
      <c r="G66" s="2" t="s">
        <v>3247</v>
      </c>
      <c r="H66" s="7">
        <v>2</v>
      </c>
      <c r="I66" s="37" t="s">
        <v>587</v>
      </c>
      <c r="J66" s="24">
        <v>45408</v>
      </c>
    </row>
    <row r="67" spans="1:10" ht="16.5" customHeight="1">
      <c r="A67" s="7" t="s">
        <v>3197</v>
      </c>
      <c r="B67" s="7"/>
      <c r="C67" s="41">
        <v>45363</v>
      </c>
      <c r="D67" s="7" t="s">
        <v>3177</v>
      </c>
      <c r="E67" s="7" t="s">
        <v>410</v>
      </c>
      <c r="F67" s="2" t="s">
        <v>408</v>
      </c>
      <c r="G67" s="2" t="s">
        <v>3248</v>
      </c>
      <c r="H67" s="7">
        <v>1</v>
      </c>
      <c r="I67" s="37" t="s">
        <v>587</v>
      </c>
      <c r="J67" s="24">
        <v>45378</v>
      </c>
    </row>
    <row r="68" spans="1:10" ht="16.5" customHeight="1">
      <c r="A68" s="7" t="s">
        <v>3197</v>
      </c>
      <c r="B68" s="7"/>
      <c r="C68" s="41">
        <v>45363</v>
      </c>
      <c r="D68" s="7" t="s">
        <v>3177</v>
      </c>
      <c r="E68" s="7">
        <v>10404892</v>
      </c>
      <c r="F68" s="2" t="s">
        <v>3246</v>
      </c>
      <c r="G68" s="2" t="s">
        <v>3247</v>
      </c>
      <c r="H68" s="7">
        <v>1</v>
      </c>
      <c r="I68" s="37" t="s">
        <v>587</v>
      </c>
      <c r="J68" s="24">
        <v>45378</v>
      </c>
    </row>
    <row r="69" spans="1:10" ht="16.5" customHeight="1">
      <c r="A69" s="7" t="s">
        <v>3197</v>
      </c>
      <c r="B69" s="7"/>
      <c r="C69" s="41"/>
      <c r="D69" s="7" t="s">
        <v>3177</v>
      </c>
      <c r="E69" s="7" t="s">
        <v>3249</v>
      </c>
      <c r="F69" s="2" t="s">
        <v>3250</v>
      </c>
      <c r="G69" s="2"/>
      <c r="H69" s="7">
        <v>1</v>
      </c>
      <c r="I69" s="37" t="s">
        <v>587</v>
      </c>
      <c r="J69" s="24">
        <v>45415</v>
      </c>
    </row>
    <row r="70" spans="1:10" ht="16.5" customHeight="1">
      <c r="A70" s="7" t="s">
        <v>3197</v>
      </c>
      <c r="B70" s="7"/>
      <c r="C70" s="41"/>
      <c r="D70" s="7" t="s">
        <v>3177</v>
      </c>
      <c r="E70" s="7" t="s">
        <v>3251</v>
      </c>
      <c r="F70" s="2" t="s">
        <v>3252</v>
      </c>
      <c r="G70" s="2" t="s">
        <v>3253</v>
      </c>
      <c r="H70" s="7">
        <v>1</v>
      </c>
      <c r="I70" s="37" t="s">
        <v>587</v>
      </c>
      <c r="J70" s="24">
        <v>45415</v>
      </c>
    </row>
    <row r="71" spans="1:10" ht="16.5" customHeight="1">
      <c r="A71" s="7" t="s">
        <v>3197</v>
      </c>
      <c r="B71" s="7"/>
      <c r="C71" s="41">
        <v>45320</v>
      </c>
      <c r="D71" s="7" t="s">
        <v>3177</v>
      </c>
      <c r="E71" s="7" t="s">
        <v>410</v>
      </c>
      <c r="F71" s="10" t="s">
        <v>408</v>
      </c>
      <c r="G71" s="10" t="s">
        <v>408</v>
      </c>
      <c r="H71" s="7">
        <v>1</v>
      </c>
      <c r="I71" s="37" t="s">
        <v>587</v>
      </c>
      <c r="J71" s="24">
        <v>45415</v>
      </c>
    </row>
    <row r="72" spans="1:10" ht="16.5" customHeight="1">
      <c r="A72" s="7" t="s">
        <v>3197</v>
      </c>
      <c r="B72" s="7"/>
      <c r="C72" s="41">
        <v>45343</v>
      </c>
      <c r="D72" s="7" t="s">
        <v>3177</v>
      </c>
      <c r="E72" s="7">
        <v>10404892</v>
      </c>
      <c r="F72" s="2" t="s">
        <v>3246</v>
      </c>
      <c r="G72" s="2" t="s">
        <v>3254</v>
      </c>
      <c r="H72" s="7">
        <v>1</v>
      </c>
      <c r="I72" s="37" t="s">
        <v>587</v>
      </c>
      <c r="J72" s="24">
        <v>45415</v>
      </c>
    </row>
    <row r="73" spans="1:10" ht="16.5" customHeight="1">
      <c r="A73" s="7" t="s">
        <v>3197</v>
      </c>
      <c r="B73" s="7"/>
      <c r="C73" s="41">
        <v>45363</v>
      </c>
      <c r="D73" s="7" t="s">
        <v>3177</v>
      </c>
      <c r="E73" s="7" t="s">
        <v>352</v>
      </c>
      <c r="F73" s="10" t="s">
        <v>3178</v>
      </c>
      <c r="G73" s="10" t="s">
        <v>3179</v>
      </c>
      <c r="H73" s="7">
        <v>1</v>
      </c>
      <c r="I73" s="37" t="s">
        <v>587</v>
      </c>
      <c r="J73" s="24">
        <v>45415</v>
      </c>
    </row>
    <row r="74" spans="1:10" ht="16.350000000000001" customHeight="1">
      <c r="A74" s="7" t="s">
        <v>3197</v>
      </c>
      <c r="B74" s="7"/>
      <c r="C74" s="41"/>
      <c r="D74" s="7" t="s">
        <v>3177</v>
      </c>
      <c r="E74" s="7" t="s">
        <v>324</v>
      </c>
      <c r="F74" s="2" t="s">
        <v>3182</v>
      </c>
      <c r="G74" s="2"/>
      <c r="H74" s="7">
        <v>1</v>
      </c>
      <c r="I74" s="37" t="s">
        <v>587</v>
      </c>
      <c r="J74" s="24">
        <v>45415</v>
      </c>
    </row>
    <row r="75" spans="1:10" ht="16.5" customHeight="1">
      <c r="A75" s="7" t="s">
        <v>3197</v>
      </c>
      <c r="B75" s="7"/>
      <c r="C75" s="41">
        <v>45478</v>
      </c>
      <c r="D75" s="7" t="s">
        <v>3177</v>
      </c>
      <c r="E75" s="7">
        <v>10404892</v>
      </c>
      <c r="F75" s="2" t="s">
        <v>3246</v>
      </c>
      <c r="G75" s="2" t="s">
        <v>3254</v>
      </c>
      <c r="H75" s="7">
        <v>1</v>
      </c>
      <c r="I75" s="37" t="s">
        <v>587</v>
      </c>
      <c r="J75" s="46">
        <v>45511</v>
      </c>
    </row>
    <row r="76" spans="1:10" ht="16.5" customHeight="1">
      <c r="A76" s="7" t="s">
        <v>3197</v>
      </c>
      <c r="B76" s="7"/>
      <c r="C76" s="41">
        <v>45478</v>
      </c>
      <c r="D76" s="7" t="s">
        <v>3177</v>
      </c>
      <c r="E76" s="7">
        <v>10867661</v>
      </c>
      <c r="F76" s="32" t="s">
        <v>3214</v>
      </c>
      <c r="G76" s="32" t="s">
        <v>3215</v>
      </c>
      <c r="H76" s="7">
        <v>5</v>
      </c>
      <c r="I76" s="37" t="s">
        <v>587</v>
      </c>
      <c r="J76" s="46">
        <v>45511</v>
      </c>
    </row>
    <row r="77" spans="1:10" ht="16.5" customHeight="1">
      <c r="A77" s="7" t="s">
        <v>3197</v>
      </c>
      <c r="B77" s="7"/>
      <c r="C77" s="41">
        <v>45478</v>
      </c>
      <c r="D77" s="7" t="s">
        <v>3177</v>
      </c>
      <c r="E77" s="7" t="s">
        <v>352</v>
      </c>
      <c r="F77" s="2" t="s">
        <v>3178</v>
      </c>
      <c r="G77" s="2" t="s">
        <v>3209</v>
      </c>
      <c r="H77" s="7">
        <v>1</v>
      </c>
      <c r="I77" s="37" t="s">
        <v>587</v>
      </c>
      <c r="J77" s="46">
        <v>45511</v>
      </c>
    </row>
    <row r="78" spans="1:10" ht="16.5" customHeight="1">
      <c r="A78" s="7" t="s">
        <v>3197</v>
      </c>
      <c r="B78" s="7"/>
      <c r="C78" s="41">
        <v>45478</v>
      </c>
      <c r="D78" s="7" t="s">
        <v>3177</v>
      </c>
      <c r="E78" s="7">
        <v>10408341</v>
      </c>
      <c r="F78" s="2" t="s">
        <v>342</v>
      </c>
      <c r="G78" s="2" t="s">
        <v>3253</v>
      </c>
      <c r="H78" s="7">
        <v>1</v>
      </c>
      <c r="I78" s="37" t="s">
        <v>587</v>
      </c>
      <c r="J78" s="46">
        <v>45511</v>
      </c>
    </row>
    <row r="79" spans="1:10" ht="16.5" customHeight="1">
      <c r="A79" s="7" t="s">
        <v>3197</v>
      </c>
      <c r="B79" s="7"/>
      <c r="C79" s="41">
        <v>45478</v>
      </c>
      <c r="D79" s="7" t="s">
        <v>3177</v>
      </c>
      <c r="E79" s="7">
        <v>10409303</v>
      </c>
      <c r="F79" s="2" t="s">
        <v>474</v>
      </c>
      <c r="G79" s="2"/>
      <c r="H79" s="7">
        <v>1</v>
      </c>
      <c r="I79" s="37" t="s">
        <v>587</v>
      </c>
      <c r="J79" s="46">
        <v>45511</v>
      </c>
    </row>
    <row r="80" spans="1:10" ht="16.5" customHeight="1">
      <c r="A80" s="7" t="s">
        <v>3197</v>
      </c>
      <c r="B80" s="7"/>
      <c r="C80" s="41">
        <v>45499</v>
      </c>
      <c r="D80" s="7" t="s">
        <v>3177</v>
      </c>
      <c r="E80" s="7">
        <v>10217650</v>
      </c>
      <c r="F80" s="2" t="s">
        <v>624</v>
      </c>
      <c r="G80" s="2" t="s">
        <v>3255</v>
      </c>
      <c r="H80" s="7">
        <v>1</v>
      </c>
      <c r="I80" s="37" t="s">
        <v>587</v>
      </c>
      <c r="J80" s="46">
        <v>45576</v>
      </c>
    </row>
    <row r="81" spans="1:10" ht="16.5" customHeight="1">
      <c r="A81" s="7" t="s">
        <v>3197</v>
      </c>
      <c r="B81" s="7"/>
      <c r="C81" s="41">
        <v>45499</v>
      </c>
      <c r="D81" s="7" t="s">
        <v>3177</v>
      </c>
      <c r="E81" s="7">
        <v>10395279</v>
      </c>
      <c r="F81" s="2" t="s">
        <v>436</v>
      </c>
      <c r="G81" s="2" t="s">
        <v>3256</v>
      </c>
      <c r="H81" s="7">
        <v>1</v>
      </c>
      <c r="I81" s="37" t="s">
        <v>587</v>
      </c>
      <c r="J81" s="46">
        <v>45576</v>
      </c>
    </row>
    <row r="82" spans="1:10" ht="16.5" customHeight="1">
      <c r="A82" s="7" t="s">
        <v>3197</v>
      </c>
      <c r="B82" s="7"/>
      <c r="C82" s="41">
        <v>45499</v>
      </c>
      <c r="D82" s="7" t="s">
        <v>3177</v>
      </c>
      <c r="E82" s="7">
        <v>10404892</v>
      </c>
      <c r="F82" s="2" t="s">
        <v>3246</v>
      </c>
      <c r="G82" s="2" t="s">
        <v>460</v>
      </c>
      <c r="H82" s="7">
        <v>1</v>
      </c>
      <c r="I82" s="37" t="s">
        <v>587</v>
      </c>
      <c r="J82" s="46">
        <v>45576</v>
      </c>
    </row>
    <row r="83" spans="1:10" ht="16.5" customHeight="1">
      <c r="A83" s="7" t="s">
        <v>3197</v>
      </c>
      <c r="B83" s="7"/>
      <c r="C83" s="41">
        <v>45499</v>
      </c>
      <c r="D83" s="7" t="s">
        <v>3177</v>
      </c>
      <c r="E83" s="7">
        <v>10404892</v>
      </c>
      <c r="F83" s="2" t="s">
        <v>3246</v>
      </c>
      <c r="G83" s="2" t="s">
        <v>460</v>
      </c>
      <c r="H83" s="7">
        <v>1</v>
      </c>
      <c r="I83" s="37" t="s">
        <v>587</v>
      </c>
      <c r="J83" s="46">
        <v>45576</v>
      </c>
    </row>
    <row r="84" spans="1:10" ht="16.5" customHeight="1">
      <c r="A84" s="7" t="s">
        <v>3176</v>
      </c>
      <c r="B84" s="7" t="s">
        <v>3257</v>
      </c>
      <c r="C84" s="41">
        <v>45554</v>
      </c>
      <c r="D84" s="7" t="s">
        <v>3177</v>
      </c>
      <c r="E84" s="7" t="s">
        <v>613</v>
      </c>
      <c r="F84" s="2" t="s">
        <v>610</v>
      </c>
      <c r="G84" s="2" t="s">
        <v>3258</v>
      </c>
      <c r="H84" s="7">
        <v>3</v>
      </c>
      <c r="I84" s="37" t="s">
        <v>587</v>
      </c>
      <c r="J84" s="24" t="s">
        <v>3259</v>
      </c>
    </row>
    <row r="85" spans="1:10" ht="16.350000000000001" customHeight="1">
      <c r="A85" s="7" t="s">
        <v>3176</v>
      </c>
      <c r="B85" s="7" t="s">
        <v>3257</v>
      </c>
      <c r="C85" s="41">
        <v>45554</v>
      </c>
      <c r="D85" s="7" t="s">
        <v>3177</v>
      </c>
      <c r="E85" s="7" t="s">
        <v>311</v>
      </c>
      <c r="F85" s="2" t="s">
        <v>309</v>
      </c>
      <c r="G85" s="2" t="s">
        <v>3181</v>
      </c>
      <c r="H85" s="7">
        <v>20</v>
      </c>
      <c r="I85" s="37" t="s">
        <v>587</v>
      </c>
      <c r="J85" s="24">
        <v>45581</v>
      </c>
    </row>
    <row r="86" spans="1:10" ht="16.350000000000001" customHeight="1">
      <c r="A86" s="7" t="s">
        <v>3176</v>
      </c>
      <c r="B86" s="7" t="s">
        <v>3257</v>
      </c>
      <c r="C86" s="41">
        <v>45554</v>
      </c>
      <c r="D86" s="7" t="s">
        <v>3177</v>
      </c>
      <c r="E86" s="7" t="s">
        <v>315</v>
      </c>
      <c r="F86" s="2" t="s">
        <v>3260</v>
      </c>
      <c r="G86" s="2" t="s">
        <v>314</v>
      </c>
      <c r="H86" s="7">
        <v>30</v>
      </c>
      <c r="I86" s="37" t="s">
        <v>587</v>
      </c>
      <c r="J86" s="24">
        <v>45581</v>
      </c>
    </row>
    <row r="87" spans="1:10" ht="16.350000000000001" customHeight="1">
      <c r="A87" s="7" t="s">
        <v>3176</v>
      </c>
      <c r="B87" s="7" t="s">
        <v>3257</v>
      </c>
      <c r="C87" s="41">
        <v>45554</v>
      </c>
      <c r="D87" s="7" t="s">
        <v>3177</v>
      </c>
      <c r="E87" s="7" t="s">
        <v>686</v>
      </c>
      <c r="F87" s="2" t="s">
        <v>684</v>
      </c>
      <c r="G87" s="2" t="s">
        <v>685</v>
      </c>
      <c r="H87" s="7">
        <v>1</v>
      </c>
      <c r="I87" s="37" t="s">
        <v>587</v>
      </c>
      <c r="J87" s="24" t="s">
        <v>3259</v>
      </c>
    </row>
    <row r="88" spans="1:10" ht="16.350000000000001" customHeight="1">
      <c r="A88" s="7" t="s">
        <v>3176</v>
      </c>
      <c r="B88" s="7" t="s">
        <v>3257</v>
      </c>
      <c r="C88" s="41">
        <v>45554</v>
      </c>
      <c r="D88" s="7" t="s">
        <v>3177</v>
      </c>
      <c r="E88" s="7">
        <v>10395279</v>
      </c>
      <c r="F88" s="2" t="s">
        <v>436</v>
      </c>
      <c r="G88" s="2" t="s">
        <v>3256</v>
      </c>
      <c r="H88" s="7">
        <v>5</v>
      </c>
      <c r="I88" s="37" t="s">
        <v>587</v>
      </c>
      <c r="J88" s="24" t="s">
        <v>3259</v>
      </c>
    </row>
    <row r="89" spans="1:10" ht="16.350000000000001" customHeight="1">
      <c r="A89" s="7" t="s">
        <v>3176</v>
      </c>
      <c r="B89" s="7" t="s">
        <v>3257</v>
      </c>
      <c r="C89" s="41">
        <v>45554</v>
      </c>
      <c r="D89" s="7" t="s">
        <v>3177</v>
      </c>
      <c r="E89" s="7" t="s">
        <v>302</v>
      </c>
      <c r="F89" s="2" t="s">
        <v>3261</v>
      </c>
      <c r="G89" s="2" t="s">
        <v>301</v>
      </c>
      <c r="H89" s="7">
        <v>40</v>
      </c>
      <c r="I89" s="37" t="s">
        <v>587</v>
      </c>
      <c r="J89" s="24" t="s">
        <v>3259</v>
      </c>
    </row>
    <row r="90" spans="1:10" ht="16.350000000000001" customHeight="1">
      <c r="A90" s="7" t="s">
        <v>3176</v>
      </c>
      <c r="B90" s="7" t="s">
        <v>3257</v>
      </c>
      <c r="C90" s="41">
        <v>45554</v>
      </c>
      <c r="D90" s="7" t="s">
        <v>3177</v>
      </c>
      <c r="E90" s="7" t="s">
        <v>305</v>
      </c>
      <c r="F90" s="2" t="s">
        <v>3262</v>
      </c>
      <c r="G90" s="2" t="s">
        <v>301</v>
      </c>
      <c r="H90" s="7">
        <v>40</v>
      </c>
      <c r="I90" s="37" t="s">
        <v>587</v>
      </c>
      <c r="J90" s="24" t="s">
        <v>3259</v>
      </c>
    </row>
    <row r="91" spans="1:10" ht="16.350000000000001" customHeight="1">
      <c r="A91" s="7" t="s">
        <v>3176</v>
      </c>
      <c r="B91" s="7" t="s">
        <v>3257</v>
      </c>
      <c r="C91" s="41">
        <v>45554</v>
      </c>
      <c r="D91" s="7" t="s">
        <v>3177</v>
      </c>
      <c r="E91" s="7" t="s">
        <v>665</v>
      </c>
      <c r="F91" s="2" t="s">
        <v>663</v>
      </c>
      <c r="G91" s="2" t="s">
        <v>3263</v>
      </c>
      <c r="H91" s="7">
        <v>20</v>
      </c>
      <c r="I91" s="37" t="s">
        <v>587</v>
      </c>
      <c r="J91" s="24" t="s">
        <v>3259</v>
      </c>
    </row>
    <row r="92" spans="1:10" ht="16.350000000000001" customHeight="1" thickBot="1">
      <c r="A92" s="26" t="s">
        <v>3176</v>
      </c>
      <c r="B92" s="26" t="s">
        <v>3257</v>
      </c>
      <c r="C92" s="47">
        <v>45554</v>
      </c>
      <c r="D92" s="26" t="s">
        <v>3177</v>
      </c>
      <c r="E92" s="26" t="s">
        <v>668</v>
      </c>
      <c r="F92" s="5" t="s">
        <v>666</v>
      </c>
      <c r="G92" s="5" t="s">
        <v>3264</v>
      </c>
      <c r="H92" s="26">
        <v>20</v>
      </c>
      <c r="I92" s="39" t="s">
        <v>587</v>
      </c>
      <c r="J92" s="24" t="s">
        <v>3259</v>
      </c>
    </row>
    <row r="93" spans="1:10" ht="16.350000000000001" customHeight="1">
      <c r="A93" s="48" t="s">
        <v>3176</v>
      </c>
      <c r="B93" s="49" t="s">
        <v>3257</v>
      </c>
      <c r="C93" s="50">
        <v>45638</v>
      </c>
      <c r="D93" s="51" t="s">
        <v>3177</v>
      </c>
      <c r="E93" s="73">
        <v>10202556</v>
      </c>
      <c r="F93" s="52" t="s">
        <v>673</v>
      </c>
      <c r="G93" s="52" t="s">
        <v>3265</v>
      </c>
      <c r="H93" s="51">
        <v>30</v>
      </c>
      <c r="I93" s="53" t="s">
        <v>587</v>
      </c>
      <c r="J93" s="54">
        <v>45699</v>
      </c>
    </row>
    <row r="94" spans="1:10" ht="16.350000000000001" customHeight="1">
      <c r="A94" s="55" t="s">
        <v>3176</v>
      </c>
      <c r="B94" s="36" t="s">
        <v>3257</v>
      </c>
      <c r="C94" s="41">
        <v>45638</v>
      </c>
      <c r="D94" s="7" t="s">
        <v>3177</v>
      </c>
      <c r="E94" s="74" t="s">
        <v>421</v>
      </c>
      <c r="F94" s="2" t="s">
        <v>417</v>
      </c>
      <c r="G94" s="2" t="s">
        <v>416</v>
      </c>
      <c r="H94" s="7">
        <v>5</v>
      </c>
      <c r="I94" s="37" t="s">
        <v>587</v>
      </c>
      <c r="J94" s="56">
        <v>45741</v>
      </c>
    </row>
    <row r="95" spans="1:10" ht="16.350000000000001" customHeight="1">
      <c r="A95" s="55" t="s">
        <v>3176</v>
      </c>
      <c r="B95" s="36" t="s">
        <v>3266</v>
      </c>
      <c r="C95" s="41">
        <v>45638</v>
      </c>
      <c r="D95" s="7" t="s">
        <v>3177</v>
      </c>
      <c r="E95" s="4" t="s">
        <v>225</v>
      </c>
      <c r="F95" s="3" t="s">
        <v>3267</v>
      </c>
      <c r="G95" s="3" t="s">
        <v>3268</v>
      </c>
      <c r="H95" s="7">
        <v>5</v>
      </c>
      <c r="I95" s="37" t="s">
        <v>587</v>
      </c>
      <c r="J95" s="56">
        <v>45741</v>
      </c>
    </row>
    <row r="96" spans="1:10" ht="16.350000000000001" customHeight="1">
      <c r="A96" s="55" t="s">
        <v>3176</v>
      </c>
      <c r="B96" s="36" t="s">
        <v>3266</v>
      </c>
      <c r="C96" s="41">
        <v>45638</v>
      </c>
      <c r="D96" s="7" t="s">
        <v>3177</v>
      </c>
      <c r="E96" s="4" t="s">
        <v>3269</v>
      </c>
      <c r="F96" s="3" t="s">
        <v>3270</v>
      </c>
      <c r="G96" s="3" t="s">
        <v>3271</v>
      </c>
      <c r="H96" s="7">
        <v>5</v>
      </c>
      <c r="I96" s="37" t="s">
        <v>587</v>
      </c>
      <c r="J96" s="56">
        <v>45699</v>
      </c>
    </row>
    <row r="97" spans="1:14" ht="16.350000000000001" customHeight="1">
      <c r="A97" s="55" t="s">
        <v>3176</v>
      </c>
      <c r="B97" s="36" t="s">
        <v>3266</v>
      </c>
      <c r="C97" s="41">
        <v>45638</v>
      </c>
      <c r="D97" s="7" t="s">
        <v>3177</v>
      </c>
      <c r="E97" s="4">
        <v>10219379</v>
      </c>
      <c r="F97" s="3" t="s">
        <v>1564</v>
      </c>
      <c r="G97" s="3" t="s">
        <v>1236</v>
      </c>
      <c r="H97" s="7">
        <v>3</v>
      </c>
      <c r="I97" s="37" t="s">
        <v>587</v>
      </c>
      <c r="J97" s="56">
        <v>45741</v>
      </c>
    </row>
    <row r="98" spans="1:14" ht="16.350000000000001" customHeight="1">
      <c r="A98" s="55" t="s">
        <v>3176</v>
      </c>
      <c r="B98" s="36" t="s">
        <v>3266</v>
      </c>
      <c r="C98" s="41">
        <v>45638</v>
      </c>
      <c r="D98" s="7" t="s">
        <v>3177</v>
      </c>
      <c r="E98" s="4">
        <v>10219436</v>
      </c>
      <c r="F98" s="3" t="s">
        <v>1235</v>
      </c>
      <c r="G98" s="3" t="s">
        <v>1236</v>
      </c>
      <c r="H98" s="7">
        <v>3</v>
      </c>
      <c r="I98" s="37" t="s">
        <v>587</v>
      </c>
      <c r="J98" s="56">
        <v>45741</v>
      </c>
    </row>
    <row r="99" spans="1:14" ht="16.350000000000001" customHeight="1">
      <c r="A99" s="55" t="s">
        <v>3176</v>
      </c>
      <c r="B99" s="36" t="s">
        <v>3266</v>
      </c>
      <c r="C99" s="41">
        <v>45638</v>
      </c>
      <c r="D99" s="7" t="s">
        <v>3177</v>
      </c>
      <c r="E99" s="4">
        <v>10219383</v>
      </c>
      <c r="F99" s="3" t="s">
        <v>1296</v>
      </c>
      <c r="G99" s="3" t="s">
        <v>1236</v>
      </c>
      <c r="H99" s="7">
        <v>3</v>
      </c>
      <c r="I99" s="37" t="s">
        <v>587</v>
      </c>
      <c r="J99" s="56">
        <v>45741</v>
      </c>
    </row>
    <row r="100" spans="1:14" ht="16.350000000000001" customHeight="1">
      <c r="A100" s="55" t="s">
        <v>3176</v>
      </c>
      <c r="B100" s="36" t="s">
        <v>3266</v>
      </c>
      <c r="C100" s="41">
        <v>45638</v>
      </c>
      <c r="D100" s="7" t="s">
        <v>3177</v>
      </c>
      <c r="E100" s="74">
        <v>10219504</v>
      </c>
      <c r="F100" s="2" t="s">
        <v>1298</v>
      </c>
      <c r="G100" s="2" t="s">
        <v>1236</v>
      </c>
      <c r="H100" s="7">
        <v>3</v>
      </c>
      <c r="I100" s="37" t="s">
        <v>587</v>
      </c>
      <c r="J100" s="56">
        <v>45741</v>
      </c>
    </row>
    <row r="101" spans="1:14" ht="16.350000000000001" customHeight="1">
      <c r="A101" s="55" t="s">
        <v>3176</v>
      </c>
      <c r="B101" s="36" t="s">
        <v>3257</v>
      </c>
      <c r="C101" s="41">
        <v>45638</v>
      </c>
      <c r="D101" s="7" t="s">
        <v>3177</v>
      </c>
      <c r="E101" s="84">
        <v>10223711</v>
      </c>
      <c r="F101" s="15" t="s">
        <v>964</v>
      </c>
      <c r="G101" s="15" t="s">
        <v>3272</v>
      </c>
      <c r="H101" s="7">
        <v>1</v>
      </c>
      <c r="I101" s="37" t="s">
        <v>587</v>
      </c>
      <c r="J101" s="56">
        <v>45741</v>
      </c>
    </row>
    <row r="102" spans="1:14" ht="16.350000000000001" customHeight="1">
      <c r="A102" s="55" t="s">
        <v>3176</v>
      </c>
      <c r="B102" s="36" t="s">
        <v>3257</v>
      </c>
      <c r="C102" s="41">
        <v>45638</v>
      </c>
      <c r="D102" s="7" t="s">
        <v>3177</v>
      </c>
      <c r="E102" s="84">
        <v>10395586</v>
      </c>
      <c r="F102" s="15" t="s">
        <v>931</v>
      </c>
      <c r="G102" s="15" t="s">
        <v>932</v>
      </c>
      <c r="H102" s="7">
        <v>2</v>
      </c>
      <c r="I102" s="37" t="s">
        <v>587</v>
      </c>
      <c r="J102" s="56">
        <v>45741</v>
      </c>
    </row>
    <row r="103" spans="1:14" ht="16.350000000000001" customHeight="1">
      <c r="A103" s="55" t="s">
        <v>3176</v>
      </c>
      <c r="B103" s="36" t="s">
        <v>3257</v>
      </c>
      <c r="C103" s="41">
        <v>45638</v>
      </c>
      <c r="D103" s="7" t="s">
        <v>3177</v>
      </c>
      <c r="E103" s="84">
        <v>10416979</v>
      </c>
      <c r="F103" s="15" t="s">
        <v>934</v>
      </c>
      <c r="G103" s="15" t="s">
        <v>935</v>
      </c>
      <c r="H103" s="7">
        <v>2</v>
      </c>
      <c r="I103" s="37" t="s">
        <v>587</v>
      </c>
      <c r="J103" s="56">
        <v>45741</v>
      </c>
    </row>
    <row r="104" spans="1:14" ht="16.350000000000001" customHeight="1">
      <c r="A104" s="55" t="s">
        <v>3176</v>
      </c>
      <c r="B104" s="36" t="s">
        <v>3257</v>
      </c>
      <c r="C104" s="41">
        <v>45638</v>
      </c>
      <c r="D104" s="7" t="s">
        <v>3177</v>
      </c>
      <c r="E104" s="84">
        <v>10223701</v>
      </c>
      <c r="F104" s="15" t="s">
        <v>966</v>
      </c>
      <c r="G104" s="15" t="s">
        <v>967</v>
      </c>
      <c r="H104" s="7">
        <v>2</v>
      </c>
      <c r="I104" s="37" t="s">
        <v>587</v>
      </c>
      <c r="J104" s="56">
        <v>45741</v>
      </c>
    </row>
    <row r="105" spans="1:14" ht="16.350000000000001" customHeight="1">
      <c r="A105" s="55" t="s">
        <v>3176</v>
      </c>
      <c r="B105" s="36" t="s">
        <v>3257</v>
      </c>
      <c r="C105" s="41">
        <v>45638</v>
      </c>
      <c r="D105" s="7" t="s">
        <v>3177</v>
      </c>
      <c r="E105" s="84" t="s">
        <v>522</v>
      </c>
      <c r="F105" s="15" t="s">
        <v>520</v>
      </c>
      <c r="G105" s="15" t="s">
        <v>521</v>
      </c>
      <c r="H105" s="7">
        <v>6</v>
      </c>
      <c r="I105" s="37" t="s">
        <v>587</v>
      </c>
      <c r="J105" s="56">
        <v>45741</v>
      </c>
      <c r="K105" s="384" t="e" vm="1">
        <v>#VALUE!</v>
      </c>
      <c r="L105" s="384"/>
      <c r="M105" s="384"/>
      <c r="N105" s="384"/>
    </row>
    <row r="106" spans="1:14" ht="16.350000000000001" customHeight="1">
      <c r="A106" s="55" t="s">
        <v>3176</v>
      </c>
      <c r="B106" s="36" t="s">
        <v>3257</v>
      </c>
      <c r="C106" s="41">
        <v>45638</v>
      </c>
      <c r="D106" s="7" t="s">
        <v>3177</v>
      </c>
      <c r="E106" s="84" t="s">
        <v>524</v>
      </c>
      <c r="F106" s="15" t="s">
        <v>523</v>
      </c>
      <c r="G106" s="15" t="s">
        <v>521</v>
      </c>
      <c r="H106" s="7">
        <v>6</v>
      </c>
      <c r="I106" s="37" t="s">
        <v>587</v>
      </c>
      <c r="J106" s="56">
        <v>45741</v>
      </c>
      <c r="K106" s="384"/>
      <c r="L106" s="384"/>
      <c r="M106" s="384"/>
      <c r="N106" s="384"/>
    </row>
    <row r="107" spans="1:14" ht="16.350000000000001" customHeight="1">
      <c r="A107" s="55" t="s">
        <v>3176</v>
      </c>
      <c r="B107" s="36" t="s">
        <v>3257</v>
      </c>
      <c r="C107" s="41">
        <v>45638</v>
      </c>
      <c r="D107" s="7" t="s">
        <v>3177</v>
      </c>
      <c r="E107" s="84" t="s">
        <v>527</v>
      </c>
      <c r="F107" s="15" t="s">
        <v>525</v>
      </c>
      <c r="G107" s="15" t="s">
        <v>521</v>
      </c>
      <c r="H107" s="7">
        <v>6</v>
      </c>
      <c r="I107" s="37" t="s">
        <v>587</v>
      </c>
      <c r="J107" s="56">
        <v>45741</v>
      </c>
      <c r="K107" s="384"/>
      <c r="L107" s="384"/>
      <c r="M107" s="384"/>
      <c r="N107" s="384"/>
    </row>
    <row r="108" spans="1:14" ht="16.350000000000001" customHeight="1">
      <c r="A108" s="55" t="s">
        <v>3176</v>
      </c>
      <c r="B108" s="36" t="s">
        <v>3257</v>
      </c>
      <c r="C108" s="41">
        <v>45638</v>
      </c>
      <c r="D108" s="7" t="s">
        <v>3177</v>
      </c>
      <c r="E108" s="84" t="s">
        <v>529</v>
      </c>
      <c r="F108" s="15" t="s">
        <v>528</v>
      </c>
      <c r="G108" s="15" t="s">
        <v>521</v>
      </c>
      <c r="H108" s="7">
        <v>6</v>
      </c>
      <c r="I108" s="37" t="s">
        <v>587</v>
      </c>
      <c r="J108" s="56">
        <v>45741</v>
      </c>
      <c r="K108" s="1"/>
      <c r="L108" s="1"/>
      <c r="M108" s="1"/>
      <c r="N108" s="1"/>
    </row>
    <row r="109" spans="1:14" ht="16.350000000000001" customHeight="1">
      <c r="A109" s="55" t="s">
        <v>3176</v>
      </c>
      <c r="B109" s="36" t="s">
        <v>3257</v>
      </c>
      <c r="C109" s="41">
        <v>45638</v>
      </c>
      <c r="D109" s="7" t="s">
        <v>3177</v>
      </c>
      <c r="E109" s="84" t="s">
        <v>536</v>
      </c>
      <c r="F109" s="15" t="s">
        <v>534</v>
      </c>
      <c r="G109" s="15" t="s">
        <v>521</v>
      </c>
      <c r="H109" s="7">
        <v>12</v>
      </c>
      <c r="I109" s="37" t="s">
        <v>587</v>
      </c>
      <c r="J109" s="56">
        <v>45741</v>
      </c>
      <c r="K109" s="1"/>
      <c r="L109" s="1"/>
      <c r="M109" s="1"/>
      <c r="N109" s="1"/>
    </row>
    <row r="110" spans="1:14" ht="16.350000000000001" customHeight="1">
      <c r="A110" s="55" t="s">
        <v>3176</v>
      </c>
      <c r="B110" s="36" t="s">
        <v>3257</v>
      </c>
      <c r="C110" s="41">
        <v>45638</v>
      </c>
      <c r="D110" s="7" t="s">
        <v>3177</v>
      </c>
      <c r="E110" s="84" t="s">
        <v>540</v>
      </c>
      <c r="F110" s="15" t="s">
        <v>538</v>
      </c>
      <c r="G110" s="15" t="s">
        <v>3273</v>
      </c>
      <c r="H110" s="7">
        <v>2</v>
      </c>
      <c r="I110" s="37" t="s">
        <v>587</v>
      </c>
      <c r="J110" s="56">
        <v>45741</v>
      </c>
      <c r="K110" s="384" t="e" vm="2">
        <v>#VALUE!</v>
      </c>
      <c r="L110" s="384"/>
      <c r="M110" s="384"/>
      <c r="N110" s="384"/>
    </row>
    <row r="111" spans="1:14" ht="16.350000000000001" customHeight="1">
      <c r="A111" s="55" t="s">
        <v>3176</v>
      </c>
      <c r="B111" s="36" t="s">
        <v>3257</v>
      </c>
      <c r="C111" s="41">
        <v>45638</v>
      </c>
      <c r="D111" s="7" t="s">
        <v>3177</v>
      </c>
      <c r="E111" s="84" t="s">
        <v>541</v>
      </c>
      <c r="F111" s="15" t="s">
        <v>538</v>
      </c>
      <c r="G111" s="15" t="s">
        <v>3273</v>
      </c>
      <c r="H111" s="7">
        <v>2</v>
      </c>
      <c r="I111" s="37" t="s">
        <v>587</v>
      </c>
      <c r="J111" s="56">
        <v>45741</v>
      </c>
      <c r="K111" s="384"/>
      <c r="L111" s="384"/>
      <c r="M111" s="384"/>
      <c r="N111" s="384"/>
    </row>
    <row r="112" spans="1:14" ht="16.350000000000001" customHeight="1">
      <c r="A112" s="55" t="s">
        <v>3176</v>
      </c>
      <c r="B112" s="36" t="s">
        <v>3257</v>
      </c>
      <c r="C112" s="41">
        <v>45638</v>
      </c>
      <c r="D112" s="7" t="s">
        <v>3177</v>
      </c>
      <c r="E112" s="84" t="s">
        <v>544</v>
      </c>
      <c r="F112" s="15" t="s">
        <v>542</v>
      </c>
      <c r="G112" s="15" t="s">
        <v>3274</v>
      </c>
      <c r="H112" s="7">
        <v>2</v>
      </c>
      <c r="I112" s="37" t="s">
        <v>587</v>
      </c>
      <c r="J112" s="56">
        <v>45741</v>
      </c>
      <c r="K112" s="384"/>
      <c r="L112" s="384"/>
      <c r="M112" s="384"/>
      <c r="N112" s="384"/>
    </row>
    <row r="113" spans="1:14" ht="16.350000000000001" customHeight="1">
      <c r="A113" s="55" t="s">
        <v>3176</v>
      </c>
      <c r="B113" s="36" t="s">
        <v>3257</v>
      </c>
      <c r="C113" s="41">
        <v>45638</v>
      </c>
      <c r="D113" s="7" t="s">
        <v>3177</v>
      </c>
      <c r="E113" s="84" t="s">
        <v>547</v>
      </c>
      <c r="F113" s="15" t="s">
        <v>545</v>
      </c>
      <c r="G113" s="15" t="s">
        <v>3275</v>
      </c>
      <c r="H113" s="7">
        <v>2</v>
      </c>
      <c r="I113" s="37" t="s">
        <v>587</v>
      </c>
      <c r="J113" s="56">
        <v>45741</v>
      </c>
      <c r="K113" s="1"/>
      <c r="L113" s="1"/>
      <c r="M113" s="1"/>
      <c r="N113" s="1"/>
    </row>
    <row r="114" spans="1:14" ht="16.350000000000001" customHeight="1">
      <c r="A114" s="55" t="s">
        <v>3176</v>
      </c>
      <c r="B114" s="36" t="s">
        <v>3257</v>
      </c>
      <c r="C114" s="41">
        <v>45638</v>
      </c>
      <c r="D114" s="7" t="s">
        <v>3177</v>
      </c>
      <c r="E114" s="84" t="s">
        <v>549</v>
      </c>
      <c r="F114" s="15" t="s">
        <v>548</v>
      </c>
      <c r="G114" s="15" t="s">
        <v>3275</v>
      </c>
      <c r="H114" s="7">
        <v>2</v>
      </c>
      <c r="I114" s="37" t="s">
        <v>587</v>
      </c>
      <c r="J114" s="56">
        <v>45741</v>
      </c>
      <c r="K114" s="1"/>
      <c r="L114" s="1"/>
      <c r="M114" s="1"/>
      <c r="N114" s="1"/>
    </row>
    <row r="115" spans="1:14" ht="16.350000000000001" customHeight="1">
      <c r="A115" s="55" t="s">
        <v>3176</v>
      </c>
      <c r="B115" s="36" t="s">
        <v>3257</v>
      </c>
      <c r="C115" s="41">
        <v>45638</v>
      </c>
      <c r="D115" s="7" t="s">
        <v>3177</v>
      </c>
      <c r="E115" s="84" t="s">
        <v>551</v>
      </c>
      <c r="F115" s="15" t="s">
        <v>550</v>
      </c>
      <c r="G115" s="15" t="s">
        <v>3275</v>
      </c>
      <c r="H115" s="7">
        <v>2</v>
      </c>
      <c r="I115" s="37" t="s">
        <v>587</v>
      </c>
      <c r="J115" s="56">
        <v>45741</v>
      </c>
      <c r="K115" s="1"/>
      <c r="L115" s="1"/>
      <c r="M115" s="1"/>
      <c r="N115" s="1"/>
    </row>
    <row r="116" spans="1:14" ht="16.350000000000001" customHeight="1">
      <c r="A116" s="55" t="s">
        <v>3176</v>
      </c>
      <c r="B116" s="36" t="s">
        <v>3257</v>
      </c>
      <c r="C116" s="41">
        <v>45638</v>
      </c>
      <c r="D116" s="7" t="s">
        <v>3177</v>
      </c>
      <c r="E116" s="84" t="s">
        <v>464</v>
      </c>
      <c r="F116" s="15" t="s">
        <v>462</v>
      </c>
      <c r="G116" s="15" t="s">
        <v>463</v>
      </c>
      <c r="H116" s="7">
        <v>5</v>
      </c>
      <c r="I116" s="37" t="s">
        <v>587</v>
      </c>
      <c r="J116" s="56">
        <v>45699</v>
      </c>
      <c r="K116" s="384" t="e" vm="3">
        <v>#VALUE!</v>
      </c>
      <c r="L116" s="384"/>
      <c r="M116" s="384"/>
      <c r="N116" s="384"/>
    </row>
    <row r="117" spans="1:14" ht="16.350000000000001" customHeight="1">
      <c r="A117" s="55" t="s">
        <v>3176</v>
      </c>
      <c r="B117" s="36" t="s">
        <v>3257</v>
      </c>
      <c r="C117" s="41">
        <v>45638</v>
      </c>
      <c r="D117" s="7" t="s">
        <v>3177</v>
      </c>
      <c r="E117" s="84">
        <v>10223962</v>
      </c>
      <c r="F117" s="15" t="s">
        <v>937</v>
      </c>
      <c r="G117" s="15" t="s">
        <v>938</v>
      </c>
      <c r="H117" s="7">
        <v>1</v>
      </c>
      <c r="I117" s="37" t="s">
        <v>587</v>
      </c>
      <c r="J117" s="56">
        <v>45699</v>
      </c>
      <c r="K117" s="384"/>
      <c r="L117" s="384"/>
      <c r="M117" s="384"/>
      <c r="N117" s="384"/>
    </row>
    <row r="118" spans="1:14" ht="16.350000000000001" customHeight="1">
      <c r="A118" s="55" t="s">
        <v>3176</v>
      </c>
      <c r="B118" s="36" t="s">
        <v>3257</v>
      </c>
      <c r="C118" s="41">
        <v>45638</v>
      </c>
      <c r="D118" s="7" t="s">
        <v>3177</v>
      </c>
      <c r="E118" s="84">
        <v>10223709</v>
      </c>
      <c r="F118" s="15" t="s">
        <v>939</v>
      </c>
      <c r="G118" s="15" t="s">
        <v>940</v>
      </c>
      <c r="H118" s="7">
        <v>1</v>
      </c>
      <c r="I118" s="37" t="s">
        <v>587</v>
      </c>
      <c r="J118" s="56">
        <v>45699</v>
      </c>
      <c r="K118" s="384"/>
      <c r="L118" s="384"/>
      <c r="M118" s="384"/>
      <c r="N118" s="384"/>
    </row>
    <row r="119" spans="1:14" ht="16.350000000000001" customHeight="1">
      <c r="A119" s="55" t="s">
        <v>3176</v>
      </c>
      <c r="B119" s="36" t="s">
        <v>3257</v>
      </c>
      <c r="C119" s="41">
        <v>45638</v>
      </c>
      <c r="D119" s="7" t="s">
        <v>3177</v>
      </c>
      <c r="E119" s="74">
        <v>10223770</v>
      </c>
      <c r="F119" s="15" t="s">
        <v>941</v>
      </c>
      <c r="G119" s="15" t="s">
        <v>942</v>
      </c>
      <c r="H119" s="7">
        <v>1</v>
      </c>
      <c r="I119" s="37" t="s">
        <v>587</v>
      </c>
      <c r="J119" s="56">
        <v>45741</v>
      </c>
      <c r="K119" s="384"/>
      <c r="L119" s="384"/>
      <c r="M119" s="384"/>
      <c r="N119" s="384"/>
    </row>
    <row r="120" spans="1:14" ht="16.350000000000001" customHeight="1">
      <c r="A120" s="55" t="s">
        <v>3176</v>
      </c>
      <c r="B120" s="36" t="s">
        <v>3257</v>
      </c>
      <c r="C120" s="41">
        <v>45638</v>
      </c>
      <c r="D120" s="7" t="s">
        <v>3177</v>
      </c>
      <c r="E120" s="74">
        <v>10223763</v>
      </c>
      <c r="F120" s="15" t="s">
        <v>948</v>
      </c>
      <c r="G120" s="15" t="s">
        <v>3276</v>
      </c>
      <c r="H120" s="7">
        <v>1</v>
      </c>
      <c r="I120" s="37" t="s">
        <v>587</v>
      </c>
      <c r="J120" s="56">
        <v>45699</v>
      </c>
      <c r="K120" s="384"/>
      <c r="L120" s="384"/>
      <c r="M120" s="384"/>
      <c r="N120" s="384"/>
    </row>
    <row r="121" spans="1:14" ht="16.350000000000001" customHeight="1">
      <c r="A121" s="55" t="s">
        <v>3176</v>
      </c>
      <c r="B121" s="36" t="s">
        <v>3257</v>
      </c>
      <c r="C121" s="41">
        <v>45638</v>
      </c>
      <c r="D121" s="7" t="s">
        <v>3177</v>
      </c>
      <c r="E121" s="74">
        <v>10223957</v>
      </c>
      <c r="F121" s="15" t="s">
        <v>950</v>
      </c>
      <c r="G121" s="15"/>
      <c r="H121" s="7">
        <v>1</v>
      </c>
      <c r="I121" s="37" t="s">
        <v>587</v>
      </c>
      <c r="J121" s="56">
        <v>45699</v>
      </c>
      <c r="K121" s="384"/>
      <c r="L121" s="384"/>
      <c r="M121" s="384"/>
      <c r="N121" s="384"/>
    </row>
    <row r="122" spans="1:14" ht="16.350000000000001" customHeight="1">
      <c r="A122" s="55" t="s">
        <v>3176</v>
      </c>
      <c r="B122" s="36" t="s">
        <v>3257</v>
      </c>
      <c r="C122" s="41">
        <v>45638</v>
      </c>
      <c r="D122" s="7" t="s">
        <v>3177</v>
      </c>
      <c r="E122" s="74">
        <v>10403959</v>
      </c>
      <c r="F122" s="15" t="s">
        <v>952</v>
      </c>
      <c r="G122" s="15"/>
      <c r="H122" s="7">
        <v>1</v>
      </c>
      <c r="I122" s="37" t="s">
        <v>587</v>
      </c>
      <c r="J122" s="56">
        <v>45699</v>
      </c>
      <c r="K122" s="384"/>
      <c r="L122" s="384"/>
      <c r="M122" s="384"/>
      <c r="N122" s="384"/>
    </row>
    <row r="123" spans="1:14" ht="16.350000000000001" customHeight="1">
      <c r="A123" s="55" t="s">
        <v>3176</v>
      </c>
      <c r="B123" s="36" t="s">
        <v>3257</v>
      </c>
      <c r="C123" s="41">
        <v>45638</v>
      </c>
      <c r="D123" s="7" t="s">
        <v>3177</v>
      </c>
      <c r="E123" s="74">
        <v>10434655</v>
      </c>
      <c r="F123" s="15" t="s">
        <v>953</v>
      </c>
      <c r="G123" s="15"/>
      <c r="H123" s="7">
        <v>1</v>
      </c>
      <c r="I123" s="37" t="s">
        <v>587</v>
      </c>
      <c r="J123" s="56">
        <v>45699</v>
      </c>
      <c r="K123" s="384"/>
      <c r="L123" s="384"/>
      <c r="M123" s="384"/>
      <c r="N123" s="384"/>
    </row>
    <row r="124" spans="1:14" ht="16.350000000000001" customHeight="1">
      <c r="A124" s="55" t="s">
        <v>3176</v>
      </c>
      <c r="B124" s="36" t="s">
        <v>3257</v>
      </c>
      <c r="C124" s="41">
        <v>45638</v>
      </c>
      <c r="D124" s="7" t="s">
        <v>3177</v>
      </c>
      <c r="E124" s="74">
        <v>10223711</v>
      </c>
      <c r="F124" s="15" t="s">
        <v>964</v>
      </c>
      <c r="G124" s="15"/>
      <c r="H124" s="7">
        <v>1</v>
      </c>
      <c r="I124" s="37" t="s">
        <v>587</v>
      </c>
      <c r="J124" s="56">
        <v>45699</v>
      </c>
      <c r="K124" s="384"/>
      <c r="L124" s="384"/>
      <c r="M124" s="384"/>
      <c r="N124" s="384"/>
    </row>
    <row r="125" spans="1:14" ht="16.350000000000001" customHeight="1">
      <c r="A125" s="55" t="s">
        <v>3176</v>
      </c>
      <c r="B125" s="36" t="s">
        <v>3257</v>
      </c>
      <c r="C125" s="41">
        <v>45638</v>
      </c>
      <c r="D125" s="7" t="s">
        <v>3177</v>
      </c>
      <c r="E125" s="74">
        <v>10222350</v>
      </c>
      <c r="F125" s="15" t="s">
        <v>955</v>
      </c>
      <c r="G125" s="15"/>
      <c r="H125" s="7">
        <v>1</v>
      </c>
      <c r="I125" s="37" t="s">
        <v>587</v>
      </c>
      <c r="J125" s="56">
        <v>45699</v>
      </c>
      <c r="K125" s="384"/>
      <c r="L125" s="384"/>
      <c r="M125" s="384"/>
      <c r="N125" s="384"/>
    </row>
    <row r="126" spans="1:14" ht="16.350000000000001" customHeight="1">
      <c r="A126" s="55" t="s">
        <v>3176</v>
      </c>
      <c r="B126" s="36" t="s">
        <v>3257</v>
      </c>
      <c r="C126" s="41">
        <v>45638</v>
      </c>
      <c r="D126" s="7" t="s">
        <v>3177</v>
      </c>
      <c r="E126" s="74">
        <v>10223825</v>
      </c>
      <c r="F126" s="15" t="s">
        <v>957</v>
      </c>
      <c r="G126" s="15"/>
      <c r="H126" s="7">
        <v>1</v>
      </c>
      <c r="I126" s="37" t="s">
        <v>587</v>
      </c>
      <c r="J126" s="56">
        <v>45699</v>
      </c>
      <c r="K126" s="384"/>
      <c r="L126" s="384"/>
      <c r="M126" s="384"/>
      <c r="N126" s="384"/>
    </row>
    <row r="127" spans="1:14" ht="16.350000000000001" customHeight="1">
      <c r="A127" s="55" t="s">
        <v>3176</v>
      </c>
      <c r="B127" s="36" t="s">
        <v>3257</v>
      </c>
      <c r="C127" s="41">
        <v>45638</v>
      </c>
      <c r="D127" s="7" t="s">
        <v>3177</v>
      </c>
      <c r="E127" s="74">
        <v>10223707</v>
      </c>
      <c r="F127" s="15" t="s">
        <v>959</v>
      </c>
      <c r="G127" s="15" t="s">
        <v>960</v>
      </c>
      <c r="H127" s="7">
        <v>1</v>
      </c>
      <c r="I127" s="37" t="s">
        <v>587</v>
      </c>
      <c r="J127" s="56">
        <v>45699</v>
      </c>
      <c r="K127" s="384"/>
      <c r="L127" s="384"/>
      <c r="M127" s="384"/>
      <c r="N127" s="384"/>
    </row>
    <row r="128" spans="1:14" ht="16.350000000000001" customHeight="1">
      <c r="A128" s="55" t="s">
        <v>3176</v>
      </c>
      <c r="B128" s="36" t="s">
        <v>3257</v>
      </c>
      <c r="C128" s="41">
        <v>45638</v>
      </c>
      <c r="D128" s="7" t="s">
        <v>3177</v>
      </c>
      <c r="E128" s="74">
        <v>10434656</v>
      </c>
      <c r="F128" s="15" t="s">
        <v>962</v>
      </c>
      <c r="G128" s="15"/>
      <c r="H128" s="7">
        <v>1</v>
      </c>
      <c r="I128" s="37" t="s">
        <v>587</v>
      </c>
      <c r="J128" s="56">
        <v>45699</v>
      </c>
      <c r="K128" s="384"/>
      <c r="L128" s="384"/>
      <c r="M128" s="384"/>
      <c r="N128" s="384"/>
    </row>
    <row r="129" spans="1:14" ht="16.350000000000001" customHeight="1">
      <c r="A129" s="55" t="s">
        <v>3176</v>
      </c>
      <c r="B129" s="36" t="s">
        <v>3257</v>
      </c>
      <c r="C129" s="41">
        <v>45638</v>
      </c>
      <c r="D129" s="7" t="s">
        <v>3177</v>
      </c>
      <c r="E129" s="74">
        <v>10223703</v>
      </c>
      <c r="F129" s="15" t="s">
        <v>993</v>
      </c>
      <c r="G129" s="15"/>
      <c r="H129" s="7">
        <v>1</v>
      </c>
      <c r="I129" s="37" t="s">
        <v>587</v>
      </c>
      <c r="J129" s="56">
        <v>45699</v>
      </c>
      <c r="K129" s="384"/>
      <c r="L129" s="384"/>
      <c r="M129" s="384"/>
      <c r="N129" s="384"/>
    </row>
    <row r="130" spans="1:14" ht="16.350000000000001" customHeight="1">
      <c r="A130" s="55" t="s">
        <v>3176</v>
      </c>
      <c r="B130" s="36" t="s">
        <v>3257</v>
      </c>
      <c r="C130" s="41">
        <v>45638</v>
      </c>
      <c r="D130" s="7" t="s">
        <v>3177</v>
      </c>
      <c r="E130" s="74">
        <v>10222363</v>
      </c>
      <c r="F130" s="15" t="s">
        <v>3277</v>
      </c>
      <c r="G130" s="15" t="s">
        <v>988</v>
      </c>
      <c r="H130" s="7">
        <v>1</v>
      </c>
      <c r="I130" s="37" t="s">
        <v>587</v>
      </c>
      <c r="J130" s="56">
        <v>45699</v>
      </c>
      <c r="K130" s="384"/>
      <c r="L130" s="384"/>
      <c r="M130" s="384"/>
      <c r="N130" s="384"/>
    </row>
    <row r="131" spans="1:14" ht="16.350000000000001" customHeight="1">
      <c r="A131" s="55" t="s">
        <v>3176</v>
      </c>
      <c r="B131" s="36" t="s">
        <v>3257</v>
      </c>
      <c r="C131" s="41">
        <v>45638</v>
      </c>
      <c r="D131" s="7" t="s">
        <v>3177</v>
      </c>
      <c r="E131" s="74">
        <v>10222351</v>
      </c>
      <c r="F131" s="15" t="s">
        <v>989</v>
      </c>
      <c r="G131" s="15"/>
      <c r="H131" s="7">
        <v>1</v>
      </c>
      <c r="I131" s="37" t="s">
        <v>587</v>
      </c>
      <c r="J131" s="56">
        <v>45699</v>
      </c>
      <c r="K131" s="384"/>
      <c r="L131" s="384"/>
      <c r="M131" s="384"/>
      <c r="N131" s="384"/>
    </row>
    <row r="132" spans="1:14" ht="16.350000000000001" customHeight="1">
      <c r="A132" s="55" t="s">
        <v>3176</v>
      </c>
      <c r="B132" s="36" t="s">
        <v>3257</v>
      </c>
      <c r="C132" s="41">
        <v>45638</v>
      </c>
      <c r="D132" s="7" t="s">
        <v>3177</v>
      </c>
      <c r="E132" s="74">
        <v>10219910</v>
      </c>
      <c r="F132" s="15" t="s">
        <v>991</v>
      </c>
      <c r="G132" s="15"/>
      <c r="H132" s="7">
        <v>1</v>
      </c>
      <c r="I132" s="37" t="s">
        <v>587</v>
      </c>
      <c r="J132" s="56">
        <v>45699</v>
      </c>
      <c r="K132" s="384"/>
      <c r="L132" s="384"/>
      <c r="M132" s="384"/>
      <c r="N132" s="384"/>
    </row>
    <row r="133" spans="1:14" ht="16.350000000000001" customHeight="1">
      <c r="A133" s="55" t="s">
        <v>3176</v>
      </c>
      <c r="B133" s="36" t="s">
        <v>3257</v>
      </c>
      <c r="C133" s="41">
        <v>45638</v>
      </c>
      <c r="D133" s="7" t="s">
        <v>3177</v>
      </c>
      <c r="E133" s="74">
        <v>10223712</v>
      </c>
      <c r="F133" s="15" t="s">
        <v>3278</v>
      </c>
      <c r="G133" s="15" t="s">
        <v>986</v>
      </c>
      <c r="H133" s="7">
        <v>1</v>
      </c>
      <c r="I133" s="37" t="s">
        <v>587</v>
      </c>
      <c r="J133" s="56">
        <v>45699</v>
      </c>
      <c r="K133" s="384"/>
      <c r="L133" s="384"/>
      <c r="M133" s="384"/>
      <c r="N133" s="384"/>
    </row>
    <row r="134" spans="1:14" ht="16.350000000000001" customHeight="1">
      <c r="A134" s="55" t="s">
        <v>3176</v>
      </c>
      <c r="B134" s="36" t="s">
        <v>3257</v>
      </c>
      <c r="C134" s="41">
        <v>45638</v>
      </c>
      <c r="D134" s="7" t="s">
        <v>3177</v>
      </c>
      <c r="E134" s="74">
        <v>10222349</v>
      </c>
      <c r="F134" s="15" t="s">
        <v>983</v>
      </c>
      <c r="G134" s="15"/>
      <c r="H134" s="7">
        <v>1</v>
      </c>
      <c r="I134" s="37" t="s">
        <v>587</v>
      </c>
      <c r="J134" s="56">
        <v>45699</v>
      </c>
      <c r="K134" s="384"/>
      <c r="L134" s="384"/>
      <c r="M134" s="384"/>
      <c r="N134" s="384"/>
    </row>
    <row r="135" spans="1:14" ht="16.350000000000001" customHeight="1">
      <c r="A135" s="55" t="s">
        <v>3176</v>
      </c>
      <c r="B135" s="36" t="s">
        <v>3257</v>
      </c>
      <c r="C135" s="41">
        <v>45638</v>
      </c>
      <c r="D135" s="7" t="s">
        <v>3177</v>
      </c>
      <c r="E135" s="74">
        <v>10223702</v>
      </c>
      <c r="F135" s="15" t="s">
        <v>980</v>
      </c>
      <c r="G135" s="15" t="s">
        <v>981</v>
      </c>
      <c r="H135" s="7">
        <v>1</v>
      </c>
      <c r="I135" s="37" t="s">
        <v>587</v>
      </c>
      <c r="J135" s="56">
        <v>45699</v>
      </c>
      <c r="K135" s="384"/>
      <c r="L135" s="384"/>
      <c r="M135" s="384"/>
      <c r="N135" s="384"/>
    </row>
    <row r="136" spans="1:14" ht="16.350000000000001" customHeight="1">
      <c r="A136" s="55" t="s">
        <v>3176</v>
      </c>
      <c r="B136" s="36" t="s">
        <v>3257</v>
      </c>
      <c r="C136" s="41">
        <v>45638</v>
      </c>
      <c r="D136" s="7" t="s">
        <v>3177</v>
      </c>
      <c r="E136" s="74">
        <v>10219007</v>
      </c>
      <c r="F136" s="2" t="s">
        <v>975</v>
      </c>
      <c r="G136" s="2" t="s">
        <v>976</v>
      </c>
      <c r="H136" s="7">
        <v>1</v>
      </c>
      <c r="I136" s="37" t="s">
        <v>587</v>
      </c>
      <c r="J136" s="56">
        <v>45699</v>
      </c>
      <c r="K136" s="384"/>
      <c r="L136" s="384"/>
      <c r="M136" s="384"/>
      <c r="N136" s="384"/>
    </row>
    <row r="137" spans="1:14" ht="16.350000000000001" customHeight="1">
      <c r="A137" s="55" t="s">
        <v>3176</v>
      </c>
      <c r="B137" s="36" t="s">
        <v>3257</v>
      </c>
      <c r="C137" s="41">
        <v>45638</v>
      </c>
      <c r="D137" s="7" t="s">
        <v>3177</v>
      </c>
      <c r="E137" s="74">
        <v>10607750</v>
      </c>
      <c r="F137" s="2" t="s">
        <v>978</v>
      </c>
      <c r="G137" s="2" t="s">
        <v>979</v>
      </c>
      <c r="H137" s="7">
        <v>1</v>
      </c>
      <c r="I137" s="37" t="s">
        <v>587</v>
      </c>
      <c r="J137" s="56">
        <v>45699</v>
      </c>
      <c r="K137" s="384"/>
      <c r="L137" s="384"/>
      <c r="M137" s="384"/>
      <c r="N137" s="384"/>
    </row>
    <row r="138" spans="1:14" ht="16.350000000000001" customHeight="1">
      <c r="A138" s="55" t="s">
        <v>3176</v>
      </c>
      <c r="B138" s="36" t="s">
        <v>3257</v>
      </c>
      <c r="C138" s="41">
        <v>45638</v>
      </c>
      <c r="D138" s="7" t="s">
        <v>3177</v>
      </c>
      <c r="E138" s="74" t="s">
        <v>311</v>
      </c>
      <c r="F138" s="2" t="s">
        <v>309</v>
      </c>
      <c r="G138" s="2" t="s">
        <v>3181</v>
      </c>
      <c r="H138" s="7">
        <v>100</v>
      </c>
      <c r="I138" s="37" t="s">
        <v>587</v>
      </c>
      <c r="J138" s="56">
        <v>45694</v>
      </c>
      <c r="K138" s="384"/>
      <c r="L138" s="384"/>
      <c r="M138" s="384"/>
      <c r="N138" s="384"/>
    </row>
    <row r="139" spans="1:14" ht="16.350000000000001" customHeight="1">
      <c r="A139" s="55" t="s">
        <v>3176</v>
      </c>
      <c r="B139" s="36" t="s">
        <v>3257</v>
      </c>
      <c r="C139" s="41">
        <v>45638</v>
      </c>
      <c r="D139" s="7" t="s">
        <v>3177</v>
      </c>
      <c r="E139" s="74" t="s">
        <v>315</v>
      </c>
      <c r="F139" s="2" t="s">
        <v>3260</v>
      </c>
      <c r="G139" s="2" t="s">
        <v>314</v>
      </c>
      <c r="H139" s="7">
        <v>20</v>
      </c>
      <c r="I139" s="37" t="s">
        <v>587</v>
      </c>
      <c r="J139" s="56">
        <v>45694</v>
      </c>
      <c r="K139" s="384"/>
      <c r="L139" s="384"/>
      <c r="M139" s="384"/>
      <c r="N139" s="384"/>
    </row>
    <row r="140" spans="1:14" ht="16.350000000000001" customHeight="1" thickBot="1">
      <c r="A140" s="57" t="s">
        <v>3176</v>
      </c>
      <c r="B140" s="58" t="s">
        <v>3257</v>
      </c>
      <c r="C140" s="59">
        <v>45638</v>
      </c>
      <c r="D140" s="60" t="s">
        <v>3177</v>
      </c>
      <c r="E140" s="75" t="s">
        <v>671</v>
      </c>
      <c r="F140" s="11" t="s">
        <v>669</v>
      </c>
      <c r="G140" s="11" t="s">
        <v>3279</v>
      </c>
      <c r="H140" s="60">
        <v>12</v>
      </c>
      <c r="I140" s="61" t="s">
        <v>587</v>
      </c>
      <c r="J140" s="62">
        <v>45699</v>
      </c>
      <c r="K140" s="386"/>
      <c r="L140" s="386"/>
      <c r="M140" s="386"/>
      <c r="N140" s="386"/>
    </row>
    <row r="141" spans="1:14" ht="16.350000000000001" customHeight="1">
      <c r="A141" s="63" t="s">
        <v>3176</v>
      </c>
      <c r="B141" s="63" t="s">
        <v>3266</v>
      </c>
      <c r="C141" s="64">
        <v>45582</v>
      </c>
      <c r="D141" s="63" t="s">
        <v>3177</v>
      </c>
      <c r="E141" s="63">
        <v>10205339</v>
      </c>
      <c r="F141" s="9" t="str">
        <f>_xlfn.XLOOKUP(E141,'[2](미사용)Spare part list'!$E:$E,'[2](미사용)Spare part list'!$B:$B)</f>
        <v>TOOTHED BELT, 8M GT B12 L456 GATES PO...</v>
      </c>
      <c r="G141" s="9" t="str">
        <f>_xlfn.XLOOKUP(E141,'[2](미사용)Spare part list'!$E:$E,'[2](미사용)Spare part list'!$D:$D)</f>
        <v xml:space="preserve">벨트 컨베이어 구동부와 Idle 벨트 동력 전달 Timing belt </v>
      </c>
      <c r="H141" s="63">
        <v>10</v>
      </c>
      <c r="I141" s="65" t="s">
        <v>587</v>
      </c>
      <c r="J141" s="66">
        <v>45635</v>
      </c>
      <c r="K141" s="385">
        <v>39.47</v>
      </c>
      <c r="L141" s="385"/>
      <c r="M141" s="385"/>
      <c r="N141" s="385"/>
    </row>
    <row r="142" spans="1:14" ht="16.350000000000001" customHeight="1" thickBot="1">
      <c r="A142" s="26" t="s">
        <v>3176</v>
      </c>
      <c r="B142" s="26" t="s">
        <v>3266</v>
      </c>
      <c r="C142" s="47">
        <v>45582</v>
      </c>
      <c r="D142" s="26" t="s">
        <v>3177</v>
      </c>
      <c r="E142" s="26">
        <v>10198428</v>
      </c>
      <c r="F142" s="5" t="str">
        <f>_xlfn.XLOOKUP(E142,'[2](미사용)Spare part list'!$E:$E,'[2](미사용)Spare part list'!$B:$B)</f>
        <v>TOOTHED BELT, PCC 8MGT B21 L640 SBT P...</v>
      </c>
      <c r="G142" s="5">
        <f>_xlfn.XLOOKUP(E142,'[2](미사용)Spare part list'!$E:$E,'[2](미사용)Spare part list'!$D:$D)</f>
        <v>0</v>
      </c>
      <c r="H142" s="26">
        <v>2</v>
      </c>
      <c r="I142" s="39" t="s">
        <v>587</v>
      </c>
      <c r="J142" s="40">
        <v>45635</v>
      </c>
      <c r="K142" s="385">
        <v>218.69</v>
      </c>
      <c r="L142" s="385"/>
      <c r="M142" s="385"/>
      <c r="N142" s="385"/>
    </row>
    <row r="143" spans="1:14" ht="16.350000000000001" customHeight="1">
      <c r="A143" s="51" t="s">
        <v>3176</v>
      </c>
      <c r="B143" s="51" t="s">
        <v>3257</v>
      </c>
      <c r="C143" s="50">
        <v>45692</v>
      </c>
      <c r="D143" s="51" t="s">
        <v>3177</v>
      </c>
      <c r="E143" s="51">
        <v>10196990</v>
      </c>
      <c r="F143" s="81" t="s">
        <v>414</v>
      </c>
      <c r="G143" s="81" t="s">
        <v>3280</v>
      </c>
      <c r="H143" s="83">
        <v>5</v>
      </c>
      <c r="I143" s="53" t="s">
        <v>587</v>
      </c>
      <c r="J143" s="67">
        <v>45737</v>
      </c>
      <c r="K143" s="385"/>
      <c r="L143" s="385"/>
      <c r="M143" s="385"/>
      <c r="N143" s="385"/>
    </row>
    <row r="144" spans="1:14" ht="16.350000000000001" customHeight="1">
      <c r="A144" s="55" t="s">
        <v>3176</v>
      </c>
      <c r="B144" s="36" t="s">
        <v>3257</v>
      </c>
      <c r="C144" s="41">
        <v>45692</v>
      </c>
      <c r="D144" s="7" t="s">
        <v>3177</v>
      </c>
      <c r="E144" s="7">
        <v>10221678</v>
      </c>
      <c r="F144" s="3" t="s">
        <v>1075</v>
      </c>
      <c r="G144" s="3"/>
      <c r="H144" s="4">
        <v>1</v>
      </c>
      <c r="I144" s="37" t="s">
        <v>587</v>
      </c>
      <c r="J144" s="24">
        <v>45737</v>
      </c>
      <c r="K144" s="385"/>
      <c r="L144" s="385"/>
      <c r="M144" s="385"/>
      <c r="N144" s="385"/>
    </row>
    <row r="145" spans="1:14" ht="16.350000000000001" customHeight="1">
      <c r="A145" s="55" t="s">
        <v>3176</v>
      </c>
      <c r="B145" s="36" t="s">
        <v>3257</v>
      </c>
      <c r="C145" s="41">
        <v>45692</v>
      </c>
      <c r="D145" s="7" t="s">
        <v>3177</v>
      </c>
      <c r="E145" s="7">
        <v>10222414</v>
      </c>
      <c r="F145" s="3" t="s">
        <v>3281</v>
      </c>
      <c r="G145" s="3" t="s">
        <v>1031</v>
      </c>
      <c r="H145" s="4">
        <v>1</v>
      </c>
      <c r="I145" s="37" t="s">
        <v>587</v>
      </c>
      <c r="J145" s="24">
        <v>45737</v>
      </c>
      <c r="K145" s="385"/>
      <c r="L145" s="384"/>
      <c r="M145" s="384"/>
      <c r="N145" s="384"/>
    </row>
    <row r="146" spans="1:14" ht="16.350000000000001" customHeight="1">
      <c r="A146" s="55" t="s">
        <v>3176</v>
      </c>
      <c r="B146" s="36" t="s">
        <v>3257</v>
      </c>
      <c r="C146" s="41">
        <v>45692</v>
      </c>
      <c r="D146" s="7" t="s">
        <v>3177</v>
      </c>
      <c r="E146" s="7">
        <v>10378041</v>
      </c>
      <c r="F146" s="3" t="s">
        <v>1099</v>
      </c>
      <c r="G146" s="3" t="s">
        <v>1094</v>
      </c>
      <c r="H146" s="4">
        <v>3</v>
      </c>
      <c r="I146" s="37" t="s">
        <v>587</v>
      </c>
      <c r="J146" s="24">
        <v>45737</v>
      </c>
      <c r="K146" s="385"/>
      <c r="L146" s="384"/>
      <c r="M146" s="384"/>
      <c r="N146" s="384"/>
    </row>
    <row r="147" spans="1:14" ht="16.350000000000001" customHeight="1">
      <c r="A147" s="55" t="s">
        <v>3176</v>
      </c>
      <c r="B147" s="36" t="s">
        <v>3257</v>
      </c>
      <c r="C147" s="41">
        <v>45692</v>
      </c>
      <c r="D147" s="7" t="s">
        <v>3177</v>
      </c>
      <c r="E147" s="7">
        <v>10219445</v>
      </c>
      <c r="F147" s="3" t="s">
        <v>1114</v>
      </c>
      <c r="G147" s="3" t="s">
        <v>3282</v>
      </c>
      <c r="H147" s="4">
        <v>1</v>
      </c>
      <c r="I147" s="37" t="s">
        <v>587</v>
      </c>
      <c r="J147" s="24">
        <v>45737</v>
      </c>
      <c r="K147" s="385"/>
      <c r="L147" s="384"/>
      <c r="M147" s="384"/>
      <c r="N147" s="384"/>
    </row>
    <row r="148" spans="1:14" ht="16.350000000000001" customHeight="1">
      <c r="A148" s="55" t="s">
        <v>3176</v>
      </c>
      <c r="B148" s="36" t="s">
        <v>3257</v>
      </c>
      <c r="C148" s="41">
        <v>45692</v>
      </c>
      <c r="D148" s="7" t="s">
        <v>3177</v>
      </c>
      <c r="E148" s="7">
        <v>10217250</v>
      </c>
      <c r="F148" s="3" t="s">
        <v>1191</v>
      </c>
      <c r="G148" s="3"/>
      <c r="H148" s="4">
        <v>1</v>
      </c>
      <c r="I148" s="37" t="s">
        <v>587</v>
      </c>
      <c r="J148" s="24">
        <v>45737</v>
      </c>
      <c r="K148" s="385"/>
      <c r="L148" s="384"/>
      <c r="M148" s="384"/>
      <c r="N148" s="384"/>
    </row>
    <row r="149" spans="1:14" ht="16.350000000000001" customHeight="1">
      <c r="A149" s="55" t="s">
        <v>3176</v>
      </c>
      <c r="B149" s="36" t="s">
        <v>3257</v>
      </c>
      <c r="C149" s="41">
        <v>45692</v>
      </c>
      <c r="D149" s="7" t="s">
        <v>3177</v>
      </c>
      <c r="E149" s="7">
        <v>10587771</v>
      </c>
      <c r="F149" s="3" t="s">
        <v>3283</v>
      </c>
      <c r="G149" s="3"/>
      <c r="H149" s="4">
        <v>1</v>
      </c>
      <c r="I149" s="37" t="s">
        <v>587</v>
      </c>
      <c r="J149" s="24">
        <v>45737</v>
      </c>
      <c r="K149" s="385"/>
      <c r="L149" s="384"/>
      <c r="M149" s="384"/>
      <c r="N149" s="384"/>
    </row>
    <row r="150" spans="1:14" ht="16.350000000000001" customHeight="1">
      <c r="A150" s="55" t="s">
        <v>3176</v>
      </c>
      <c r="B150" s="36" t="s">
        <v>3257</v>
      </c>
      <c r="C150" s="41">
        <v>45692</v>
      </c>
      <c r="D150" s="7" t="s">
        <v>3177</v>
      </c>
      <c r="E150" s="7">
        <v>10527987</v>
      </c>
      <c r="F150" s="3" t="s">
        <v>3284</v>
      </c>
      <c r="G150" s="3"/>
      <c r="H150" s="4">
        <v>1</v>
      </c>
      <c r="I150" s="37" t="s">
        <v>587</v>
      </c>
      <c r="J150" s="24">
        <v>45737</v>
      </c>
      <c r="K150" s="385"/>
      <c r="L150" s="384"/>
      <c r="M150" s="384"/>
      <c r="N150" s="384"/>
    </row>
    <row r="151" spans="1:14" ht="16.350000000000001" customHeight="1">
      <c r="A151" s="55" t="s">
        <v>3176</v>
      </c>
      <c r="B151" s="36" t="s">
        <v>3257</v>
      </c>
      <c r="C151" s="41">
        <v>45692</v>
      </c>
      <c r="D151" s="7" t="s">
        <v>3177</v>
      </c>
      <c r="E151" s="7">
        <v>10221104</v>
      </c>
      <c r="F151" s="3" t="s">
        <v>3285</v>
      </c>
      <c r="G151" s="3"/>
      <c r="H151" s="4">
        <v>1</v>
      </c>
      <c r="I151" s="37" t="s">
        <v>587</v>
      </c>
      <c r="J151" s="24">
        <v>45737</v>
      </c>
      <c r="K151" s="385"/>
      <c r="L151" s="384"/>
      <c r="M151" s="384"/>
      <c r="N151" s="384"/>
    </row>
    <row r="152" spans="1:14" ht="16.350000000000001" customHeight="1">
      <c r="A152" s="55" t="s">
        <v>3176</v>
      </c>
      <c r="B152" s="36" t="s">
        <v>3257</v>
      </c>
      <c r="C152" s="41">
        <v>45692</v>
      </c>
      <c r="D152" s="7" t="s">
        <v>3177</v>
      </c>
      <c r="E152" s="7">
        <v>10221038</v>
      </c>
      <c r="F152" s="3" t="s">
        <v>1141</v>
      </c>
      <c r="G152" s="3" t="s">
        <v>3286</v>
      </c>
      <c r="H152" s="4">
        <v>1</v>
      </c>
      <c r="I152" s="37" t="s">
        <v>587</v>
      </c>
      <c r="J152" s="24">
        <v>45737</v>
      </c>
      <c r="K152" s="385"/>
      <c r="L152" s="384"/>
      <c r="M152" s="384"/>
      <c r="N152" s="384"/>
    </row>
    <row r="153" spans="1:14" ht="16.350000000000001" customHeight="1">
      <c r="A153" s="55" t="s">
        <v>3176</v>
      </c>
      <c r="B153" s="36" t="s">
        <v>3257</v>
      </c>
      <c r="C153" s="41">
        <v>45692</v>
      </c>
      <c r="D153" s="7" t="s">
        <v>3177</v>
      </c>
      <c r="E153" s="7">
        <v>10565311</v>
      </c>
      <c r="F153" s="3" t="s">
        <v>3287</v>
      </c>
      <c r="G153" s="3" t="s">
        <v>3288</v>
      </c>
      <c r="H153" s="4">
        <v>1</v>
      </c>
      <c r="I153" s="37" t="s">
        <v>587</v>
      </c>
      <c r="J153" s="24">
        <v>45737</v>
      </c>
      <c r="K153" s="385"/>
      <c r="L153" s="384"/>
      <c r="M153" s="384"/>
      <c r="N153" s="384"/>
    </row>
    <row r="154" spans="1:14" ht="16.350000000000001" customHeight="1">
      <c r="A154" s="55" t="s">
        <v>3176</v>
      </c>
      <c r="B154" s="36" t="s">
        <v>3257</v>
      </c>
      <c r="C154" s="41">
        <v>45692</v>
      </c>
      <c r="D154" s="7" t="s">
        <v>3177</v>
      </c>
      <c r="E154" s="7">
        <v>10759834</v>
      </c>
      <c r="F154" s="3" t="s">
        <v>236</v>
      </c>
      <c r="G154" s="3" t="s">
        <v>3289</v>
      </c>
      <c r="H154" s="4">
        <v>1</v>
      </c>
      <c r="I154" s="37" t="s">
        <v>587</v>
      </c>
      <c r="J154" s="24">
        <v>45737</v>
      </c>
      <c r="K154" s="385"/>
      <c r="L154" s="384"/>
      <c r="M154" s="384"/>
      <c r="N154" s="384"/>
    </row>
    <row r="155" spans="1:14" ht="16.350000000000001" customHeight="1">
      <c r="A155" s="55" t="s">
        <v>3176</v>
      </c>
      <c r="B155" s="36" t="s">
        <v>3257</v>
      </c>
      <c r="C155" s="41">
        <v>45692</v>
      </c>
      <c r="D155" s="7" t="s">
        <v>3177</v>
      </c>
      <c r="E155" s="7">
        <v>10656216</v>
      </c>
      <c r="F155" s="82" t="s">
        <v>1090</v>
      </c>
      <c r="G155" s="3" t="s">
        <v>3290</v>
      </c>
      <c r="H155" s="4">
        <v>1</v>
      </c>
      <c r="I155" s="37" t="s">
        <v>587</v>
      </c>
      <c r="J155" s="24">
        <v>45737</v>
      </c>
      <c r="K155" s="68"/>
      <c r="L155" s="1"/>
      <c r="M155" s="1"/>
      <c r="N155" s="1"/>
    </row>
    <row r="156" spans="1:14" ht="16.350000000000001" customHeight="1">
      <c r="A156" s="55" t="s">
        <v>3176</v>
      </c>
      <c r="B156" s="36" t="s">
        <v>3257</v>
      </c>
      <c r="C156" s="41">
        <v>45692</v>
      </c>
      <c r="D156" s="7" t="s">
        <v>3177</v>
      </c>
      <c r="E156" s="7">
        <v>10606530</v>
      </c>
      <c r="F156" s="82" t="s">
        <v>3291</v>
      </c>
      <c r="G156" s="3" t="s">
        <v>805</v>
      </c>
      <c r="H156" s="4">
        <v>1</v>
      </c>
      <c r="I156" s="37" t="s">
        <v>587</v>
      </c>
      <c r="J156" s="24">
        <v>45737</v>
      </c>
      <c r="K156" s="68"/>
      <c r="L156" s="1"/>
      <c r="M156" s="1"/>
      <c r="N156" s="1"/>
    </row>
    <row r="157" spans="1:14" ht="16.350000000000001" customHeight="1">
      <c r="A157" s="55" t="s">
        <v>3176</v>
      </c>
      <c r="B157" s="36" t="s">
        <v>3257</v>
      </c>
      <c r="C157" s="41">
        <v>45692</v>
      </c>
      <c r="D157" s="7" t="s">
        <v>3177</v>
      </c>
      <c r="E157" s="7">
        <v>10217579</v>
      </c>
      <c r="F157" s="82" t="s">
        <v>858</v>
      </c>
      <c r="G157" s="3" t="s">
        <v>3292</v>
      </c>
      <c r="H157" s="4">
        <v>2</v>
      </c>
      <c r="I157" s="37" t="s">
        <v>587</v>
      </c>
      <c r="J157" s="24">
        <v>45737</v>
      </c>
      <c r="K157" s="68"/>
      <c r="L157" s="1"/>
      <c r="M157" s="1"/>
      <c r="N157" s="1"/>
    </row>
    <row r="158" spans="1:14" ht="16.350000000000001" customHeight="1">
      <c r="A158" s="55" t="s">
        <v>3176</v>
      </c>
      <c r="B158" s="36" t="s">
        <v>3257</v>
      </c>
      <c r="C158" s="41">
        <v>45692</v>
      </c>
      <c r="D158" s="7" t="s">
        <v>3177</v>
      </c>
      <c r="E158" s="7">
        <v>10217071</v>
      </c>
      <c r="F158" s="82" t="s">
        <v>3293</v>
      </c>
      <c r="G158" s="3" t="s">
        <v>3294</v>
      </c>
      <c r="H158" s="4">
        <v>1</v>
      </c>
      <c r="I158" s="37" t="s">
        <v>587</v>
      </c>
      <c r="J158" s="24">
        <v>45737</v>
      </c>
      <c r="K158" s="68"/>
      <c r="L158" s="1"/>
      <c r="M158" s="1"/>
      <c r="N158" s="1"/>
    </row>
    <row r="159" spans="1:14" ht="16.350000000000001" customHeight="1">
      <c r="A159" s="55" t="s">
        <v>3176</v>
      </c>
      <c r="B159" s="36" t="s">
        <v>3257</v>
      </c>
      <c r="C159" s="41">
        <v>45692</v>
      </c>
      <c r="D159" s="7" t="s">
        <v>3177</v>
      </c>
      <c r="E159" s="7">
        <v>10219251</v>
      </c>
      <c r="F159" s="82" t="s">
        <v>3295</v>
      </c>
      <c r="G159" s="3" t="s">
        <v>1231</v>
      </c>
      <c r="H159" s="4">
        <v>1</v>
      </c>
      <c r="I159" s="37" t="s">
        <v>587</v>
      </c>
      <c r="J159" s="24">
        <v>45737</v>
      </c>
      <c r="K159" s="68"/>
      <c r="L159" s="1"/>
      <c r="M159" s="1"/>
      <c r="N159" s="1"/>
    </row>
    <row r="160" spans="1:14" ht="16.350000000000001" customHeight="1">
      <c r="A160" s="55" t="s">
        <v>3176</v>
      </c>
      <c r="B160" s="36" t="s">
        <v>3257</v>
      </c>
      <c r="C160" s="41">
        <v>45692</v>
      </c>
      <c r="D160" s="7" t="s">
        <v>3177</v>
      </c>
      <c r="E160" s="7">
        <v>10634159</v>
      </c>
      <c r="F160" s="82" t="s">
        <v>1185</v>
      </c>
      <c r="G160" s="3" t="s">
        <v>3296</v>
      </c>
      <c r="H160" s="4">
        <v>2</v>
      </c>
      <c r="I160" s="37" t="s">
        <v>587</v>
      </c>
      <c r="J160" s="24">
        <v>45737</v>
      </c>
      <c r="K160" s="68"/>
      <c r="L160" s="1"/>
      <c r="M160" s="1"/>
      <c r="N160" s="1"/>
    </row>
    <row r="161" spans="1:14" ht="16.350000000000001" customHeight="1">
      <c r="A161" s="55" t="s">
        <v>3176</v>
      </c>
      <c r="B161" s="36" t="s">
        <v>3257</v>
      </c>
      <c r="C161" s="41">
        <v>45692</v>
      </c>
      <c r="D161" s="7" t="s">
        <v>3177</v>
      </c>
      <c r="E161" s="7">
        <v>10220251</v>
      </c>
      <c r="F161" s="82" t="s">
        <v>1198</v>
      </c>
      <c r="G161" s="3" t="s">
        <v>3297</v>
      </c>
      <c r="H161" s="4">
        <v>1</v>
      </c>
      <c r="I161" s="37" t="s">
        <v>587</v>
      </c>
      <c r="J161" s="24">
        <v>45737</v>
      </c>
      <c r="K161" s="68"/>
      <c r="L161" s="1"/>
      <c r="M161" s="1"/>
      <c r="N161" s="1"/>
    </row>
    <row r="162" spans="1:14" ht="16.5" customHeight="1">
      <c r="A162" s="55" t="s">
        <v>3176</v>
      </c>
      <c r="B162" s="7" t="s">
        <v>3257</v>
      </c>
      <c r="C162" s="41">
        <v>45692</v>
      </c>
      <c r="D162" s="7" t="s">
        <v>3177</v>
      </c>
      <c r="E162" s="7">
        <v>10215181</v>
      </c>
      <c r="F162" s="3" t="str">
        <f>_xlfn.XLOOKUP(E162,Parts!N:N,Parts!D:D,"없음")</f>
        <v>FUSE, 4Akw/125V TRAEGE NANO 452 SMD</v>
      </c>
      <c r="G162" s="3" t="s">
        <v>3298</v>
      </c>
      <c r="H162" s="4">
        <v>10</v>
      </c>
      <c r="I162" s="37" t="s">
        <v>587</v>
      </c>
      <c r="J162" s="24">
        <v>45737</v>
      </c>
      <c r="K162" s="2"/>
    </row>
    <row r="163" spans="1:14" ht="16.350000000000001" customHeight="1">
      <c r="A163" s="55" t="s">
        <v>3176</v>
      </c>
      <c r="B163" s="7" t="s">
        <v>3266</v>
      </c>
      <c r="C163" s="41">
        <v>45596</v>
      </c>
      <c r="D163" s="7" t="s">
        <v>3299</v>
      </c>
      <c r="E163" s="7">
        <v>10219652</v>
      </c>
      <c r="F163" s="3" t="str">
        <f>_xlfn.XLOOKUP(E163,Parts!N:N,Parts!D:D,"없음")</f>
        <v>FUSE, NH-SICHERUNG NH 00 50A</v>
      </c>
      <c r="G163" s="2" t="str">
        <f>_xlfn.XLOOKUP(E163,Parts!N:N,Parts!E:E,"없음")</f>
        <v>퓨즈 50A</v>
      </c>
      <c r="H163" s="7">
        <v>10</v>
      </c>
      <c r="I163" s="37" t="s">
        <v>587</v>
      </c>
      <c r="J163" s="24">
        <v>45635</v>
      </c>
      <c r="K163" s="385"/>
      <c r="L163" s="384"/>
      <c r="M163" s="384"/>
      <c r="N163" s="384"/>
    </row>
    <row r="164" spans="1:14" ht="16.350000000000001" customHeight="1">
      <c r="A164" s="55" t="s">
        <v>3176</v>
      </c>
      <c r="B164" s="7" t="s">
        <v>3266</v>
      </c>
      <c r="C164" s="41">
        <v>45596</v>
      </c>
      <c r="D164" s="7" t="s">
        <v>3299</v>
      </c>
      <c r="E164" s="7">
        <v>10219643</v>
      </c>
      <c r="F164" s="3" t="str">
        <f>_xlfn.XLOOKUP(E164,Parts!N:N,Parts!D:D,"없음")</f>
        <v>FUSE, NH00 100A</v>
      </c>
      <c r="G164" s="2" t="str">
        <f>_xlfn.XLOOKUP(E164,Parts!N:N,Parts!E:E,"없음")</f>
        <v>퓨즈 100A</v>
      </c>
      <c r="H164" s="7">
        <v>10</v>
      </c>
      <c r="I164" s="37" t="s">
        <v>587</v>
      </c>
      <c r="J164" s="24">
        <v>45635</v>
      </c>
      <c r="K164" s="385"/>
      <c r="L164" s="384"/>
      <c r="M164" s="384"/>
      <c r="N164" s="384"/>
    </row>
    <row r="165" spans="1:14" ht="16.350000000000001" customHeight="1">
      <c r="A165" s="55" t="s">
        <v>3176</v>
      </c>
      <c r="B165" s="7" t="s">
        <v>3266</v>
      </c>
      <c r="C165" s="41"/>
      <c r="D165" s="7" t="s">
        <v>3299</v>
      </c>
      <c r="E165" s="7">
        <v>10196883</v>
      </c>
      <c r="F165" s="3" t="str">
        <f>_xlfn.XLOOKUP(E165,Parts!N:N,Parts!D:D,"없음")</f>
        <v>SMC 3kw/2 V111-5G-X449 M8</v>
      </c>
      <c r="G165" s="2">
        <f>_xlfn.XLOOKUP(E165,Parts!N:N,Parts!E:E,"없음")</f>
        <v>0</v>
      </c>
      <c r="H165" s="7">
        <v>5</v>
      </c>
      <c r="I165" s="37" t="s">
        <v>587</v>
      </c>
      <c r="J165" s="24">
        <v>45635</v>
      </c>
      <c r="K165" s="385"/>
      <c r="L165" s="384"/>
      <c r="M165" s="384"/>
      <c r="N165" s="384"/>
    </row>
    <row r="166" spans="1:14" ht="16.350000000000001" customHeight="1">
      <c r="A166" s="55" t="s">
        <v>3176</v>
      </c>
      <c r="B166" s="7" t="s">
        <v>3266</v>
      </c>
      <c r="C166" s="41"/>
      <c r="D166" s="7" t="s">
        <v>3299</v>
      </c>
      <c r="E166" s="7">
        <v>10195348</v>
      </c>
      <c r="F166" s="3" t="str">
        <f>_xlfn.XLOOKUP(E166,Parts!N:N,Parts!D:D,"없음")</f>
        <v>SOLENOID VALVE, VUVG-L14-M52-MT-G18-1R8L</v>
      </c>
      <c r="G166" s="2">
        <f>_xlfn.XLOOKUP(E166,Parts!N:N,Parts!E:E,"없음")</f>
        <v>0</v>
      </c>
      <c r="H166" s="7">
        <v>5</v>
      </c>
      <c r="I166" s="37" t="s">
        <v>587</v>
      </c>
      <c r="J166" s="24">
        <v>45635</v>
      </c>
      <c r="K166" s="385"/>
      <c r="L166" s="384"/>
      <c r="M166" s="384"/>
      <c r="N166" s="384"/>
    </row>
    <row r="167" spans="1:14" ht="16.350000000000001" customHeight="1">
      <c r="A167" s="55" t="s">
        <v>3176</v>
      </c>
      <c r="B167" s="7" t="s">
        <v>3266</v>
      </c>
      <c r="C167" s="41"/>
      <c r="D167" s="7" t="s">
        <v>3299</v>
      </c>
      <c r="E167" s="7">
        <v>10827647</v>
      </c>
      <c r="F167" s="3" t="str">
        <f>_xlfn.XLOOKUP(E167,Parts!N:N,Parts!D:D,"없음")</f>
        <v>COMPACT CYLINDER, FESTO ADN-20-35-I-PPS-A</v>
      </c>
      <c r="G167" s="2" t="str">
        <f>_xlfn.XLOOKUP(E167,Parts!N:N,Parts!E:E,"없음")</f>
        <v>에어실린더</v>
      </c>
      <c r="H167" s="7">
        <v>2</v>
      </c>
      <c r="I167" s="37" t="s">
        <v>587</v>
      </c>
      <c r="J167" s="24">
        <v>45635</v>
      </c>
      <c r="K167" s="385"/>
      <c r="L167" s="384"/>
      <c r="M167" s="384"/>
      <c r="N167" s="384"/>
    </row>
    <row r="168" spans="1:14" ht="16.5" customHeight="1">
      <c r="A168" s="55" t="s">
        <v>3176</v>
      </c>
      <c r="B168" s="7" t="s">
        <v>3266</v>
      </c>
      <c r="C168" s="41"/>
      <c r="D168" s="7" t="s">
        <v>3299</v>
      </c>
      <c r="E168" s="7">
        <v>10194324</v>
      </c>
      <c r="F168" s="3" t="str">
        <f>_xlfn.XLOOKUP(E168,Parts!N:N,Parts!D:D,"없음")</f>
        <v>COMPACT CYLINDER, FESTO ADN-20-40-I-P-A</v>
      </c>
      <c r="G168" s="2" t="str">
        <f>_xlfn.XLOOKUP(E168,Parts!N:N,Parts!E:E,"없음")</f>
        <v>에어실린더</v>
      </c>
      <c r="H168" s="7">
        <v>2</v>
      </c>
      <c r="I168" s="37" t="s">
        <v>587</v>
      </c>
      <c r="J168" s="24">
        <v>45635</v>
      </c>
    </row>
    <row r="169" spans="1:14" ht="16.5" customHeight="1">
      <c r="A169" s="55" t="s">
        <v>3176</v>
      </c>
      <c r="B169" s="7" t="s">
        <v>3266</v>
      </c>
      <c r="C169" s="41"/>
      <c r="D169" s="7" t="s">
        <v>3177</v>
      </c>
      <c r="E169" s="7">
        <v>10671423</v>
      </c>
      <c r="F169" s="3" t="str">
        <f>_xlfn.XLOOKUP(E169,Parts!N:N,Parts!D:D,"없음")</f>
        <v xml:space="preserve">SEW 0.55kw/14.33 </v>
      </c>
      <c r="G169" s="2" t="str">
        <f>_xlfn.XLOOKUP(E169,Parts!N:N,Parts!E:E,"없음")</f>
        <v>WA30DRN80MK4 50.8265610608.0001.23</v>
      </c>
      <c r="H169" s="7">
        <v>1</v>
      </c>
      <c r="I169" s="37" t="s">
        <v>587</v>
      </c>
      <c r="J169" s="24"/>
    </row>
    <row r="170" spans="1:14" ht="16.5" customHeight="1">
      <c r="A170" s="55" t="s">
        <v>3176</v>
      </c>
      <c r="B170" s="7" t="s">
        <v>3266</v>
      </c>
      <c r="C170" s="41"/>
      <c r="D170" s="7" t="s">
        <v>3177</v>
      </c>
      <c r="E170" s="7">
        <v>10690980</v>
      </c>
      <c r="F170" s="3" t="str">
        <f>_xlfn.XLOOKUP(E170,Parts!N:N,Parts!D:D,"없음")</f>
        <v xml:space="preserve">SEW 0.75kw/8.2 </v>
      </c>
      <c r="G170" s="2" t="str">
        <f>_xlfn.XLOOKUP(E170,Parts!N:N,Parts!E:E,"없음")</f>
        <v>WA30DRN80M4  50.8265610603.0001.23</v>
      </c>
      <c r="H170" s="7">
        <v>1</v>
      </c>
      <c r="I170" s="37" t="s">
        <v>587</v>
      </c>
      <c r="J170" s="24"/>
    </row>
    <row r="171" spans="1:14" ht="16.5" customHeight="1">
      <c r="A171" s="55" t="s">
        <v>3176</v>
      </c>
      <c r="B171" s="7" t="s">
        <v>3266</v>
      </c>
      <c r="C171" s="41"/>
      <c r="D171" s="7" t="s">
        <v>3177</v>
      </c>
      <c r="E171" s="7">
        <v>10690919</v>
      </c>
      <c r="F171" s="3" t="str">
        <f>_xlfn.XLOOKUP(E171,Parts!N:N,Parts!D:D,"없음")</f>
        <v xml:space="preserve">SEW 0.75kw/10.25 </v>
      </c>
      <c r="G171" s="2" t="str">
        <f>_xlfn.XLOOKUP(E171,Parts!N:N,Parts!E:E,"없음")</f>
        <v>WA30DRN80M4 50.8265610604.0001.23</v>
      </c>
      <c r="H171" s="7">
        <v>1</v>
      </c>
      <c r="I171" s="37" t="s">
        <v>587</v>
      </c>
      <c r="J171" s="24"/>
    </row>
    <row r="172" spans="1:14" ht="16.5" customHeight="1">
      <c r="A172" s="55" t="s">
        <v>3176</v>
      </c>
      <c r="B172" s="7" t="s">
        <v>3266</v>
      </c>
      <c r="C172" s="41"/>
      <c r="D172" s="7" t="s">
        <v>3177</v>
      </c>
      <c r="E172" s="7">
        <v>10671421</v>
      </c>
      <c r="F172" s="3" t="str">
        <f>_xlfn.XLOOKUP(E172,Parts!N:N,Parts!D:D,"없음")</f>
        <v xml:space="preserve">SEW 0.55kw/8.2 </v>
      </c>
      <c r="G172" s="2" t="str">
        <f>_xlfn.XLOOKUP(E172,Parts!N:N,Parts!E:E,"없음")</f>
        <v>WA30DRN80MK4 50.8265610609.0001.23</v>
      </c>
      <c r="H172" s="7">
        <v>1</v>
      </c>
      <c r="I172" s="37" t="s">
        <v>587</v>
      </c>
      <c r="J172" s="24"/>
    </row>
    <row r="173" spans="1:14" ht="16.5" customHeight="1">
      <c r="A173" s="55" t="s">
        <v>3176</v>
      </c>
      <c r="B173" s="7" t="s">
        <v>3266</v>
      </c>
      <c r="C173" s="41"/>
      <c r="D173" s="7" t="s">
        <v>3177</v>
      </c>
      <c r="E173" s="7">
        <v>10671424</v>
      </c>
      <c r="F173" s="3" t="str">
        <f>_xlfn.XLOOKUP(E173,Parts!N:N,Parts!D:D,"없음")</f>
        <v xml:space="preserve">SEW 0.55kw/10.25 </v>
      </c>
      <c r="G173" s="2" t="str">
        <f>_xlfn.XLOOKUP(E173,Parts!N:N,Parts!E:E,"없음")</f>
        <v>WA30DRN80MK4 50.8272419803.0001.23</v>
      </c>
      <c r="H173" s="7">
        <v>1</v>
      </c>
      <c r="I173" s="37" t="s">
        <v>587</v>
      </c>
      <c r="J173" s="24"/>
    </row>
    <row r="174" spans="1:14" ht="16.5" customHeight="1">
      <c r="A174" s="55" t="s">
        <v>3176</v>
      </c>
      <c r="B174" s="7" t="s">
        <v>3266</v>
      </c>
      <c r="C174" s="41"/>
      <c r="D174" s="7" t="s">
        <v>3177</v>
      </c>
      <c r="E174" s="7">
        <v>10671422</v>
      </c>
      <c r="F174" s="3" t="str">
        <f>_xlfn.XLOOKUP(E174,Parts!N:N,Parts!D:D,"없음")</f>
        <v xml:space="preserve">SEW 0.37kw/8.2 </v>
      </c>
      <c r="G174" s="2" t="str">
        <f>_xlfn.XLOOKUP(E174,Parts!N:N,Parts!E:E,"없음")</f>
        <v>WA20DRN71M4 50.8274211611.0001.23</v>
      </c>
      <c r="H174" s="7">
        <v>1</v>
      </c>
      <c r="I174" s="37" t="s">
        <v>587</v>
      </c>
      <c r="J174" s="24"/>
    </row>
    <row r="175" spans="1:14" ht="16.5" customHeight="1">
      <c r="A175" s="55" t="s">
        <v>3176</v>
      </c>
      <c r="B175" s="7" t="s">
        <v>3266</v>
      </c>
      <c r="C175" s="41"/>
      <c r="D175" s="7" t="s">
        <v>3177</v>
      </c>
      <c r="E175" s="7">
        <v>10490865</v>
      </c>
      <c r="F175" s="3" t="str">
        <f>_xlfn.XLOOKUP(E175,Parts!N:N,Parts!D:D,"없음")</f>
        <v xml:space="preserve">SEW 0.75kw/6.57 </v>
      </c>
      <c r="G175" s="2" t="str">
        <f>_xlfn.XLOOKUP(E175,Parts!N:N,Parts!E:E,"없음")</f>
        <v>WA30DRN80M4 50.8265610611.0001.23</v>
      </c>
      <c r="H175" s="7">
        <v>1</v>
      </c>
      <c r="I175" s="37" t="s">
        <v>587</v>
      </c>
      <c r="J175" s="24"/>
    </row>
    <row r="176" spans="1:14" ht="16.5" customHeight="1">
      <c r="A176" s="55" t="s">
        <v>3176</v>
      </c>
      <c r="B176" s="7" t="s">
        <v>3266</v>
      </c>
      <c r="C176" s="41"/>
      <c r="D176" s="7" t="s">
        <v>3177</v>
      </c>
      <c r="E176" s="7">
        <v>10672265</v>
      </c>
      <c r="F176" s="3" t="str">
        <f>_xlfn.XLOOKUP(E176,Parts!N:N,Parts!D:D,"없음")</f>
        <v xml:space="preserve">SEW 0.37kw/10.25 </v>
      </c>
      <c r="G176" s="2" t="str">
        <f>_xlfn.XLOOKUP(E176,Parts!N:N,Parts!E:E,"없음")</f>
        <v>WA20DRN71MS2 50.8265610606.0001.23</v>
      </c>
      <c r="H176" s="7">
        <v>1</v>
      </c>
      <c r="I176" s="37" t="s">
        <v>587</v>
      </c>
      <c r="J176" s="24"/>
    </row>
    <row r="177" spans="1:14" ht="16.5" customHeight="1" thickBot="1">
      <c r="A177" s="71" t="s">
        <v>3176</v>
      </c>
      <c r="B177" s="26" t="s">
        <v>3266</v>
      </c>
      <c r="C177" s="47"/>
      <c r="D177" s="26" t="s">
        <v>3177</v>
      </c>
      <c r="E177" s="26">
        <v>10490868</v>
      </c>
      <c r="F177" s="102" t="str">
        <f>_xlfn.XLOOKUP(E177,Parts!N:N,Parts!D:D,"없음")</f>
        <v xml:space="preserve">SEW 1.1kw/5.39 </v>
      </c>
      <c r="G177" s="5" t="str">
        <f>_xlfn.XLOOKUP(E177,Parts!N:N,Parts!E:E,"없음")</f>
        <v>SA47DRN90S4 50.8267513202.0001.23</v>
      </c>
      <c r="H177" s="26">
        <v>1</v>
      </c>
      <c r="I177" s="39" t="s">
        <v>587</v>
      </c>
      <c r="J177" s="40"/>
    </row>
    <row r="178" spans="1:14" ht="16.5" customHeight="1">
      <c r="A178" s="48" t="s">
        <v>3176</v>
      </c>
      <c r="B178" s="51" t="s">
        <v>3257</v>
      </c>
      <c r="C178" s="50">
        <v>45730</v>
      </c>
      <c r="D178" s="51" t="s">
        <v>3177</v>
      </c>
      <c r="E178" s="51" t="s">
        <v>650</v>
      </c>
      <c r="F178" s="81" t="str">
        <f>_xlfn.XLOOKUP(E178,Parts!N:N,Parts!D:D,"없음")</f>
        <v>ACCESS POINT, KAG ARUBA AP-504 RW CON...</v>
      </c>
      <c r="G178" s="52" t="str">
        <f>_xlfn.XLOOKUP(E178,Parts!N:N,Parts!E:E,"없음")</f>
        <v>AP 모듈</v>
      </c>
      <c r="H178" s="51">
        <v>1</v>
      </c>
      <c r="I178" s="53" t="s">
        <v>587</v>
      </c>
      <c r="J178" s="67">
        <v>45803</v>
      </c>
    </row>
    <row r="179" spans="1:14" ht="16.350000000000001" customHeight="1">
      <c r="A179" s="55" t="s">
        <v>3176</v>
      </c>
      <c r="B179" s="36" t="s">
        <v>3257</v>
      </c>
      <c r="C179" s="41">
        <v>45730</v>
      </c>
      <c r="D179" s="7" t="s">
        <v>3177</v>
      </c>
      <c r="E179" s="7">
        <v>10214604</v>
      </c>
      <c r="F179" s="69" t="s">
        <v>2123</v>
      </c>
      <c r="G179" s="2" t="str">
        <f>_xlfn.XLOOKUP(E179,Parts!N:N,Parts!E:E,"없음")</f>
        <v>라이트커튼 SEND</v>
      </c>
      <c r="H179" s="7">
        <v>2</v>
      </c>
      <c r="I179" s="37" t="s">
        <v>587</v>
      </c>
      <c r="J179" s="24">
        <v>45803</v>
      </c>
      <c r="K179" s="68"/>
      <c r="L179" s="1"/>
      <c r="M179" s="1"/>
      <c r="N179" s="1"/>
    </row>
    <row r="180" spans="1:14" ht="16.350000000000001" customHeight="1">
      <c r="A180" s="55" t="s">
        <v>3176</v>
      </c>
      <c r="B180" s="36" t="s">
        <v>3257</v>
      </c>
      <c r="C180" s="41">
        <v>45730</v>
      </c>
      <c r="D180" s="7" t="s">
        <v>3177</v>
      </c>
      <c r="E180" s="7">
        <v>10214606</v>
      </c>
      <c r="F180" s="69" t="s">
        <v>2127</v>
      </c>
      <c r="G180" s="2" t="str">
        <f>_xlfn.XLOOKUP(E180,Parts!N:N,Parts!E:E,"없음")</f>
        <v>라이트커튼 EMPF</v>
      </c>
      <c r="H180" s="7">
        <v>2</v>
      </c>
      <c r="I180" s="37" t="s">
        <v>587</v>
      </c>
      <c r="J180" s="24">
        <v>45803</v>
      </c>
      <c r="K180" s="68"/>
      <c r="L180" s="1"/>
      <c r="M180" s="1"/>
      <c r="N180" s="1"/>
    </row>
    <row r="181" spans="1:14" ht="16.5" customHeight="1">
      <c r="A181" s="55" t="s">
        <v>3176</v>
      </c>
      <c r="B181" s="36" t="s">
        <v>3257</v>
      </c>
      <c r="C181" s="41">
        <v>45730</v>
      </c>
      <c r="D181" s="7" t="s">
        <v>3177</v>
      </c>
      <c r="E181" s="7">
        <v>10585569</v>
      </c>
      <c r="F181" s="69" t="s">
        <v>861</v>
      </c>
      <c r="G181" s="2" t="s">
        <v>857</v>
      </c>
      <c r="H181" s="7">
        <v>3</v>
      </c>
      <c r="I181" s="37" t="s">
        <v>587</v>
      </c>
      <c r="J181" s="24">
        <v>45803</v>
      </c>
      <c r="K181" s="68"/>
      <c r="L181" s="1"/>
      <c r="M181" s="1"/>
      <c r="N181" s="1"/>
    </row>
    <row r="182" spans="1:14" ht="16.5" customHeight="1">
      <c r="A182" s="55" t="s">
        <v>3176</v>
      </c>
      <c r="B182" s="36" t="s">
        <v>3257</v>
      </c>
      <c r="C182" s="41">
        <v>45730</v>
      </c>
      <c r="D182" s="7" t="s">
        <v>3177</v>
      </c>
      <c r="E182" s="7">
        <v>10585568</v>
      </c>
      <c r="F182" s="69" t="s">
        <v>865</v>
      </c>
      <c r="G182" s="2" t="s">
        <v>857</v>
      </c>
      <c r="H182" s="7">
        <v>1</v>
      </c>
      <c r="I182" s="37" t="s">
        <v>587</v>
      </c>
      <c r="J182" s="24">
        <v>45803</v>
      </c>
      <c r="K182" s="68"/>
      <c r="L182" s="1"/>
      <c r="M182" s="1"/>
      <c r="N182" s="1"/>
    </row>
    <row r="183" spans="1:14" ht="16.5" customHeight="1">
      <c r="A183" s="55" t="s">
        <v>3176</v>
      </c>
      <c r="B183" s="36" t="s">
        <v>3257</v>
      </c>
      <c r="C183" s="41">
        <v>45730</v>
      </c>
      <c r="D183" s="7" t="s">
        <v>3177</v>
      </c>
      <c r="E183" s="7">
        <v>10217646</v>
      </c>
      <c r="F183" s="69" t="s">
        <v>874</v>
      </c>
      <c r="G183" s="2" t="s">
        <v>857</v>
      </c>
      <c r="H183" s="7">
        <v>2</v>
      </c>
      <c r="I183" s="37" t="s">
        <v>587</v>
      </c>
      <c r="J183" s="24">
        <v>45803</v>
      </c>
      <c r="K183" s="68"/>
      <c r="L183" s="1"/>
      <c r="M183" s="1"/>
      <c r="N183" s="1"/>
    </row>
    <row r="184" spans="1:14" ht="16.5" customHeight="1">
      <c r="A184" s="55" t="s">
        <v>3176</v>
      </c>
      <c r="B184" s="36" t="s">
        <v>3257</v>
      </c>
      <c r="C184" s="41">
        <v>45730</v>
      </c>
      <c r="D184" s="7" t="s">
        <v>3177</v>
      </c>
      <c r="E184" s="7">
        <v>10217586</v>
      </c>
      <c r="F184" s="69" t="s">
        <v>877</v>
      </c>
      <c r="G184" s="2" t="s">
        <v>857</v>
      </c>
      <c r="H184" s="7">
        <v>1</v>
      </c>
      <c r="I184" s="37" t="s">
        <v>587</v>
      </c>
      <c r="J184" s="24">
        <v>45803</v>
      </c>
      <c r="K184" s="68"/>
      <c r="L184" s="1"/>
      <c r="M184" s="1"/>
      <c r="N184" s="1"/>
    </row>
    <row r="185" spans="1:14" ht="16.5" customHeight="1">
      <c r="A185" s="55" t="s">
        <v>3176</v>
      </c>
      <c r="B185" s="36" t="s">
        <v>3257</v>
      </c>
      <c r="C185" s="41">
        <v>45730</v>
      </c>
      <c r="D185" s="7" t="s">
        <v>3177</v>
      </c>
      <c r="E185" s="7">
        <v>10217026</v>
      </c>
      <c r="F185" s="69" t="s">
        <v>868</v>
      </c>
      <c r="G185" s="2" t="s">
        <v>857</v>
      </c>
      <c r="H185" s="7">
        <v>2</v>
      </c>
      <c r="I185" s="37" t="s">
        <v>587</v>
      </c>
      <c r="J185" s="24">
        <v>45803</v>
      </c>
      <c r="K185" s="68"/>
      <c r="L185" s="1"/>
      <c r="M185" s="1"/>
      <c r="N185" s="1"/>
    </row>
    <row r="186" spans="1:14" ht="16.5" customHeight="1">
      <c r="A186" s="55" t="s">
        <v>3176</v>
      </c>
      <c r="B186" s="36" t="s">
        <v>3257</v>
      </c>
      <c r="C186" s="41">
        <v>45730</v>
      </c>
      <c r="D186" s="7" t="s">
        <v>3177</v>
      </c>
      <c r="E186" s="7">
        <v>10217574</v>
      </c>
      <c r="F186" s="69" t="s">
        <v>768</v>
      </c>
      <c r="G186" s="2" t="s">
        <v>488</v>
      </c>
      <c r="H186" s="7">
        <v>1</v>
      </c>
      <c r="I186" s="37" t="s">
        <v>587</v>
      </c>
      <c r="J186" s="24">
        <v>45803</v>
      </c>
      <c r="K186" s="68"/>
      <c r="L186" s="1"/>
      <c r="M186" s="1"/>
      <c r="N186" s="1"/>
    </row>
    <row r="187" spans="1:14" ht="16.5" customHeight="1">
      <c r="A187" s="55" t="s">
        <v>3176</v>
      </c>
      <c r="B187" s="36" t="s">
        <v>3257</v>
      </c>
      <c r="C187" s="41">
        <v>45730</v>
      </c>
      <c r="D187" s="7" t="s">
        <v>3177</v>
      </c>
      <c r="E187" s="7">
        <v>10217148</v>
      </c>
      <c r="F187" s="69" t="s">
        <v>3300</v>
      </c>
      <c r="G187" s="2" t="s">
        <v>488</v>
      </c>
      <c r="H187" s="7">
        <v>2</v>
      </c>
      <c r="I187" s="37" t="s">
        <v>587</v>
      </c>
      <c r="J187" s="24">
        <v>45803</v>
      </c>
      <c r="K187" s="68"/>
      <c r="L187" s="1"/>
      <c r="M187" s="1"/>
      <c r="N187" s="1"/>
    </row>
    <row r="188" spans="1:14" ht="16.5" customHeight="1">
      <c r="A188" s="55" t="s">
        <v>3176</v>
      </c>
      <c r="B188" s="36" t="s">
        <v>3257</v>
      </c>
      <c r="C188" s="41">
        <v>45730</v>
      </c>
      <c r="D188" s="7" t="s">
        <v>3177</v>
      </c>
      <c r="E188" s="7">
        <v>10217526</v>
      </c>
      <c r="F188" s="69" t="s">
        <v>786</v>
      </c>
      <c r="G188" s="2" t="s">
        <v>488</v>
      </c>
      <c r="H188" s="7">
        <v>1</v>
      </c>
      <c r="I188" s="37" t="s">
        <v>587</v>
      </c>
      <c r="J188" s="24">
        <v>45803</v>
      </c>
      <c r="K188" s="68"/>
      <c r="L188" s="1"/>
      <c r="M188" s="1"/>
      <c r="N188" s="1"/>
    </row>
    <row r="189" spans="1:14" ht="16.5" customHeight="1">
      <c r="A189" s="55" t="s">
        <v>3176</v>
      </c>
      <c r="B189" s="36" t="s">
        <v>3257</v>
      </c>
      <c r="C189" s="41">
        <v>45730</v>
      </c>
      <c r="D189" s="7" t="s">
        <v>3177</v>
      </c>
      <c r="E189" s="7">
        <v>10221104</v>
      </c>
      <c r="F189" s="69" t="s">
        <v>3301</v>
      </c>
      <c r="G189" s="2" t="s">
        <v>488</v>
      </c>
      <c r="H189" s="7">
        <v>2</v>
      </c>
      <c r="I189" s="37" t="s">
        <v>587</v>
      </c>
      <c r="J189" s="24">
        <v>45803</v>
      </c>
      <c r="K189" s="68"/>
      <c r="L189" s="1"/>
      <c r="M189" s="1"/>
      <c r="N189" s="1"/>
    </row>
    <row r="190" spans="1:14" ht="16.5" customHeight="1">
      <c r="A190" s="55" t="s">
        <v>3176</v>
      </c>
      <c r="B190" s="36" t="s">
        <v>3257</v>
      </c>
      <c r="C190" s="41">
        <v>45730</v>
      </c>
      <c r="D190" s="7" t="s">
        <v>3177</v>
      </c>
      <c r="E190" s="7">
        <v>10378042</v>
      </c>
      <c r="F190" s="69" t="s">
        <v>3302</v>
      </c>
      <c r="G190" s="2" t="s">
        <v>488</v>
      </c>
      <c r="H190" s="7">
        <v>2</v>
      </c>
      <c r="I190" s="37" t="s">
        <v>587</v>
      </c>
      <c r="J190" s="24">
        <v>45803</v>
      </c>
      <c r="K190" s="68"/>
      <c r="L190" s="1"/>
      <c r="M190" s="1"/>
      <c r="N190" s="1"/>
    </row>
    <row r="191" spans="1:14" ht="16.5" customHeight="1">
      <c r="A191" s="55" t="s">
        <v>3176</v>
      </c>
      <c r="B191" s="36" t="s">
        <v>3257</v>
      </c>
      <c r="C191" s="41">
        <v>45730</v>
      </c>
      <c r="D191" s="7" t="s">
        <v>3177</v>
      </c>
      <c r="E191" s="7">
        <v>10221867</v>
      </c>
      <c r="F191" s="69" t="s">
        <v>3303</v>
      </c>
      <c r="G191" s="2" t="s">
        <v>488</v>
      </c>
      <c r="H191" s="7">
        <v>2</v>
      </c>
      <c r="I191" s="37" t="s">
        <v>587</v>
      </c>
      <c r="J191" s="24">
        <v>45803</v>
      </c>
      <c r="K191" s="68"/>
      <c r="L191" s="1"/>
      <c r="M191" s="1"/>
      <c r="N191" s="1"/>
    </row>
    <row r="192" spans="1:14" ht="16.5" customHeight="1">
      <c r="A192" s="55" t="s">
        <v>3176</v>
      </c>
      <c r="B192" s="36" t="s">
        <v>3257</v>
      </c>
      <c r="C192" s="41">
        <v>45730</v>
      </c>
      <c r="D192" s="7" t="s">
        <v>3177</v>
      </c>
      <c r="E192" s="7">
        <v>10219273</v>
      </c>
      <c r="F192" s="69" t="s">
        <v>3304</v>
      </c>
      <c r="G192" s="2" t="s">
        <v>488</v>
      </c>
      <c r="H192" s="7">
        <v>2</v>
      </c>
      <c r="I192" s="37" t="s">
        <v>587</v>
      </c>
      <c r="J192" s="24">
        <v>45803</v>
      </c>
      <c r="K192" s="68"/>
      <c r="L192" s="1"/>
      <c r="M192" s="1"/>
      <c r="N192" s="1"/>
    </row>
    <row r="193" spans="1:14" ht="16.5" customHeight="1">
      <c r="A193" s="55" t="s">
        <v>3176</v>
      </c>
      <c r="B193" s="36" t="s">
        <v>3257</v>
      </c>
      <c r="C193" s="41">
        <v>45730</v>
      </c>
      <c r="D193" s="7" t="s">
        <v>3177</v>
      </c>
      <c r="E193" s="7">
        <v>10478083</v>
      </c>
      <c r="F193" s="69" t="s">
        <v>3305</v>
      </c>
      <c r="G193" s="2" t="s">
        <v>833</v>
      </c>
      <c r="H193" s="7">
        <v>1</v>
      </c>
      <c r="I193" s="37" t="s">
        <v>587</v>
      </c>
      <c r="J193" s="24">
        <v>45803</v>
      </c>
      <c r="K193" s="68"/>
      <c r="L193" s="1"/>
      <c r="M193" s="1"/>
      <c r="N193" s="1"/>
    </row>
    <row r="194" spans="1:14" ht="16.5" customHeight="1">
      <c r="A194" s="55" t="s">
        <v>3176</v>
      </c>
      <c r="B194" s="36" t="s">
        <v>3257</v>
      </c>
      <c r="C194" s="41">
        <v>45730</v>
      </c>
      <c r="D194" s="7" t="s">
        <v>3177</v>
      </c>
      <c r="E194" s="7">
        <v>10217661</v>
      </c>
      <c r="F194" s="69" t="s">
        <v>842</v>
      </c>
      <c r="G194" s="2" t="s">
        <v>833</v>
      </c>
      <c r="H194" s="7">
        <v>1</v>
      </c>
      <c r="I194" s="37" t="s">
        <v>587</v>
      </c>
      <c r="J194" s="24">
        <v>45803</v>
      </c>
      <c r="K194" s="68"/>
      <c r="L194" s="1"/>
      <c r="M194" s="1"/>
      <c r="N194" s="1"/>
    </row>
    <row r="195" spans="1:14" ht="16.5" customHeight="1">
      <c r="A195" s="55" t="s">
        <v>3176</v>
      </c>
      <c r="B195" s="36" t="s">
        <v>3257</v>
      </c>
      <c r="C195" s="41">
        <v>45730</v>
      </c>
      <c r="D195" s="7" t="s">
        <v>3177</v>
      </c>
      <c r="E195" s="7">
        <v>10221735</v>
      </c>
      <c r="F195" s="69" t="s">
        <v>3306</v>
      </c>
      <c r="G195" s="2" t="s">
        <v>833</v>
      </c>
      <c r="H195" s="7">
        <v>1</v>
      </c>
      <c r="I195" s="37" t="s">
        <v>587</v>
      </c>
      <c r="J195" s="24">
        <v>45803</v>
      </c>
      <c r="K195" s="68"/>
      <c r="L195" s="1"/>
      <c r="M195" s="1"/>
      <c r="N195" s="1"/>
    </row>
    <row r="196" spans="1:14" ht="16.5" customHeight="1">
      <c r="A196" s="55" t="s">
        <v>3176</v>
      </c>
      <c r="B196" s="36" t="s">
        <v>3257</v>
      </c>
      <c r="C196" s="41">
        <v>45730</v>
      </c>
      <c r="D196" s="7" t="s">
        <v>3177</v>
      </c>
      <c r="E196" s="7">
        <v>10221927</v>
      </c>
      <c r="F196" s="69" t="s">
        <v>3307</v>
      </c>
      <c r="G196" s="2" t="s">
        <v>833</v>
      </c>
      <c r="H196" s="7">
        <v>2</v>
      </c>
      <c r="I196" s="37" t="s">
        <v>587</v>
      </c>
      <c r="J196" s="24">
        <v>45803</v>
      </c>
      <c r="K196" s="68"/>
      <c r="L196" s="1"/>
      <c r="M196" s="1"/>
      <c r="N196" s="1"/>
    </row>
    <row r="197" spans="1:14" ht="16.5" customHeight="1">
      <c r="A197" s="55" t="s">
        <v>3176</v>
      </c>
      <c r="B197" s="36" t="s">
        <v>3257</v>
      </c>
      <c r="C197" s="41">
        <v>45730</v>
      </c>
      <c r="D197" s="7" t="s">
        <v>3177</v>
      </c>
      <c r="E197" s="7">
        <v>10221680</v>
      </c>
      <c r="F197" s="69" t="s">
        <v>3308</v>
      </c>
      <c r="G197" s="2" t="s">
        <v>833</v>
      </c>
      <c r="H197" s="7">
        <v>2</v>
      </c>
      <c r="I197" s="37" t="s">
        <v>587</v>
      </c>
      <c r="J197" s="24">
        <v>45803</v>
      </c>
      <c r="K197" s="68"/>
      <c r="L197" s="1"/>
      <c r="M197" s="1"/>
      <c r="N197" s="1"/>
    </row>
    <row r="198" spans="1:14" ht="16.5" customHeight="1">
      <c r="A198" s="55" t="s">
        <v>3176</v>
      </c>
      <c r="B198" s="36" t="s">
        <v>3257</v>
      </c>
      <c r="C198" s="41">
        <v>45730</v>
      </c>
      <c r="D198" s="7" t="s">
        <v>3177</v>
      </c>
      <c r="E198" s="7">
        <v>10196637</v>
      </c>
      <c r="F198" s="69" t="s">
        <v>3309</v>
      </c>
      <c r="G198" s="2" t="s">
        <v>487</v>
      </c>
      <c r="H198" s="7">
        <v>2</v>
      </c>
      <c r="I198" s="37" t="s">
        <v>587</v>
      </c>
      <c r="J198" s="24">
        <v>45803</v>
      </c>
      <c r="K198" s="68"/>
      <c r="L198" s="1"/>
      <c r="M198" s="1"/>
      <c r="N198" s="1"/>
    </row>
    <row r="199" spans="1:14" ht="16.5" customHeight="1">
      <c r="A199" s="55" t="s">
        <v>3176</v>
      </c>
      <c r="B199" s="36" t="s">
        <v>3257</v>
      </c>
      <c r="C199" s="41">
        <v>45730</v>
      </c>
      <c r="D199" s="7" t="s">
        <v>3177</v>
      </c>
      <c r="E199" s="7">
        <v>10201889</v>
      </c>
      <c r="F199" s="69" t="s">
        <v>552</v>
      </c>
      <c r="G199" s="2" t="s">
        <v>553</v>
      </c>
      <c r="H199" s="7">
        <v>1</v>
      </c>
      <c r="I199" s="37" t="s">
        <v>587</v>
      </c>
      <c r="J199" s="24">
        <v>45803</v>
      </c>
      <c r="K199" s="68"/>
      <c r="L199" s="1"/>
      <c r="M199" s="1"/>
      <c r="N199" s="1"/>
    </row>
    <row r="200" spans="1:14" ht="16.5" customHeight="1">
      <c r="A200" s="55" t="s">
        <v>3176</v>
      </c>
      <c r="B200" s="36" t="s">
        <v>3257</v>
      </c>
      <c r="C200" s="41">
        <v>45730</v>
      </c>
      <c r="D200" s="7" t="s">
        <v>3177</v>
      </c>
      <c r="E200" s="19">
        <v>10221051</v>
      </c>
      <c r="F200" s="2" t="s">
        <v>3310</v>
      </c>
      <c r="G200" s="2" t="s">
        <v>488</v>
      </c>
      <c r="H200" s="7">
        <v>2</v>
      </c>
      <c r="I200" s="37" t="s">
        <v>587</v>
      </c>
      <c r="J200" s="24">
        <v>45803</v>
      </c>
    </row>
    <row r="201" spans="1:14" ht="16.5" customHeight="1">
      <c r="A201" s="55" t="s">
        <v>3176</v>
      </c>
      <c r="B201" s="36" t="s">
        <v>3257</v>
      </c>
      <c r="C201" s="41">
        <v>45730</v>
      </c>
      <c r="D201" s="7" t="s">
        <v>3177</v>
      </c>
      <c r="E201" s="19">
        <v>10680637</v>
      </c>
      <c r="F201" s="2" t="s">
        <v>3311</v>
      </c>
      <c r="G201" s="69" t="s">
        <v>3312</v>
      </c>
      <c r="H201" s="7">
        <v>1</v>
      </c>
      <c r="I201" s="37" t="s">
        <v>921</v>
      </c>
      <c r="J201" s="24">
        <v>45803</v>
      </c>
    </row>
    <row r="202" spans="1:14" ht="16.5" customHeight="1">
      <c r="A202" s="55" t="s">
        <v>3176</v>
      </c>
      <c r="B202" s="36" t="s">
        <v>3257</v>
      </c>
      <c r="C202" s="41">
        <v>45730</v>
      </c>
      <c r="D202" s="7" t="s">
        <v>3177</v>
      </c>
      <c r="E202" s="19" t="s">
        <v>3313</v>
      </c>
      <c r="F202" s="2" t="s">
        <v>300</v>
      </c>
      <c r="G202" s="69" t="s">
        <v>3314</v>
      </c>
      <c r="H202" s="7">
        <v>80</v>
      </c>
      <c r="I202" s="37" t="s">
        <v>921</v>
      </c>
      <c r="J202" s="24">
        <v>45803</v>
      </c>
    </row>
    <row r="203" spans="1:14" ht="16.5" customHeight="1">
      <c r="A203" s="55" t="s">
        <v>3176</v>
      </c>
      <c r="B203" s="36" t="s">
        <v>3257</v>
      </c>
      <c r="C203" s="41">
        <v>45730</v>
      </c>
      <c r="D203" s="7" t="s">
        <v>3177</v>
      </c>
      <c r="E203" s="19" t="s">
        <v>305</v>
      </c>
      <c r="F203" s="2" t="s">
        <v>304</v>
      </c>
      <c r="G203" s="69" t="s">
        <v>3314</v>
      </c>
      <c r="H203" s="7">
        <v>80</v>
      </c>
      <c r="I203" s="37" t="s">
        <v>921</v>
      </c>
      <c r="J203" s="24">
        <v>45803</v>
      </c>
    </row>
    <row r="204" spans="1:14" ht="16.5" customHeight="1">
      <c r="A204" s="55" t="s">
        <v>3176</v>
      </c>
      <c r="B204" s="36" t="s">
        <v>3257</v>
      </c>
      <c r="C204" s="41">
        <v>45730</v>
      </c>
      <c r="D204" s="7" t="s">
        <v>3177</v>
      </c>
      <c r="E204" s="19" t="s">
        <v>308</v>
      </c>
      <c r="F204" s="2" t="s">
        <v>306</v>
      </c>
      <c r="G204" s="69" t="s">
        <v>3180</v>
      </c>
      <c r="H204" s="7">
        <v>80</v>
      </c>
      <c r="I204" s="37" t="s">
        <v>921</v>
      </c>
      <c r="J204" s="24">
        <v>45803</v>
      </c>
    </row>
    <row r="205" spans="1:14" ht="16.5" customHeight="1">
      <c r="A205" s="55" t="s">
        <v>3176</v>
      </c>
      <c r="B205" s="36" t="s">
        <v>3257</v>
      </c>
      <c r="C205" s="41">
        <v>45730</v>
      </c>
      <c r="D205" s="7" t="s">
        <v>3177</v>
      </c>
      <c r="E205" s="19" t="s">
        <v>457</v>
      </c>
      <c r="F205" s="2" t="s">
        <v>455</v>
      </c>
      <c r="G205" s="69" t="s">
        <v>454</v>
      </c>
      <c r="H205" s="7">
        <v>5</v>
      </c>
      <c r="I205" s="37" t="s">
        <v>921</v>
      </c>
      <c r="J205" s="24">
        <v>45803</v>
      </c>
    </row>
    <row r="206" spans="1:14" ht="16.5" customHeight="1">
      <c r="A206" s="55" t="s">
        <v>3176</v>
      </c>
      <c r="B206" s="36" t="s">
        <v>3257</v>
      </c>
      <c r="C206" s="41">
        <v>45730</v>
      </c>
      <c r="D206" s="7" t="s">
        <v>3177</v>
      </c>
      <c r="E206" s="19" t="s">
        <v>379</v>
      </c>
      <c r="F206" s="2" t="s">
        <v>3315</v>
      </c>
      <c r="G206" s="69" t="s">
        <v>3316</v>
      </c>
      <c r="H206" s="7">
        <v>10</v>
      </c>
      <c r="I206" s="37" t="s">
        <v>921</v>
      </c>
      <c r="J206" s="24">
        <v>45803</v>
      </c>
    </row>
    <row r="207" spans="1:14" ht="16.5" customHeight="1">
      <c r="A207" s="55" t="s">
        <v>3176</v>
      </c>
      <c r="B207" s="36" t="s">
        <v>3257</v>
      </c>
      <c r="C207" s="41">
        <v>45730</v>
      </c>
      <c r="D207" s="7" t="s">
        <v>3177</v>
      </c>
      <c r="E207" s="19">
        <v>10623269</v>
      </c>
      <c r="F207" s="2" t="s">
        <v>3317</v>
      </c>
      <c r="G207" s="69" t="s">
        <v>3318</v>
      </c>
      <c r="H207" s="7">
        <v>10</v>
      </c>
      <c r="I207" s="37" t="s">
        <v>921</v>
      </c>
      <c r="J207" s="24">
        <v>45803</v>
      </c>
    </row>
    <row r="208" spans="1:14" ht="16.5" customHeight="1">
      <c r="A208" s="55" t="s">
        <v>3176</v>
      </c>
      <c r="B208" s="36" t="s">
        <v>3257</v>
      </c>
      <c r="C208" s="41">
        <v>45730</v>
      </c>
      <c r="D208" s="7" t="s">
        <v>3177</v>
      </c>
      <c r="E208" s="19">
        <v>10395256</v>
      </c>
      <c r="F208" s="2" t="s">
        <v>3319</v>
      </c>
      <c r="G208" s="69" t="s">
        <v>3320</v>
      </c>
      <c r="H208" s="7">
        <v>10</v>
      </c>
      <c r="I208" s="37" t="s">
        <v>921</v>
      </c>
      <c r="J208" s="24">
        <v>45803</v>
      </c>
    </row>
    <row r="209" spans="1:18" ht="16.5" customHeight="1">
      <c r="A209" s="55" t="s">
        <v>3176</v>
      </c>
      <c r="B209" s="36" t="s">
        <v>3257</v>
      </c>
      <c r="C209" s="41">
        <v>45730</v>
      </c>
      <c r="D209" s="7" t="s">
        <v>3177</v>
      </c>
      <c r="E209" s="19">
        <v>10409303</v>
      </c>
      <c r="F209" s="2" t="s">
        <v>474</v>
      </c>
      <c r="G209" s="69" t="s">
        <v>3321</v>
      </c>
      <c r="H209" s="7">
        <v>10</v>
      </c>
      <c r="I209" s="37" t="s">
        <v>921</v>
      </c>
      <c r="J209" s="24">
        <v>45803</v>
      </c>
    </row>
    <row r="210" spans="1:18" ht="16.5" customHeight="1" thickBot="1">
      <c r="A210" s="71" t="s">
        <v>3176</v>
      </c>
      <c r="B210" s="33" t="s">
        <v>3257</v>
      </c>
      <c r="C210" s="47">
        <v>45730</v>
      </c>
      <c r="D210" s="26" t="s">
        <v>3177</v>
      </c>
      <c r="E210" s="76">
        <v>10603702</v>
      </c>
      <c r="F210" s="5" t="s">
        <v>3322</v>
      </c>
      <c r="G210" s="77" t="s">
        <v>3323</v>
      </c>
      <c r="H210" s="26">
        <v>20</v>
      </c>
      <c r="I210" s="39" t="s">
        <v>921</v>
      </c>
      <c r="J210" s="40">
        <v>45803</v>
      </c>
    </row>
    <row r="211" spans="1:18" ht="16.5" customHeight="1">
      <c r="A211" s="48" t="s">
        <v>3176</v>
      </c>
      <c r="B211" s="49" t="s">
        <v>3257</v>
      </c>
      <c r="C211" s="50">
        <v>45917</v>
      </c>
      <c r="D211" s="51" t="s">
        <v>3177</v>
      </c>
      <c r="E211" s="78">
        <v>10567310</v>
      </c>
      <c r="F211" s="52" t="s">
        <v>1161</v>
      </c>
      <c r="G211" s="79" t="s">
        <v>3324</v>
      </c>
      <c r="H211" s="51">
        <v>1</v>
      </c>
      <c r="I211" s="53" t="s">
        <v>587</v>
      </c>
      <c r="J211" s="67">
        <v>46020</v>
      </c>
    </row>
    <row r="212" spans="1:18" ht="16.5" customHeight="1">
      <c r="A212" s="55" t="s">
        <v>3176</v>
      </c>
      <c r="B212" s="36" t="s">
        <v>3257</v>
      </c>
      <c r="C212" s="41">
        <v>45917</v>
      </c>
      <c r="D212" s="7" t="s">
        <v>3177</v>
      </c>
      <c r="E212" s="19">
        <v>10217524</v>
      </c>
      <c r="F212" s="2" t="s">
        <v>3325</v>
      </c>
      <c r="G212" s="69" t="s">
        <v>3326</v>
      </c>
      <c r="H212" s="7">
        <v>2</v>
      </c>
      <c r="I212" s="37" t="s">
        <v>921</v>
      </c>
      <c r="J212" s="24">
        <v>46020</v>
      </c>
    </row>
    <row r="213" spans="1:18" ht="16.5" customHeight="1">
      <c r="A213" s="55" t="s">
        <v>3176</v>
      </c>
      <c r="B213" s="36" t="s">
        <v>3257</v>
      </c>
      <c r="C213" s="41">
        <v>45917</v>
      </c>
      <c r="D213" s="7" t="s">
        <v>3177</v>
      </c>
      <c r="E213" s="19">
        <v>10566909</v>
      </c>
      <c r="F213" s="2" t="s">
        <v>3327</v>
      </c>
      <c r="G213" s="69" t="s">
        <v>3328</v>
      </c>
      <c r="H213" s="7">
        <v>1</v>
      </c>
      <c r="I213" s="37" t="s">
        <v>921</v>
      </c>
      <c r="J213" s="24">
        <v>46020</v>
      </c>
    </row>
    <row r="214" spans="1:18" ht="16.5" customHeight="1">
      <c r="A214" s="55" t="s">
        <v>3176</v>
      </c>
      <c r="B214" s="36" t="s">
        <v>3257</v>
      </c>
      <c r="C214" s="41">
        <v>45917</v>
      </c>
      <c r="D214" s="7" t="s">
        <v>3177</v>
      </c>
      <c r="E214" s="19">
        <v>10404804</v>
      </c>
      <c r="F214" s="2" t="s">
        <v>3329</v>
      </c>
      <c r="G214" s="69" t="s">
        <v>3330</v>
      </c>
      <c r="H214" s="7">
        <v>1</v>
      </c>
      <c r="I214" s="37" t="s">
        <v>921</v>
      </c>
      <c r="J214" s="24">
        <v>46020</v>
      </c>
    </row>
    <row r="215" spans="1:18" ht="16.5" customHeight="1">
      <c r="A215" s="55" t="s">
        <v>3176</v>
      </c>
      <c r="B215" s="36" t="s">
        <v>3257</v>
      </c>
      <c r="C215" s="41">
        <v>45917</v>
      </c>
      <c r="D215" s="7" t="s">
        <v>3177</v>
      </c>
      <c r="E215" s="19">
        <v>10760813</v>
      </c>
      <c r="F215" s="2" t="s">
        <v>3331</v>
      </c>
      <c r="G215" s="69" t="s">
        <v>3332</v>
      </c>
      <c r="H215" s="7">
        <v>1</v>
      </c>
      <c r="I215" s="37" t="s">
        <v>921</v>
      </c>
      <c r="J215" s="24">
        <v>46020</v>
      </c>
    </row>
    <row r="216" spans="1:18" ht="16.5" customHeight="1">
      <c r="A216" s="71" t="s">
        <v>3176</v>
      </c>
      <c r="B216" s="33" t="s">
        <v>3257</v>
      </c>
      <c r="C216" s="41">
        <v>45917</v>
      </c>
      <c r="D216" s="86" t="s">
        <v>3177</v>
      </c>
      <c r="E216" s="19">
        <v>10219646</v>
      </c>
      <c r="F216" s="2" t="s">
        <v>3333</v>
      </c>
      <c r="G216" s="69"/>
      <c r="H216" s="7">
        <v>2</v>
      </c>
      <c r="I216" s="37" t="s">
        <v>921</v>
      </c>
      <c r="J216" s="24">
        <v>46020</v>
      </c>
    </row>
    <row r="217" spans="1:18" ht="16.5" customHeight="1">
      <c r="A217" s="71" t="s">
        <v>3176</v>
      </c>
      <c r="B217" s="33" t="s">
        <v>3257</v>
      </c>
      <c r="C217" s="41">
        <v>45917</v>
      </c>
      <c r="D217" s="86" t="s">
        <v>3177</v>
      </c>
      <c r="E217" s="19">
        <v>10217470</v>
      </c>
      <c r="F217" s="2" t="s">
        <v>1250</v>
      </c>
      <c r="G217" s="69"/>
      <c r="H217" s="7">
        <v>2</v>
      </c>
      <c r="I217" s="39" t="s">
        <v>921</v>
      </c>
      <c r="J217" s="24">
        <v>46020</v>
      </c>
    </row>
    <row r="218" spans="1:18" ht="16.5" customHeight="1">
      <c r="A218" s="71" t="s">
        <v>3176</v>
      </c>
      <c r="B218" s="33" t="s">
        <v>3257</v>
      </c>
      <c r="C218" s="41">
        <v>45917</v>
      </c>
      <c r="D218" s="86" t="s">
        <v>3177</v>
      </c>
      <c r="E218" s="19">
        <v>10217471</v>
      </c>
      <c r="F218" s="2" t="s">
        <v>1252</v>
      </c>
      <c r="G218" s="69"/>
      <c r="H218" s="7">
        <v>2</v>
      </c>
      <c r="I218" s="39" t="s">
        <v>921</v>
      </c>
      <c r="J218" s="24">
        <v>46020</v>
      </c>
    </row>
    <row r="219" spans="1:18" ht="16.5" customHeight="1">
      <c r="A219" s="71" t="s">
        <v>3176</v>
      </c>
      <c r="B219" s="33" t="s">
        <v>3257</v>
      </c>
      <c r="C219" s="41">
        <v>45917</v>
      </c>
      <c r="D219" s="86" t="s">
        <v>3177</v>
      </c>
      <c r="E219" s="19">
        <v>10216340</v>
      </c>
      <c r="F219" s="2" t="s">
        <v>1253</v>
      </c>
      <c r="G219" s="69"/>
      <c r="H219" s="7">
        <v>2</v>
      </c>
      <c r="I219" s="39" t="s">
        <v>921</v>
      </c>
      <c r="J219" s="24">
        <v>46020</v>
      </c>
    </row>
    <row r="220" spans="1:18" ht="16.5" customHeight="1">
      <c r="A220" s="71" t="s">
        <v>3176</v>
      </c>
      <c r="B220" s="33" t="s">
        <v>3257</v>
      </c>
      <c r="C220" s="41">
        <v>45917</v>
      </c>
      <c r="D220" s="86" t="s">
        <v>3177</v>
      </c>
      <c r="E220" s="19">
        <v>10216342</v>
      </c>
      <c r="F220" s="2" t="s">
        <v>1254</v>
      </c>
      <c r="G220" s="69"/>
      <c r="H220" s="7">
        <v>2</v>
      </c>
      <c r="I220" s="39" t="s">
        <v>921</v>
      </c>
      <c r="J220" s="24">
        <v>46020</v>
      </c>
    </row>
    <row r="221" spans="1:18" ht="16.5" customHeight="1">
      <c r="A221" s="71" t="s">
        <v>3176</v>
      </c>
      <c r="B221" s="33" t="s">
        <v>3257</v>
      </c>
      <c r="C221" s="41">
        <v>45917</v>
      </c>
      <c r="D221" s="86" t="s">
        <v>3177</v>
      </c>
      <c r="E221" s="19">
        <v>10216345</v>
      </c>
      <c r="F221" s="2" t="s">
        <v>1255</v>
      </c>
      <c r="G221" s="69"/>
      <c r="H221" s="7">
        <v>2</v>
      </c>
      <c r="I221" s="39" t="s">
        <v>921</v>
      </c>
      <c r="J221" s="24">
        <v>46020</v>
      </c>
    </row>
    <row r="222" spans="1:18" ht="16.5" customHeight="1">
      <c r="A222" s="71" t="s">
        <v>3176</v>
      </c>
      <c r="B222" s="33" t="s">
        <v>3257</v>
      </c>
      <c r="C222" s="41">
        <v>45917</v>
      </c>
      <c r="D222" s="86" t="s">
        <v>3177</v>
      </c>
      <c r="E222" s="19">
        <v>10216195</v>
      </c>
      <c r="F222" s="2" t="s">
        <v>1256</v>
      </c>
      <c r="G222" s="69"/>
      <c r="H222" s="7">
        <v>2</v>
      </c>
      <c r="I222" s="39" t="s">
        <v>921</v>
      </c>
      <c r="J222" s="24">
        <v>46020</v>
      </c>
    </row>
    <row r="223" spans="1:18" ht="16.5" customHeight="1">
      <c r="A223" s="71" t="s">
        <v>3176</v>
      </c>
      <c r="B223" s="33" t="s">
        <v>3257</v>
      </c>
      <c r="C223" s="41">
        <v>45917</v>
      </c>
      <c r="D223" s="86" t="s">
        <v>3177</v>
      </c>
      <c r="E223" s="19">
        <v>10216196</v>
      </c>
      <c r="F223" s="2" t="s">
        <v>1257</v>
      </c>
      <c r="G223" s="69"/>
      <c r="H223" s="7">
        <v>2</v>
      </c>
      <c r="I223" s="39" t="s">
        <v>921</v>
      </c>
      <c r="J223" s="24">
        <v>46020</v>
      </c>
      <c r="R223" s="161"/>
    </row>
    <row r="224" spans="1:18" ht="16.5" customHeight="1">
      <c r="A224" s="71" t="s">
        <v>3176</v>
      </c>
      <c r="B224" s="33" t="s">
        <v>3257</v>
      </c>
      <c r="C224" s="41">
        <v>45917</v>
      </c>
      <c r="D224" s="86" t="s">
        <v>3177</v>
      </c>
      <c r="E224" s="19">
        <v>10217099</v>
      </c>
      <c r="F224" s="2" t="s">
        <v>1258</v>
      </c>
      <c r="G224" s="69"/>
      <c r="H224" s="7">
        <v>2</v>
      </c>
      <c r="I224" s="39" t="s">
        <v>921</v>
      </c>
      <c r="J224" s="24">
        <v>46020</v>
      </c>
      <c r="R224" s="161"/>
    </row>
    <row r="225" spans="1:10" ht="16.5" customHeight="1">
      <c r="A225" s="71" t="s">
        <v>3176</v>
      </c>
      <c r="B225" s="33" t="s">
        <v>3257</v>
      </c>
      <c r="C225" s="41">
        <v>45917</v>
      </c>
      <c r="D225" s="86" t="s">
        <v>3177</v>
      </c>
      <c r="E225" s="19">
        <v>10217153</v>
      </c>
      <c r="F225" s="2" t="s">
        <v>1259</v>
      </c>
      <c r="G225" s="69"/>
      <c r="H225" s="7">
        <v>2</v>
      </c>
      <c r="I225" s="39" t="s">
        <v>921</v>
      </c>
      <c r="J225" s="24">
        <v>46020</v>
      </c>
    </row>
    <row r="226" spans="1:10" ht="16.5" customHeight="1">
      <c r="A226" s="71" t="s">
        <v>3176</v>
      </c>
      <c r="B226" s="33" t="s">
        <v>3257</v>
      </c>
      <c r="C226" s="41">
        <v>45917</v>
      </c>
      <c r="D226" s="86" t="s">
        <v>3177</v>
      </c>
      <c r="E226" s="19">
        <v>10216344</v>
      </c>
      <c r="F226" s="2" t="s">
        <v>1260</v>
      </c>
      <c r="G226" s="69"/>
      <c r="H226" s="7">
        <v>2</v>
      </c>
      <c r="I226" s="39" t="s">
        <v>921</v>
      </c>
      <c r="J226" s="24">
        <v>46020</v>
      </c>
    </row>
    <row r="227" spans="1:10" ht="16.5" customHeight="1">
      <c r="A227" s="71" t="s">
        <v>3176</v>
      </c>
      <c r="B227" s="33" t="s">
        <v>3257</v>
      </c>
      <c r="C227" s="41">
        <v>45917</v>
      </c>
      <c r="D227" s="86" t="s">
        <v>3177</v>
      </c>
      <c r="E227" s="19">
        <v>10571419</v>
      </c>
      <c r="F227" s="2" t="s">
        <v>1261</v>
      </c>
      <c r="G227" s="2"/>
      <c r="H227" s="7">
        <v>2</v>
      </c>
      <c r="I227" s="39" t="s">
        <v>921</v>
      </c>
      <c r="J227" s="24">
        <v>46020</v>
      </c>
    </row>
    <row r="228" spans="1:10" ht="16.5" customHeight="1">
      <c r="A228" s="71" t="s">
        <v>3176</v>
      </c>
      <c r="B228" s="33" t="s">
        <v>3257</v>
      </c>
      <c r="C228" s="41">
        <v>45917</v>
      </c>
      <c r="D228" s="86" t="s">
        <v>3177</v>
      </c>
      <c r="E228" s="19">
        <v>10212997</v>
      </c>
      <c r="F228" s="2" t="s">
        <v>1263</v>
      </c>
      <c r="G228" s="2"/>
      <c r="H228" s="7">
        <v>2</v>
      </c>
      <c r="I228" s="37" t="s">
        <v>921</v>
      </c>
      <c r="J228" s="24">
        <v>46020</v>
      </c>
    </row>
    <row r="229" spans="1:10" ht="16.5" customHeight="1">
      <c r="A229" s="71" t="s">
        <v>3176</v>
      </c>
      <c r="B229" s="33" t="s">
        <v>3257</v>
      </c>
      <c r="C229" s="47">
        <v>45917</v>
      </c>
      <c r="D229" s="26" t="s">
        <v>3177</v>
      </c>
      <c r="E229" s="95" t="s">
        <v>3334</v>
      </c>
      <c r="F229" s="13" t="s">
        <v>3335</v>
      </c>
      <c r="G229" s="96" t="s">
        <v>3336</v>
      </c>
      <c r="H229" s="97">
        <v>1</v>
      </c>
      <c r="I229" s="98" t="s">
        <v>921</v>
      </c>
      <c r="J229" s="99">
        <v>46020</v>
      </c>
    </row>
    <row r="230" spans="1:10" ht="16.5" customHeight="1" thickBot="1">
      <c r="A230" s="57" t="s">
        <v>3176</v>
      </c>
      <c r="B230" s="58" t="s">
        <v>3257</v>
      </c>
      <c r="C230" s="59">
        <v>45917</v>
      </c>
      <c r="D230" s="60" t="s">
        <v>3177</v>
      </c>
      <c r="E230" s="162" t="s">
        <v>3337</v>
      </c>
      <c r="F230" s="11" t="s">
        <v>3338</v>
      </c>
      <c r="G230" s="163" t="s">
        <v>3339</v>
      </c>
      <c r="H230" s="60">
        <v>40</v>
      </c>
      <c r="I230" s="61" t="s">
        <v>921</v>
      </c>
      <c r="J230" s="164">
        <v>46020</v>
      </c>
    </row>
    <row r="231" spans="1:10" ht="16.5" customHeight="1">
      <c r="A231" s="48" t="s">
        <v>3176</v>
      </c>
      <c r="B231" s="49" t="s">
        <v>3257</v>
      </c>
      <c r="C231" s="50">
        <v>45947</v>
      </c>
      <c r="D231" s="51" t="s">
        <v>3177</v>
      </c>
      <c r="E231" s="78" t="s">
        <v>3337</v>
      </c>
      <c r="F231" s="52" t="s">
        <v>3340</v>
      </c>
      <c r="G231" s="79" t="s">
        <v>3339</v>
      </c>
      <c r="H231" s="51">
        <v>50</v>
      </c>
      <c r="I231" s="53" t="s">
        <v>921</v>
      </c>
      <c r="J231" s="67">
        <v>46105</v>
      </c>
    </row>
    <row r="232" spans="1:10" ht="16.5" customHeight="1">
      <c r="A232" s="71" t="s">
        <v>3176</v>
      </c>
      <c r="B232" s="33" t="s">
        <v>3257</v>
      </c>
      <c r="C232" s="41">
        <v>45947</v>
      </c>
      <c r="D232" s="86" t="s">
        <v>3177</v>
      </c>
      <c r="E232" s="19" t="s">
        <v>302</v>
      </c>
      <c r="F232" s="2" t="s">
        <v>300</v>
      </c>
      <c r="G232" s="2" t="s">
        <v>301</v>
      </c>
      <c r="H232" s="7">
        <v>20</v>
      </c>
      <c r="I232" s="37" t="s">
        <v>921</v>
      </c>
      <c r="J232" s="24">
        <v>46105</v>
      </c>
    </row>
    <row r="233" spans="1:10" ht="16.5" customHeight="1">
      <c r="A233" s="71" t="s">
        <v>3176</v>
      </c>
      <c r="B233" s="33" t="s">
        <v>3257</v>
      </c>
      <c r="C233" s="41">
        <v>45947</v>
      </c>
      <c r="D233" s="86" t="s">
        <v>3177</v>
      </c>
      <c r="E233" s="19" t="s">
        <v>305</v>
      </c>
      <c r="F233" s="2" t="s">
        <v>304</v>
      </c>
      <c r="G233" s="2" t="s">
        <v>301</v>
      </c>
      <c r="H233" s="7">
        <v>20</v>
      </c>
      <c r="I233" s="37" t="s">
        <v>921</v>
      </c>
      <c r="J233" s="24">
        <v>46105</v>
      </c>
    </row>
    <row r="234" spans="1:10" ht="16.5" customHeight="1">
      <c r="A234" s="71" t="s">
        <v>3176</v>
      </c>
      <c r="B234" s="33" t="s">
        <v>3257</v>
      </c>
      <c r="C234" s="41">
        <v>45947</v>
      </c>
      <c r="D234" s="86" t="s">
        <v>3177</v>
      </c>
      <c r="E234" s="19" t="s">
        <v>308</v>
      </c>
      <c r="F234" s="2" t="s">
        <v>306</v>
      </c>
      <c r="G234" s="2" t="s">
        <v>3180</v>
      </c>
      <c r="H234" s="7">
        <v>10</v>
      </c>
      <c r="I234" s="37" t="s">
        <v>921</v>
      </c>
      <c r="J234" s="24">
        <v>46105</v>
      </c>
    </row>
    <row r="235" spans="1:10" ht="16.5" customHeight="1">
      <c r="A235" s="71" t="s">
        <v>3176</v>
      </c>
      <c r="B235" s="33" t="s">
        <v>3257</v>
      </c>
      <c r="C235" s="41">
        <v>45947</v>
      </c>
      <c r="D235" s="86" t="s">
        <v>3177</v>
      </c>
      <c r="E235" s="19" t="s">
        <v>311</v>
      </c>
      <c r="F235" s="2" t="s">
        <v>309</v>
      </c>
      <c r="G235" s="2" t="s">
        <v>3181</v>
      </c>
      <c r="H235" s="7">
        <v>30</v>
      </c>
      <c r="I235" s="37" t="s">
        <v>921</v>
      </c>
      <c r="J235" s="24">
        <v>46105</v>
      </c>
    </row>
    <row r="236" spans="1:10" ht="16.5" customHeight="1">
      <c r="A236" s="71" t="s">
        <v>3176</v>
      </c>
      <c r="B236" s="33" t="s">
        <v>3257</v>
      </c>
      <c r="C236" s="41">
        <v>45947</v>
      </c>
      <c r="D236" s="86" t="s">
        <v>3177</v>
      </c>
      <c r="E236" s="19">
        <v>10214920</v>
      </c>
      <c r="F236" s="2" t="s">
        <v>481</v>
      </c>
      <c r="G236" s="2" t="s">
        <v>3341</v>
      </c>
      <c r="H236" s="7">
        <v>4</v>
      </c>
      <c r="I236" s="37" t="s">
        <v>921</v>
      </c>
      <c r="J236" s="24">
        <v>46105</v>
      </c>
    </row>
    <row r="237" spans="1:10" ht="16.5" customHeight="1">
      <c r="A237" s="71" t="s">
        <v>3176</v>
      </c>
      <c r="B237" s="33" t="s">
        <v>3257</v>
      </c>
      <c r="C237" s="41">
        <v>45947</v>
      </c>
      <c r="D237" s="86" t="s">
        <v>3177</v>
      </c>
      <c r="E237" s="19" t="s">
        <v>577</v>
      </c>
      <c r="F237" s="2" t="s">
        <v>576</v>
      </c>
      <c r="G237" s="2" t="s">
        <v>3342</v>
      </c>
      <c r="H237" s="7">
        <v>1</v>
      </c>
      <c r="I237" s="37" t="s">
        <v>921</v>
      </c>
      <c r="J237" s="24">
        <v>46105</v>
      </c>
    </row>
    <row r="238" spans="1:10" ht="16.5" customHeight="1">
      <c r="A238" s="71" t="s">
        <v>3176</v>
      </c>
      <c r="B238" s="33" t="s">
        <v>3257</v>
      </c>
      <c r="C238" s="41">
        <v>45947</v>
      </c>
      <c r="D238" s="86" t="s">
        <v>3177</v>
      </c>
      <c r="E238" s="19" t="s">
        <v>3343</v>
      </c>
      <c r="F238" s="2" t="s">
        <v>3344</v>
      </c>
      <c r="G238" s="2" t="s">
        <v>3345</v>
      </c>
      <c r="H238" s="7">
        <v>4</v>
      </c>
      <c r="I238" s="37" t="s">
        <v>587</v>
      </c>
      <c r="J238" s="24">
        <v>46105</v>
      </c>
    </row>
    <row r="239" spans="1:10" ht="16.5" customHeight="1">
      <c r="A239" s="71" t="s">
        <v>3176</v>
      </c>
      <c r="B239" s="33" t="s">
        <v>3257</v>
      </c>
      <c r="C239" s="41">
        <v>45947</v>
      </c>
      <c r="D239" s="86" t="s">
        <v>3177</v>
      </c>
      <c r="E239" s="19" t="s">
        <v>425</v>
      </c>
      <c r="F239" s="18" t="s">
        <v>423</v>
      </c>
      <c r="G239" s="101" t="s">
        <v>3346</v>
      </c>
      <c r="H239" s="7">
        <v>5</v>
      </c>
      <c r="I239" s="37" t="s">
        <v>587</v>
      </c>
      <c r="J239" s="24">
        <v>46105</v>
      </c>
    </row>
    <row r="240" spans="1:10" ht="16.5" customHeight="1">
      <c r="A240" s="71" t="s">
        <v>3176</v>
      </c>
      <c r="B240" s="33" t="s">
        <v>3257</v>
      </c>
      <c r="C240" s="41">
        <v>45947</v>
      </c>
      <c r="D240" s="86" t="s">
        <v>3177</v>
      </c>
      <c r="E240" s="19" t="s">
        <v>427</v>
      </c>
      <c r="F240" s="18" t="s">
        <v>423</v>
      </c>
      <c r="G240" s="101" t="s">
        <v>3347</v>
      </c>
      <c r="H240" s="7">
        <v>5</v>
      </c>
      <c r="I240" s="37" t="s">
        <v>587</v>
      </c>
      <c r="J240" s="24">
        <v>46105</v>
      </c>
    </row>
    <row r="241" spans="1:10" ht="16.5" customHeight="1">
      <c r="A241" s="71" t="s">
        <v>3176</v>
      </c>
      <c r="B241" s="33" t="s">
        <v>3257</v>
      </c>
      <c r="C241" s="41">
        <v>45947</v>
      </c>
      <c r="D241" s="86" t="s">
        <v>3177</v>
      </c>
      <c r="E241" s="19">
        <v>10867661</v>
      </c>
      <c r="F241" s="2" t="s">
        <v>3348</v>
      </c>
      <c r="G241" s="2" t="s">
        <v>3349</v>
      </c>
      <c r="H241" s="7">
        <v>15</v>
      </c>
      <c r="I241" s="37" t="s">
        <v>587</v>
      </c>
      <c r="J241" s="24">
        <v>46105</v>
      </c>
    </row>
    <row r="242" spans="1:10" ht="16.5" customHeight="1">
      <c r="A242" s="71" t="s">
        <v>3176</v>
      </c>
      <c r="B242" s="33" t="s">
        <v>3257</v>
      </c>
      <c r="C242" s="41">
        <v>45947</v>
      </c>
      <c r="D242" s="86" t="s">
        <v>3177</v>
      </c>
      <c r="E242" s="19" t="s">
        <v>341</v>
      </c>
      <c r="F242" s="2" t="s">
        <v>339</v>
      </c>
      <c r="G242" s="2" t="s">
        <v>3350</v>
      </c>
      <c r="H242" s="7">
        <v>10</v>
      </c>
      <c r="I242" s="37" t="s">
        <v>921</v>
      </c>
      <c r="J242" s="24">
        <v>46105</v>
      </c>
    </row>
    <row r="243" spans="1:10" ht="16.5" customHeight="1" thickBot="1">
      <c r="A243" s="71" t="s">
        <v>3176</v>
      </c>
      <c r="B243" s="33" t="s">
        <v>3257</v>
      </c>
      <c r="C243" s="47">
        <v>45947</v>
      </c>
      <c r="D243" s="86" t="s">
        <v>3177</v>
      </c>
      <c r="E243" s="76">
        <v>10744169</v>
      </c>
      <c r="F243" s="5" t="s">
        <v>3351</v>
      </c>
      <c r="G243" s="5"/>
      <c r="H243" s="26">
        <v>1</v>
      </c>
      <c r="I243" s="39" t="s">
        <v>921</v>
      </c>
      <c r="J243" s="24">
        <v>46105</v>
      </c>
    </row>
    <row r="244" spans="1:10" ht="16.5" customHeight="1">
      <c r="A244" s="48" t="s">
        <v>3176</v>
      </c>
      <c r="B244" s="49" t="s">
        <v>3257</v>
      </c>
      <c r="C244" s="50">
        <v>46043</v>
      </c>
      <c r="D244" s="158" t="s">
        <v>3177</v>
      </c>
      <c r="E244" s="78" t="s">
        <v>3352</v>
      </c>
      <c r="F244" s="159" t="s">
        <v>584</v>
      </c>
      <c r="G244" s="160" t="s">
        <v>3353</v>
      </c>
      <c r="H244" s="51">
        <v>1</v>
      </c>
      <c r="I244" s="53" t="s">
        <v>921</v>
      </c>
      <c r="J244" s="67">
        <v>46142</v>
      </c>
    </row>
    <row r="245" spans="1:10" ht="16.5" customHeight="1">
      <c r="A245" s="71" t="s">
        <v>3176</v>
      </c>
      <c r="B245" s="33" t="s">
        <v>3257</v>
      </c>
      <c r="C245" s="41">
        <v>46043</v>
      </c>
      <c r="D245" s="86" t="s">
        <v>3177</v>
      </c>
      <c r="E245" s="19">
        <v>10867661</v>
      </c>
      <c r="F245" s="2" t="s">
        <v>3348</v>
      </c>
      <c r="G245" s="2" t="s">
        <v>3349</v>
      </c>
      <c r="H245" s="7">
        <v>70</v>
      </c>
      <c r="I245" s="37" t="s">
        <v>587</v>
      </c>
      <c r="J245" s="24">
        <v>46142</v>
      </c>
    </row>
    <row r="246" spans="1:10" ht="16.5" customHeight="1">
      <c r="A246" s="71" t="s">
        <v>3176</v>
      </c>
      <c r="B246" s="33" t="s">
        <v>3257</v>
      </c>
      <c r="C246" s="41">
        <v>46043</v>
      </c>
      <c r="D246" s="86" t="s">
        <v>3177</v>
      </c>
      <c r="E246" s="19" t="s">
        <v>3354</v>
      </c>
      <c r="F246" s="2" t="s">
        <v>494</v>
      </c>
      <c r="G246" s="2" t="s">
        <v>495</v>
      </c>
      <c r="H246" s="7">
        <v>10</v>
      </c>
      <c r="I246" s="37" t="s">
        <v>921</v>
      </c>
      <c r="J246" s="24">
        <v>46142</v>
      </c>
    </row>
    <row r="247" spans="1:10" ht="16.5" customHeight="1">
      <c r="A247" s="71" t="s">
        <v>3176</v>
      </c>
      <c r="B247" s="33" t="s">
        <v>3257</v>
      </c>
      <c r="C247" s="41">
        <v>46043</v>
      </c>
      <c r="D247" s="86" t="s">
        <v>3177</v>
      </c>
      <c r="E247" s="19">
        <v>10680637</v>
      </c>
      <c r="F247" s="2" t="s">
        <v>1100</v>
      </c>
      <c r="G247" s="2" t="s">
        <v>3355</v>
      </c>
      <c r="H247" s="7">
        <v>5</v>
      </c>
      <c r="I247" s="37" t="s">
        <v>921</v>
      </c>
      <c r="J247" s="24">
        <v>46142</v>
      </c>
    </row>
    <row r="248" spans="1:10" ht="16.5" customHeight="1">
      <c r="A248" s="71" t="s">
        <v>3176</v>
      </c>
      <c r="B248" s="7" t="s">
        <v>3266</v>
      </c>
      <c r="C248" s="41">
        <v>46043</v>
      </c>
      <c r="D248" s="86" t="s">
        <v>3177</v>
      </c>
      <c r="E248" s="19" t="s">
        <v>3356</v>
      </c>
      <c r="F248" s="2" t="s">
        <v>3357</v>
      </c>
      <c r="G248" s="2" t="s">
        <v>3358</v>
      </c>
      <c r="H248" s="7">
        <v>2</v>
      </c>
      <c r="I248" s="37" t="s">
        <v>921</v>
      </c>
      <c r="J248" s="24">
        <v>46142</v>
      </c>
    </row>
    <row r="249" spans="1:10" ht="16.5" customHeight="1">
      <c r="A249" s="71" t="s">
        <v>3176</v>
      </c>
      <c r="B249" s="7" t="s">
        <v>3266</v>
      </c>
      <c r="C249" s="41">
        <v>46043</v>
      </c>
      <c r="D249" s="86" t="s">
        <v>3177</v>
      </c>
      <c r="E249" s="19">
        <v>10214240</v>
      </c>
      <c r="F249" s="2" t="s">
        <v>3359</v>
      </c>
      <c r="G249" s="2" t="s">
        <v>3360</v>
      </c>
      <c r="H249" s="7">
        <v>1</v>
      </c>
      <c r="I249" s="37" t="s">
        <v>921</v>
      </c>
      <c r="J249" s="24">
        <v>46142</v>
      </c>
    </row>
    <row r="250" spans="1:10" ht="16.5" customHeight="1">
      <c r="A250" s="71" t="s">
        <v>3176</v>
      </c>
      <c r="B250" s="7" t="s">
        <v>3266</v>
      </c>
      <c r="C250" s="41">
        <v>46043</v>
      </c>
      <c r="D250" s="86" t="s">
        <v>3177</v>
      </c>
      <c r="E250" s="19">
        <v>10214239</v>
      </c>
      <c r="F250" s="2" t="s">
        <v>3361</v>
      </c>
      <c r="G250" s="2" t="s">
        <v>3360</v>
      </c>
      <c r="H250" s="7">
        <v>2</v>
      </c>
      <c r="I250" s="37" t="s">
        <v>921</v>
      </c>
      <c r="J250" s="24">
        <v>46142</v>
      </c>
    </row>
    <row r="251" spans="1:10" ht="16.5" customHeight="1">
      <c r="A251" s="71" t="s">
        <v>3176</v>
      </c>
      <c r="B251" s="7" t="s">
        <v>3266</v>
      </c>
      <c r="C251" s="41">
        <v>46043</v>
      </c>
      <c r="D251" s="86" t="s">
        <v>3177</v>
      </c>
      <c r="E251" s="19">
        <v>10627340</v>
      </c>
      <c r="F251" s="2" t="s">
        <v>3362</v>
      </c>
      <c r="G251" s="2" t="s">
        <v>3363</v>
      </c>
      <c r="H251" s="7">
        <v>2</v>
      </c>
      <c r="I251" s="37" t="s">
        <v>921</v>
      </c>
      <c r="J251" s="24">
        <v>46142</v>
      </c>
    </row>
    <row r="252" spans="1:10" ht="16.5" customHeight="1">
      <c r="A252" s="71" t="s">
        <v>3176</v>
      </c>
      <c r="B252" s="7" t="s">
        <v>3266</v>
      </c>
      <c r="C252" s="41">
        <v>46043</v>
      </c>
      <c r="D252" s="86" t="s">
        <v>3177</v>
      </c>
      <c r="E252" s="19" t="s">
        <v>3364</v>
      </c>
      <c r="F252" s="2" t="s">
        <v>3365</v>
      </c>
      <c r="G252" s="2" t="s">
        <v>3366</v>
      </c>
      <c r="H252" s="7">
        <v>10</v>
      </c>
      <c r="I252" s="37" t="s">
        <v>921</v>
      </c>
      <c r="J252" s="24">
        <v>46142</v>
      </c>
    </row>
    <row r="253" spans="1:10" ht="16.5" customHeight="1">
      <c r="A253" s="71" t="s">
        <v>3176</v>
      </c>
      <c r="B253" s="7" t="s">
        <v>3266</v>
      </c>
      <c r="C253" s="41">
        <v>46043</v>
      </c>
      <c r="D253" s="86" t="s">
        <v>3177</v>
      </c>
      <c r="E253" s="19" t="s">
        <v>3367</v>
      </c>
      <c r="F253" s="2" t="s">
        <v>3365</v>
      </c>
      <c r="G253" s="2" t="s">
        <v>3366</v>
      </c>
      <c r="H253" s="7">
        <v>10</v>
      </c>
      <c r="I253" s="37" t="s">
        <v>921</v>
      </c>
      <c r="J253" s="24">
        <v>46142</v>
      </c>
    </row>
    <row r="254" spans="1:10" ht="16.5" customHeight="1">
      <c r="A254" s="71" t="s">
        <v>3176</v>
      </c>
      <c r="B254" s="33" t="s">
        <v>3257</v>
      </c>
      <c r="C254" s="41">
        <v>46043</v>
      </c>
      <c r="D254" s="86" t="s">
        <v>3177</v>
      </c>
      <c r="E254" s="19" t="s">
        <v>499</v>
      </c>
      <c r="F254" s="2" t="s">
        <v>497</v>
      </c>
      <c r="G254" s="2" t="s">
        <v>3368</v>
      </c>
      <c r="H254" s="7">
        <v>10</v>
      </c>
      <c r="I254" s="37" t="s">
        <v>921</v>
      </c>
      <c r="J254" s="24">
        <v>46142</v>
      </c>
    </row>
    <row r="255" spans="1:10" ht="16.5" customHeight="1" thickBot="1">
      <c r="A255" s="71" t="s">
        <v>3176</v>
      </c>
      <c r="B255" s="33" t="s">
        <v>3257</v>
      </c>
      <c r="C255" s="47">
        <v>46043</v>
      </c>
      <c r="D255" s="86" t="s">
        <v>3177</v>
      </c>
      <c r="E255" s="76" t="s">
        <v>311</v>
      </c>
      <c r="F255" s="5" t="s">
        <v>309</v>
      </c>
      <c r="G255" s="5" t="s">
        <v>3181</v>
      </c>
      <c r="H255" s="26">
        <v>40</v>
      </c>
      <c r="I255" s="39" t="s">
        <v>921</v>
      </c>
      <c r="J255" s="40">
        <v>46142</v>
      </c>
    </row>
    <row r="256" spans="1:10" ht="16.5" customHeight="1" thickBot="1">
      <c r="A256" s="215" t="s">
        <v>3176</v>
      </c>
      <c r="B256" s="216" t="s">
        <v>3257</v>
      </c>
      <c r="C256" s="217">
        <v>46077</v>
      </c>
      <c r="D256" s="218" t="s">
        <v>3369</v>
      </c>
      <c r="E256" s="219" t="s">
        <v>457</v>
      </c>
      <c r="F256" s="220" t="s">
        <v>455</v>
      </c>
      <c r="G256" s="220" t="s">
        <v>454</v>
      </c>
      <c r="H256" s="221">
        <v>10</v>
      </c>
      <c r="I256" s="222" t="s">
        <v>921</v>
      </c>
      <c r="J256" s="223">
        <v>46114</v>
      </c>
    </row>
    <row r="257" spans="1:10" ht="16.5" customHeight="1">
      <c r="A257" s="215" t="s">
        <v>3176</v>
      </c>
      <c r="B257" s="216" t="s">
        <v>3257</v>
      </c>
      <c r="C257" s="217"/>
      <c r="D257" s="218" t="s">
        <v>3177</v>
      </c>
      <c r="E257" s="219" t="s">
        <v>457</v>
      </c>
      <c r="F257" s="220" t="s">
        <v>455</v>
      </c>
      <c r="G257" s="220" t="s">
        <v>454</v>
      </c>
      <c r="H257" s="221">
        <v>5</v>
      </c>
      <c r="I257" s="222" t="s">
        <v>921</v>
      </c>
      <c r="J257" s="223"/>
    </row>
    <row r="258" spans="1:10" ht="16.5" customHeight="1">
      <c r="A258" s="71" t="s">
        <v>3176</v>
      </c>
      <c r="B258" s="33" t="s">
        <v>3257</v>
      </c>
      <c r="C258" s="47"/>
      <c r="D258" s="86" t="s">
        <v>3177</v>
      </c>
      <c r="E258" s="76">
        <v>10404892</v>
      </c>
      <c r="F258" s="5" t="s">
        <v>3246</v>
      </c>
      <c r="G258" s="5" t="s">
        <v>3370</v>
      </c>
      <c r="H258" s="26">
        <v>5</v>
      </c>
      <c r="I258" s="39" t="s">
        <v>921</v>
      </c>
      <c r="J258" s="40"/>
    </row>
    <row r="259" spans="1:10" ht="16.5" customHeight="1">
      <c r="A259" s="55" t="s">
        <v>3176</v>
      </c>
      <c r="B259" s="36" t="s">
        <v>3257</v>
      </c>
      <c r="C259" s="41"/>
      <c r="D259" s="25" t="s">
        <v>3177</v>
      </c>
      <c r="E259" s="19" t="s">
        <v>3334</v>
      </c>
      <c r="F259" s="2" t="s">
        <v>3335</v>
      </c>
      <c r="G259" s="2" t="s">
        <v>3336</v>
      </c>
      <c r="H259" s="7">
        <v>4</v>
      </c>
      <c r="I259" s="37" t="s">
        <v>921</v>
      </c>
      <c r="J259" s="24"/>
    </row>
    <row r="260" spans="1:10" ht="16.5" customHeight="1">
      <c r="A260" s="71" t="s">
        <v>3176</v>
      </c>
      <c r="B260" s="33" t="s">
        <v>3266</v>
      </c>
      <c r="C260" s="47"/>
      <c r="D260" s="86" t="s">
        <v>3371</v>
      </c>
      <c r="E260" s="76" t="s">
        <v>3356</v>
      </c>
      <c r="F260" s="5" t="s">
        <v>3372</v>
      </c>
      <c r="G260" s="5"/>
      <c r="H260" s="26">
        <v>8</v>
      </c>
      <c r="I260" s="39" t="s">
        <v>921</v>
      </c>
      <c r="J260" s="40"/>
    </row>
    <row r="261" spans="1:10" ht="16.5" customHeight="1">
      <c r="A261" s="71" t="s">
        <v>3176</v>
      </c>
      <c r="B261" s="33" t="s">
        <v>3257</v>
      </c>
      <c r="C261" s="47"/>
      <c r="D261" s="26" t="s">
        <v>3177</v>
      </c>
      <c r="E261" s="76">
        <v>10605241</v>
      </c>
      <c r="F261" s="5" t="s">
        <v>3373</v>
      </c>
      <c r="G261" s="5" t="s">
        <v>3374</v>
      </c>
      <c r="H261" s="7">
        <v>1</v>
      </c>
      <c r="I261" s="37" t="s">
        <v>921</v>
      </c>
      <c r="J261" s="24"/>
    </row>
    <row r="262" spans="1:10" ht="16.5" customHeight="1">
      <c r="A262" s="71" t="s">
        <v>3176</v>
      </c>
      <c r="B262" s="33" t="s">
        <v>3257</v>
      </c>
      <c r="C262" s="41"/>
      <c r="D262" s="7" t="s">
        <v>3177</v>
      </c>
      <c r="E262" s="19" t="s">
        <v>3337</v>
      </c>
      <c r="F262" s="2" t="s">
        <v>3340</v>
      </c>
      <c r="G262" s="69" t="s">
        <v>3339</v>
      </c>
      <c r="H262" s="7">
        <v>50</v>
      </c>
      <c r="I262" s="37" t="s">
        <v>921</v>
      </c>
      <c r="J262" s="24"/>
    </row>
    <row r="263" spans="1:10" ht="16.5" customHeight="1">
      <c r="A263" s="71" t="s">
        <v>3176</v>
      </c>
      <c r="B263" s="33" t="s">
        <v>3257</v>
      </c>
      <c r="C263" s="41"/>
      <c r="D263" s="7" t="s">
        <v>3177</v>
      </c>
      <c r="E263" s="19">
        <v>10393460</v>
      </c>
      <c r="F263" s="2" t="s">
        <v>680</v>
      </c>
      <c r="G263" s="69" t="s">
        <v>681</v>
      </c>
      <c r="H263" s="7">
        <v>5</v>
      </c>
      <c r="I263" s="37" t="s">
        <v>921</v>
      </c>
      <c r="J263" s="24"/>
    </row>
    <row r="264" spans="1:10" ht="16.5" customHeight="1">
      <c r="A264" s="55"/>
      <c r="B264" s="7"/>
      <c r="C264" s="41"/>
      <c r="D264" s="7"/>
      <c r="E264" s="19"/>
      <c r="F264" s="2"/>
      <c r="G264" s="2"/>
      <c r="H264" s="7"/>
      <c r="I264" s="37"/>
      <c r="J264" s="24"/>
    </row>
    <row r="265" spans="1:10" ht="16.5" customHeight="1">
      <c r="A265" s="55"/>
      <c r="B265" s="7"/>
      <c r="C265" s="41"/>
      <c r="D265" s="7"/>
      <c r="E265" s="19"/>
      <c r="F265" s="2"/>
      <c r="G265" s="2"/>
      <c r="H265" s="7"/>
      <c r="I265" s="37"/>
      <c r="J265" s="24"/>
    </row>
    <row r="266" spans="1:10" ht="16.5" customHeight="1">
      <c r="A266" s="55"/>
      <c r="B266" s="7"/>
      <c r="C266" s="41"/>
      <c r="D266" s="7"/>
      <c r="E266" s="19"/>
      <c r="F266" s="2"/>
      <c r="G266" s="2"/>
      <c r="H266" s="7"/>
      <c r="I266" s="37"/>
      <c r="J266" s="24"/>
    </row>
    <row r="267" spans="1:10" ht="16.5" customHeight="1">
      <c r="A267" s="55"/>
      <c r="B267" s="7"/>
      <c r="C267" s="41"/>
      <c r="D267" s="7"/>
      <c r="E267" s="19"/>
      <c r="F267" s="2"/>
      <c r="G267" s="2"/>
      <c r="H267" s="7"/>
      <c r="I267" s="37"/>
      <c r="J267" s="24"/>
    </row>
    <row r="268" spans="1:10" ht="16.5" customHeight="1">
      <c r="A268" s="55"/>
      <c r="B268" s="7"/>
      <c r="C268" s="41"/>
      <c r="D268" s="7"/>
      <c r="E268" s="19"/>
      <c r="F268" s="2"/>
      <c r="G268" s="2"/>
      <c r="H268" s="7"/>
      <c r="I268" s="37"/>
      <c r="J268" s="24"/>
    </row>
    <row r="269" spans="1:10" ht="16.5" customHeight="1">
      <c r="A269" s="55"/>
      <c r="B269" s="7"/>
      <c r="C269" s="41"/>
      <c r="D269" s="7"/>
      <c r="E269" s="19"/>
      <c r="F269" s="2"/>
      <c r="G269" s="2"/>
      <c r="H269" s="7"/>
      <c r="I269" s="37"/>
      <c r="J269" s="24"/>
    </row>
    <row r="270" spans="1:10" ht="16.5" customHeight="1">
      <c r="A270" s="55"/>
      <c r="B270" s="7"/>
      <c r="C270" s="41"/>
      <c r="D270" s="7"/>
      <c r="E270" s="19"/>
      <c r="F270" s="2"/>
      <c r="G270" s="2"/>
      <c r="H270" s="7"/>
      <c r="I270" s="37"/>
      <c r="J270" s="24"/>
    </row>
    <row r="271" spans="1:10" ht="16.5" customHeight="1">
      <c r="A271" s="55"/>
      <c r="B271" s="7"/>
      <c r="C271" s="41"/>
      <c r="D271" s="7"/>
      <c r="E271" s="19"/>
      <c r="F271" s="2"/>
      <c r="G271" s="2"/>
      <c r="H271" s="7"/>
      <c r="I271" s="37"/>
      <c r="J271" s="24"/>
    </row>
    <row r="272" spans="1:10" ht="16.5" customHeight="1">
      <c r="A272" s="55"/>
      <c r="B272" s="7"/>
      <c r="C272" s="41"/>
      <c r="D272" s="7"/>
      <c r="E272" s="19"/>
      <c r="F272" s="2"/>
      <c r="G272" s="2"/>
      <c r="H272" s="7"/>
      <c r="I272" s="37"/>
      <c r="J272" s="24"/>
    </row>
    <row r="273" spans="1:10" ht="16.5" customHeight="1">
      <c r="A273" s="55"/>
      <c r="B273" s="7"/>
      <c r="C273" s="41"/>
      <c r="D273" s="7"/>
      <c r="E273" s="19"/>
      <c r="F273" s="2"/>
      <c r="G273" s="2"/>
      <c r="H273" s="7"/>
      <c r="I273" s="37"/>
      <c r="J273" s="24"/>
    </row>
    <row r="274" spans="1:10" ht="16.5" customHeight="1">
      <c r="A274" s="55"/>
      <c r="B274" s="7"/>
      <c r="C274" s="41"/>
      <c r="D274" s="7"/>
      <c r="E274" s="19"/>
      <c r="F274" s="2"/>
      <c r="G274" s="2"/>
      <c r="H274" s="7"/>
      <c r="I274" s="37"/>
      <c r="J274" s="24"/>
    </row>
    <row r="275" spans="1:10" ht="16.5" customHeight="1">
      <c r="A275" s="55"/>
      <c r="B275" s="7"/>
      <c r="C275" s="41"/>
      <c r="D275" s="7"/>
      <c r="E275" s="19"/>
      <c r="F275" s="2"/>
      <c r="G275" s="2"/>
      <c r="H275" s="7"/>
      <c r="I275" s="37"/>
      <c r="J275" s="24"/>
    </row>
    <row r="276" spans="1:10" ht="16.5" customHeight="1">
      <c r="A276" s="55"/>
      <c r="B276" s="7"/>
      <c r="C276" s="41"/>
      <c r="D276" s="7"/>
      <c r="E276" s="19"/>
      <c r="F276" s="2"/>
      <c r="G276" s="2"/>
      <c r="H276" s="7"/>
      <c r="I276" s="37"/>
      <c r="J276" s="24"/>
    </row>
  </sheetData>
  <autoFilter ref="A1:J66" xr:uid="{F0D23557-432F-4443-B341-CEE848F3D6D8}"/>
  <mergeCells count="46">
    <mergeCell ref="K163:N163"/>
    <mergeCell ref="K164:N164"/>
    <mergeCell ref="K165:N165"/>
    <mergeCell ref="K166:N166"/>
    <mergeCell ref="K167:N167"/>
    <mergeCell ref="K154:N154"/>
    <mergeCell ref="K144:N144"/>
    <mergeCell ref="K145:N145"/>
    <mergeCell ref="K146:N146"/>
    <mergeCell ref="K147:N147"/>
    <mergeCell ref="K148:N148"/>
    <mergeCell ref="K149:N149"/>
    <mergeCell ref="K150:N150"/>
    <mergeCell ref="K151:N151"/>
    <mergeCell ref="K152:N152"/>
    <mergeCell ref="K153:N153"/>
    <mergeCell ref="K143:N143"/>
    <mergeCell ref="K132:N132"/>
    <mergeCell ref="K133:N133"/>
    <mergeCell ref="K134:N134"/>
    <mergeCell ref="K135:N135"/>
    <mergeCell ref="K136:N136"/>
    <mergeCell ref="K137:N137"/>
    <mergeCell ref="K138:N138"/>
    <mergeCell ref="K139:N139"/>
    <mergeCell ref="K140:N140"/>
    <mergeCell ref="K141:N141"/>
    <mergeCell ref="K142:N142"/>
    <mergeCell ref="K131:N131"/>
    <mergeCell ref="K120:N120"/>
    <mergeCell ref="K121:N121"/>
    <mergeCell ref="K122:N122"/>
    <mergeCell ref="K123:N123"/>
    <mergeCell ref="K124:N124"/>
    <mergeCell ref="K125:N125"/>
    <mergeCell ref="K126:N126"/>
    <mergeCell ref="K127:N127"/>
    <mergeCell ref="K128:N128"/>
    <mergeCell ref="K129:N129"/>
    <mergeCell ref="K130:N130"/>
    <mergeCell ref="K119:N119"/>
    <mergeCell ref="K105:N107"/>
    <mergeCell ref="K110:N112"/>
    <mergeCell ref="K116:N116"/>
    <mergeCell ref="K117:N117"/>
    <mergeCell ref="K118:N118"/>
  </mergeCells>
  <phoneticPr fontId="30" type="noConversion"/>
  <conditionalFormatting sqref="E200:E276">
    <cfRule type="expression" dxfId="9" priority="1">
      <formula>COUNTIF(E:E, E200)&gt;1</formula>
    </cfRule>
  </conditionalFormatting>
  <conditionalFormatting sqref="J2:J41 J43:J276">
    <cfRule type="notContainsBlanks" dxfId="8" priority="6">
      <formula>LEN(TRIM(J2))&gt;0</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9A37B-8202-456C-968F-1E9D39C8E1A3}">
  <sheetPr>
    <tabColor theme="4" tint="-0.249977111117893"/>
    <pageSetUpPr fitToPage="1"/>
  </sheetPr>
  <dimension ref="A1:DF864"/>
  <sheetViews>
    <sheetView showGridLines="0" topLeftCell="A241" zoomScale="78" zoomScaleNormal="78" workbookViewId="0">
      <selection activeCell="D269" sqref="D269"/>
    </sheetView>
  </sheetViews>
  <sheetFormatPr defaultRowHeight="13.5"/>
  <cols>
    <col min="1" max="1" width="13.5" customWidth="1"/>
    <col min="2" max="2" width="11" style="1" customWidth="1"/>
    <col min="3" max="3" width="28.625" customWidth="1"/>
    <col min="4" max="4" width="67.125" bestFit="1" customWidth="1"/>
    <col min="5" max="5" width="46.625" customWidth="1"/>
    <col min="6" max="6" width="20.125" style="1" bestFit="1" customWidth="1"/>
    <col min="7" max="7" width="56.625" customWidth="1"/>
    <col min="8" max="8" width="11" customWidth="1"/>
    <col min="9" max="9" width="11.625" style="1" customWidth="1"/>
    <col min="10" max="10" width="10.625" style="1" hidden="1" customWidth="1"/>
    <col min="11" max="11" width="11.125" style="1" hidden="1" customWidth="1"/>
    <col min="12" max="12" width="0" hidden="1" customWidth="1"/>
    <col min="13" max="13" width="18.625" customWidth="1"/>
    <col min="14" max="109" width="3" customWidth="1"/>
  </cols>
  <sheetData>
    <row r="1" spans="1:110">
      <c r="N1">
        <v>0</v>
      </c>
    </row>
    <row r="2" spans="1:110">
      <c r="A2" s="20"/>
      <c r="M2" s="242"/>
      <c r="N2" s="242">
        <v>1</v>
      </c>
      <c r="O2" s="242">
        <v>2</v>
      </c>
      <c r="P2" s="242">
        <v>3</v>
      </c>
      <c r="Q2" s="242">
        <v>4</v>
      </c>
      <c r="R2" s="242">
        <v>5</v>
      </c>
      <c r="S2" s="242">
        <v>6</v>
      </c>
      <c r="T2" s="242">
        <v>7</v>
      </c>
      <c r="U2" s="242">
        <v>8</v>
      </c>
      <c r="V2" s="242">
        <v>9</v>
      </c>
      <c r="W2" s="242">
        <v>10</v>
      </c>
      <c r="X2" s="242">
        <v>11</v>
      </c>
      <c r="Y2" s="242">
        <v>12</v>
      </c>
      <c r="Z2" s="242">
        <v>13</v>
      </c>
      <c r="AA2" s="242">
        <v>14</v>
      </c>
      <c r="AB2" s="242">
        <v>15</v>
      </c>
      <c r="AC2" s="242">
        <v>16</v>
      </c>
      <c r="AD2" s="242">
        <v>17</v>
      </c>
      <c r="AE2" s="242">
        <v>18</v>
      </c>
      <c r="AF2" s="242">
        <v>19</v>
      </c>
      <c r="AG2" s="242">
        <v>20</v>
      </c>
      <c r="AH2" s="242">
        <v>21</v>
      </c>
      <c r="AI2" s="242">
        <v>22</v>
      </c>
      <c r="AJ2" s="242">
        <v>23</v>
      </c>
      <c r="AK2" s="242">
        <v>24</v>
      </c>
      <c r="AL2" s="242">
        <v>25</v>
      </c>
      <c r="AM2" s="242">
        <v>26</v>
      </c>
      <c r="AN2" s="242">
        <v>27</v>
      </c>
      <c r="AO2" s="242">
        <v>28</v>
      </c>
      <c r="AP2" s="242">
        <v>29</v>
      </c>
      <c r="AQ2" s="242">
        <v>30</v>
      </c>
      <c r="AR2" s="242">
        <v>31</v>
      </c>
      <c r="AS2" s="242">
        <v>32</v>
      </c>
      <c r="AT2" s="242">
        <v>33</v>
      </c>
      <c r="AU2" s="242">
        <v>34</v>
      </c>
      <c r="AV2" s="242">
        <v>35</v>
      </c>
      <c r="AW2" s="242">
        <v>36</v>
      </c>
      <c r="AX2" s="242">
        <v>37</v>
      </c>
      <c r="AY2" s="242">
        <v>38</v>
      </c>
      <c r="AZ2" s="242">
        <v>39</v>
      </c>
      <c r="BA2" s="242">
        <v>40</v>
      </c>
      <c r="BB2" s="242">
        <v>41</v>
      </c>
      <c r="BC2" s="242">
        <v>42</v>
      </c>
      <c r="BD2" s="242">
        <v>43</v>
      </c>
      <c r="BE2" s="242">
        <v>44</v>
      </c>
      <c r="BF2" s="242">
        <v>45</v>
      </c>
      <c r="BG2" s="242">
        <v>46</v>
      </c>
      <c r="BH2" s="242">
        <v>47</v>
      </c>
      <c r="BI2" s="242">
        <v>48</v>
      </c>
      <c r="BJ2" s="242">
        <v>49</v>
      </c>
      <c r="BK2" s="242">
        <v>50</v>
      </c>
      <c r="BL2" s="242">
        <v>51</v>
      </c>
      <c r="BM2" s="242">
        <v>52</v>
      </c>
      <c r="BN2" s="242">
        <v>53</v>
      </c>
      <c r="BO2" s="242">
        <v>54</v>
      </c>
      <c r="BP2" s="242">
        <v>55</v>
      </c>
      <c r="BQ2" s="242">
        <v>56</v>
      </c>
      <c r="BR2" s="242">
        <v>57</v>
      </c>
      <c r="BS2" s="242">
        <v>58</v>
      </c>
      <c r="BT2" s="242">
        <v>59</v>
      </c>
      <c r="BU2" s="242">
        <v>60</v>
      </c>
      <c r="BV2" s="242">
        <v>61</v>
      </c>
      <c r="BW2" s="242">
        <v>62</v>
      </c>
      <c r="BX2" s="242">
        <v>63</v>
      </c>
      <c r="BY2" s="242">
        <v>64</v>
      </c>
      <c r="BZ2" s="242">
        <v>65</v>
      </c>
      <c r="CA2" s="242">
        <v>66</v>
      </c>
      <c r="CB2" s="242">
        <v>67</v>
      </c>
      <c r="CC2" s="242">
        <v>68</v>
      </c>
      <c r="CD2" s="242">
        <v>69</v>
      </c>
      <c r="CE2" s="242">
        <v>70</v>
      </c>
      <c r="CF2" s="242">
        <v>71</v>
      </c>
      <c r="CG2" s="242">
        <v>72</v>
      </c>
      <c r="CH2" s="242">
        <v>73</v>
      </c>
      <c r="CI2" s="242">
        <v>74</v>
      </c>
      <c r="CJ2" s="242">
        <v>75</v>
      </c>
      <c r="CK2" s="242">
        <v>76</v>
      </c>
      <c r="CL2" s="242">
        <v>77</v>
      </c>
      <c r="CM2" s="242">
        <v>78</v>
      </c>
      <c r="CN2" s="242">
        <v>79</v>
      </c>
      <c r="CO2" s="242">
        <v>80</v>
      </c>
      <c r="CP2" s="242">
        <v>81</v>
      </c>
      <c r="CQ2" s="242">
        <v>82</v>
      </c>
      <c r="CR2" s="242">
        <v>83</v>
      </c>
      <c r="CS2" s="242">
        <v>84</v>
      </c>
      <c r="CT2" s="242">
        <v>85</v>
      </c>
      <c r="CU2" s="242">
        <v>86</v>
      </c>
      <c r="CV2" s="242">
        <v>87</v>
      </c>
      <c r="CW2" s="242">
        <v>88</v>
      </c>
      <c r="CX2" s="242">
        <v>89</v>
      </c>
      <c r="CY2" s="242">
        <v>90</v>
      </c>
      <c r="CZ2" s="242">
        <v>91</v>
      </c>
      <c r="DA2" s="242">
        <v>92</v>
      </c>
      <c r="DB2" s="242">
        <v>93</v>
      </c>
      <c r="DC2" s="242">
        <v>94</v>
      </c>
      <c r="DD2" s="242">
        <v>95</v>
      </c>
      <c r="DE2" s="242">
        <v>96</v>
      </c>
    </row>
    <row r="3" spans="1:110">
      <c r="A3" s="21"/>
      <c r="B3" s="22"/>
      <c r="L3">
        <f>COUNTIF(N3:DC3,N1)</f>
        <v>1</v>
      </c>
      <c r="M3" s="242" t="s">
        <v>3375</v>
      </c>
      <c r="N3" s="242">
        <f t="shared" ref="N3:W4" si="0">COUNTIFS($B:$B,N$2,$C:$C,$M3)</f>
        <v>7</v>
      </c>
      <c r="O3" s="242">
        <f t="shared" si="0"/>
        <v>6</v>
      </c>
      <c r="P3" s="242">
        <f t="shared" si="0"/>
        <v>7</v>
      </c>
      <c r="Q3" s="242">
        <f t="shared" si="0"/>
        <v>5</v>
      </c>
      <c r="R3" s="242">
        <f t="shared" si="0"/>
        <v>2</v>
      </c>
      <c r="S3" s="242">
        <f t="shared" si="0"/>
        <v>2</v>
      </c>
      <c r="T3" s="242">
        <f t="shared" si="0"/>
        <v>6</v>
      </c>
      <c r="U3" s="242">
        <f t="shared" si="0"/>
        <v>3</v>
      </c>
      <c r="V3" s="242">
        <f t="shared" si="0"/>
        <v>3</v>
      </c>
      <c r="W3" s="242">
        <f t="shared" si="0"/>
        <v>1</v>
      </c>
      <c r="X3" s="242">
        <f t="shared" ref="X3:AG4" si="1">COUNTIFS($B:$B,X$2,$C:$C,$M3)</f>
        <v>1</v>
      </c>
      <c r="Y3" s="242">
        <f t="shared" si="1"/>
        <v>5</v>
      </c>
      <c r="Z3" s="242">
        <f t="shared" si="1"/>
        <v>2</v>
      </c>
      <c r="AA3" s="242">
        <f t="shared" si="1"/>
        <v>5</v>
      </c>
      <c r="AB3" s="242">
        <f t="shared" si="1"/>
        <v>4</v>
      </c>
      <c r="AC3" s="242">
        <f t="shared" si="1"/>
        <v>2</v>
      </c>
      <c r="AD3" s="242">
        <f t="shared" si="1"/>
        <v>2</v>
      </c>
      <c r="AE3" s="242">
        <f t="shared" si="1"/>
        <v>3</v>
      </c>
      <c r="AF3" s="242">
        <f t="shared" si="1"/>
        <v>2</v>
      </c>
      <c r="AG3" s="242">
        <f t="shared" si="1"/>
        <v>3</v>
      </c>
      <c r="AH3" s="242">
        <f t="shared" ref="AH3:AQ4" si="2">COUNTIFS($B:$B,AH$2,$C:$C,$M3)</f>
        <v>4</v>
      </c>
      <c r="AI3" s="242">
        <f t="shared" si="2"/>
        <v>3</v>
      </c>
      <c r="AJ3" s="242">
        <f t="shared" si="2"/>
        <v>5</v>
      </c>
      <c r="AK3" s="242">
        <f t="shared" si="2"/>
        <v>4</v>
      </c>
      <c r="AL3" s="242">
        <f t="shared" si="2"/>
        <v>4</v>
      </c>
      <c r="AM3" s="242">
        <f t="shared" si="2"/>
        <v>4</v>
      </c>
      <c r="AN3" s="242">
        <f t="shared" si="2"/>
        <v>5</v>
      </c>
      <c r="AO3" s="242">
        <f t="shared" si="2"/>
        <v>6</v>
      </c>
      <c r="AP3" s="242">
        <f t="shared" si="2"/>
        <v>4</v>
      </c>
      <c r="AQ3" s="242">
        <f t="shared" si="2"/>
        <v>4</v>
      </c>
      <c r="AR3" s="242">
        <f t="shared" ref="AR3:BA4" si="3">COUNTIFS($B:$B,AR$2,$C:$C,$M3)</f>
        <v>2</v>
      </c>
      <c r="AS3" s="242">
        <f t="shared" si="3"/>
        <v>5</v>
      </c>
      <c r="AT3" s="242">
        <f t="shared" si="3"/>
        <v>3</v>
      </c>
      <c r="AU3" s="242">
        <f t="shared" si="3"/>
        <v>6</v>
      </c>
      <c r="AV3" s="242">
        <f t="shared" si="3"/>
        <v>6</v>
      </c>
      <c r="AW3" s="242">
        <f t="shared" si="3"/>
        <v>3</v>
      </c>
      <c r="AX3" s="242">
        <f t="shared" si="3"/>
        <v>6</v>
      </c>
      <c r="AY3" s="242">
        <f t="shared" si="3"/>
        <v>8</v>
      </c>
      <c r="AZ3" s="242">
        <f t="shared" si="3"/>
        <v>7</v>
      </c>
      <c r="BA3" s="242">
        <f t="shared" si="3"/>
        <v>5</v>
      </c>
      <c r="BB3" s="242">
        <f t="shared" ref="BB3:BK4" si="4">COUNTIFS($B:$B,BB$2,$C:$C,$M3)</f>
        <v>5</v>
      </c>
      <c r="BC3" s="242">
        <f t="shared" si="4"/>
        <v>4</v>
      </c>
      <c r="BD3" s="242">
        <f t="shared" si="4"/>
        <v>5</v>
      </c>
      <c r="BE3" s="242">
        <f t="shared" si="4"/>
        <v>3</v>
      </c>
      <c r="BF3" s="242">
        <f t="shared" si="4"/>
        <v>6</v>
      </c>
      <c r="BG3" s="242">
        <f t="shared" si="4"/>
        <v>6</v>
      </c>
      <c r="BH3" s="242">
        <f t="shared" si="4"/>
        <v>6</v>
      </c>
      <c r="BI3" s="242">
        <f t="shared" si="4"/>
        <v>6</v>
      </c>
      <c r="BJ3" s="242">
        <f t="shared" si="4"/>
        <v>7</v>
      </c>
      <c r="BK3" s="242">
        <f t="shared" si="4"/>
        <v>7</v>
      </c>
      <c r="BL3" s="242">
        <f t="shared" ref="BL3:BU4" si="5">COUNTIFS($B:$B,BL$2,$C:$C,$M3)</f>
        <v>2</v>
      </c>
      <c r="BM3" s="242">
        <f t="shared" si="5"/>
        <v>8</v>
      </c>
      <c r="BN3" s="242">
        <f t="shared" si="5"/>
        <v>5</v>
      </c>
      <c r="BO3" s="242">
        <f t="shared" si="5"/>
        <v>3</v>
      </c>
      <c r="BP3" s="242">
        <f t="shared" si="5"/>
        <v>5</v>
      </c>
      <c r="BQ3" s="242">
        <f t="shared" si="5"/>
        <v>1</v>
      </c>
      <c r="BR3" s="242">
        <f t="shared" si="5"/>
        <v>5</v>
      </c>
      <c r="BS3" s="242">
        <f t="shared" si="5"/>
        <v>4</v>
      </c>
      <c r="BT3" s="242">
        <f t="shared" si="5"/>
        <v>6</v>
      </c>
      <c r="BU3" s="242">
        <f t="shared" si="5"/>
        <v>7</v>
      </c>
      <c r="BV3" s="242">
        <f t="shared" ref="BV3:CE4" si="6">COUNTIFS($B:$B,BV$2,$C:$C,$M3)</f>
        <v>4</v>
      </c>
      <c r="BW3" s="242">
        <f t="shared" si="6"/>
        <v>3</v>
      </c>
      <c r="BX3" s="242">
        <f t="shared" si="6"/>
        <v>3</v>
      </c>
      <c r="BY3" s="242">
        <f t="shared" si="6"/>
        <v>4</v>
      </c>
      <c r="BZ3" s="242">
        <f t="shared" si="6"/>
        <v>3</v>
      </c>
      <c r="CA3" s="242">
        <f t="shared" si="6"/>
        <v>7</v>
      </c>
      <c r="CB3" s="242">
        <f t="shared" si="6"/>
        <v>3</v>
      </c>
      <c r="CC3" s="242">
        <f t="shared" si="6"/>
        <v>4</v>
      </c>
      <c r="CD3" s="242">
        <f t="shared" si="6"/>
        <v>2</v>
      </c>
      <c r="CE3" s="242">
        <f t="shared" si="6"/>
        <v>5</v>
      </c>
      <c r="CF3" s="242">
        <f t="shared" ref="CF3:CO4" si="7">COUNTIFS($B:$B,CF$2,$C:$C,$M3)</f>
        <v>4</v>
      </c>
      <c r="CG3" s="242">
        <f t="shared" si="7"/>
        <v>6</v>
      </c>
      <c r="CH3" s="242">
        <f t="shared" si="7"/>
        <v>5</v>
      </c>
      <c r="CI3" s="242">
        <f t="shared" si="7"/>
        <v>4</v>
      </c>
      <c r="CJ3" s="242">
        <f t="shared" si="7"/>
        <v>6</v>
      </c>
      <c r="CK3" s="242">
        <f t="shared" si="7"/>
        <v>1</v>
      </c>
      <c r="CL3" s="242">
        <f t="shared" si="7"/>
        <v>4</v>
      </c>
      <c r="CM3" s="242">
        <f t="shared" si="7"/>
        <v>4</v>
      </c>
      <c r="CN3" s="242">
        <f t="shared" si="7"/>
        <v>4</v>
      </c>
      <c r="CO3" s="242">
        <f t="shared" si="7"/>
        <v>7</v>
      </c>
      <c r="CP3" s="242">
        <f t="shared" ref="CP3:CY4" si="8">COUNTIFS($B:$B,CP$2,$C:$C,$M3)</f>
        <v>2</v>
      </c>
      <c r="CQ3" s="242">
        <f t="shared" si="8"/>
        <v>6</v>
      </c>
      <c r="CR3" s="242">
        <f t="shared" si="8"/>
        <v>5</v>
      </c>
      <c r="CS3" s="242">
        <f t="shared" si="8"/>
        <v>5</v>
      </c>
      <c r="CT3" s="242">
        <f t="shared" si="8"/>
        <v>3</v>
      </c>
      <c r="CU3" s="242">
        <f t="shared" si="8"/>
        <v>3</v>
      </c>
      <c r="CV3" s="242">
        <f t="shared" si="8"/>
        <v>7</v>
      </c>
      <c r="CW3" s="242">
        <f t="shared" si="8"/>
        <v>4</v>
      </c>
      <c r="CX3" s="242">
        <f t="shared" si="8"/>
        <v>5</v>
      </c>
      <c r="CY3" s="242">
        <f t="shared" si="8"/>
        <v>7</v>
      </c>
      <c r="CZ3" s="242">
        <f t="shared" ref="CZ3:DE4" si="9">COUNTIFS($B:$B,CZ$2,$C:$C,$M3)</f>
        <v>3</v>
      </c>
      <c r="DA3" s="242">
        <f t="shared" si="9"/>
        <v>0</v>
      </c>
      <c r="DB3" s="242">
        <f t="shared" si="9"/>
        <v>2</v>
      </c>
      <c r="DC3" s="242">
        <f t="shared" si="9"/>
        <v>1</v>
      </c>
      <c r="DD3" s="242">
        <f t="shared" si="9"/>
        <v>0</v>
      </c>
      <c r="DE3" s="242">
        <f t="shared" si="9"/>
        <v>0</v>
      </c>
    </row>
    <row r="4" spans="1:110">
      <c r="A4" s="21"/>
      <c r="L4">
        <f>COUNTIF(N4:DC4,N1)</f>
        <v>32</v>
      </c>
      <c r="M4" s="175" t="s">
        <v>3376</v>
      </c>
      <c r="N4" s="242">
        <f t="shared" si="0"/>
        <v>1</v>
      </c>
      <c r="O4" s="242">
        <f t="shared" si="0"/>
        <v>1</v>
      </c>
      <c r="P4" s="242">
        <f t="shared" si="0"/>
        <v>2</v>
      </c>
      <c r="Q4" s="242">
        <f t="shared" si="0"/>
        <v>1</v>
      </c>
      <c r="R4" s="242">
        <f t="shared" si="0"/>
        <v>1</v>
      </c>
      <c r="S4" s="242">
        <f t="shared" si="0"/>
        <v>0</v>
      </c>
      <c r="T4" s="242">
        <f t="shared" si="0"/>
        <v>0</v>
      </c>
      <c r="U4" s="242">
        <f t="shared" si="0"/>
        <v>1</v>
      </c>
      <c r="V4" s="242">
        <f t="shared" si="0"/>
        <v>1</v>
      </c>
      <c r="W4" s="242">
        <f t="shared" si="0"/>
        <v>2</v>
      </c>
      <c r="X4" s="242">
        <f t="shared" si="1"/>
        <v>0</v>
      </c>
      <c r="Y4" s="242">
        <f t="shared" si="1"/>
        <v>0</v>
      </c>
      <c r="Z4" s="242">
        <f t="shared" si="1"/>
        <v>0</v>
      </c>
      <c r="AA4" s="242">
        <f t="shared" si="1"/>
        <v>0</v>
      </c>
      <c r="AB4" s="242">
        <f t="shared" si="1"/>
        <v>0</v>
      </c>
      <c r="AC4" s="242">
        <f t="shared" si="1"/>
        <v>0</v>
      </c>
      <c r="AD4" s="242">
        <f t="shared" si="1"/>
        <v>0</v>
      </c>
      <c r="AE4" s="242">
        <f t="shared" si="1"/>
        <v>0</v>
      </c>
      <c r="AF4" s="242">
        <f t="shared" si="1"/>
        <v>1</v>
      </c>
      <c r="AG4" s="242">
        <f t="shared" si="1"/>
        <v>0</v>
      </c>
      <c r="AH4" s="242">
        <f t="shared" si="2"/>
        <v>1</v>
      </c>
      <c r="AI4" s="242">
        <f t="shared" si="2"/>
        <v>1</v>
      </c>
      <c r="AJ4" s="242">
        <f t="shared" si="2"/>
        <v>2</v>
      </c>
      <c r="AK4" s="242">
        <f t="shared" si="2"/>
        <v>0</v>
      </c>
      <c r="AL4" s="242">
        <f t="shared" si="2"/>
        <v>0</v>
      </c>
      <c r="AM4" s="242">
        <f t="shared" si="2"/>
        <v>0</v>
      </c>
      <c r="AN4" s="242">
        <f t="shared" si="2"/>
        <v>1</v>
      </c>
      <c r="AO4" s="242">
        <f t="shared" si="2"/>
        <v>1</v>
      </c>
      <c r="AP4" s="242">
        <f t="shared" si="2"/>
        <v>1</v>
      </c>
      <c r="AQ4" s="242">
        <f t="shared" si="2"/>
        <v>1</v>
      </c>
      <c r="AR4" s="242">
        <f t="shared" si="3"/>
        <v>0</v>
      </c>
      <c r="AS4" s="242">
        <f t="shared" si="3"/>
        <v>3</v>
      </c>
      <c r="AT4" s="242">
        <f t="shared" si="3"/>
        <v>1</v>
      </c>
      <c r="AU4" s="242">
        <f t="shared" si="3"/>
        <v>2</v>
      </c>
      <c r="AV4" s="242">
        <f t="shared" si="3"/>
        <v>1</v>
      </c>
      <c r="AW4" s="242">
        <f t="shared" si="3"/>
        <v>1</v>
      </c>
      <c r="AX4" s="242">
        <f t="shared" si="3"/>
        <v>1</v>
      </c>
      <c r="AY4" s="242">
        <f t="shared" si="3"/>
        <v>2</v>
      </c>
      <c r="AZ4" s="242">
        <f t="shared" si="3"/>
        <v>0</v>
      </c>
      <c r="BA4" s="242">
        <f t="shared" si="3"/>
        <v>2</v>
      </c>
      <c r="BB4" s="242">
        <f t="shared" si="4"/>
        <v>1</v>
      </c>
      <c r="BC4" s="242">
        <f t="shared" si="4"/>
        <v>1</v>
      </c>
      <c r="BD4" s="242">
        <f t="shared" si="4"/>
        <v>3</v>
      </c>
      <c r="BE4" s="242">
        <f t="shared" si="4"/>
        <v>1</v>
      </c>
      <c r="BF4" s="242">
        <f t="shared" si="4"/>
        <v>1</v>
      </c>
      <c r="BG4" s="242">
        <f t="shared" si="4"/>
        <v>1</v>
      </c>
      <c r="BH4" s="242">
        <f t="shared" si="4"/>
        <v>1</v>
      </c>
      <c r="BI4" s="242">
        <f t="shared" si="4"/>
        <v>2</v>
      </c>
      <c r="BJ4" s="242">
        <f t="shared" si="4"/>
        <v>1</v>
      </c>
      <c r="BK4" s="242">
        <f t="shared" si="4"/>
        <v>1</v>
      </c>
      <c r="BL4" s="242">
        <f t="shared" si="5"/>
        <v>0</v>
      </c>
      <c r="BM4" s="242">
        <f t="shared" si="5"/>
        <v>2</v>
      </c>
      <c r="BN4" s="242">
        <f t="shared" si="5"/>
        <v>1</v>
      </c>
      <c r="BO4" s="242">
        <f t="shared" si="5"/>
        <v>2</v>
      </c>
      <c r="BP4" s="242">
        <f t="shared" si="5"/>
        <v>1</v>
      </c>
      <c r="BQ4" s="242">
        <f t="shared" si="5"/>
        <v>1</v>
      </c>
      <c r="BR4" s="242">
        <f t="shared" si="5"/>
        <v>2</v>
      </c>
      <c r="BS4" s="242">
        <f t="shared" si="5"/>
        <v>1</v>
      </c>
      <c r="BT4" s="242">
        <f t="shared" si="5"/>
        <v>0</v>
      </c>
      <c r="BU4" s="242">
        <f t="shared" si="5"/>
        <v>0</v>
      </c>
      <c r="BV4" s="242">
        <f t="shared" si="6"/>
        <v>3</v>
      </c>
      <c r="BW4" s="242">
        <f t="shared" si="6"/>
        <v>0</v>
      </c>
      <c r="BX4" s="242">
        <f t="shared" si="6"/>
        <v>0</v>
      </c>
      <c r="BY4" s="242">
        <f t="shared" si="6"/>
        <v>0</v>
      </c>
      <c r="BZ4" s="242">
        <f t="shared" si="6"/>
        <v>0</v>
      </c>
      <c r="CA4" s="242">
        <f t="shared" si="6"/>
        <v>0</v>
      </c>
      <c r="CB4" s="242">
        <f t="shared" si="6"/>
        <v>0</v>
      </c>
      <c r="CC4" s="242">
        <f t="shared" si="6"/>
        <v>2</v>
      </c>
      <c r="CD4" s="242">
        <f t="shared" si="6"/>
        <v>0</v>
      </c>
      <c r="CE4" s="242">
        <f t="shared" si="6"/>
        <v>1</v>
      </c>
      <c r="CF4" s="242">
        <f t="shared" si="7"/>
        <v>0</v>
      </c>
      <c r="CG4" s="242">
        <f t="shared" si="7"/>
        <v>1</v>
      </c>
      <c r="CH4" s="242">
        <f t="shared" si="7"/>
        <v>1</v>
      </c>
      <c r="CI4" s="242">
        <f t="shared" si="7"/>
        <v>1</v>
      </c>
      <c r="CJ4" s="242">
        <f t="shared" si="7"/>
        <v>1</v>
      </c>
      <c r="CK4" s="242">
        <f t="shared" si="7"/>
        <v>0</v>
      </c>
      <c r="CL4" s="242">
        <f t="shared" si="7"/>
        <v>0</v>
      </c>
      <c r="CM4" s="242">
        <f t="shared" si="7"/>
        <v>1</v>
      </c>
      <c r="CN4" s="242">
        <f t="shared" si="7"/>
        <v>1</v>
      </c>
      <c r="CO4" s="242">
        <f t="shared" si="7"/>
        <v>1</v>
      </c>
      <c r="CP4" s="242">
        <f t="shared" si="8"/>
        <v>0</v>
      </c>
      <c r="CQ4" s="242">
        <f t="shared" si="8"/>
        <v>1</v>
      </c>
      <c r="CR4" s="242">
        <f t="shared" si="8"/>
        <v>2</v>
      </c>
      <c r="CS4" s="242">
        <f t="shared" si="8"/>
        <v>2</v>
      </c>
      <c r="CT4" s="242">
        <f t="shared" si="8"/>
        <v>2</v>
      </c>
      <c r="CU4" s="242">
        <f t="shared" si="8"/>
        <v>0</v>
      </c>
      <c r="CV4" s="242">
        <f t="shared" si="8"/>
        <v>0</v>
      </c>
      <c r="CW4" s="242">
        <f t="shared" si="8"/>
        <v>1</v>
      </c>
      <c r="CX4" s="242">
        <f t="shared" si="8"/>
        <v>1</v>
      </c>
      <c r="CY4" s="242">
        <f t="shared" si="8"/>
        <v>1</v>
      </c>
      <c r="CZ4" s="242">
        <f t="shared" si="9"/>
        <v>2</v>
      </c>
      <c r="DA4" s="242">
        <f t="shared" si="9"/>
        <v>1</v>
      </c>
      <c r="DB4" s="242">
        <f t="shared" si="9"/>
        <v>2</v>
      </c>
      <c r="DC4" s="242">
        <f t="shared" si="9"/>
        <v>1</v>
      </c>
      <c r="DD4" s="242">
        <f t="shared" si="9"/>
        <v>0</v>
      </c>
      <c r="DE4" s="242">
        <f t="shared" si="9"/>
        <v>0</v>
      </c>
    </row>
    <row r="5" spans="1:110">
      <c r="A5" s="21"/>
      <c r="L5">
        <f>COUNTIF(N5:DC5,N1)</f>
        <v>0</v>
      </c>
      <c r="M5" s="2" t="s">
        <v>3377</v>
      </c>
      <c r="N5" s="2">
        <f t="shared" ref="N5:BY5" si="10">SUM(N3:N4)</f>
        <v>8</v>
      </c>
      <c r="O5" s="2">
        <f t="shared" si="10"/>
        <v>7</v>
      </c>
      <c r="P5" s="2">
        <f t="shared" si="10"/>
        <v>9</v>
      </c>
      <c r="Q5" s="2">
        <f t="shared" si="10"/>
        <v>6</v>
      </c>
      <c r="R5" s="2">
        <f t="shared" si="10"/>
        <v>3</v>
      </c>
      <c r="S5" s="2">
        <f t="shared" si="10"/>
        <v>2</v>
      </c>
      <c r="T5" s="2">
        <f t="shared" si="10"/>
        <v>6</v>
      </c>
      <c r="U5" s="2">
        <f t="shared" si="10"/>
        <v>4</v>
      </c>
      <c r="V5" s="2">
        <f t="shared" si="10"/>
        <v>4</v>
      </c>
      <c r="W5" s="2">
        <f t="shared" si="10"/>
        <v>3</v>
      </c>
      <c r="X5" s="2">
        <f t="shared" si="10"/>
        <v>1</v>
      </c>
      <c r="Y5" s="2">
        <f t="shared" si="10"/>
        <v>5</v>
      </c>
      <c r="Z5" s="2">
        <f t="shared" si="10"/>
        <v>2</v>
      </c>
      <c r="AA5" s="2">
        <f t="shared" si="10"/>
        <v>5</v>
      </c>
      <c r="AB5" s="2">
        <f t="shared" si="10"/>
        <v>4</v>
      </c>
      <c r="AC5" s="2">
        <f t="shared" si="10"/>
        <v>2</v>
      </c>
      <c r="AD5" s="2">
        <f t="shared" si="10"/>
        <v>2</v>
      </c>
      <c r="AE5" s="2">
        <f t="shared" si="10"/>
        <v>3</v>
      </c>
      <c r="AF5" s="2">
        <f t="shared" si="10"/>
        <v>3</v>
      </c>
      <c r="AG5" s="2">
        <f t="shared" si="10"/>
        <v>3</v>
      </c>
      <c r="AH5" s="2">
        <f t="shared" si="10"/>
        <v>5</v>
      </c>
      <c r="AI5" s="2">
        <f t="shared" si="10"/>
        <v>4</v>
      </c>
      <c r="AJ5" s="2">
        <f t="shared" si="10"/>
        <v>7</v>
      </c>
      <c r="AK5" s="2">
        <f t="shared" si="10"/>
        <v>4</v>
      </c>
      <c r="AL5" s="2">
        <f t="shared" si="10"/>
        <v>4</v>
      </c>
      <c r="AM5" s="2">
        <f t="shared" si="10"/>
        <v>4</v>
      </c>
      <c r="AN5" s="2">
        <f t="shared" si="10"/>
        <v>6</v>
      </c>
      <c r="AO5" s="2">
        <f t="shared" si="10"/>
        <v>7</v>
      </c>
      <c r="AP5" s="2">
        <f t="shared" si="10"/>
        <v>5</v>
      </c>
      <c r="AQ5" s="2">
        <f t="shared" si="10"/>
        <v>5</v>
      </c>
      <c r="AR5" s="2">
        <f t="shared" si="10"/>
        <v>2</v>
      </c>
      <c r="AS5" s="2">
        <f t="shared" si="10"/>
        <v>8</v>
      </c>
      <c r="AT5" s="2">
        <f t="shared" si="10"/>
        <v>4</v>
      </c>
      <c r="AU5" s="2">
        <f t="shared" si="10"/>
        <v>8</v>
      </c>
      <c r="AV5" s="2">
        <f t="shared" si="10"/>
        <v>7</v>
      </c>
      <c r="AW5" s="2">
        <f t="shared" si="10"/>
        <v>4</v>
      </c>
      <c r="AX5" s="2">
        <f t="shared" si="10"/>
        <v>7</v>
      </c>
      <c r="AY5" s="2">
        <f t="shared" si="10"/>
        <v>10</v>
      </c>
      <c r="AZ5" s="2">
        <f t="shared" si="10"/>
        <v>7</v>
      </c>
      <c r="BA5" s="2">
        <f t="shared" si="10"/>
        <v>7</v>
      </c>
      <c r="BB5" s="2">
        <f t="shared" si="10"/>
        <v>6</v>
      </c>
      <c r="BC5" s="2">
        <f t="shared" si="10"/>
        <v>5</v>
      </c>
      <c r="BD5" s="2">
        <f t="shared" si="10"/>
        <v>8</v>
      </c>
      <c r="BE5" s="2">
        <f t="shared" si="10"/>
        <v>4</v>
      </c>
      <c r="BF5" s="2">
        <f t="shared" si="10"/>
        <v>7</v>
      </c>
      <c r="BG5" s="2">
        <f t="shared" si="10"/>
        <v>7</v>
      </c>
      <c r="BH5" s="2">
        <f t="shared" si="10"/>
        <v>7</v>
      </c>
      <c r="BI5" s="2">
        <f t="shared" si="10"/>
        <v>8</v>
      </c>
      <c r="BJ5" s="2">
        <f t="shared" si="10"/>
        <v>8</v>
      </c>
      <c r="BK5" s="2">
        <f t="shared" si="10"/>
        <v>8</v>
      </c>
      <c r="BL5" s="2">
        <f t="shared" si="10"/>
        <v>2</v>
      </c>
      <c r="BM5" s="2">
        <f t="shared" si="10"/>
        <v>10</v>
      </c>
      <c r="BN5" s="2">
        <f t="shared" si="10"/>
        <v>6</v>
      </c>
      <c r="BO5" s="2">
        <f t="shared" si="10"/>
        <v>5</v>
      </c>
      <c r="BP5" s="2">
        <f t="shared" si="10"/>
        <v>6</v>
      </c>
      <c r="BQ5" s="2">
        <f t="shared" si="10"/>
        <v>2</v>
      </c>
      <c r="BR5" s="2">
        <f t="shared" si="10"/>
        <v>7</v>
      </c>
      <c r="BS5" s="2">
        <f t="shared" si="10"/>
        <v>5</v>
      </c>
      <c r="BT5" s="2">
        <f t="shared" si="10"/>
        <v>6</v>
      </c>
      <c r="BU5" s="2">
        <f t="shared" si="10"/>
        <v>7</v>
      </c>
      <c r="BV5" s="2">
        <f t="shared" si="10"/>
        <v>7</v>
      </c>
      <c r="BW5" s="2">
        <f t="shared" si="10"/>
        <v>3</v>
      </c>
      <c r="BX5" s="2">
        <f t="shared" si="10"/>
        <v>3</v>
      </c>
      <c r="BY5" s="2">
        <f t="shared" si="10"/>
        <v>4</v>
      </c>
      <c r="BZ5" s="2">
        <f t="shared" ref="BZ5:DE5" si="11">SUM(BZ3:BZ4)</f>
        <v>3</v>
      </c>
      <c r="CA5" s="2">
        <f t="shared" si="11"/>
        <v>7</v>
      </c>
      <c r="CB5" s="2">
        <f t="shared" si="11"/>
        <v>3</v>
      </c>
      <c r="CC5" s="2">
        <f t="shared" si="11"/>
        <v>6</v>
      </c>
      <c r="CD5" s="2">
        <f t="shared" si="11"/>
        <v>2</v>
      </c>
      <c r="CE5" s="2">
        <f t="shared" si="11"/>
        <v>6</v>
      </c>
      <c r="CF5" s="2">
        <f t="shared" si="11"/>
        <v>4</v>
      </c>
      <c r="CG5" s="2">
        <f t="shared" si="11"/>
        <v>7</v>
      </c>
      <c r="CH5" s="2">
        <f t="shared" si="11"/>
        <v>6</v>
      </c>
      <c r="CI5" s="2">
        <f t="shared" si="11"/>
        <v>5</v>
      </c>
      <c r="CJ5" s="2">
        <f t="shared" si="11"/>
        <v>7</v>
      </c>
      <c r="CK5" s="2">
        <f t="shared" si="11"/>
        <v>1</v>
      </c>
      <c r="CL5" s="2">
        <f t="shared" si="11"/>
        <v>4</v>
      </c>
      <c r="CM5" s="2">
        <f t="shared" si="11"/>
        <v>5</v>
      </c>
      <c r="CN5" s="2">
        <f t="shared" si="11"/>
        <v>5</v>
      </c>
      <c r="CO5" s="2">
        <f t="shared" si="11"/>
        <v>8</v>
      </c>
      <c r="CP5" s="2">
        <f t="shared" si="11"/>
        <v>2</v>
      </c>
      <c r="CQ5" s="2">
        <f t="shared" si="11"/>
        <v>7</v>
      </c>
      <c r="CR5" s="2">
        <f t="shared" si="11"/>
        <v>7</v>
      </c>
      <c r="CS5" s="2">
        <f t="shared" si="11"/>
        <v>7</v>
      </c>
      <c r="CT5" s="2">
        <f t="shared" si="11"/>
        <v>5</v>
      </c>
      <c r="CU5" s="2">
        <f t="shared" si="11"/>
        <v>3</v>
      </c>
      <c r="CV5" s="2">
        <f t="shared" si="11"/>
        <v>7</v>
      </c>
      <c r="CW5" s="2">
        <f t="shared" si="11"/>
        <v>5</v>
      </c>
      <c r="CX5" s="2">
        <f t="shared" si="11"/>
        <v>6</v>
      </c>
      <c r="CY5" s="2">
        <f t="shared" si="11"/>
        <v>8</v>
      </c>
      <c r="CZ5" s="2">
        <f t="shared" si="11"/>
        <v>5</v>
      </c>
      <c r="DA5" s="2">
        <f t="shared" si="11"/>
        <v>1</v>
      </c>
      <c r="DB5" s="2">
        <f t="shared" si="11"/>
        <v>4</v>
      </c>
      <c r="DC5" s="2">
        <f t="shared" si="11"/>
        <v>2</v>
      </c>
      <c r="DD5" s="2">
        <f t="shared" si="11"/>
        <v>0</v>
      </c>
      <c r="DE5" s="2">
        <f t="shared" si="11"/>
        <v>0</v>
      </c>
      <c r="DF5" s="2">
        <f>SUM(N5:DE5)</f>
        <v>486</v>
      </c>
    </row>
    <row r="6" spans="1:110">
      <c r="A6" s="21"/>
    </row>
    <row r="7" spans="1:110">
      <c r="A7" s="21"/>
    </row>
    <row r="8" spans="1:110">
      <c r="A8" s="21"/>
    </row>
    <row r="9" spans="1:110">
      <c r="A9" s="21"/>
    </row>
    <row r="14" spans="1:110">
      <c r="A14" s="23" t="s">
        <v>3378</v>
      </c>
      <c r="B14" s="12" t="s">
        <v>3379</v>
      </c>
      <c r="C14" s="8" t="s">
        <v>3380</v>
      </c>
      <c r="D14" s="8" t="s">
        <v>3381</v>
      </c>
      <c r="E14" s="8" t="s">
        <v>3382</v>
      </c>
      <c r="F14" s="12" t="s">
        <v>3383</v>
      </c>
      <c r="G14" s="8" t="s">
        <v>3384</v>
      </c>
      <c r="H14" s="7" t="s">
        <v>3385</v>
      </c>
      <c r="I14" s="7" t="s">
        <v>3386</v>
      </c>
      <c r="J14" s="7" t="s">
        <v>3197</v>
      </c>
      <c r="K14" s="14" t="s">
        <v>3387</v>
      </c>
      <c r="L14" s="8" t="s">
        <v>3388</v>
      </c>
    </row>
    <row r="15" spans="1:110" hidden="1">
      <c r="A15" s="232">
        <v>46148</v>
      </c>
      <c r="B15" s="241">
        <v>37</v>
      </c>
      <c r="C15" s="168" t="s">
        <v>3389</v>
      </c>
      <c r="D15" s="168" t="s">
        <v>3340</v>
      </c>
      <c r="E15" s="168" t="s">
        <v>3390</v>
      </c>
      <c r="F15" s="169" t="str">
        <f>VLOOKUP(D15,Parts!D:N, 11,FALSE)</f>
        <v>10764610_01</v>
      </c>
      <c r="G15" s="175" t="s">
        <v>3540</v>
      </c>
      <c r="H15" s="16">
        <f ca="1">TODAY()-표1[[#This Row],[Date]]</f>
        <v>5</v>
      </c>
      <c r="I15" s="7" t="s">
        <v>3392</v>
      </c>
      <c r="J15" s="7"/>
      <c r="K15" s="7"/>
    </row>
    <row r="16" spans="1:110" hidden="1">
      <c r="A16" s="232">
        <v>46146</v>
      </c>
      <c r="B16" s="241">
        <v>90</v>
      </c>
      <c r="C16" s="168" t="s">
        <v>3389</v>
      </c>
      <c r="D16" s="168" t="s">
        <v>3340</v>
      </c>
      <c r="E16" s="168" t="s">
        <v>3390</v>
      </c>
      <c r="F16" s="169" t="str">
        <f>VLOOKUP(D16,Parts!D:N, 11,FALSE)</f>
        <v>10764610_01</v>
      </c>
      <c r="G16" s="175" t="s">
        <v>3540</v>
      </c>
      <c r="H16" s="16">
        <f ca="1">TODAY()-표1[[#This Row],[Date]]</f>
        <v>7</v>
      </c>
      <c r="I16" s="7" t="s">
        <v>3392</v>
      </c>
      <c r="J16" s="7"/>
      <c r="K16" s="7"/>
    </row>
    <row r="17" spans="1:11" hidden="1">
      <c r="A17" s="232">
        <v>46134</v>
      </c>
      <c r="B17" s="241">
        <v>53</v>
      </c>
      <c r="C17" s="168" t="s">
        <v>3389</v>
      </c>
      <c r="D17" s="168" t="s">
        <v>3340</v>
      </c>
      <c r="E17" s="168" t="s">
        <v>3390</v>
      </c>
      <c r="F17" s="169" t="str">
        <f>VLOOKUP(D17,Parts!D:N, 11,FALSE)</f>
        <v>10764610_01</v>
      </c>
      <c r="G17" s="175" t="s">
        <v>3391</v>
      </c>
      <c r="H17" s="16">
        <f ca="1">TODAY()-표1[[#This Row],[Date]]</f>
        <v>19</v>
      </c>
      <c r="I17" s="7" t="s">
        <v>3392</v>
      </c>
      <c r="J17" s="7"/>
      <c r="K17" s="7"/>
    </row>
    <row r="18" spans="1:11" ht="15" hidden="1">
      <c r="A18" s="232">
        <v>46134</v>
      </c>
      <c r="B18" s="241">
        <v>53</v>
      </c>
      <c r="C18" s="91" t="s">
        <v>321</v>
      </c>
      <c r="D18" s="91" t="s">
        <v>322</v>
      </c>
      <c r="E18" s="91" t="s">
        <v>3393</v>
      </c>
      <c r="F18" s="169" t="str">
        <f>VLOOKUP(D18,Parts!D:N, 11,FALSE)</f>
        <v>10412613_02</v>
      </c>
      <c r="G18" s="242" t="s">
        <v>3394</v>
      </c>
      <c r="H18" s="16">
        <f ca="1">TODAY()-표1[[#This Row],[Date]]</f>
        <v>19</v>
      </c>
      <c r="I18" s="7" t="s">
        <v>3392</v>
      </c>
      <c r="J18" s="7"/>
      <c r="K18" s="7"/>
    </row>
    <row r="19" spans="1:11" hidden="1">
      <c r="A19" s="232">
        <v>46134</v>
      </c>
      <c r="B19" s="241">
        <v>53</v>
      </c>
      <c r="C19" s="252" t="s">
        <v>287</v>
      </c>
      <c r="D19" s="252" t="s">
        <v>306</v>
      </c>
      <c r="E19" s="168" t="s">
        <v>3395</v>
      </c>
      <c r="F19" s="169" t="str">
        <f>VLOOKUP(D19,Parts!D:N, 11,FALSE)</f>
        <v>10567315_01</v>
      </c>
      <c r="G19" s="175" t="s">
        <v>3391</v>
      </c>
      <c r="H19" s="16">
        <f ca="1">TODAY()-표1[[#This Row],[Date]]</f>
        <v>19</v>
      </c>
      <c r="I19" s="7" t="s">
        <v>3392</v>
      </c>
      <c r="J19" s="7"/>
      <c r="K19" s="7"/>
    </row>
    <row r="20" spans="1:11">
      <c r="A20" s="232">
        <v>46134</v>
      </c>
      <c r="B20" s="241">
        <v>53</v>
      </c>
      <c r="C20" s="255" t="s">
        <v>3396</v>
      </c>
      <c r="D20" s="255" t="s">
        <v>3397</v>
      </c>
      <c r="E20" s="230" t="s">
        <v>3398</v>
      </c>
      <c r="F20" s="169" t="str">
        <f>VLOOKUP(D20,Parts!D:N, 11,FALSE)</f>
        <v>10907771_02</v>
      </c>
      <c r="G20" s="242" t="s">
        <v>3399</v>
      </c>
      <c r="H20" s="16">
        <f ca="1">TODAY()-표1[[#This Row],[Date]]</f>
        <v>19</v>
      </c>
      <c r="I20" s="7" t="s">
        <v>3392</v>
      </c>
      <c r="J20" s="7"/>
      <c r="K20" s="7"/>
    </row>
    <row r="21" spans="1:11">
      <c r="A21" s="232">
        <v>46134</v>
      </c>
      <c r="B21" s="241">
        <v>53</v>
      </c>
      <c r="C21" s="255" t="s">
        <v>3396</v>
      </c>
      <c r="D21" s="255" t="s">
        <v>3400</v>
      </c>
      <c r="E21" s="230" t="s">
        <v>3398</v>
      </c>
      <c r="F21" s="169" t="str">
        <f>VLOOKUP(D21,Parts!D:N, 11,FALSE)</f>
        <v>10907771_03</v>
      </c>
      <c r="G21" s="242" t="s">
        <v>3399</v>
      </c>
      <c r="H21" s="16">
        <f ca="1">TODAY()-표1[[#This Row],[Date]]</f>
        <v>19</v>
      </c>
      <c r="I21" s="7" t="s">
        <v>3392</v>
      </c>
      <c r="J21" s="7"/>
      <c r="K21" s="7"/>
    </row>
    <row r="22" spans="1:11" hidden="1">
      <c r="A22" s="232">
        <v>46129</v>
      </c>
      <c r="B22" s="241">
        <v>51</v>
      </c>
      <c r="C22" s="252" t="s">
        <v>287</v>
      </c>
      <c r="D22" s="252" t="s">
        <v>306</v>
      </c>
      <c r="E22" s="168" t="s">
        <v>3395</v>
      </c>
      <c r="F22" s="169" t="str">
        <f>VLOOKUP(D22,Parts!D:N, 11,FALSE)</f>
        <v>10567315_01</v>
      </c>
      <c r="G22" s="242" t="s">
        <v>3401</v>
      </c>
      <c r="H22" s="16">
        <f ca="1">TODAY()-표1[[#This Row],[Date]]</f>
        <v>24</v>
      </c>
      <c r="I22" s="7" t="s">
        <v>3392</v>
      </c>
      <c r="J22" s="7"/>
      <c r="K22" s="7"/>
    </row>
    <row r="23" spans="1:11">
      <c r="A23" s="232">
        <v>46129</v>
      </c>
      <c r="B23" s="241">
        <v>51</v>
      </c>
      <c r="C23" s="255" t="s">
        <v>3396</v>
      </c>
      <c r="D23" s="255" t="s">
        <v>3397</v>
      </c>
      <c r="E23" s="230" t="s">
        <v>3398</v>
      </c>
      <c r="F23" s="169" t="str">
        <f>VLOOKUP(D23,Parts!D:N, 11,FALSE)</f>
        <v>10907771_02</v>
      </c>
      <c r="G23" s="242" t="s">
        <v>3402</v>
      </c>
      <c r="H23" s="16">
        <f ca="1">TODAY()-표1[[#This Row],[Date]]</f>
        <v>24</v>
      </c>
      <c r="I23" s="7" t="s">
        <v>3392</v>
      </c>
      <c r="J23" s="7"/>
      <c r="K23" s="7"/>
    </row>
    <row r="24" spans="1:11">
      <c r="A24" s="232">
        <v>46129</v>
      </c>
      <c r="B24" s="241">
        <v>51</v>
      </c>
      <c r="C24" s="255" t="s">
        <v>3396</v>
      </c>
      <c r="D24" s="255" t="s">
        <v>3400</v>
      </c>
      <c r="E24" s="230" t="s">
        <v>3398</v>
      </c>
      <c r="F24" s="169" t="str">
        <f>VLOOKUP(D24,Parts!D:N, 11,FALSE)</f>
        <v>10907771_03</v>
      </c>
      <c r="G24" s="242" t="s">
        <v>3402</v>
      </c>
      <c r="H24" s="16">
        <f ca="1">TODAY()-표1[[#This Row],[Date]]</f>
        <v>24</v>
      </c>
      <c r="I24" s="7" t="s">
        <v>3392</v>
      </c>
      <c r="J24" s="7"/>
      <c r="K24" s="7"/>
    </row>
    <row r="25" spans="1:11" hidden="1">
      <c r="A25" s="232">
        <v>46127</v>
      </c>
      <c r="B25" s="241">
        <v>66</v>
      </c>
      <c r="C25" s="168" t="s">
        <v>3389</v>
      </c>
      <c r="D25" s="168" t="s">
        <v>3340</v>
      </c>
      <c r="E25" s="168" t="s">
        <v>3390</v>
      </c>
      <c r="F25" s="169" t="str">
        <f>VLOOKUP(D25,Parts!D:N, 11,FALSE)</f>
        <v>10764610_01</v>
      </c>
      <c r="G25" s="175" t="s">
        <v>3391</v>
      </c>
      <c r="H25" s="16">
        <f ca="1">TODAY()-표1[[#This Row],[Date]]</f>
        <v>26</v>
      </c>
      <c r="I25" s="7" t="s">
        <v>3392</v>
      </c>
      <c r="J25" s="7"/>
      <c r="K25" s="7"/>
    </row>
    <row r="26" spans="1:11" hidden="1">
      <c r="A26" s="232">
        <v>46125</v>
      </c>
      <c r="B26" s="241">
        <v>40</v>
      </c>
      <c r="C26" s="168" t="s">
        <v>3389</v>
      </c>
      <c r="D26" s="168" t="s">
        <v>3340</v>
      </c>
      <c r="E26" s="168" t="s">
        <v>3390</v>
      </c>
      <c r="F26" s="169" t="str">
        <f>VLOOKUP(D26,Parts!D:N, 11,FALSE)</f>
        <v>10764610_01</v>
      </c>
      <c r="G26" s="175" t="s">
        <v>3403</v>
      </c>
      <c r="H26" s="16">
        <f ca="1">TODAY()-표1[[#This Row],[Date]]</f>
        <v>28</v>
      </c>
      <c r="I26" s="7" t="s">
        <v>3392</v>
      </c>
      <c r="J26" s="7"/>
      <c r="K26" s="7"/>
    </row>
    <row r="27" spans="1:11" hidden="1">
      <c r="A27" s="232">
        <v>46121</v>
      </c>
      <c r="B27" s="241">
        <v>54</v>
      </c>
      <c r="C27" s="168" t="s">
        <v>3389</v>
      </c>
      <c r="D27" s="168" t="s">
        <v>3340</v>
      </c>
      <c r="E27" s="168" t="s">
        <v>3390</v>
      </c>
      <c r="F27" s="169" t="str">
        <f>VLOOKUP(D27,Parts!D:N, 11,FALSE)</f>
        <v>10764610_01</v>
      </c>
      <c r="G27" s="175" t="s">
        <v>3403</v>
      </c>
      <c r="H27" s="16">
        <f ca="1">TODAY()-표1[[#This Row],[Date]]</f>
        <v>32</v>
      </c>
      <c r="I27" s="7" t="s">
        <v>3392</v>
      </c>
      <c r="J27" s="7"/>
      <c r="K27" s="7"/>
    </row>
    <row r="28" spans="1:11" hidden="1">
      <c r="A28" s="232">
        <v>46121</v>
      </c>
      <c r="B28" s="241">
        <v>32</v>
      </c>
      <c r="C28" s="252" t="s">
        <v>287</v>
      </c>
      <c r="D28" s="252" t="s">
        <v>306</v>
      </c>
      <c r="E28" s="168" t="s">
        <v>3395</v>
      </c>
      <c r="F28" s="169" t="str">
        <f>VLOOKUP(D28,Parts!D:N, 11,FALSE)</f>
        <v>10567315_01</v>
      </c>
      <c r="G28" s="242" t="s">
        <v>3404</v>
      </c>
      <c r="H28" s="16">
        <f ca="1">TODAY()-표1[[#This Row],[Date]]</f>
        <v>32</v>
      </c>
      <c r="I28" s="7" t="s">
        <v>3392</v>
      </c>
      <c r="J28" s="7"/>
      <c r="K28" s="7"/>
    </row>
    <row r="29" spans="1:11" hidden="1">
      <c r="A29" s="232">
        <v>46119</v>
      </c>
      <c r="B29" s="241">
        <v>35</v>
      </c>
      <c r="C29" s="252" t="s">
        <v>3389</v>
      </c>
      <c r="D29" s="252" t="s">
        <v>3405</v>
      </c>
      <c r="E29" s="168" t="s">
        <v>3406</v>
      </c>
      <c r="F29" s="169">
        <f>VLOOKUP(D29,Parts!D:N, 11,FALSE)</f>
        <v>1</v>
      </c>
      <c r="G29" s="242" t="s">
        <v>3407</v>
      </c>
      <c r="H29" s="16">
        <f ca="1">TODAY()-표1[[#This Row],[Date]]</f>
        <v>34</v>
      </c>
      <c r="I29" s="7" t="s">
        <v>3392</v>
      </c>
      <c r="J29" s="7"/>
      <c r="K29" s="7"/>
    </row>
    <row r="30" spans="1:11" hidden="1">
      <c r="A30" s="232">
        <v>46119</v>
      </c>
      <c r="B30" s="241">
        <v>35</v>
      </c>
      <c r="C30" s="227" t="s">
        <v>456</v>
      </c>
      <c r="D30" s="227" t="s">
        <v>455</v>
      </c>
      <c r="E30" s="5" t="s">
        <v>3408</v>
      </c>
      <c r="F30" s="169" t="str">
        <f>VLOOKUP(D30,Parts!D:N, 11,FALSE)</f>
        <v>10547019_03</v>
      </c>
      <c r="G30" s="242" t="s">
        <v>3407</v>
      </c>
      <c r="H30" s="16">
        <f ca="1">TODAY()-표1[[#This Row],[Date]]</f>
        <v>34</v>
      </c>
      <c r="I30" s="7" t="s">
        <v>3392</v>
      </c>
      <c r="J30" s="7"/>
      <c r="K30" s="7"/>
    </row>
    <row r="31" spans="1:11" hidden="1">
      <c r="A31" s="240">
        <v>46115</v>
      </c>
      <c r="B31" s="174">
        <v>38</v>
      </c>
      <c r="C31" s="168" t="s">
        <v>3389</v>
      </c>
      <c r="D31" s="168" t="s">
        <v>3340</v>
      </c>
      <c r="E31" s="168" t="s">
        <v>3390</v>
      </c>
      <c r="F31" s="169" t="str">
        <f>VLOOKUP(D31,Parts!D:N, 11,FALSE)</f>
        <v>10764610_01</v>
      </c>
      <c r="G31" s="175" t="s">
        <v>3403</v>
      </c>
      <c r="H31" s="224">
        <f ca="1">TODAY()-표1[[#This Row],[Date]]</f>
        <v>38</v>
      </c>
      <c r="I31" s="26" t="s">
        <v>3392</v>
      </c>
      <c r="J31" s="7"/>
      <c r="K31" s="7"/>
    </row>
    <row r="32" spans="1:11" ht="15" hidden="1">
      <c r="A32" s="225">
        <v>46114</v>
      </c>
      <c r="B32" s="226">
        <v>83</v>
      </c>
      <c r="C32" s="227" t="s">
        <v>456</v>
      </c>
      <c r="D32" s="227" t="s">
        <v>455</v>
      </c>
      <c r="E32" s="238" t="s">
        <v>3408</v>
      </c>
      <c r="F32" s="228" t="str">
        <f>VLOOKUP(D32,Parts!D:N, 11,FALSE)</f>
        <v>10547019_03</v>
      </c>
      <c r="G32" s="229" t="s">
        <v>3409</v>
      </c>
      <c r="H32" s="16">
        <f ca="1">TODAY()-표1[[#This Row],[Date]]</f>
        <v>39</v>
      </c>
      <c r="I32" s="7" t="s">
        <v>3392</v>
      </c>
      <c r="J32" s="7"/>
      <c r="K32" s="7"/>
    </row>
    <row r="33" spans="1:11">
      <c r="A33" s="253">
        <v>46114</v>
      </c>
      <c r="B33" s="254">
        <v>89</v>
      </c>
      <c r="C33" s="255" t="s">
        <v>3396</v>
      </c>
      <c r="D33" s="255" t="s">
        <v>3397</v>
      </c>
      <c r="E33" s="230" t="s">
        <v>3398</v>
      </c>
      <c r="F33" s="231" t="str">
        <f>VLOOKUP(D33,Parts!D:N, 11,FALSE)</f>
        <v>10907771_02</v>
      </c>
      <c r="G33" s="256" t="s">
        <v>3410</v>
      </c>
      <c r="H33" s="16">
        <f ca="1">TODAY()-표1[[#This Row],[Date]]</f>
        <v>39</v>
      </c>
      <c r="I33" s="7" t="s">
        <v>3392</v>
      </c>
      <c r="J33" s="7"/>
      <c r="K33" s="7"/>
    </row>
    <row r="34" spans="1:11">
      <c r="A34" s="253">
        <v>46114</v>
      </c>
      <c r="B34" s="254">
        <v>89</v>
      </c>
      <c r="C34" s="255" t="s">
        <v>3396</v>
      </c>
      <c r="D34" s="255" t="s">
        <v>3400</v>
      </c>
      <c r="E34" s="230" t="s">
        <v>3398</v>
      </c>
      <c r="F34" s="231" t="str">
        <f>VLOOKUP(D34,Parts!D:N, 11,FALSE)</f>
        <v>10907771_03</v>
      </c>
      <c r="G34" s="256" t="s">
        <v>3410</v>
      </c>
      <c r="H34" s="16">
        <f ca="1">TODAY()-표1[[#This Row],[Date]]</f>
        <v>39</v>
      </c>
      <c r="I34" s="7" t="s">
        <v>3392</v>
      </c>
      <c r="J34" s="7"/>
      <c r="K34" s="7"/>
    </row>
    <row r="35" spans="1:11" hidden="1">
      <c r="A35" s="253">
        <v>46112</v>
      </c>
      <c r="B35" s="254">
        <v>45</v>
      </c>
      <c r="C35" s="255" t="s">
        <v>3411</v>
      </c>
      <c r="D35" s="255" t="s">
        <v>459</v>
      </c>
      <c r="E35" s="255" t="s">
        <v>3370</v>
      </c>
      <c r="F35" s="257">
        <f>VLOOKUP(D35,Parts!D:N, 11,FALSE)</f>
        <v>10404892</v>
      </c>
      <c r="G35" s="256" t="s">
        <v>3412</v>
      </c>
      <c r="H35" s="16">
        <f ca="1">TODAY()-표1[[#This Row],[Date]]</f>
        <v>41</v>
      </c>
      <c r="I35" s="7" t="s">
        <v>3392</v>
      </c>
      <c r="J35" s="7"/>
      <c r="K35" s="7"/>
    </row>
    <row r="36" spans="1:11">
      <c r="A36" s="232">
        <v>46107</v>
      </c>
      <c r="B36" s="241">
        <v>58</v>
      </c>
      <c r="C36" s="252" t="s">
        <v>3396</v>
      </c>
      <c r="D36" s="252" t="s">
        <v>3397</v>
      </c>
      <c r="E36" s="168" t="s">
        <v>3398</v>
      </c>
      <c r="F36" s="169" t="str">
        <f>VLOOKUP(D36,Parts!D:N, 11,FALSE)</f>
        <v>10907771_02</v>
      </c>
      <c r="G36" s="242" t="s">
        <v>3402</v>
      </c>
      <c r="H36" s="16">
        <f ca="1">TODAY()-표1[[#This Row],[Date]]</f>
        <v>46</v>
      </c>
      <c r="I36" s="7" t="s">
        <v>3392</v>
      </c>
      <c r="J36" s="7"/>
      <c r="K36" s="7"/>
    </row>
    <row r="37" spans="1:11">
      <c r="A37" s="232">
        <v>46107</v>
      </c>
      <c r="B37" s="241">
        <v>58</v>
      </c>
      <c r="C37" s="252" t="s">
        <v>3396</v>
      </c>
      <c r="D37" s="252" t="s">
        <v>3400</v>
      </c>
      <c r="E37" s="168" t="s">
        <v>3398</v>
      </c>
      <c r="F37" s="169" t="str">
        <f>VLOOKUP(D37,Parts!D:N, 11,FALSE)</f>
        <v>10907771_03</v>
      </c>
      <c r="G37" s="242" t="s">
        <v>3402</v>
      </c>
      <c r="H37" s="16">
        <f ca="1">TODAY()-표1[[#This Row],[Date]]</f>
        <v>46</v>
      </c>
      <c r="I37" s="7" t="s">
        <v>3392</v>
      </c>
      <c r="J37" s="7"/>
      <c r="K37" s="7"/>
    </row>
    <row r="38" spans="1:11" ht="15" hidden="1">
      <c r="A38" s="232">
        <v>46105</v>
      </c>
      <c r="B38" s="241">
        <v>45</v>
      </c>
      <c r="C38" s="91" t="s">
        <v>334</v>
      </c>
      <c r="D38" s="91" t="s">
        <v>350</v>
      </c>
      <c r="E38" s="179" t="s">
        <v>351</v>
      </c>
      <c r="F38" s="169" t="str">
        <f>VLOOKUP(D38,Parts!D:N, 11,FALSE)</f>
        <v>10411034_01</v>
      </c>
      <c r="G38" s="242" t="s">
        <v>3403</v>
      </c>
      <c r="H38" s="16">
        <f ca="1">TODAY()-표1[[#This Row],[Date]]</f>
        <v>48</v>
      </c>
      <c r="I38" s="7" t="s">
        <v>3392</v>
      </c>
      <c r="J38" s="7"/>
      <c r="K38" s="7"/>
    </row>
    <row r="39" spans="1:11" hidden="1">
      <c r="A39" s="232">
        <v>46105</v>
      </c>
      <c r="B39" s="241">
        <v>20</v>
      </c>
      <c r="C39" s="252" t="s">
        <v>3389</v>
      </c>
      <c r="D39" s="252" t="s">
        <v>3340</v>
      </c>
      <c r="E39" s="168" t="s">
        <v>3390</v>
      </c>
      <c r="F39" s="169" t="str">
        <f>VLOOKUP(D39,Parts!D:N, 11,FALSE)</f>
        <v>10764610_01</v>
      </c>
      <c r="G39" s="242" t="s">
        <v>3403</v>
      </c>
      <c r="H39" s="16">
        <f ca="1">TODAY()-표1[[#This Row],[Date]]</f>
        <v>48</v>
      </c>
      <c r="I39" s="7" t="s">
        <v>3392</v>
      </c>
      <c r="J39" s="7"/>
      <c r="K39" s="7"/>
    </row>
    <row r="40" spans="1:11" ht="15" hidden="1">
      <c r="A40" s="232">
        <v>46104</v>
      </c>
      <c r="B40" s="241">
        <v>24</v>
      </c>
      <c r="C40" s="252" t="s">
        <v>456</v>
      </c>
      <c r="D40" s="252" t="s">
        <v>3413</v>
      </c>
      <c r="E40" s="239" t="s">
        <v>3408</v>
      </c>
      <c r="F40" s="169" t="str">
        <f>VLOOKUP(D40,Parts!D:N, 11,FALSE)</f>
        <v>10547019_03</v>
      </c>
      <c r="G40" s="242" t="s">
        <v>3414</v>
      </c>
      <c r="H40" s="16">
        <f ca="1">TODAY()-표1[[#This Row],[Date]]</f>
        <v>49</v>
      </c>
      <c r="I40" s="7" t="s">
        <v>3392</v>
      </c>
      <c r="J40" s="7"/>
      <c r="K40" s="7"/>
    </row>
    <row r="41" spans="1:11" hidden="1">
      <c r="A41" s="232">
        <v>46104</v>
      </c>
      <c r="B41" s="241">
        <v>24</v>
      </c>
      <c r="C41" s="252" t="s">
        <v>3389</v>
      </c>
      <c r="D41" s="252" t="s">
        <v>3340</v>
      </c>
      <c r="E41" s="168" t="s">
        <v>3390</v>
      </c>
      <c r="F41" s="169" t="str">
        <f>VLOOKUP(D41,Parts!D:N, 11,FALSE)</f>
        <v>10764610_01</v>
      </c>
      <c r="G41" s="242"/>
      <c r="H41" s="16">
        <f ca="1">TODAY()-표1[[#This Row],[Date]]</f>
        <v>49</v>
      </c>
      <c r="I41" s="7" t="s">
        <v>3392</v>
      </c>
      <c r="J41" s="7"/>
      <c r="K41" s="7"/>
    </row>
    <row r="42" spans="1:11" ht="15" hidden="1">
      <c r="A42" s="232">
        <v>46100</v>
      </c>
      <c r="B42" s="241">
        <v>57</v>
      </c>
      <c r="C42" s="91" t="s">
        <v>334</v>
      </c>
      <c r="D42" s="91" t="s">
        <v>393</v>
      </c>
      <c r="E42" s="91" t="s">
        <v>394</v>
      </c>
      <c r="F42" s="169" t="str">
        <f>VLOOKUP(D42,Parts!D:N, 11,FALSE)</f>
        <v>10540023_01</v>
      </c>
      <c r="G42" s="242" t="s">
        <v>3415</v>
      </c>
      <c r="H42" s="16">
        <f ca="1">TODAY()-표1[[#This Row],[Date]]</f>
        <v>53</v>
      </c>
      <c r="I42" s="7" t="s">
        <v>3392</v>
      </c>
      <c r="J42" s="7"/>
      <c r="K42" s="7"/>
    </row>
    <row r="43" spans="1:11" ht="30" hidden="1">
      <c r="A43" s="232">
        <v>46099</v>
      </c>
      <c r="B43" s="241">
        <v>57</v>
      </c>
      <c r="C43" s="91" t="s">
        <v>3416</v>
      </c>
      <c r="D43" s="205" t="s">
        <v>441</v>
      </c>
      <c r="E43" s="206" t="s">
        <v>442</v>
      </c>
      <c r="F43" s="169" t="str">
        <f>VLOOKUP(D43,Parts!D:N, 11,FALSE)</f>
        <v>10676955_08</v>
      </c>
      <c r="G43" s="242" t="s">
        <v>3415</v>
      </c>
      <c r="H43" s="16">
        <f ca="1">TODAY()-표1[[#This Row],[Date]]</f>
        <v>54</v>
      </c>
      <c r="I43" s="7" t="s">
        <v>3392</v>
      </c>
      <c r="J43" s="7"/>
      <c r="K43" s="7"/>
    </row>
    <row r="44" spans="1:11" ht="15" hidden="1">
      <c r="A44" s="232">
        <v>46098</v>
      </c>
      <c r="B44" s="241">
        <v>59</v>
      </c>
      <c r="C44" s="91" t="s">
        <v>334</v>
      </c>
      <c r="D44" s="91" t="s">
        <v>350</v>
      </c>
      <c r="E44" s="179" t="s">
        <v>351</v>
      </c>
      <c r="F44" s="169" t="str">
        <f>VLOOKUP(D44,Parts!D:N, 11,FALSE)</f>
        <v>10411034_01</v>
      </c>
      <c r="G44" s="242" t="s">
        <v>3417</v>
      </c>
      <c r="H44" s="16">
        <f ca="1">TODAY()-표1[[#This Row],[Date]]</f>
        <v>55</v>
      </c>
      <c r="I44" s="7" t="s">
        <v>3392</v>
      </c>
      <c r="J44" s="7"/>
      <c r="K44" s="7"/>
    </row>
    <row r="45" spans="1:11" hidden="1">
      <c r="A45" s="232">
        <v>46098</v>
      </c>
      <c r="B45" s="241">
        <v>28</v>
      </c>
      <c r="C45" s="252" t="s">
        <v>3389</v>
      </c>
      <c r="D45" s="252" t="s">
        <v>3340</v>
      </c>
      <c r="E45" s="168" t="s">
        <v>3390</v>
      </c>
      <c r="F45" s="169" t="str">
        <f>VLOOKUP(D45,Parts!D:N, 11,FALSE)</f>
        <v>10764610_01</v>
      </c>
      <c r="G45" s="242" t="s">
        <v>3403</v>
      </c>
      <c r="H45" s="16">
        <f ca="1">TODAY()-표1[[#This Row],[Date]]</f>
        <v>55</v>
      </c>
      <c r="I45" s="7" t="s">
        <v>3392</v>
      </c>
      <c r="J45" s="7"/>
      <c r="K45" s="7"/>
    </row>
    <row r="46" spans="1:11" hidden="1">
      <c r="A46" s="232">
        <v>46097</v>
      </c>
      <c r="B46" s="241">
        <v>26</v>
      </c>
      <c r="C46" s="252" t="s">
        <v>3389</v>
      </c>
      <c r="D46" s="252" t="s">
        <v>3405</v>
      </c>
      <c r="E46" s="168" t="s">
        <v>3390</v>
      </c>
      <c r="F46" s="169">
        <f>VLOOKUP(D46,Parts!D:N, 11,FALSE)</f>
        <v>1</v>
      </c>
      <c r="G46" s="242" t="s">
        <v>3418</v>
      </c>
      <c r="H46" s="16">
        <f ca="1">TODAY()-표1[[#This Row],[Date]]</f>
        <v>56</v>
      </c>
      <c r="I46" s="7" t="s">
        <v>3392</v>
      </c>
      <c r="J46" s="7"/>
      <c r="K46" s="7"/>
    </row>
    <row r="47" spans="1:11" hidden="1">
      <c r="A47" s="232">
        <v>46093</v>
      </c>
      <c r="B47" s="241">
        <v>29</v>
      </c>
      <c r="C47" s="252" t="s">
        <v>3389</v>
      </c>
      <c r="D47" s="252" t="s">
        <v>3405</v>
      </c>
      <c r="E47" s="168" t="s">
        <v>3390</v>
      </c>
      <c r="F47" s="169">
        <f>VLOOKUP(D47,Parts!D:N, 11,FALSE)</f>
        <v>1</v>
      </c>
      <c r="G47" s="242" t="s">
        <v>3418</v>
      </c>
      <c r="H47" s="16">
        <f ca="1">TODAY()-표1[[#This Row],[Date]]</f>
        <v>60</v>
      </c>
      <c r="I47" s="7" t="s">
        <v>3392</v>
      </c>
      <c r="J47" s="7"/>
      <c r="K47" s="7"/>
    </row>
    <row r="48" spans="1:11" hidden="1">
      <c r="A48" s="232">
        <v>46092</v>
      </c>
      <c r="B48" s="241">
        <v>52</v>
      </c>
      <c r="C48" s="252" t="s">
        <v>3389</v>
      </c>
      <c r="D48" s="252" t="s">
        <v>3340</v>
      </c>
      <c r="E48" s="168" t="s">
        <v>3390</v>
      </c>
      <c r="F48" s="169" t="str">
        <f>VLOOKUP(D48,Parts!D:N, 11,FALSE)</f>
        <v>10764610_01</v>
      </c>
      <c r="G48" s="242" t="s">
        <v>3419</v>
      </c>
      <c r="H48" s="16">
        <f ca="1">TODAY()-표1[[#This Row],[Date]]</f>
        <v>61</v>
      </c>
      <c r="I48" s="7" t="s">
        <v>3392</v>
      </c>
      <c r="J48" s="7"/>
      <c r="K48" s="7"/>
    </row>
    <row r="49" spans="1:11">
      <c r="A49" s="232">
        <v>46091</v>
      </c>
      <c r="B49" s="241">
        <v>52</v>
      </c>
      <c r="C49" s="252" t="s">
        <v>3396</v>
      </c>
      <c r="D49" s="252" t="s">
        <v>3397</v>
      </c>
      <c r="E49" s="168" t="s">
        <v>3398</v>
      </c>
      <c r="F49" s="169" t="str">
        <f>VLOOKUP(D49,Parts!D:N, 11,FALSE)</f>
        <v>10907771_02</v>
      </c>
      <c r="G49" s="242" t="s">
        <v>3402</v>
      </c>
      <c r="H49" s="16">
        <f ca="1">TODAY()-표1[[#This Row],[Date]]</f>
        <v>62</v>
      </c>
      <c r="I49" s="7" t="s">
        <v>3392</v>
      </c>
      <c r="J49" s="7"/>
      <c r="K49" s="7"/>
    </row>
    <row r="50" spans="1:11">
      <c r="A50" s="232">
        <v>46091</v>
      </c>
      <c r="B50" s="241">
        <v>52</v>
      </c>
      <c r="C50" s="252" t="s">
        <v>3396</v>
      </c>
      <c r="D50" s="252" t="s">
        <v>3400</v>
      </c>
      <c r="E50" s="168" t="s">
        <v>3398</v>
      </c>
      <c r="F50" s="169" t="str">
        <f>VLOOKUP(D50,Parts!D:N, 11,FALSE)</f>
        <v>10907771_03</v>
      </c>
      <c r="G50" s="242" t="s">
        <v>3402</v>
      </c>
      <c r="H50" s="16">
        <f ca="1">TODAY()-표1[[#This Row],[Date]]</f>
        <v>62</v>
      </c>
      <c r="I50" s="7" t="s">
        <v>3392</v>
      </c>
      <c r="J50" s="7"/>
      <c r="K50" s="7"/>
    </row>
    <row r="51" spans="1:11" hidden="1">
      <c r="A51" s="232">
        <v>46091</v>
      </c>
      <c r="B51" s="241">
        <v>52</v>
      </c>
      <c r="C51" s="252" t="s">
        <v>3389</v>
      </c>
      <c r="D51" s="252" t="s">
        <v>3405</v>
      </c>
      <c r="E51" s="168" t="s">
        <v>3406</v>
      </c>
      <c r="F51" s="169">
        <f>VLOOKUP(D51,Parts!D:N, 11,FALSE)</f>
        <v>1</v>
      </c>
      <c r="G51" s="242" t="s">
        <v>3420</v>
      </c>
      <c r="H51" s="16">
        <f ca="1">TODAY()-표1[[#This Row],[Date]]</f>
        <v>62</v>
      </c>
      <c r="I51" s="7" t="s">
        <v>3392</v>
      </c>
      <c r="J51" s="7"/>
      <c r="K51" s="7"/>
    </row>
    <row r="52" spans="1:11" hidden="1">
      <c r="A52" s="232">
        <v>46091</v>
      </c>
      <c r="B52" s="241">
        <v>52</v>
      </c>
      <c r="C52" s="252" t="s">
        <v>3389</v>
      </c>
      <c r="D52" s="252" t="s">
        <v>3405</v>
      </c>
      <c r="E52" s="168" t="s">
        <v>3390</v>
      </c>
      <c r="F52" s="169">
        <f>VLOOKUP(D52,Parts!D:N, 11,FALSE)</f>
        <v>1</v>
      </c>
      <c r="G52" s="242" t="s">
        <v>3420</v>
      </c>
      <c r="H52" s="16">
        <f ca="1">TODAY()-표1[[#This Row],[Date]]</f>
        <v>62</v>
      </c>
      <c r="I52" s="7" t="s">
        <v>3392</v>
      </c>
      <c r="J52" s="7"/>
      <c r="K52" s="7"/>
    </row>
    <row r="53" spans="1:11" ht="15.75" hidden="1" customHeight="1">
      <c r="A53" s="232">
        <v>46090</v>
      </c>
      <c r="B53" s="241"/>
      <c r="C53" s="91" t="s">
        <v>458</v>
      </c>
      <c r="D53" s="91" t="s">
        <v>669</v>
      </c>
      <c r="E53" s="201" t="s">
        <v>3421</v>
      </c>
      <c r="F53" s="169" t="str">
        <f>VLOOKUP(D53,Parts!D:N, 11,FALSE)</f>
        <v>10428896_01_0002</v>
      </c>
      <c r="G53" s="242" t="s">
        <v>3422</v>
      </c>
      <c r="H53" s="16">
        <f ca="1">TODAY()-표1[[#This Row],[Date]]</f>
        <v>63</v>
      </c>
      <c r="I53" s="7" t="s">
        <v>3392</v>
      </c>
      <c r="J53" s="7"/>
      <c r="K53" s="7"/>
    </row>
    <row r="54" spans="1:11" ht="15.75" hidden="1" customHeight="1">
      <c r="A54" s="232">
        <v>46089</v>
      </c>
      <c r="B54" s="241">
        <v>50</v>
      </c>
      <c r="C54" s="252" t="s">
        <v>3389</v>
      </c>
      <c r="D54" s="252" t="s">
        <v>3405</v>
      </c>
      <c r="E54" s="168" t="s">
        <v>3406</v>
      </c>
      <c r="F54" s="169">
        <f>VLOOKUP(D54,Parts!D:N, 11,FALSE)</f>
        <v>1</v>
      </c>
      <c r="G54" s="242" t="s">
        <v>3420</v>
      </c>
      <c r="H54" s="16">
        <f ca="1">TODAY()-표1[[#This Row],[Date]]</f>
        <v>64</v>
      </c>
      <c r="I54" s="7" t="s">
        <v>3392</v>
      </c>
      <c r="J54" s="7"/>
      <c r="K54" s="7"/>
    </row>
    <row r="55" spans="1:11" ht="15.75" hidden="1" customHeight="1">
      <c r="A55" s="232">
        <v>46089</v>
      </c>
      <c r="B55" s="241">
        <v>50</v>
      </c>
      <c r="C55" s="252" t="s">
        <v>3389</v>
      </c>
      <c r="D55" s="252" t="s">
        <v>3405</v>
      </c>
      <c r="E55" s="168" t="s">
        <v>3390</v>
      </c>
      <c r="F55" s="169">
        <f>VLOOKUP(D55,Parts!D:N, 11,FALSE)</f>
        <v>1</v>
      </c>
      <c r="G55" s="242" t="s">
        <v>3420</v>
      </c>
      <c r="H55" s="16">
        <f ca="1">TODAY()-표1[[#This Row],[Date]]</f>
        <v>64</v>
      </c>
      <c r="I55" s="7" t="s">
        <v>3392</v>
      </c>
      <c r="J55" s="7"/>
      <c r="K55" s="7"/>
    </row>
    <row r="56" spans="1:11">
      <c r="A56" s="232">
        <v>46087</v>
      </c>
      <c r="B56" s="241">
        <v>50</v>
      </c>
      <c r="C56" s="252" t="s">
        <v>3396</v>
      </c>
      <c r="D56" s="252" t="s">
        <v>3397</v>
      </c>
      <c r="E56" s="168" t="s">
        <v>3398</v>
      </c>
      <c r="F56" s="169" t="str">
        <f>VLOOKUP(D56,Parts!D:N, 11,FALSE)</f>
        <v>10907771_02</v>
      </c>
      <c r="G56" s="242" t="s">
        <v>3423</v>
      </c>
      <c r="H56" s="16">
        <f ca="1">TODAY()-표1[[#This Row],[Date]]</f>
        <v>66</v>
      </c>
      <c r="I56" s="7" t="s">
        <v>3392</v>
      </c>
      <c r="J56" s="7"/>
      <c r="K56" s="7"/>
    </row>
    <row r="57" spans="1:11">
      <c r="A57" s="232">
        <v>46087</v>
      </c>
      <c r="B57" s="241">
        <v>50</v>
      </c>
      <c r="C57" s="252" t="s">
        <v>3396</v>
      </c>
      <c r="D57" s="252" t="s">
        <v>3400</v>
      </c>
      <c r="E57" s="168" t="s">
        <v>3398</v>
      </c>
      <c r="F57" s="169" t="str">
        <f>VLOOKUP(D57,Parts!D:N, 11,FALSE)</f>
        <v>10907771_03</v>
      </c>
      <c r="G57" s="242" t="s">
        <v>3423</v>
      </c>
      <c r="H57" s="16">
        <f ca="1">TODAY()-표1[[#This Row],[Date]]</f>
        <v>66</v>
      </c>
      <c r="I57" s="7" t="s">
        <v>3392</v>
      </c>
      <c r="J57" s="7"/>
      <c r="K57" s="7"/>
    </row>
    <row r="58" spans="1:11" hidden="1">
      <c r="A58" s="232">
        <v>46086</v>
      </c>
      <c r="B58" s="241">
        <v>49</v>
      </c>
      <c r="C58" s="252" t="s">
        <v>287</v>
      </c>
      <c r="D58" s="252" t="s">
        <v>306</v>
      </c>
      <c r="E58" s="168" t="s">
        <v>3395</v>
      </c>
      <c r="F58" s="169" t="str">
        <f>VLOOKUP(D58,Parts!D:N, 11,FALSE)</f>
        <v>10567315_01</v>
      </c>
      <c r="G58" s="242" t="s">
        <v>3424</v>
      </c>
      <c r="H58" s="16">
        <f ca="1">TODAY()-표1[[#This Row],[Date]]</f>
        <v>67</v>
      </c>
      <c r="I58" s="7" t="s">
        <v>3392</v>
      </c>
      <c r="J58" s="7"/>
      <c r="K58" s="7"/>
    </row>
    <row r="59" spans="1:11" hidden="1">
      <c r="A59" s="232">
        <v>46086</v>
      </c>
      <c r="B59" s="241">
        <v>49</v>
      </c>
      <c r="C59" s="252" t="s">
        <v>3389</v>
      </c>
      <c r="D59" s="252" t="s">
        <v>3340</v>
      </c>
      <c r="E59" s="168" t="s">
        <v>3390</v>
      </c>
      <c r="F59" s="169" t="str">
        <f>VLOOKUP(D59,Parts!D:N, 11,FALSE)</f>
        <v>10764610_01</v>
      </c>
      <c r="G59" s="242" t="s">
        <v>3425</v>
      </c>
      <c r="H59" s="16">
        <f ca="1">TODAY()-표1[[#This Row],[Date]]</f>
        <v>67</v>
      </c>
      <c r="I59" s="7" t="s">
        <v>3392</v>
      </c>
      <c r="J59" s="7"/>
      <c r="K59" s="7"/>
    </row>
    <row r="60" spans="1:11">
      <c r="A60" s="232">
        <v>46086</v>
      </c>
      <c r="B60" s="241">
        <v>92</v>
      </c>
      <c r="C60" s="252" t="s">
        <v>3396</v>
      </c>
      <c r="D60" s="252" t="s">
        <v>3397</v>
      </c>
      <c r="E60" s="168" t="s">
        <v>3426</v>
      </c>
      <c r="F60" s="169" t="str">
        <f>VLOOKUP(D60,Parts!D:N, 11,FALSE)</f>
        <v>10907771_02</v>
      </c>
      <c r="G60" s="242" t="s">
        <v>3419</v>
      </c>
      <c r="H60" s="16">
        <f ca="1">TODAY()-표1[[#This Row],[Date]]</f>
        <v>67</v>
      </c>
      <c r="I60" s="7" t="s">
        <v>3392</v>
      </c>
      <c r="J60" s="7"/>
      <c r="K60" s="7"/>
    </row>
    <row r="61" spans="1:11" hidden="1">
      <c r="A61" s="232">
        <v>46086</v>
      </c>
      <c r="B61" s="241">
        <v>45</v>
      </c>
      <c r="C61" s="252" t="s">
        <v>3389</v>
      </c>
      <c r="D61" s="252" t="s">
        <v>3405</v>
      </c>
      <c r="E61" s="168" t="s">
        <v>3390</v>
      </c>
      <c r="F61" s="169">
        <f>VLOOKUP(D61,Parts!D:N, 11,FALSE)</f>
        <v>1</v>
      </c>
      <c r="G61" s="242" t="s">
        <v>3391</v>
      </c>
      <c r="H61" s="16">
        <f ca="1">TODAY()-표1[[#This Row],[Date]]</f>
        <v>67</v>
      </c>
      <c r="I61" s="7" t="s">
        <v>3392</v>
      </c>
      <c r="J61" s="7"/>
      <c r="K61" s="7"/>
    </row>
    <row r="62" spans="1:11" hidden="1">
      <c r="A62" s="232">
        <v>46077</v>
      </c>
      <c r="B62" s="241">
        <v>87</v>
      </c>
      <c r="C62" s="252" t="s">
        <v>3427</v>
      </c>
      <c r="D62" s="252" t="s">
        <v>3428</v>
      </c>
      <c r="E62" s="168" t="s">
        <v>3429</v>
      </c>
      <c r="F62" s="169" t="str">
        <f>VLOOKUP(D62,Parts!D:N, 11,FALSE)</f>
        <v>10567316_01</v>
      </c>
      <c r="G62" s="242" t="s">
        <v>3430</v>
      </c>
      <c r="H62" s="16">
        <f ca="1">TODAY()-표1[[#This Row],[Date]]</f>
        <v>76</v>
      </c>
      <c r="I62" s="7" t="s">
        <v>3392</v>
      </c>
      <c r="J62" s="7"/>
      <c r="K62" s="7"/>
    </row>
    <row r="63" spans="1:11">
      <c r="A63" s="232">
        <v>46077</v>
      </c>
      <c r="B63" s="241">
        <v>87</v>
      </c>
      <c r="C63" s="252" t="s">
        <v>3396</v>
      </c>
      <c r="D63" s="252" t="s">
        <v>3397</v>
      </c>
      <c r="E63" s="168" t="s">
        <v>3398</v>
      </c>
      <c r="F63" s="169" t="str">
        <f>VLOOKUP(D63,Parts!D:N, 11,FALSE)</f>
        <v>10907771_02</v>
      </c>
      <c r="G63" s="242" t="s">
        <v>3431</v>
      </c>
      <c r="H63" s="16">
        <f ca="1">TODAY()-표1[[#This Row],[Date]]</f>
        <v>76</v>
      </c>
      <c r="I63" s="7" t="s">
        <v>3392</v>
      </c>
      <c r="J63" s="7"/>
      <c r="K63" s="7"/>
    </row>
    <row r="64" spans="1:11">
      <c r="A64" s="232">
        <v>46077</v>
      </c>
      <c r="B64" s="241">
        <v>87</v>
      </c>
      <c r="C64" s="252" t="s">
        <v>3396</v>
      </c>
      <c r="D64" s="252" t="s">
        <v>3400</v>
      </c>
      <c r="E64" s="168" t="s">
        <v>3398</v>
      </c>
      <c r="F64" s="169" t="str">
        <f>VLOOKUP(D64,Parts!D:N, 11,FALSE)</f>
        <v>10907771_03</v>
      </c>
      <c r="G64" s="242" t="s">
        <v>3431</v>
      </c>
      <c r="H64" s="16">
        <f ca="1">TODAY()-표1[[#This Row],[Date]]</f>
        <v>76</v>
      </c>
      <c r="I64" s="7" t="s">
        <v>3392</v>
      </c>
      <c r="J64" s="7"/>
      <c r="K64" s="7"/>
    </row>
    <row r="65" spans="1:11">
      <c r="A65" s="232">
        <v>46056</v>
      </c>
      <c r="B65" s="241">
        <v>5</v>
      </c>
      <c r="C65" s="252" t="s">
        <v>3432</v>
      </c>
      <c r="D65" s="252" t="s">
        <v>3397</v>
      </c>
      <c r="E65" s="168" t="s">
        <v>3398</v>
      </c>
      <c r="F65" s="169" t="str">
        <f>VLOOKUP(D65,Parts!D:N, 11,FALSE)</f>
        <v>10907771_02</v>
      </c>
      <c r="G65" s="242" t="s">
        <v>3431</v>
      </c>
      <c r="H65" s="16">
        <f ca="1">TODAY()-표1[[#This Row],[Date]]</f>
        <v>97</v>
      </c>
      <c r="I65" s="7" t="s">
        <v>3392</v>
      </c>
      <c r="J65" s="7"/>
      <c r="K65" s="7"/>
    </row>
    <row r="66" spans="1:11">
      <c r="A66" s="232">
        <v>46056</v>
      </c>
      <c r="B66" s="241">
        <v>5</v>
      </c>
      <c r="C66" s="252" t="s">
        <v>3396</v>
      </c>
      <c r="D66" s="252" t="s">
        <v>3400</v>
      </c>
      <c r="E66" s="168" t="s">
        <v>3398</v>
      </c>
      <c r="F66" s="169" t="str">
        <f>VLOOKUP(D66,Parts!D:N, 11,FALSE)</f>
        <v>10907771_03</v>
      </c>
      <c r="G66" s="242" t="s">
        <v>3431</v>
      </c>
      <c r="H66" s="16">
        <f ca="1">TODAY()-표1[[#This Row],[Date]]</f>
        <v>97</v>
      </c>
      <c r="I66" s="7" t="s">
        <v>3392</v>
      </c>
      <c r="J66" s="7"/>
      <c r="K66" s="7"/>
    </row>
    <row r="67" spans="1:11" hidden="1">
      <c r="A67" s="232">
        <v>46056</v>
      </c>
      <c r="B67" s="241">
        <v>5</v>
      </c>
      <c r="C67" s="252" t="s">
        <v>287</v>
      </c>
      <c r="D67" s="252" t="s">
        <v>306</v>
      </c>
      <c r="E67" s="168" t="s">
        <v>3395</v>
      </c>
      <c r="F67" s="169" t="str">
        <f>VLOOKUP(D67,Parts!D:N, 11,FALSE)</f>
        <v>10567315_01</v>
      </c>
      <c r="G67" s="242" t="s">
        <v>3430</v>
      </c>
      <c r="H67" s="16">
        <f ca="1">TODAY()-표1[[#This Row],[Date]]</f>
        <v>97</v>
      </c>
      <c r="I67" s="7" t="s">
        <v>3392</v>
      </c>
      <c r="J67" s="7"/>
      <c r="K67" s="7"/>
    </row>
    <row r="68" spans="1:11" hidden="1">
      <c r="A68" s="232">
        <v>46056</v>
      </c>
      <c r="B68" s="241">
        <v>5</v>
      </c>
      <c r="C68" s="252" t="s">
        <v>3427</v>
      </c>
      <c r="D68" s="252" t="s">
        <v>3428</v>
      </c>
      <c r="E68" s="168" t="s">
        <v>3429</v>
      </c>
      <c r="F68" s="169" t="str">
        <f>VLOOKUP(D68,Parts!D:N, 11,FALSE)</f>
        <v>10567316_01</v>
      </c>
      <c r="G68" s="242" t="s">
        <v>3430</v>
      </c>
      <c r="H68" s="16">
        <f ca="1">TODAY()-표1[[#This Row],[Date]]</f>
        <v>97</v>
      </c>
      <c r="I68" s="7" t="s">
        <v>3392</v>
      </c>
      <c r="J68" s="7"/>
      <c r="K68" s="7"/>
    </row>
    <row r="69" spans="1:11" hidden="1">
      <c r="A69" s="232">
        <v>46056</v>
      </c>
      <c r="B69" s="241">
        <v>68</v>
      </c>
      <c r="C69" s="252" t="s">
        <v>3433</v>
      </c>
      <c r="D69" s="252" t="s">
        <v>3405</v>
      </c>
      <c r="E69" s="252" t="s">
        <v>3406</v>
      </c>
      <c r="F69" s="169">
        <f>VLOOKUP(D69,Parts!D:N, 11,FALSE)</f>
        <v>1</v>
      </c>
      <c r="G69" s="242" t="s">
        <v>3434</v>
      </c>
      <c r="H69" s="16">
        <f ca="1">TODAY()-표1[[#This Row],[Date]]</f>
        <v>97</v>
      </c>
      <c r="I69" s="7" t="s">
        <v>3392</v>
      </c>
      <c r="J69" s="7"/>
      <c r="K69" s="7"/>
    </row>
    <row r="70" spans="1:11" ht="15" hidden="1">
      <c r="A70" s="232">
        <v>46056</v>
      </c>
      <c r="B70" s="241">
        <v>68</v>
      </c>
      <c r="C70" s="252" t="s">
        <v>334</v>
      </c>
      <c r="D70" s="179" t="s">
        <v>350</v>
      </c>
      <c r="E70" s="179" t="s">
        <v>351</v>
      </c>
      <c r="F70" s="169" t="str">
        <f>VLOOKUP(D70,Parts!D:N, 11,FALSE)</f>
        <v>10411034_01</v>
      </c>
      <c r="G70" s="242" t="s">
        <v>3435</v>
      </c>
      <c r="H70" s="16">
        <f ca="1">TODAY()-표1[[#This Row],[Date]]</f>
        <v>97</v>
      </c>
      <c r="I70" s="7" t="s">
        <v>3392</v>
      </c>
      <c r="J70" s="7"/>
      <c r="K70" s="7"/>
    </row>
    <row r="71" spans="1:11" hidden="1">
      <c r="A71" s="232">
        <v>46055</v>
      </c>
      <c r="B71" s="241">
        <v>41</v>
      </c>
      <c r="C71" s="252" t="s">
        <v>456</v>
      </c>
      <c r="D71" s="252" t="s">
        <v>3413</v>
      </c>
      <c r="E71" s="168"/>
      <c r="F71" s="169" t="str">
        <f>VLOOKUP(D71,Parts!D:N, 11,FALSE)</f>
        <v>10547019_03</v>
      </c>
      <c r="G71" s="242" t="s">
        <v>3436</v>
      </c>
      <c r="H71" s="16">
        <f ca="1">TODAY()-표1[[#This Row],[Date]]</f>
        <v>98</v>
      </c>
      <c r="I71" s="7" t="s">
        <v>3392</v>
      </c>
      <c r="J71" s="7"/>
      <c r="K71" s="7"/>
    </row>
    <row r="72" spans="1:11" hidden="1">
      <c r="A72" s="232">
        <v>46055</v>
      </c>
      <c r="B72" s="241">
        <v>5</v>
      </c>
      <c r="C72" s="252" t="s">
        <v>321</v>
      </c>
      <c r="D72" s="252" t="s">
        <v>3437</v>
      </c>
      <c r="E72" s="168" t="s">
        <v>3438</v>
      </c>
      <c r="F72" s="169" t="str">
        <f>VLOOKUP(D72,Parts!D:N, 11,FALSE)</f>
        <v>10412613_03</v>
      </c>
      <c r="G72" s="242" t="s">
        <v>3439</v>
      </c>
      <c r="H72" s="16">
        <f ca="1">TODAY()-표1[[#This Row],[Date]]</f>
        <v>98</v>
      </c>
      <c r="I72" s="7" t="s">
        <v>3392</v>
      </c>
      <c r="J72" s="7"/>
      <c r="K72" s="7"/>
    </row>
    <row r="73" spans="1:11" ht="15" hidden="1">
      <c r="A73" s="232">
        <v>46051</v>
      </c>
      <c r="B73" s="241">
        <v>44</v>
      </c>
      <c r="C73" s="91" t="s">
        <v>235</v>
      </c>
      <c r="D73" s="18" t="s">
        <v>3348</v>
      </c>
      <c r="E73" s="91" t="s">
        <v>3440</v>
      </c>
      <c r="F73" s="169">
        <f>VLOOKUP(D73,Parts!D:N, 11,FALSE)</f>
        <v>10867661</v>
      </c>
      <c r="G73" s="242" t="s">
        <v>3441</v>
      </c>
      <c r="H73" s="16">
        <f ca="1">TODAY()-표1[[#This Row],[Date]]</f>
        <v>102</v>
      </c>
      <c r="I73" s="7" t="s">
        <v>3392</v>
      </c>
      <c r="J73" s="7"/>
      <c r="K73" s="7"/>
    </row>
    <row r="74" spans="1:11" hidden="1">
      <c r="A74" s="232">
        <v>46049</v>
      </c>
      <c r="B74" s="241">
        <v>92</v>
      </c>
      <c r="C74" s="252" t="s">
        <v>3411</v>
      </c>
      <c r="D74" s="252" t="s">
        <v>459</v>
      </c>
      <c r="E74" s="252" t="s">
        <v>3370</v>
      </c>
      <c r="F74" s="258">
        <f>VLOOKUP(D74,Parts!D:N, 11,FALSE)</f>
        <v>10404892</v>
      </c>
      <c r="G74" s="242" t="s">
        <v>3412</v>
      </c>
      <c r="H74" s="16">
        <f ca="1">TODAY()-표1[[#This Row],[Date]]</f>
        <v>104</v>
      </c>
      <c r="I74" s="7" t="s">
        <v>3392</v>
      </c>
      <c r="J74" s="7"/>
      <c r="K74" s="7"/>
    </row>
    <row r="75" spans="1:11" ht="15" hidden="1">
      <c r="A75" s="232">
        <v>46049</v>
      </c>
      <c r="B75" s="241">
        <v>27</v>
      </c>
      <c r="C75" s="91" t="s">
        <v>235</v>
      </c>
      <c r="D75" s="18" t="s">
        <v>3348</v>
      </c>
      <c r="E75" s="91" t="s">
        <v>3440</v>
      </c>
      <c r="F75" s="169">
        <f>VLOOKUP(D75,Parts!D:N, 11,FALSE)</f>
        <v>10867661</v>
      </c>
      <c r="G75" s="242" t="s">
        <v>3442</v>
      </c>
      <c r="H75" s="16">
        <f ca="1">TODAY()-표1[[#This Row],[Date]]</f>
        <v>104</v>
      </c>
      <c r="I75" s="7" t="s">
        <v>3392</v>
      </c>
      <c r="J75" s="7"/>
      <c r="K75" s="7"/>
    </row>
    <row r="76" spans="1:11" hidden="1">
      <c r="A76" s="232">
        <v>46047</v>
      </c>
      <c r="B76" s="241">
        <v>92</v>
      </c>
      <c r="C76" s="252" t="s">
        <v>287</v>
      </c>
      <c r="D76" s="252" t="s">
        <v>306</v>
      </c>
      <c r="E76" s="168" t="s">
        <v>3395</v>
      </c>
      <c r="F76" s="169" t="str">
        <f>VLOOKUP(D76,Parts!D:N, 11,FALSE)</f>
        <v>10567315_01</v>
      </c>
      <c r="G76" s="242" t="s">
        <v>3443</v>
      </c>
      <c r="H76" s="16">
        <f ca="1">TODAY()-표1[[#This Row],[Date]]</f>
        <v>106</v>
      </c>
      <c r="I76" s="7" t="s">
        <v>3392</v>
      </c>
      <c r="J76" s="7"/>
      <c r="K76" s="7"/>
    </row>
    <row r="77" spans="1:11">
      <c r="A77" s="232">
        <v>46045</v>
      </c>
      <c r="B77" s="241">
        <v>90</v>
      </c>
      <c r="C77" s="252" t="s">
        <v>3432</v>
      </c>
      <c r="D77" s="252" t="s">
        <v>3397</v>
      </c>
      <c r="E77" s="168" t="s">
        <v>3398</v>
      </c>
      <c r="F77" s="169" t="str">
        <f>VLOOKUP(D77,Parts!D:N, 11,FALSE)</f>
        <v>10907771_02</v>
      </c>
      <c r="G77" s="242" t="s">
        <v>3430</v>
      </c>
      <c r="H77" s="16">
        <f ca="1">TODAY()-표1[[#This Row],[Date]]</f>
        <v>108</v>
      </c>
      <c r="I77" s="7" t="s">
        <v>3392</v>
      </c>
      <c r="J77" s="7"/>
      <c r="K77" s="7"/>
    </row>
    <row r="78" spans="1:11">
      <c r="A78" s="232">
        <v>46045</v>
      </c>
      <c r="B78" s="241">
        <v>90</v>
      </c>
      <c r="C78" s="252" t="s">
        <v>3396</v>
      </c>
      <c r="D78" s="252" t="s">
        <v>3400</v>
      </c>
      <c r="E78" s="168" t="s">
        <v>3398</v>
      </c>
      <c r="F78" s="169" t="str">
        <f>VLOOKUP(D78,Parts!D:N, 11,FALSE)</f>
        <v>10907771_03</v>
      </c>
      <c r="G78" s="242" t="s">
        <v>3430</v>
      </c>
      <c r="H78" s="16">
        <f ca="1">TODAY()-표1[[#This Row],[Date]]</f>
        <v>108</v>
      </c>
      <c r="I78" s="7" t="s">
        <v>3392</v>
      </c>
      <c r="J78" s="7"/>
      <c r="K78" s="7"/>
    </row>
    <row r="79" spans="1:11" hidden="1">
      <c r="A79" s="232">
        <v>46045</v>
      </c>
      <c r="B79" s="241">
        <v>90</v>
      </c>
      <c r="C79" s="252" t="s">
        <v>287</v>
      </c>
      <c r="D79" s="252" t="s">
        <v>306</v>
      </c>
      <c r="E79" s="168" t="s">
        <v>3395</v>
      </c>
      <c r="F79" s="169" t="str">
        <f>VLOOKUP(D79,Parts!D:N, 11,FALSE)</f>
        <v>10567315_01</v>
      </c>
      <c r="G79" s="242" t="s">
        <v>3430</v>
      </c>
      <c r="H79" s="16">
        <f ca="1">TODAY()-표1[[#This Row],[Date]]</f>
        <v>108</v>
      </c>
      <c r="I79" s="7" t="s">
        <v>3392</v>
      </c>
      <c r="J79" s="7"/>
      <c r="K79" s="7"/>
    </row>
    <row r="80" spans="1:11" hidden="1">
      <c r="A80" s="232">
        <v>46045</v>
      </c>
      <c r="B80" s="241">
        <v>90</v>
      </c>
      <c r="C80" s="252" t="s">
        <v>3427</v>
      </c>
      <c r="D80" s="252" t="s">
        <v>3428</v>
      </c>
      <c r="E80" s="168" t="s">
        <v>3429</v>
      </c>
      <c r="F80" s="169" t="str">
        <f>VLOOKUP(D80,Parts!D:N, 11,FALSE)</f>
        <v>10567316_01</v>
      </c>
      <c r="G80" s="242" t="s">
        <v>3430</v>
      </c>
      <c r="H80" s="16">
        <f ca="1">TODAY()-표1[[#This Row],[Date]]</f>
        <v>108</v>
      </c>
      <c r="I80" s="7" t="s">
        <v>3392</v>
      </c>
      <c r="J80" s="7"/>
      <c r="K80" s="7"/>
    </row>
    <row r="81" spans="1:11" hidden="1">
      <c r="A81" s="232">
        <v>46045</v>
      </c>
      <c r="B81" s="241">
        <v>30</v>
      </c>
      <c r="C81" s="252" t="s">
        <v>3389</v>
      </c>
      <c r="D81" s="252" t="s">
        <v>3340</v>
      </c>
      <c r="E81" s="168" t="s">
        <v>3390</v>
      </c>
      <c r="F81" s="169" t="str">
        <f>VLOOKUP(D81,Parts!D:N, 11,FALSE)</f>
        <v>10764610_01</v>
      </c>
      <c r="G81" s="242" t="s">
        <v>3444</v>
      </c>
      <c r="H81" s="16">
        <f ca="1">TODAY()-표1[[#This Row],[Date]]</f>
        <v>108</v>
      </c>
      <c r="I81" s="7" t="s">
        <v>3392</v>
      </c>
      <c r="J81" s="7"/>
      <c r="K81" s="7"/>
    </row>
    <row r="82" spans="1:11">
      <c r="A82" s="232">
        <v>46044</v>
      </c>
      <c r="B82" s="241">
        <v>27</v>
      </c>
      <c r="C82" s="252" t="s">
        <v>3432</v>
      </c>
      <c r="D82" s="252" t="s">
        <v>3397</v>
      </c>
      <c r="E82" s="168" t="s">
        <v>3398</v>
      </c>
      <c r="F82" s="169" t="str">
        <f>VLOOKUP(D82,Parts!D:N, 11,FALSE)</f>
        <v>10907771_02</v>
      </c>
      <c r="G82" s="242" t="s">
        <v>3430</v>
      </c>
      <c r="H82" s="16">
        <f ca="1">TODAY()-표1[[#This Row],[Date]]</f>
        <v>109</v>
      </c>
      <c r="I82" s="7" t="s">
        <v>3392</v>
      </c>
      <c r="J82" s="7"/>
      <c r="K82" s="7"/>
    </row>
    <row r="83" spans="1:11">
      <c r="A83" s="232">
        <v>46044</v>
      </c>
      <c r="B83" s="241">
        <v>27</v>
      </c>
      <c r="C83" s="252" t="s">
        <v>3396</v>
      </c>
      <c r="D83" s="252" t="s">
        <v>3400</v>
      </c>
      <c r="E83" s="168" t="s">
        <v>3398</v>
      </c>
      <c r="F83" s="169" t="str">
        <f>VLOOKUP(D83,Parts!D:N, 11,FALSE)</f>
        <v>10907771_03</v>
      </c>
      <c r="G83" s="242" t="s">
        <v>3430</v>
      </c>
      <c r="H83" s="16">
        <f ca="1">TODAY()-표1[[#This Row],[Date]]</f>
        <v>109</v>
      </c>
      <c r="I83" s="7" t="s">
        <v>3392</v>
      </c>
      <c r="J83" s="7"/>
      <c r="K83" s="7"/>
    </row>
    <row r="84" spans="1:11" hidden="1">
      <c r="A84" s="232">
        <v>46044</v>
      </c>
      <c r="B84" s="241">
        <v>27</v>
      </c>
      <c r="C84" s="252" t="s">
        <v>287</v>
      </c>
      <c r="D84" s="252" t="s">
        <v>306</v>
      </c>
      <c r="E84" s="168" t="s">
        <v>3395</v>
      </c>
      <c r="F84" s="169" t="str">
        <f>VLOOKUP(D84,Parts!D:N, 11,FALSE)</f>
        <v>10567315_01</v>
      </c>
      <c r="G84" s="242" t="s">
        <v>3430</v>
      </c>
      <c r="H84" s="16">
        <f ca="1">TODAY()-표1[[#This Row],[Date]]</f>
        <v>109</v>
      </c>
      <c r="I84" s="7" t="s">
        <v>3392</v>
      </c>
      <c r="J84" s="7"/>
      <c r="K84" s="7"/>
    </row>
    <row r="85" spans="1:11" hidden="1">
      <c r="A85" s="232">
        <v>46044</v>
      </c>
      <c r="B85" s="241">
        <v>27</v>
      </c>
      <c r="C85" s="252" t="s">
        <v>3427</v>
      </c>
      <c r="D85" s="252" t="s">
        <v>3428</v>
      </c>
      <c r="E85" s="168" t="s">
        <v>3429</v>
      </c>
      <c r="F85" s="169" t="str">
        <f>VLOOKUP(D85,Parts!D:N, 11,FALSE)</f>
        <v>10567316_01</v>
      </c>
      <c r="G85" s="242" t="s">
        <v>3430</v>
      </c>
      <c r="H85" s="16">
        <f ca="1">TODAY()-표1[[#This Row],[Date]]</f>
        <v>109</v>
      </c>
      <c r="I85" s="7" t="s">
        <v>3392</v>
      </c>
      <c r="J85" s="7"/>
      <c r="K85" s="7"/>
    </row>
    <row r="86" spans="1:11">
      <c r="A86" s="232">
        <v>46042</v>
      </c>
      <c r="B86" s="241">
        <v>28</v>
      </c>
      <c r="C86" s="252" t="s">
        <v>3432</v>
      </c>
      <c r="D86" s="252" t="s">
        <v>3397</v>
      </c>
      <c r="E86" s="168" t="s">
        <v>3398</v>
      </c>
      <c r="F86" s="169" t="str">
        <f>VLOOKUP(D86,Parts!D:N, 11,FALSE)</f>
        <v>10907771_02</v>
      </c>
      <c r="G86" s="242" t="s">
        <v>3431</v>
      </c>
      <c r="H86" s="16">
        <f ca="1">TODAY()-표1[[#This Row],[Date]]</f>
        <v>111</v>
      </c>
      <c r="I86" s="7" t="s">
        <v>3392</v>
      </c>
      <c r="J86" s="7"/>
      <c r="K86" s="7"/>
    </row>
    <row r="87" spans="1:11">
      <c r="A87" s="232">
        <v>46042</v>
      </c>
      <c r="B87" s="241">
        <v>28</v>
      </c>
      <c r="C87" s="252" t="s">
        <v>3396</v>
      </c>
      <c r="D87" s="252" t="s">
        <v>3400</v>
      </c>
      <c r="E87" s="168" t="s">
        <v>3398</v>
      </c>
      <c r="F87" s="169" t="str">
        <f>VLOOKUP(D87,Parts!D:N, 11,FALSE)</f>
        <v>10907771_03</v>
      </c>
      <c r="G87" s="242" t="s">
        <v>3431</v>
      </c>
      <c r="H87" s="16">
        <f ca="1">TODAY()-표1[[#This Row],[Date]]</f>
        <v>111</v>
      </c>
      <c r="I87" s="7" t="s">
        <v>3392</v>
      </c>
      <c r="J87" s="7"/>
      <c r="K87" s="7"/>
    </row>
    <row r="88" spans="1:11" hidden="1">
      <c r="A88" s="232">
        <v>46042</v>
      </c>
      <c r="B88" s="241">
        <v>28</v>
      </c>
      <c r="C88" s="252" t="s">
        <v>287</v>
      </c>
      <c r="D88" s="252" t="s">
        <v>306</v>
      </c>
      <c r="E88" s="168" t="s">
        <v>3395</v>
      </c>
      <c r="F88" s="169" t="str">
        <f>VLOOKUP(D88,Parts!D:N, 11,FALSE)</f>
        <v>10567315_01</v>
      </c>
      <c r="G88" s="242" t="s">
        <v>3445</v>
      </c>
      <c r="H88" s="16">
        <f ca="1">TODAY()-표1[[#This Row],[Date]]</f>
        <v>111</v>
      </c>
      <c r="I88" s="7" t="s">
        <v>3392</v>
      </c>
      <c r="J88" s="7"/>
      <c r="K88" s="7"/>
    </row>
    <row r="89" spans="1:11" hidden="1">
      <c r="A89" s="232">
        <v>46042</v>
      </c>
      <c r="B89" s="241">
        <v>28</v>
      </c>
      <c r="C89" s="252" t="s">
        <v>3427</v>
      </c>
      <c r="D89" s="252" t="s">
        <v>3428</v>
      </c>
      <c r="E89" s="168" t="s">
        <v>3429</v>
      </c>
      <c r="F89" s="169" t="str">
        <f>VLOOKUP(D89,Parts!D:N, 11,FALSE)</f>
        <v>10567316_01</v>
      </c>
      <c r="G89" s="242" t="s">
        <v>3445</v>
      </c>
      <c r="H89" s="16">
        <f ca="1">TODAY()-표1[[#This Row],[Date]]</f>
        <v>111</v>
      </c>
      <c r="I89" s="7" t="s">
        <v>3392</v>
      </c>
      <c r="J89" s="7"/>
      <c r="K89" s="7"/>
    </row>
    <row r="90" spans="1:11" hidden="1">
      <c r="A90" s="232">
        <v>46042</v>
      </c>
      <c r="B90" s="241">
        <v>28</v>
      </c>
      <c r="C90" s="252" t="s">
        <v>321</v>
      </c>
      <c r="D90" s="252" t="s">
        <v>3437</v>
      </c>
      <c r="E90" s="168" t="s">
        <v>3438</v>
      </c>
      <c r="F90" s="169" t="str">
        <f>VLOOKUP(D90,Parts!D:N, 11,FALSE)</f>
        <v>10412613_03</v>
      </c>
      <c r="G90" s="242" t="s">
        <v>3439</v>
      </c>
      <c r="H90" s="16">
        <f ca="1">TODAY()-표1[[#This Row],[Date]]</f>
        <v>111</v>
      </c>
      <c r="I90" s="7" t="s">
        <v>3392</v>
      </c>
      <c r="J90" s="7"/>
      <c r="K90" s="7"/>
    </row>
    <row r="91" spans="1:11" hidden="1">
      <c r="A91" s="232">
        <v>46042</v>
      </c>
      <c r="B91" s="241">
        <v>75</v>
      </c>
      <c r="C91" s="252" t="s">
        <v>3389</v>
      </c>
      <c r="D91" s="252" t="s">
        <v>3340</v>
      </c>
      <c r="E91" s="168" t="s">
        <v>3390</v>
      </c>
      <c r="F91" s="169" t="str">
        <f>VLOOKUP(D91,Parts!D:N, 11,FALSE)</f>
        <v>10764610_01</v>
      </c>
      <c r="G91" s="242" t="s">
        <v>3446</v>
      </c>
      <c r="H91" s="16">
        <f ca="1">TODAY()-표1[[#This Row],[Date]]</f>
        <v>111</v>
      </c>
      <c r="I91" s="7" t="s">
        <v>3392</v>
      </c>
      <c r="J91" s="7"/>
      <c r="K91" s="7"/>
    </row>
    <row r="92" spans="1:11" hidden="1">
      <c r="A92" s="232">
        <v>46041</v>
      </c>
      <c r="B92" s="241">
        <v>87</v>
      </c>
      <c r="C92" s="252" t="s">
        <v>3389</v>
      </c>
      <c r="D92" s="252" t="s">
        <v>3340</v>
      </c>
      <c r="E92" s="168" t="s">
        <v>3390</v>
      </c>
      <c r="F92" s="169" t="str">
        <f>VLOOKUP(D92,Parts!D:N, 11,FALSE)</f>
        <v>10764610_01</v>
      </c>
      <c r="G92" s="242" t="s">
        <v>3444</v>
      </c>
      <c r="H92" s="16">
        <f ca="1">TODAY()-표1[[#This Row],[Date]]</f>
        <v>112</v>
      </c>
      <c r="I92" s="7" t="s">
        <v>3392</v>
      </c>
      <c r="J92" s="7"/>
      <c r="K92" s="7"/>
    </row>
    <row r="93" spans="1:11" hidden="1">
      <c r="A93" s="232">
        <v>46037</v>
      </c>
      <c r="B93" s="241">
        <v>58</v>
      </c>
      <c r="C93" s="252" t="s">
        <v>456</v>
      </c>
      <c r="D93" s="252" t="s">
        <v>3413</v>
      </c>
      <c r="E93" s="168"/>
      <c r="F93" s="169" t="str">
        <f>VLOOKUP(D93,Parts!D:N, 11,FALSE)</f>
        <v>10547019_03</v>
      </c>
      <c r="G93" s="242" t="s">
        <v>3447</v>
      </c>
      <c r="H93" s="16">
        <f ca="1">TODAY()-표1[[#This Row],[Date]]</f>
        <v>116</v>
      </c>
      <c r="I93" s="7" t="s">
        <v>3392</v>
      </c>
      <c r="J93" s="7"/>
      <c r="K93" s="7"/>
    </row>
    <row r="94" spans="1:11" hidden="1">
      <c r="A94" s="232">
        <v>46036</v>
      </c>
      <c r="B94" s="241">
        <v>38</v>
      </c>
      <c r="C94" s="252" t="s">
        <v>3389</v>
      </c>
      <c r="D94" s="252" t="s">
        <v>3405</v>
      </c>
      <c r="E94" s="168" t="s">
        <v>3390</v>
      </c>
      <c r="F94" s="169">
        <f>VLOOKUP(D94,Parts!D:N, 11,FALSE)</f>
        <v>1</v>
      </c>
      <c r="G94" s="242" t="s">
        <v>3448</v>
      </c>
      <c r="H94" s="16">
        <f ca="1">TODAY()-표1[[#This Row],[Date]]</f>
        <v>117</v>
      </c>
      <c r="I94" s="7" t="s">
        <v>3392</v>
      </c>
      <c r="J94" s="7"/>
      <c r="K94" s="7"/>
    </row>
    <row r="95" spans="1:11" hidden="1">
      <c r="A95" s="232">
        <v>46036</v>
      </c>
      <c r="B95" s="241">
        <v>38</v>
      </c>
      <c r="C95" s="252" t="s">
        <v>3433</v>
      </c>
      <c r="D95" s="252" t="s">
        <v>3405</v>
      </c>
      <c r="E95" s="168" t="s">
        <v>3449</v>
      </c>
      <c r="F95" s="169">
        <f>VLOOKUP(D95,Parts!D:N, 11,FALSE)</f>
        <v>1</v>
      </c>
      <c r="G95" s="242" t="s">
        <v>3450</v>
      </c>
      <c r="H95" s="16">
        <f ca="1">TODAY()-표1[[#This Row],[Date]]</f>
        <v>117</v>
      </c>
      <c r="I95" s="7" t="s">
        <v>3392</v>
      </c>
      <c r="J95" s="7"/>
      <c r="K95" s="7"/>
    </row>
    <row r="96" spans="1:11" hidden="1">
      <c r="A96" s="232">
        <v>46036</v>
      </c>
      <c r="B96" s="241">
        <v>82</v>
      </c>
      <c r="C96" s="252" t="s">
        <v>3451</v>
      </c>
      <c r="D96" s="252" t="s">
        <v>408</v>
      </c>
      <c r="E96" s="168" t="s">
        <v>409</v>
      </c>
      <c r="F96" s="169" t="str">
        <f>VLOOKUP(D96,Parts!D:N, 11,FALSE)</f>
        <v>10411039_01</v>
      </c>
      <c r="G96" s="242" t="s">
        <v>3452</v>
      </c>
      <c r="H96" s="16">
        <f ca="1">TODAY()-표1[[#This Row],[Date]]</f>
        <v>117</v>
      </c>
      <c r="I96" s="7" t="s">
        <v>3392</v>
      </c>
      <c r="J96" s="7"/>
      <c r="K96" s="7"/>
    </row>
    <row r="97" spans="1:11" hidden="1">
      <c r="A97" s="232">
        <v>46035</v>
      </c>
      <c r="B97" s="241">
        <v>80</v>
      </c>
      <c r="C97" s="252" t="s">
        <v>287</v>
      </c>
      <c r="D97" s="252" t="s">
        <v>306</v>
      </c>
      <c r="E97" s="168" t="s">
        <v>3395</v>
      </c>
      <c r="F97" s="169" t="str">
        <f>VLOOKUP(D97,Parts!D:N, 11,FALSE)</f>
        <v>10567315_01</v>
      </c>
      <c r="G97" s="242" t="s">
        <v>3445</v>
      </c>
      <c r="H97" s="16">
        <f ca="1">TODAY()-표1[[#This Row],[Date]]</f>
        <v>118</v>
      </c>
      <c r="I97" s="7" t="s">
        <v>3392</v>
      </c>
      <c r="J97" s="7"/>
      <c r="K97" s="7"/>
    </row>
    <row r="98" spans="1:11" hidden="1">
      <c r="A98" s="232">
        <v>46031</v>
      </c>
      <c r="B98" s="241">
        <v>80</v>
      </c>
      <c r="C98" s="252" t="s">
        <v>321</v>
      </c>
      <c r="D98" s="252" t="s">
        <v>3437</v>
      </c>
      <c r="E98" s="168" t="s">
        <v>332</v>
      </c>
      <c r="F98" s="169" t="str">
        <f>VLOOKUP(D98,Parts!D:N, 11,FALSE)</f>
        <v>10412613_03</v>
      </c>
      <c r="G98" s="242" t="s">
        <v>3439</v>
      </c>
      <c r="H98" s="16">
        <f ca="1">TODAY()-표1[[#This Row],[Date]]</f>
        <v>122</v>
      </c>
      <c r="I98" s="7" t="s">
        <v>3392</v>
      </c>
      <c r="J98" s="7"/>
      <c r="K98" s="7"/>
    </row>
    <row r="99" spans="1:11" hidden="1">
      <c r="A99" s="232">
        <v>46031</v>
      </c>
      <c r="B99" s="241">
        <v>80</v>
      </c>
      <c r="C99" s="252" t="s">
        <v>3427</v>
      </c>
      <c r="D99" s="252" t="s">
        <v>3428</v>
      </c>
      <c r="E99" s="168" t="s">
        <v>3429</v>
      </c>
      <c r="F99" s="169" t="str">
        <f>VLOOKUP(D99,Parts!D:N, 11,FALSE)</f>
        <v>10567316_01</v>
      </c>
      <c r="G99" s="242" t="s">
        <v>3445</v>
      </c>
      <c r="H99" s="16">
        <f ca="1">TODAY()-표1[[#This Row],[Date]]</f>
        <v>122</v>
      </c>
      <c r="I99" s="7" t="s">
        <v>3392</v>
      </c>
      <c r="J99" s="7"/>
      <c r="K99" s="7"/>
    </row>
    <row r="100" spans="1:11" ht="33" hidden="1">
      <c r="A100" s="232">
        <v>46031</v>
      </c>
      <c r="B100" s="241">
        <v>80</v>
      </c>
      <c r="C100" s="252" t="s">
        <v>235</v>
      </c>
      <c r="D100" s="252" t="s">
        <v>472</v>
      </c>
      <c r="E100" s="168" t="s">
        <v>3453</v>
      </c>
      <c r="F100" s="169">
        <f>VLOOKUP(D100,Parts!D:N, 11,FALSE)</f>
        <v>10519144</v>
      </c>
      <c r="G100" s="242" t="s">
        <v>3439</v>
      </c>
      <c r="H100" s="16">
        <f ca="1">TODAY()-표1[[#This Row],[Date]]</f>
        <v>122</v>
      </c>
      <c r="I100" s="7" t="s">
        <v>3392</v>
      </c>
      <c r="J100" s="7"/>
      <c r="K100" s="7"/>
    </row>
    <row r="101" spans="1:11" ht="16.5" hidden="1">
      <c r="A101" s="232">
        <v>46027</v>
      </c>
      <c r="B101" s="241"/>
      <c r="C101" s="252" t="s">
        <v>1111</v>
      </c>
      <c r="D101" s="252" t="s">
        <v>1100</v>
      </c>
      <c r="E101" s="168" t="s">
        <v>1101</v>
      </c>
      <c r="F101" s="169">
        <f>VLOOKUP(D101,Parts!D:N, 11,FALSE)</f>
        <v>10680637</v>
      </c>
      <c r="G101" s="242" t="s">
        <v>3454</v>
      </c>
      <c r="H101" s="16">
        <f ca="1">TODAY()-표1[[#This Row],[Date]]</f>
        <v>126</v>
      </c>
      <c r="I101" s="7" t="s">
        <v>3392</v>
      </c>
      <c r="J101" s="7"/>
      <c r="K101" s="7"/>
    </row>
    <row r="102" spans="1:11" hidden="1">
      <c r="A102" s="232">
        <v>46024</v>
      </c>
      <c r="B102" s="241">
        <v>35</v>
      </c>
      <c r="C102" s="252" t="s">
        <v>422</v>
      </c>
      <c r="D102" s="252" t="s">
        <v>423</v>
      </c>
      <c r="E102" s="168" t="s">
        <v>424</v>
      </c>
      <c r="F102" s="169" t="str">
        <f>VLOOKUP(D102,Parts!D:N, 11,FALSE)</f>
        <v>10395046_02_0003</v>
      </c>
      <c r="G102" s="242" t="s">
        <v>3455</v>
      </c>
      <c r="H102" s="16">
        <f ca="1">TODAY()-표1[[#This Row],[Date]]</f>
        <v>129</v>
      </c>
      <c r="I102" s="7" t="s">
        <v>3392</v>
      </c>
      <c r="J102" s="7"/>
      <c r="K102" s="7"/>
    </row>
    <row r="103" spans="1:11" ht="33" hidden="1">
      <c r="A103" s="232">
        <v>46024</v>
      </c>
      <c r="B103" s="241">
        <v>76</v>
      </c>
      <c r="C103" s="252" t="s">
        <v>235</v>
      </c>
      <c r="D103" s="252" t="s">
        <v>472</v>
      </c>
      <c r="E103" s="168" t="s">
        <v>3453</v>
      </c>
      <c r="F103" s="169">
        <f>VLOOKUP(D103,Parts!D:N, 11,FALSE)</f>
        <v>10519144</v>
      </c>
      <c r="G103" s="242" t="s">
        <v>3439</v>
      </c>
      <c r="H103" s="16">
        <f ca="1">TODAY()-표1[[#This Row],[Date]]</f>
        <v>129</v>
      </c>
      <c r="I103" s="7" t="s">
        <v>3392</v>
      </c>
      <c r="J103" s="7"/>
      <c r="K103" s="7"/>
    </row>
    <row r="104" spans="1:11" hidden="1">
      <c r="A104" s="232">
        <v>46024</v>
      </c>
      <c r="B104" s="241">
        <v>39</v>
      </c>
      <c r="C104" s="252" t="s">
        <v>400</v>
      </c>
      <c r="D104" s="252" t="s">
        <v>401</v>
      </c>
      <c r="E104" s="168" t="s">
        <v>3456</v>
      </c>
      <c r="F104" s="169" t="str">
        <f>VLOOKUP(D104,Parts!D:N, 11,FALSE)</f>
        <v>10537096_01</v>
      </c>
      <c r="G104" s="242" t="s">
        <v>3457</v>
      </c>
      <c r="H104" s="16">
        <f ca="1">TODAY()-표1[[#This Row],[Date]]</f>
        <v>129</v>
      </c>
      <c r="I104" s="7" t="s">
        <v>3392</v>
      </c>
      <c r="J104" s="7"/>
      <c r="K104" s="7"/>
    </row>
    <row r="105" spans="1:11" hidden="1">
      <c r="A105" s="232">
        <v>46021</v>
      </c>
      <c r="B105" s="241">
        <v>35</v>
      </c>
      <c r="C105" s="252" t="s">
        <v>235</v>
      </c>
      <c r="D105" s="252" t="s">
        <v>362</v>
      </c>
      <c r="E105" s="168" t="s">
        <v>3458</v>
      </c>
      <c r="F105" s="169">
        <f>VLOOKUP(D105,Parts!D:N, 11,FALSE)</f>
        <v>10623269</v>
      </c>
      <c r="G105" s="242" t="s">
        <v>3459</v>
      </c>
      <c r="H105" s="16">
        <f ca="1">TODAY()-표1[[#This Row],[Date]]</f>
        <v>132</v>
      </c>
      <c r="I105" s="7" t="s">
        <v>3392</v>
      </c>
      <c r="J105" s="7"/>
      <c r="K105" s="7"/>
    </row>
    <row r="106" spans="1:11" hidden="1">
      <c r="A106" s="232">
        <v>46001</v>
      </c>
      <c r="B106" s="241">
        <v>15</v>
      </c>
      <c r="C106" s="252" t="s">
        <v>488</v>
      </c>
      <c r="D106" s="252" t="s">
        <v>688</v>
      </c>
      <c r="E106" s="168" t="s">
        <v>3460</v>
      </c>
      <c r="F106" s="169">
        <f>VLOOKUP(D106,Parts!D:N, 11,FALSE)</f>
        <v>10221867</v>
      </c>
      <c r="G106" s="242" t="s">
        <v>3461</v>
      </c>
      <c r="H106" s="16">
        <f ca="1">TODAY()-표1[[#This Row],[Date]]</f>
        <v>152</v>
      </c>
      <c r="I106" s="7" t="s">
        <v>3392</v>
      </c>
      <c r="J106" s="7"/>
      <c r="K106" s="7"/>
    </row>
    <row r="107" spans="1:11">
      <c r="A107" s="232">
        <v>46001</v>
      </c>
      <c r="B107" s="241">
        <v>60</v>
      </c>
      <c r="C107" s="252" t="s">
        <v>3432</v>
      </c>
      <c r="D107" s="252" t="s">
        <v>3397</v>
      </c>
      <c r="E107" s="252" t="s">
        <v>3462</v>
      </c>
      <c r="F107" s="169" t="str">
        <f>VLOOKUP(D107,Parts!D:N, 11,FALSE)</f>
        <v>10907771_02</v>
      </c>
      <c r="G107" s="242" t="s">
        <v>3463</v>
      </c>
      <c r="H107" s="16">
        <f ca="1">TODAY()-표1[[#This Row],[Date]]</f>
        <v>152</v>
      </c>
      <c r="I107" s="7" t="s">
        <v>3392</v>
      </c>
      <c r="J107" s="7"/>
      <c r="K107" s="7"/>
    </row>
    <row r="108" spans="1:11">
      <c r="A108" s="232">
        <v>46001</v>
      </c>
      <c r="B108" s="241">
        <v>60</v>
      </c>
      <c r="C108" s="252" t="s">
        <v>3396</v>
      </c>
      <c r="D108" s="252" t="s">
        <v>3400</v>
      </c>
      <c r="E108" s="252" t="s">
        <v>3462</v>
      </c>
      <c r="F108" s="169" t="str">
        <f>VLOOKUP(D108,Parts!D:N, 11,FALSE)</f>
        <v>10907771_03</v>
      </c>
      <c r="G108" s="242" t="s">
        <v>3463</v>
      </c>
      <c r="H108" s="16">
        <f ca="1">TODAY()-표1[[#This Row],[Date]]</f>
        <v>152</v>
      </c>
      <c r="I108" s="7" t="s">
        <v>3392</v>
      </c>
      <c r="J108" s="7"/>
      <c r="K108" s="7"/>
    </row>
    <row r="109" spans="1:11" ht="16.5" hidden="1">
      <c r="A109" s="232">
        <v>46001</v>
      </c>
      <c r="B109" s="241">
        <v>60</v>
      </c>
      <c r="C109" s="252" t="s">
        <v>478</v>
      </c>
      <c r="D109" s="252" t="s">
        <v>3464</v>
      </c>
      <c r="E109" s="252" t="s">
        <v>3465</v>
      </c>
      <c r="F109" s="169">
        <f>VLOOKUP(D109,Parts!D:N, 11,FALSE)</f>
        <v>10409303</v>
      </c>
      <c r="G109" s="242" t="s">
        <v>3461</v>
      </c>
      <c r="H109" s="16">
        <f ca="1">TODAY()-표1[[#This Row],[Date]]</f>
        <v>152</v>
      </c>
      <c r="I109" s="7" t="s">
        <v>3392</v>
      </c>
      <c r="J109" s="7"/>
      <c r="K109" s="7"/>
    </row>
    <row r="110" spans="1:11" hidden="1">
      <c r="A110" s="232">
        <v>45996</v>
      </c>
      <c r="B110" s="241">
        <v>42</v>
      </c>
      <c r="C110" s="252" t="s">
        <v>287</v>
      </c>
      <c r="D110" s="252" t="s">
        <v>3466</v>
      </c>
      <c r="E110" s="252" t="s">
        <v>3395</v>
      </c>
      <c r="F110" s="169" t="str">
        <f>VLOOKUP(D110,Parts!D:N, 11,FALSE)</f>
        <v>10567315_01</v>
      </c>
      <c r="G110" s="242" t="s">
        <v>3467</v>
      </c>
      <c r="H110" s="16">
        <f ca="1">TODAY()-표1[[#This Row],[Date]]</f>
        <v>157</v>
      </c>
      <c r="I110" s="7" t="s">
        <v>3392</v>
      </c>
      <c r="J110" s="7"/>
      <c r="K110" s="7"/>
    </row>
    <row r="111" spans="1:11" hidden="1">
      <c r="A111" s="232">
        <v>45996</v>
      </c>
      <c r="B111" s="241">
        <v>42</v>
      </c>
      <c r="C111" s="252" t="s">
        <v>3427</v>
      </c>
      <c r="D111" s="252" t="s">
        <v>3428</v>
      </c>
      <c r="E111" s="252" t="s">
        <v>3429</v>
      </c>
      <c r="F111" s="169" t="str">
        <f>VLOOKUP(D111,Parts!D:N, 11,FALSE)</f>
        <v>10567316_01</v>
      </c>
      <c r="G111" s="242" t="s">
        <v>3467</v>
      </c>
      <c r="H111" s="16">
        <f ca="1">TODAY()-표1[[#This Row],[Date]]</f>
        <v>157</v>
      </c>
      <c r="I111" s="7" t="s">
        <v>3392</v>
      </c>
      <c r="J111" s="7"/>
      <c r="K111" s="7"/>
    </row>
    <row r="112" spans="1:11" ht="15" hidden="1">
      <c r="A112" s="232">
        <v>45989</v>
      </c>
      <c r="B112" s="241">
        <v>73</v>
      </c>
      <c r="C112" s="91" t="s">
        <v>235</v>
      </c>
      <c r="D112" s="18" t="s">
        <v>3348</v>
      </c>
      <c r="E112" s="91" t="s">
        <v>3440</v>
      </c>
      <c r="F112" s="169">
        <f>VLOOKUP(D112,Parts!D:N, 11,FALSE)</f>
        <v>10867661</v>
      </c>
      <c r="G112" s="242" t="s">
        <v>3468</v>
      </c>
      <c r="H112" s="16">
        <f ca="1">TODAY()-표1[[#This Row],[Date]]</f>
        <v>164</v>
      </c>
      <c r="I112" s="7" t="s">
        <v>3392</v>
      </c>
      <c r="J112" s="7"/>
      <c r="K112" s="7"/>
    </row>
    <row r="113" spans="1:11" hidden="1">
      <c r="A113" s="232">
        <v>45975</v>
      </c>
      <c r="B113" s="241">
        <v>39</v>
      </c>
      <c r="C113" s="252" t="s">
        <v>3427</v>
      </c>
      <c r="D113" s="252" t="s">
        <v>3428</v>
      </c>
      <c r="E113" s="252" t="s">
        <v>3429</v>
      </c>
      <c r="F113" s="169" t="str">
        <f>VLOOKUP(D113,Parts!D:N, 11,FALSE)</f>
        <v>10567316_01</v>
      </c>
      <c r="G113" s="242" t="s">
        <v>3467</v>
      </c>
      <c r="H113" s="16">
        <f ca="1">TODAY()-표1[[#This Row],[Date]]</f>
        <v>178</v>
      </c>
      <c r="I113" s="7" t="s">
        <v>3392</v>
      </c>
      <c r="J113" s="7"/>
      <c r="K113" s="7"/>
    </row>
    <row r="114" spans="1:11">
      <c r="A114" s="232">
        <v>45974</v>
      </c>
      <c r="B114" s="241">
        <v>42</v>
      </c>
      <c r="C114" s="252" t="s">
        <v>3432</v>
      </c>
      <c r="D114" s="252" t="s">
        <v>3397</v>
      </c>
      <c r="E114" s="252" t="s">
        <v>3462</v>
      </c>
      <c r="F114" s="169" t="str">
        <f>VLOOKUP(D114,Parts!D:N, 11,FALSE)</f>
        <v>10907771_02</v>
      </c>
      <c r="G114" s="242" t="s">
        <v>3469</v>
      </c>
      <c r="H114" s="16">
        <f ca="1">TODAY()-표1[[#This Row],[Date]]</f>
        <v>179</v>
      </c>
      <c r="I114" s="7" t="s">
        <v>3392</v>
      </c>
      <c r="J114" s="7"/>
      <c r="K114" s="7"/>
    </row>
    <row r="115" spans="1:11">
      <c r="A115" s="232">
        <v>45974</v>
      </c>
      <c r="B115" s="241">
        <v>42</v>
      </c>
      <c r="C115" s="252" t="s">
        <v>3396</v>
      </c>
      <c r="D115" s="252" t="s">
        <v>3400</v>
      </c>
      <c r="E115" s="252" t="s">
        <v>3462</v>
      </c>
      <c r="F115" s="169" t="str">
        <f>VLOOKUP(D115,Parts!D:N, 11,FALSE)</f>
        <v>10907771_03</v>
      </c>
      <c r="G115" s="242" t="s">
        <v>3469</v>
      </c>
      <c r="H115" s="16">
        <f ca="1">TODAY()-표1[[#This Row],[Date]]</f>
        <v>179</v>
      </c>
      <c r="I115" s="7" t="s">
        <v>3392</v>
      </c>
      <c r="J115" s="7"/>
      <c r="K115" s="7"/>
    </row>
    <row r="116" spans="1:11" hidden="1">
      <c r="A116" s="232">
        <v>45972</v>
      </c>
      <c r="B116" s="241">
        <v>45</v>
      </c>
      <c r="C116" s="252" t="s">
        <v>456</v>
      </c>
      <c r="D116" s="252" t="s">
        <v>3413</v>
      </c>
      <c r="E116" s="168"/>
      <c r="F116" s="169" t="str">
        <f>VLOOKUP(D116,Parts!D:N, 11,FALSE)</f>
        <v>10547019_03</v>
      </c>
      <c r="G116" s="242" t="s">
        <v>3468</v>
      </c>
      <c r="H116" s="16">
        <f ca="1">TODAY()-표1[[#This Row],[Date]]</f>
        <v>181</v>
      </c>
      <c r="I116" s="7" t="s">
        <v>3392</v>
      </c>
      <c r="J116" s="7"/>
      <c r="K116" s="7"/>
    </row>
    <row r="117" spans="1:11" hidden="1">
      <c r="A117" s="232">
        <v>45962</v>
      </c>
      <c r="B117" s="241">
        <v>90</v>
      </c>
      <c r="C117" s="252" t="s">
        <v>3389</v>
      </c>
      <c r="D117" s="252" t="s">
        <v>3405</v>
      </c>
      <c r="E117" s="252" t="s">
        <v>3390</v>
      </c>
      <c r="F117" s="169">
        <f>VLOOKUP(D117,Parts!D:N, 11,FALSE)</f>
        <v>1</v>
      </c>
      <c r="G117" s="242" t="s">
        <v>3470</v>
      </c>
      <c r="H117" s="16">
        <f ca="1">TODAY()-표1[[#This Row],[Date]]</f>
        <v>191</v>
      </c>
      <c r="I117" s="7" t="s">
        <v>3392</v>
      </c>
      <c r="J117" s="7"/>
      <c r="K117" s="7"/>
    </row>
    <row r="118" spans="1:11" hidden="1">
      <c r="A118" s="232">
        <v>45962</v>
      </c>
      <c r="B118" s="241">
        <v>89</v>
      </c>
      <c r="C118" s="252" t="s">
        <v>3389</v>
      </c>
      <c r="D118" s="252" t="s">
        <v>3405</v>
      </c>
      <c r="E118" s="252" t="s">
        <v>3390</v>
      </c>
      <c r="F118" s="169">
        <f>VLOOKUP(D118,Parts!D:N, 11,FALSE)</f>
        <v>1</v>
      </c>
      <c r="G118" s="242" t="s">
        <v>3470</v>
      </c>
      <c r="H118" s="16">
        <f ca="1">TODAY()-표1[[#This Row],[Date]]</f>
        <v>191</v>
      </c>
      <c r="I118" s="7" t="s">
        <v>3392</v>
      </c>
      <c r="J118" s="7"/>
      <c r="K118" s="7"/>
    </row>
    <row r="119" spans="1:11" hidden="1">
      <c r="A119" s="232">
        <v>45962</v>
      </c>
      <c r="B119" s="241">
        <v>88</v>
      </c>
      <c r="C119" s="252" t="s">
        <v>3389</v>
      </c>
      <c r="D119" s="252" t="s">
        <v>3405</v>
      </c>
      <c r="E119" s="252" t="s">
        <v>3390</v>
      </c>
      <c r="F119" s="169">
        <f>VLOOKUP(D119,Parts!D:N, 11,FALSE)</f>
        <v>1</v>
      </c>
      <c r="G119" s="242" t="s">
        <v>3470</v>
      </c>
      <c r="H119" s="16">
        <f ca="1">TODAY()-표1[[#This Row],[Date]]</f>
        <v>191</v>
      </c>
      <c r="I119" s="7" t="s">
        <v>3392</v>
      </c>
      <c r="J119" s="7"/>
      <c r="K119" s="7"/>
    </row>
    <row r="120" spans="1:11" hidden="1">
      <c r="A120" s="232">
        <v>45962</v>
      </c>
      <c r="B120" s="241">
        <v>87</v>
      </c>
      <c r="C120" s="252" t="s">
        <v>3389</v>
      </c>
      <c r="D120" s="252" t="s">
        <v>3405</v>
      </c>
      <c r="E120" s="252" t="s">
        <v>3390</v>
      </c>
      <c r="F120" s="169">
        <f>VLOOKUP(D120,Parts!D:N, 11,FALSE)</f>
        <v>1</v>
      </c>
      <c r="G120" s="242" t="s">
        <v>3470</v>
      </c>
      <c r="H120" s="16">
        <f ca="1">TODAY()-표1[[#This Row],[Date]]</f>
        <v>191</v>
      </c>
      <c r="I120" s="7" t="s">
        <v>3392</v>
      </c>
      <c r="J120" s="7"/>
      <c r="K120" s="7"/>
    </row>
    <row r="121" spans="1:11" hidden="1">
      <c r="A121" s="232">
        <v>45962</v>
      </c>
      <c r="B121" s="241">
        <v>86</v>
      </c>
      <c r="C121" s="252" t="s">
        <v>3389</v>
      </c>
      <c r="D121" s="252" t="s">
        <v>3405</v>
      </c>
      <c r="E121" s="252" t="s">
        <v>3390</v>
      </c>
      <c r="F121" s="169">
        <f>VLOOKUP(D121,Parts!D:N, 11,FALSE)</f>
        <v>1</v>
      </c>
      <c r="G121" s="242" t="s">
        <v>3470</v>
      </c>
      <c r="H121" s="16">
        <f ca="1">TODAY()-표1[[#This Row],[Date]]</f>
        <v>191</v>
      </c>
      <c r="I121" s="7" t="s">
        <v>3392</v>
      </c>
      <c r="J121" s="7"/>
      <c r="K121" s="7"/>
    </row>
    <row r="122" spans="1:11" hidden="1">
      <c r="A122" s="232">
        <v>45962</v>
      </c>
      <c r="B122" s="241">
        <v>85</v>
      </c>
      <c r="C122" s="252" t="s">
        <v>3433</v>
      </c>
      <c r="D122" s="252" t="s">
        <v>3405</v>
      </c>
      <c r="E122" s="252" t="s">
        <v>3406</v>
      </c>
      <c r="F122" s="169">
        <f>VLOOKUP(D122,Parts!D:N, 11,FALSE)</f>
        <v>1</v>
      </c>
      <c r="G122" s="242" t="s">
        <v>3470</v>
      </c>
      <c r="H122" s="16">
        <f ca="1">TODAY()-표1[[#This Row],[Date]]</f>
        <v>191</v>
      </c>
      <c r="I122" s="7" t="s">
        <v>3392</v>
      </c>
      <c r="J122" s="7"/>
      <c r="K122" s="7"/>
    </row>
    <row r="123" spans="1:11" hidden="1">
      <c r="A123" s="232">
        <v>45962</v>
      </c>
      <c r="B123" s="241">
        <v>84</v>
      </c>
      <c r="C123" s="252" t="s">
        <v>3389</v>
      </c>
      <c r="D123" s="252" t="s">
        <v>3405</v>
      </c>
      <c r="E123" s="252" t="s">
        <v>3390</v>
      </c>
      <c r="F123" s="169">
        <f>VLOOKUP(D123,Parts!D:N, 11,FALSE)</f>
        <v>1</v>
      </c>
      <c r="G123" s="242" t="s">
        <v>3470</v>
      </c>
      <c r="H123" s="16">
        <f ca="1">TODAY()-표1[[#This Row],[Date]]</f>
        <v>191</v>
      </c>
      <c r="I123" s="7" t="s">
        <v>3392</v>
      </c>
      <c r="J123" s="7"/>
      <c r="K123" s="7"/>
    </row>
    <row r="124" spans="1:11" hidden="1">
      <c r="A124" s="232">
        <v>45962</v>
      </c>
      <c r="B124" s="241">
        <v>83</v>
      </c>
      <c r="C124" s="252" t="s">
        <v>3433</v>
      </c>
      <c r="D124" s="252" t="s">
        <v>3405</v>
      </c>
      <c r="E124" s="252" t="s">
        <v>3406</v>
      </c>
      <c r="F124" s="169">
        <f>VLOOKUP(D124,Parts!D:N, 11,FALSE)</f>
        <v>1</v>
      </c>
      <c r="G124" s="242" t="s">
        <v>3470</v>
      </c>
      <c r="H124" s="16">
        <f ca="1">TODAY()-표1[[#This Row],[Date]]</f>
        <v>191</v>
      </c>
      <c r="I124" s="7" t="s">
        <v>3392</v>
      </c>
      <c r="J124" s="7"/>
      <c r="K124" s="7"/>
    </row>
    <row r="125" spans="1:11" hidden="1">
      <c r="A125" s="232">
        <v>45962</v>
      </c>
      <c r="B125" s="241">
        <v>83</v>
      </c>
      <c r="C125" s="252" t="s">
        <v>3389</v>
      </c>
      <c r="D125" s="252" t="s">
        <v>3405</v>
      </c>
      <c r="E125" s="252" t="s">
        <v>3390</v>
      </c>
      <c r="F125" s="169">
        <f>VLOOKUP(D125,Parts!D:N, 11,FALSE)</f>
        <v>1</v>
      </c>
      <c r="G125" s="242" t="s">
        <v>3470</v>
      </c>
      <c r="H125" s="16">
        <f ca="1">TODAY()-표1[[#This Row],[Date]]</f>
        <v>191</v>
      </c>
      <c r="I125" s="7" t="s">
        <v>3392</v>
      </c>
      <c r="J125" s="7"/>
      <c r="K125" s="7"/>
    </row>
    <row r="126" spans="1:11" hidden="1">
      <c r="A126" s="232">
        <v>45962</v>
      </c>
      <c r="B126" s="241">
        <v>82</v>
      </c>
      <c r="C126" s="252" t="s">
        <v>3389</v>
      </c>
      <c r="D126" s="252" t="s">
        <v>3405</v>
      </c>
      <c r="E126" s="252" t="s">
        <v>3390</v>
      </c>
      <c r="F126" s="169">
        <f>VLOOKUP(D126,Parts!D:N, 11,FALSE)</f>
        <v>1</v>
      </c>
      <c r="G126" s="242" t="s">
        <v>3470</v>
      </c>
      <c r="H126" s="16">
        <f ca="1">TODAY()-표1[[#This Row],[Date]]</f>
        <v>191</v>
      </c>
      <c r="I126" s="7" t="s">
        <v>3392</v>
      </c>
      <c r="J126" s="7"/>
      <c r="K126" s="7"/>
    </row>
    <row r="127" spans="1:11" hidden="1">
      <c r="A127" s="232">
        <v>45962</v>
      </c>
      <c r="B127" s="241">
        <v>80</v>
      </c>
      <c r="C127" s="252" t="s">
        <v>3433</v>
      </c>
      <c r="D127" s="252" t="s">
        <v>3405</v>
      </c>
      <c r="E127" s="252" t="s">
        <v>3406</v>
      </c>
      <c r="F127" s="169">
        <f>VLOOKUP(D127,Parts!D:N, 11,FALSE)</f>
        <v>1</v>
      </c>
      <c r="G127" s="242" t="s">
        <v>3470</v>
      </c>
      <c r="H127" s="16">
        <f ca="1">TODAY()-표1[[#This Row],[Date]]</f>
        <v>191</v>
      </c>
      <c r="I127" s="7" t="s">
        <v>3392</v>
      </c>
      <c r="J127" s="7"/>
      <c r="K127" s="7"/>
    </row>
    <row r="128" spans="1:11" hidden="1">
      <c r="A128" s="232">
        <v>45962</v>
      </c>
      <c r="B128" s="241">
        <v>80</v>
      </c>
      <c r="C128" s="252" t="s">
        <v>3389</v>
      </c>
      <c r="D128" s="252" t="s">
        <v>3405</v>
      </c>
      <c r="E128" s="252" t="s">
        <v>3390</v>
      </c>
      <c r="F128" s="169">
        <f>VLOOKUP(D128,Parts!D:N, 11,FALSE)</f>
        <v>1</v>
      </c>
      <c r="G128" s="242" t="s">
        <v>3470</v>
      </c>
      <c r="H128" s="16">
        <f ca="1">TODAY()-표1[[#This Row],[Date]]</f>
        <v>191</v>
      </c>
      <c r="I128" s="7" t="s">
        <v>3392</v>
      </c>
      <c r="J128" s="7"/>
      <c r="K128" s="7"/>
    </row>
    <row r="129" spans="1:11" hidden="1">
      <c r="A129" s="232">
        <v>45962</v>
      </c>
      <c r="B129" s="241">
        <v>79</v>
      </c>
      <c r="C129" s="252" t="s">
        <v>3389</v>
      </c>
      <c r="D129" s="252" t="s">
        <v>3405</v>
      </c>
      <c r="E129" s="252" t="s">
        <v>3390</v>
      </c>
      <c r="F129" s="169">
        <f>VLOOKUP(D129,Parts!D:N, 11,FALSE)</f>
        <v>1</v>
      </c>
      <c r="G129" s="242" t="s">
        <v>3470</v>
      </c>
      <c r="H129" s="16">
        <f ca="1">TODAY()-표1[[#This Row],[Date]]</f>
        <v>191</v>
      </c>
      <c r="I129" s="7" t="s">
        <v>3392</v>
      </c>
      <c r="J129" s="7"/>
      <c r="K129" s="7"/>
    </row>
    <row r="130" spans="1:11" hidden="1">
      <c r="A130" s="232">
        <v>45962</v>
      </c>
      <c r="B130" s="241">
        <v>78</v>
      </c>
      <c r="C130" s="252" t="s">
        <v>3389</v>
      </c>
      <c r="D130" s="252" t="s">
        <v>3405</v>
      </c>
      <c r="E130" s="252" t="s">
        <v>3390</v>
      </c>
      <c r="F130" s="169">
        <f>VLOOKUP(D130,Parts!D:N, 11,FALSE)</f>
        <v>1</v>
      </c>
      <c r="G130" s="242" t="s">
        <v>3470</v>
      </c>
      <c r="H130" s="16">
        <f ca="1">TODAY()-표1[[#This Row],[Date]]</f>
        <v>191</v>
      </c>
      <c r="I130" s="7" t="s">
        <v>3392</v>
      </c>
      <c r="J130" s="7"/>
      <c r="K130" s="7"/>
    </row>
    <row r="131" spans="1:11" hidden="1">
      <c r="A131" s="232">
        <v>45962</v>
      </c>
      <c r="B131" s="241">
        <v>77</v>
      </c>
      <c r="C131" s="252" t="s">
        <v>3389</v>
      </c>
      <c r="D131" s="252" t="s">
        <v>3405</v>
      </c>
      <c r="E131" s="252" t="s">
        <v>3390</v>
      </c>
      <c r="F131" s="169">
        <f>VLOOKUP(D131,Parts!D:N, 11,FALSE)</f>
        <v>1</v>
      </c>
      <c r="G131" s="242" t="s">
        <v>3470</v>
      </c>
      <c r="H131" s="16">
        <f ca="1">TODAY()-표1[[#This Row],[Date]]</f>
        <v>191</v>
      </c>
      <c r="I131" s="7" t="s">
        <v>3392</v>
      </c>
      <c r="J131" s="7"/>
      <c r="K131" s="7"/>
    </row>
    <row r="132" spans="1:11" hidden="1">
      <c r="A132" s="232">
        <v>45962</v>
      </c>
      <c r="B132" s="241">
        <v>75</v>
      </c>
      <c r="C132" s="252" t="s">
        <v>3389</v>
      </c>
      <c r="D132" s="252" t="s">
        <v>3405</v>
      </c>
      <c r="E132" s="252" t="s">
        <v>3390</v>
      </c>
      <c r="F132" s="169">
        <f>VLOOKUP(D132,Parts!D:N, 11,FALSE)</f>
        <v>1</v>
      </c>
      <c r="G132" s="242" t="s">
        <v>3470</v>
      </c>
      <c r="H132" s="16">
        <f ca="1">TODAY()-표1[[#This Row],[Date]]</f>
        <v>191</v>
      </c>
      <c r="I132" s="7" t="s">
        <v>3392</v>
      </c>
      <c r="J132" s="7"/>
      <c r="K132" s="7"/>
    </row>
    <row r="133" spans="1:11" hidden="1">
      <c r="A133" s="232">
        <v>45962</v>
      </c>
      <c r="B133" s="241">
        <v>74</v>
      </c>
      <c r="C133" s="252" t="s">
        <v>3433</v>
      </c>
      <c r="D133" s="252" t="s">
        <v>3405</v>
      </c>
      <c r="E133" s="252" t="s">
        <v>3406</v>
      </c>
      <c r="F133" s="169">
        <f>VLOOKUP(D133,Parts!D:N, 11,FALSE)</f>
        <v>1</v>
      </c>
      <c r="G133" s="242" t="s">
        <v>3470</v>
      </c>
      <c r="H133" s="16">
        <f ca="1">TODAY()-표1[[#This Row],[Date]]</f>
        <v>191</v>
      </c>
      <c r="I133" s="7" t="s">
        <v>3392</v>
      </c>
      <c r="J133" s="7"/>
      <c r="K133" s="7"/>
    </row>
    <row r="134" spans="1:11" hidden="1">
      <c r="A134" s="232">
        <v>45962</v>
      </c>
      <c r="B134" s="241">
        <v>74</v>
      </c>
      <c r="C134" s="252" t="s">
        <v>3389</v>
      </c>
      <c r="D134" s="252" t="s">
        <v>3405</v>
      </c>
      <c r="E134" s="252" t="s">
        <v>3390</v>
      </c>
      <c r="F134" s="169">
        <f>VLOOKUP(D134,Parts!D:N, 11,FALSE)</f>
        <v>1</v>
      </c>
      <c r="G134" s="242" t="s">
        <v>3470</v>
      </c>
      <c r="H134" s="16">
        <f ca="1">TODAY()-표1[[#This Row],[Date]]</f>
        <v>191</v>
      </c>
      <c r="I134" s="7" t="s">
        <v>3392</v>
      </c>
      <c r="J134" s="7"/>
      <c r="K134" s="7"/>
    </row>
    <row r="135" spans="1:11" hidden="1">
      <c r="A135" s="232">
        <v>45962</v>
      </c>
      <c r="B135" s="241">
        <v>73</v>
      </c>
      <c r="C135" s="252" t="s">
        <v>3389</v>
      </c>
      <c r="D135" s="252" t="s">
        <v>3405</v>
      </c>
      <c r="E135" s="252" t="s">
        <v>3390</v>
      </c>
      <c r="F135" s="169">
        <f>VLOOKUP(D135,Parts!D:N, 11,FALSE)</f>
        <v>1</v>
      </c>
      <c r="G135" s="242" t="s">
        <v>3470</v>
      </c>
      <c r="H135" s="16">
        <f ca="1">TODAY()-표1[[#This Row],[Date]]</f>
        <v>191</v>
      </c>
      <c r="I135" s="7" t="s">
        <v>3392</v>
      </c>
      <c r="J135" s="7"/>
      <c r="K135" s="7"/>
    </row>
    <row r="136" spans="1:11" hidden="1">
      <c r="A136" s="232">
        <v>45962</v>
      </c>
      <c r="B136" s="241">
        <v>72</v>
      </c>
      <c r="C136" s="252" t="s">
        <v>3389</v>
      </c>
      <c r="D136" s="252" t="s">
        <v>3405</v>
      </c>
      <c r="E136" s="252" t="s">
        <v>3390</v>
      </c>
      <c r="F136" s="169">
        <f>VLOOKUP(D136,Parts!D:N, 11,FALSE)</f>
        <v>1</v>
      </c>
      <c r="G136" s="242" t="s">
        <v>3470</v>
      </c>
      <c r="H136" s="16">
        <f ca="1">TODAY()-표1[[#This Row],[Date]]</f>
        <v>191</v>
      </c>
      <c r="I136" s="7" t="s">
        <v>3392</v>
      </c>
      <c r="J136" s="7"/>
      <c r="K136" s="7"/>
    </row>
    <row r="137" spans="1:11" hidden="1">
      <c r="A137" s="232">
        <v>45962</v>
      </c>
      <c r="B137" s="241">
        <v>71</v>
      </c>
      <c r="C137" s="252" t="s">
        <v>3389</v>
      </c>
      <c r="D137" s="252" t="s">
        <v>3405</v>
      </c>
      <c r="E137" s="252" t="s">
        <v>3390</v>
      </c>
      <c r="F137" s="169">
        <f>VLOOKUP(D137,Parts!D:N, 11,FALSE)</f>
        <v>1</v>
      </c>
      <c r="G137" s="242" t="s">
        <v>3470</v>
      </c>
      <c r="H137" s="16">
        <f ca="1">TODAY()-표1[[#This Row],[Date]]</f>
        <v>191</v>
      </c>
      <c r="I137" s="7" t="s">
        <v>3392</v>
      </c>
      <c r="J137" s="7"/>
      <c r="K137" s="7"/>
    </row>
    <row r="138" spans="1:11" hidden="1">
      <c r="A138" s="232">
        <v>45962</v>
      </c>
      <c r="B138" s="241">
        <v>64</v>
      </c>
      <c r="C138" s="252" t="s">
        <v>3389</v>
      </c>
      <c r="D138" s="252" t="s">
        <v>3405</v>
      </c>
      <c r="E138" s="252" t="s">
        <v>3390</v>
      </c>
      <c r="F138" s="169">
        <f>VLOOKUP(D138,Parts!D:N, 11,FALSE)</f>
        <v>1</v>
      </c>
      <c r="G138" s="242" t="s">
        <v>3470</v>
      </c>
      <c r="H138" s="16">
        <f ca="1">TODAY()-표1[[#This Row],[Date]]</f>
        <v>191</v>
      </c>
      <c r="I138" s="7" t="s">
        <v>3392</v>
      </c>
      <c r="J138" s="7"/>
      <c r="K138" s="7"/>
    </row>
    <row r="139" spans="1:11" hidden="1">
      <c r="A139" s="232">
        <v>45962</v>
      </c>
      <c r="B139" s="241">
        <v>62</v>
      </c>
      <c r="C139" s="252" t="s">
        <v>3389</v>
      </c>
      <c r="D139" s="252" t="s">
        <v>3405</v>
      </c>
      <c r="E139" s="252" t="s">
        <v>3390</v>
      </c>
      <c r="F139" s="169">
        <f>VLOOKUP(D139,Parts!D:N, 11,FALSE)</f>
        <v>1</v>
      </c>
      <c r="G139" s="242" t="s">
        <v>3470</v>
      </c>
      <c r="H139" s="16">
        <f ca="1">TODAY()-표1[[#This Row],[Date]]</f>
        <v>191</v>
      </c>
      <c r="I139" s="7" t="s">
        <v>3392</v>
      </c>
      <c r="J139" s="7"/>
      <c r="K139" s="7"/>
    </row>
    <row r="140" spans="1:11" hidden="1">
      <c r="A140" s="232">
        <v>45962</v>
      </c>
      <c r="B140" s="241">
        <v>60</v>
      </c>
      <c r="C140" s="252" t="s">
        <v>3389</v>
      </c>
      <c r="D140" s="252" t="s">
        <v>3405</v>
      </c>
      <c r="E140" s="252" t="s">
        <v>3390</v>
      </c>
      <c r="F140" s="169">
        <f>VLOOKUP(D140,Parts!D:N, 11,FALSE)</f>
        <v>1</v>
      </c>
      <c r="G140" s="242" t="s">
        <v>3470</v>
      </c>
      <c r="H140" s="16">
        <f ca="1">TODAY()-표1[[#This Row],[Date]]</f>
        <v>191</v>
      </c>
      <c r="I140" s="7" t="s">
        <v>3392</v>
      </c>
      <c r="J140" s="7"/>
      <c r="K140" s="7"/>
    </row>
    <row r="141" spans="1:11" hidden="1">
      <c r="A141" s="232">
        <v>45962</v>
      </c>
      <c r="B141" s="241">
        <v>58</v>
      </c>
      <c r="C141" s="252" t="s">
        <v>3389</v>
      </c>
      <c r="D141" s="252" t="s">
        <v>3405</v>
      </c>
      <c r="E141" s="252" t="s">
        <v>3390</v>
      </c>
      <c r="F141" s="169">
        <f>VLOOKUP(D141,Parts!D:N, 11,FALSE)</f>
        <v>1</v>
      </c>
      <c r="G141" s="242" t="s">
        <v>3470</v>
      </c>
      <c r="H141" s="16">
        <f ca="1">TODAY()-표1[[#This Row],[Date]]</f>
        <v>191</v>
      </c>
      <c r="I141" s="7" t="s">
        <v>3392</v>
      </c>
      <c r="J141" s="7"/>
      <c r="K141" s="7"/>
    </row>
    <row r="142" spans="1:11" hidden="1">
      <c r="A142" s="232">
        <v>45962</v>
      </c>
      <c r="B142" s="241">
        <v>57</v>
      </c>
      <c r="C142" s="252" t="s">
        <v>3433</v>
      </c>
      <c r="D142" s="252" t="s">
        <v>3405</v>
      </c>
      <c r="E142" s="252" t="s">
        <v>3406</v>
      </c>
      <c r="F142" s="169">
        <f>VLOOKUP(D142,Parts!D:N, 11,FALSE)</f>
        <v>1</v>
      </c>
      <c r="G142" s="242" t="s">
        <v>3470</v>
      </c>
      <c r="H142" s="16">
        <f ca="1">TODAY()-표1[[#This Row],[Date]]</f>
        <v>191</v>
      </c>
      <c r="I142" s="7" t="s">
        <v>3392</v>
      </c>
      <c r="J142" s="7"/>
      <c r="K142" s="7"/>
    </row>
    <row r="143" spans="1:11" hidden="1">
      <c r="A143" s="232">
        <v>45962</v>
      </c>
      <c r="B143" s="241">
        <v>57</v>
      </c>
      <c r="C143" s="252" t="s">
        <v>3389</v>
      </c>
      <c r="D143" s="252" t="s">
        <v>3405</v>
      </c>
      <c r="E143" s="252" t="s">
        <v>3390</v>
      </c>
      <c r="F143" s="169">
        <f>VLOOKUP(D143,Parts!D:N, 11,FALSE)</f>
        <v>1</v>
      </c>
      <c r="G143" s="242" t="s">
        <v>3470</v>
      </c>
      <c r="H143" s="16">
        <f ca="1">TODAY()-표1[[#This Row],[Date]]</f>
        <v>191</v>
      </c>
      <c r="I143" s="7" t="s">
        <v>3392</v>
      </c>
      <c r="J143" s="7"/>
      <c r="K143" s="7"/>
    </row>
    <row r="144" spans="1:11" hidden="1">
      <c r="A144" s="232">
        <v>45962</v>
      </c>
      <c r="B144" s="241">
        <v>55</v>
      </c>
      <c r="C144" s="252" t="s">
        <v>3389</v>
      </c>
      <c r="D144" s="252" t="s">
        <v>3405</v>
      </c>
      <c r="E144" s="252" t="s">
        <v>3390</v>
      </c>
      <c r="F144" s="169">
        <f>VLOOKUP(D144,Parts!D:N, 11,FALSE)</f>
        <v>1</v>
      </c>
      <c r="G144" s="242" t="s">
        <v>3470</v>
      </c>
      <c r="H144" s="16">
        <f ca="1">TODAY()-표1[[#This Row],[Date]]</f>
        <v>191</v>
      </c>
      <c r="I144" s="7" t="s">
        <v>3392</v>
      </c>
      <c r="J144" s="7"/>
      <c r="K144" s="7"/>
    </row>
    <row r="145" spans="1:11" hidden="1">
      <c r="A145" s="232">
        <v>45962</v>
      </c>
      <c r="B145" s="241">
        <v>53</v>
      </c>
      <c r="C145" s="252" t="s">
        <v>3389</v>
      </c>
      <c r="D145" s="252" t="s">
        <v>3405</v>
      </c>
      <c r="E145" s="252" t="s">
        <v>3390</v>
      </c>
      <c r="F145" s="169">
        <f>VLOOKUP(D145,Parts!D:N, 11,FALSE)</f>
        <v>1</v>
      </c>
      <c r="G145" s="242" t="s">
        <v>3470</v>
      </c>
      <c r="H145" s="16">
        <f ca="1">TODAY()-표1[[#This Row],[Date]]</f>
        <v>191</v>
      </c>
      <c r="I145" s="7" t="s">
        <v>3392</v>
      </c>
      <c r="J145" s="7"/>
      <c r="K145" s="7"/>
    </row>
    <row r="146" spans="1:11" hidden="1">
      <c r="A146" s="232">
        <v>45962</v>
      </c>
      <c r="B146" s="241">
        <v>50</v>
      </c>
      <c r="C146" s="252" t="s">
        <v>3389</v>
      </c>
      <c r="D146" s="252" t="s">
        <v>3405</v>
      </c>
      <c r="E146" s="252" t="s">
        <v>3390</v>
      </c>
      <c r="F146" s="169">
        <f>VLOOKUP(D146,Parts!D:N, 11,FALSE)</f>
        <v>1</v>
      </c>
      <c r="G146" s="242" t="s">
        <v>3470</v>
      </c>
      <c r="H146" s="16">
        <f ca="1">TODAY()-표1[[#This Row],[Date]]</f>
        <v>191</v>
      </c>
      <c r="I146" s="7" t="s">
        <v>3392</v>
      </c>
      <c r="J146" s="7"/>
      <c r="K146" s="7"/>
    </row>
    <row r="147" spans="1:11" hidden="1">
      <c r="A147" s="232">
        <v>45962</v>
      </c>
      <c r="B147" s="241">
        <v>48</v>
      </c>
      <c r="C147" s="252" t="s">
        <v>3433</v>
      </c>
      <c r="D147" s="252" t="s">
        <v>3405</v>
      </c>
      <c r="E147" s="252" t="s">
        <v>3406</v>
      </c>
      <c r="F147" s="169">
        <f>VLOOKUP(D147,Parts!D:N, 11,FALSE)</f>
        <v>1</v>
      </c>
      <c r="G147" s="242" t="s">
        <v>3470</v>
      </c>
      <c r="H147" s="16">
        <f ca="1">TODAY()-표1[[#This Row],[Date]]</f>
        <v>191</v>
      </c>
      <c r="I147" s="7" t="s">
        <v>3392</v>
      </c>
      <c r="J147" s="7"/>
      <c r="K147" s="7"/>
    </row>
    <row r="148" spans="1:11" hidden="1">
      <c r="A148" s="232">
        <v>45962</v>
      </c>
      <c r="B148" s="241">
        <v>47</v>
      </c>
      <c r="C148" s="252" t="s">
        <v>3389</v>
      </c>
      <c r="D148" s="252" t="s">
        <v>3405</v>
      </c>
      <c r="E148" s="252" t="s">
        <v>3390</v>
      </c>
      <c r="F148" s="169">
        <f>VLOOKUP(D148,Parts!D:N, 11,FALSE)</f>
        <v>1</v>
      </c>
      <c r="G148" s="242" t="s">
        <v>3470</v>
      </c>
      <c r="H148" s="16">
        <f ca="1">TODAY()-표1[[#This Row],[Date]]</f>
        <v>191</v>
      </c>
      <c r="I148" s="7" t="s">
        <v>3392</v>
      </c>
      <c r="J148" s="7"/>
      <c r="K148" s="7"/>
    </row>
    <row r="149" spans="1:11" hidden="1">
      <c r="A149" s="232">
        <v>45962</v>
      </c>
      <c r="B149" s="241">
        <v>46</v>
      </c>
      <c r="C149" s="252" t="s">
        <v>3389</v>
      </c>
      <c r="D149" s="252" t="s">
        <v>3405</v>
      </c>
      <c r="E149" s="252" t="s">
        <v>3390</v>
      </c>
      <c r="F149" s="169">
        <f>VLOOKUP(D149,Parts!D:N, 11,FALSE)</f>
        <v>1</v>
      </c>
      <c r="G149" s="242" t="s">
        <v>3470</v>
      </c>
      <c r="H149" s="16">
        <f ca="1">TODAY()-표1[[#This Row],[Date]]</f>
        <v>191</v>
      </c>
      <c r="I149" s="7" t="s">
        <v>3392</v>
      </c>
      <c r="J149" s="7"/>
      <c r="K149" s="7"/>
    </row>
    <row r="150" spans="1:11" ht="15" hidden="1">
      <c r="A150" s="232">
        <v>45962</v>
      </c>
      <c r="B150" s="241">
        <v>44</v>
      </c>
      <c r="C150" s="91" t="s">
        <v>3389</v>
      </c>
      <c r="D150" s="18" t="s">
        <v>3405</v>
      </c>
      <c r="E150" s="91" t="s">
        <v>3390</v>
      </c>
      <c r="F150" s="169">
        <f>VLOOKUP(D150,Parts!D:N, 11,FALSE)</f>
        <v>1</v>
      </c>
      <c r="G150" s="242" t="s">
        <v>3470</v>
      </c>
      <c r="H150" s="16">
        <f ca="1">TODAY()-표1[[#This Row],[Date]]</f>
        <v>191</v>
      </c>
      <c r="I150" s="7" t="s">
        <v>3392</v>
      </c>
      <c r="J150"/>
      <c r="K150"/>
    </row>
    <row r="151" spans="1:11" hidden="1">
      <c r="A151" s="232">
        <v>45962</v>
      </c>
      <c r="B151" s="241">
        <v>43</v>
      </c>
      <c r="C151" s="252" t="s">
        <v>3433</v>
      </c>
      <c r="D151" s="252" t="s">
        <v>3405</v>
      </c>
      <c r="E151" s="252" t="s">
        <v>3406</v>
      </c>
      <c r="F151" s="169">
        <f>VLOOKUP(D151,Parts!D:N, 11,FALSE)</f>
        <v>1</v>
      </c>
      <c r="G151" s="242" t="s">
        <v>3470</v>
      </c>
      <c r="H151" s="16">
        <f ca="1">TODAY()-표1[[#This Row],[Date]]</f>
        <v>191</v>
      </c>
      <c r="I151" s="7" t="s">
        <v>3392</v>
      </c>
      <c r="J151" s="7"/>
      <c r="K151" s="7"/>
    </row>
    <row r="152" spans="1:11" hidden="1">
      <c r="A152" s="232">
        <v>45962</v>
      </c>
      <c r="B152" s="241">
        <v>43</v>
      </c>
      <c r="C152" s="252" t="s">
        <v>3389</v>
      </c>
      <c r="D152" s="252" t="s">
        <v>3405</v>
      </c>
      <c r="E152" s="252" t="s">
        <v>3390</v>
      </c>
      <c r="F152" s="169">
        <f>VLOOKUP(D152,Parts!D:N, 11,FALSE)</f>
        <v>1</v>
      </c>
      <c r="G152" s="242" t="s">
        <v>3470</v>
      </c>
      <c r="H152" s="16">
        <f ca="1">TODAY()-표1[[#This Row],[Date]]</f>
        <v>191</v>
      </c>
      <c r="I152" s="7" t="s">
        <v>3392</v>
      </c>
      <c r="J152" s="7"/>
      <c r="K152" s="7"/>
    </row>
    <row r="153" spans="1:11" hidden="1">
      <c r="A153" s="232">
        <v>45962</v>
      </c>
      <c r="B153" s="241">
        <v>42</v>
      </c>
      <c r="C153" s="252" t="s">
        <v>3389</v>
      </c>
      <c r="D153" s="252" t="s">
        <v>3405</v>
      </c>
      <c r="E153" s="252" t="s">
        <v>3390</v>
      </c>
      <c r="F153" s="169">
        <f>VLOOKUP(D153,Parts!D:N, 11,FALSE)</f>
        <v>1</v>
      </c>
      <c r="G153" s="242" t="s">
        <v>3470</v>
      </c>
      <c r="H153" s="16">
        <f ca="1">TODAY()-표1[[#This Row],[Date]]</f>
        <v>191</v>
      </c>
      <c r="I153" s="7" t="s">
        <v>3392</v>
      </c>
      <c r="J153" s="7"/>
      <c r="K153" s="7"/>
    </row>
    <row r="154" spans="1:11" hidden="1">
      <c r="A154" s="232">
        <v>45962</v>
      </c>
      <c r="B154" s="241">
        <v>41</v>
      </c>
      <c r="C154" s="252" t="s">
        <v>3389</v>
      </c>
      <c r="D154" s="252" t="s">
        <v>3405</v>
      </c>
      <c r="E154" s="252" t="s">
        <v>3390</v>
      </c>
      <c r="F154" s="169">
        <f>VLOOKUP(D154,Parts!D:N, 11,FALSE)</f>
        <v>1</v>
      </c>
      <c r="G154" s="242" t="s">
        <v>3470</v>
      </c>
      <c r="H154" s="16">
        <f ca="1">TODAY()-표1[[#This Row],[Date]]</f>
        <v>191</v>
      </c>
      <c r="I154" s="7" t="s">
        <v>3392</v>
      </c>
      <c r="J154" s="7"/>
      <c r="K154" s="7"/>
    </row>
    <row r="155" spans="1:11" hidden="1">
      <c r="A155" s="232">
        <v>45962</v>
      </c>
      <c r="B155" s="241">
        <v>40</v>
      </c>
      <c r="C155" s="252" t="s">
        <v>3433</v>
      </c>
      <c r="D155" s="252" t="s">
        <v>3405</v>
      </c>
      <c r="E155" s="252" t="s">
        <v>3406</v>
      </c>
      <c r="F155" s="169">
        <f>VLOOKUP(D155,Parts!D:N, 11,FALSE)</f>
        <v>1</v>
      </c>
      <c r="G155" s="242" t="s">
        <v>3470</v>
      </c>
      <c r="H155" s="16">
        <f ca="1">TODAY()-표1[[#This Row],[Date]]</f>
        <v>191</v>
      </c>
      <c r="I155" s="7" t="s">
        <v>3392</v>
      </c>
      <c r="J155" s="7"/>
      <c r="K155" s="7"/>
    </row>
    <row r="156" spans="1:11" hidden="1">
      <c r="A156" s="232">
        <v>45962</v>
      </c>
      <c r="B156" s="241">
        <v>38</v>
      </c>
      <c r="C156" s="252" t="s">
        <v>3433</v>
      </c>
      <c r="D156" s="252" t="s">
        <v>3405</v>
      </c>
      <c r="E156" s="252" t="s">
        <v>3406</v>
      </c>
      <c r="F156" s="169">
        <f>VLOOKUP(D156,Parts!D:N, 11,FALSE)</f>
        <v>1</v>
      </c>
      <c r="G156" s="242" t="s">
        <v>3470</v>
      </c>
      <c r="H156" s="16">
        <f ca="1">TODAY()-표1[[#This Row],[Date]]</f>
        <v>191</v>
      </c>
      <c r="I156" s="7" t="s">
        <v>3392</v>
      </c>
      <c r="J156" s="7"/>
      <c r="K156" s="7"/>
    </row>
    <row r="157" spans="1:11" hidden="1">
      <c r="A157" s="232">
        <v>45962</v>
      </c>
      <c r="B157" s="241">
        <v>37</v>
      </c>
      <c r="C157" s="252" t="s">
        <v>3389</v>
      </c>
      <c r="D157" s="252" t="s">
        <v>3405</v>
      </c>
      <c r="E157" s="252" t="s">
        <v>3390</v>
      </c>
      <c r="F157" s="169">
        <f>VLOOKUP(D157,Parts!D:N, 11,FALSE)</f>
        <v>1</v>
      </c>
      <c r="G157" s="242" t="s">
        <v>3470</v>
      </c>
      <c r="H157" s="16">
        <f ca="1">TODAY()-표1[[#This Row],[Date]]</f>
        <v>191</v>
      </c>
      <c r="I157" s="7" t="s">
        <v>3392</v>
      </c>
      <c r="J157" s="7"/>
      <c r="K157" s="7"/>
    </row>
    <row r="158" spans="1:11" hidden="1">
      <c r="A158" s="232">
        <v>45962</v>
      </c>
      <c r="B158" s="241">
        <v>36</v>
      </c>
      <c r="C158" s="252" t="s">
        <v>3433</v>
      </c>
      <c r="D158" s="252" t="s">
        <v>3405</v>
      </c>
      <c r="E158" s="252" t="s">
        <v>3406</v>
      </c>
      <c r="F158" s="169">
        <f>VLOOKUP(D158,Parts!D:N, 11,FALSE)</f>
        <v>1</v>
      </c>
      <c r="G158" s="242" t="s">
        <v>3470</v>
      </c>
      <c r="H158" s="16">
        <f ca="1">TODAY()-표1[[#This Row],[Date]]</f>
        <v>191</v>
      </c>
      <c r="I158" s="7" t="s">
        <v>3392</v>
      </c>
      <c r="J158" s="7"/>
      <c r="K158" s="7"/>
    </row>
    <row r="159" spans="1:11" hidden="1">
      <c r="A159" s="232">
        <v>45962</v>
      </c>
      <c r="B159" s="241">
        <v>36</v>
      </c>
      <c r="C159" s="252" t="s">
        <v>3389</v>
      </c>
      <c r="D159" s="252" t="s">
        <v>3405</v>
      </c>
      <c r="E159" s="252" t="s">
        <v>3390</v>
      </c>
      <c r="F159" s="169">
        <f>VLOOKUP(D159,Parts!D:N, 11,FALSE)</f>
        <v>1</v>
      </c>
      <c r="G159" s="242" t="s">
        <v>3470</v>
      </c>
      <c r="H159" s="16">
        <f ca="1">TODAY()-표1[[#This Row],[Date]]</f>
        <v>191</v>
      </c>
      <c r="I159" s="7" t="s">
        <v>3392</v>
      </c>
      <c r="J159" s="7"/>
      <c r="K159" s="7"/>
    </row>
    <row r="160" spans="1:11" hidden="1">
      <c r="A160" s="232">
        <v>45962</v>
      </c>
      <c r="B160" s="241">
        <v>35</v>
      </c>
      <c r="C160" s="252" t="s">
        <v>3433</v>
      </c>
      <c r="D160" s="252" t="s">
        <v>3405</v>
      </c>
      <c r="E160" s="252" t="s">
        <v>3406</v>
      </c>
      <c r="F160" s="169">
        <f>VLOOKUP(D160,Parts!D:N, 11,FALSE)</f>
        <v>1</v>
      </c>
      <c r="G160" s="242" t="s">
        <v>3470</v>
      </c>
      <c r="H160" s="16">
        <f ca="1">TODAY()-표1[[#This Row],[Date]]</f>
        <v>191</v>
      </c>
      <c r="I160" s="7" t="s">
        <v>3392</v>
      </c>
      <c r="J160" s="7"/>
      <c r="K160" s="7"/>
    </row>
    <row r="161" spans="1:11" hidden="1">
      <c r="A161" s="232">
        <v>45962</v>
      </c>
      <c r="B161" s="241">
        <v>34</v>
      </c>
      <c r="C161" s="252" t="s">
        <v>3389</v>
      </c>
      <c r="D161" s="252" t="s">
        <v>3405</v>
      </c>
      <c r="E161" s="252" t="s">
        <v>3390</v>
      </c>
      <c r="F161" s="169">
        <f>VLOOKUP(D161,Parts!D:N, 11,FALSE)</f>
        <v>1</v>
      </c>
      <c r="G161" s="242" t="s">
        <v>3470</v>
      </c>
      <c r="H161" s="16">
        <f ca="1">TODAY()-표1[[#This Row],[Date]]</f>
        <v>191</v>
      </c>
      <c r="I161" s="7" t="s">
        <v>3392</v>
      </c>
      <c r="J161" s="7"/>
      <c r="K161" s="7"/>
    </row>
    <row r="162" spans="1:11" hidden="1">
      <c r="A162" s="232">
        <v>45962</v>
      </c>
      <c r="B162" s="241">
        <v>32</v>
      </c>
      <c r="C162" s="252" t="s">
        <v>3389</v>
      </c>
      <c r="D162" s="252" t="s">
        <v>3405</v>
      </c>
      <c r="E162" s="252" t="s">
        <v>3390</v>
      </c>
      <c r="F162" s="169">
        <f>VLOOKUP(D162,Parts!D:N, 11,FALSE)</f>
        <v>1</v>
      </c>
      <c r="G162" s="242" t="s">
        <v>3470</v>
      </c>
      <c r="H162" s="16">
        <f ca="1">TODAY()-표1[[#This Row],[Date]]</f>
        <v>191</v>
      </c>
      <c r="I162" s="7" t="s">
        <v>3392</v>
      </c>
      <c r="J162" s="7"/>
      <c r="K162" s="7"/>
    </row>
    <row r="163" spans="1:11" hidden="1">
      <c r="A163" s="232">
        <v>45962</v>
      </c>
      <c r="B163" s="241">
        <v>30</v>
      </c>
      <c r="C163" s="252" t="s">
        <v>3433</v>
      </c>
      <c r="D163" s="252" t="s">
        <v>3405</v>
      </c>
      <c r="E163" s="252" t="s">
        <v>3406</v>
      </c>
      <c r="F163" s="169">
        <f>VLOOKUP(D163,Parts!D:N, 11,FALSE)</f>
        <v>1</v>
      </c>
      <c r="G163" s="242" t="s">
        <v>3470</v>
      </c>
      <c r="H163" s="16">
        <f ca="1">TODAY()-표1[[#This Row],[Date]]</f>
        <v>191</v>
      </c>
      <c r="I163" s="7" t="s">
        <v>3392</v>
      </c>
      <c r="J163" s="7"/>
      <c r="K163" s="7"/>
    </row>
    <row r="164" spans="1:11" hidden="1">
      <c r="A164" s="232">
        <v>45962</v>
      </c>
      <c r="B164" s="241">
        <v>29</v>
      </c>
      <c r="C164" s="252" t="s">
        <v>3433</v>
      </c>
      <c r="D164" s="252" t="s">
        <v>3405</v>
      </c>
      <c r="E164" s="252" t="s">
        <v>3406</v>
      </c>
      <c r="F164" s="169">
        <f>VLOOKUP(D164,Parts!D:N, 11,FALSE)</f>
        <v>1</v>
      </c>
      <c r="G164" s="242" t="s">
        <v>3470</v>
      </c>
      <c r="H164" s="16">
        <f ca="1">TODAY()-표1[[#This Row],[Date]]</f>
        <v>191</v>
      </c>
      <c r="I164" s="7" t="s">
        <v>3392</v>
      </c>
      <c r="J164" s="7"/>
      <c r="K164" s="7"/>
    </row>
    <row r="165" spans="1:11" hidden="1">
      <c r="A165" s="232">
        <v>45962</v>
      </c>
      <c r="B165" s="241">
        <v>28</v>
      </c>
      <c r="C165" s="252" t="s">
        <v>3433</v>
      </c>
      <c r="D165" s="252" t="s">
        <v>3405</v>
      </c>
      <c r="E165" s="252" t="s">
        <v>3406</v>
      </c>
      <c r="F165" s="169">
        <f>VLOOKUP(D165,Parts!D:N, 11,FALSE)</f>
        <v>1</v>
      </c>
      <c r="G165" s="242" t="s">
        <v>3470</v>
      </c>
      <c r="H165" s="16">
        <f ca="1">TODAY()-표1[[#This Row],[Date]]</f>
        <v>191</v>
      </c>
      <c r="I165" s="7" t="s">
        <v>3392</v>
      </c>
      <c r="J165" s="7"/>
      <c r="K165" s="7"/>
    </row>
    <row r="166" spans="1:11" hidden="1">
      <c r="A166" s="232">
        <v>45962</v>
      </c>
      <c r="B166" s="241">
        <v>28</v>
      </c>
      <c r="C166" s="252" t="s">
        <v>3389</v>
      </c>
      <c r="D166" s="252" t="s">
        <v>3405</v>
      </c>
      <c r="E166" s="252" t="s">
        <v>3390</v>
      </c>
      <c r="F166" s="169">
        <f>VLOOKUP(D166,Parts!D:N, 11,FALSE)</f>
        <v>1</v>
      </c>
      <c r="G166" s="242" t="s">
        <v>3470</v>
      </c>
      <c r="H166" s="16">
        <f ca="1">TODAY()-표1[[#This Row],[Date]]</f>
        <v>191</v>
      </c>
      <c r="I166" s="7" t="s">
        <v>3392</v>
      </c>
      <c r="J166" s="7"/>
      <c r="K166" s="7"/>
    </row>
    <row r="167" spans="1:11" hidden="1">
      <c r="A167" s="232">
        <v>45962</v>
      </c>
      <c r="B167" s="241">
        <v>27</v>
      </c>
      <c r="C167" s="252" t="s">
        <v>3433</v>
      </c>
      <c r="D167" s="252" t="s">
        <v>3405</v>
      </c>
      <c r="E167" s="252" t="s">
        <v>3406</v>
      </c>
      <c r="F167" s="169">
        <f>VLOOKUP(D167,Parts!D:N, 11,FALSE)</f>
        <v>1</v>
      </c>
      <c r="G167" s="242" t="s">
        <v>3470</v>
      </c>
      <c r="H167" s="16">
        <f ca="1">TODAY()-표1[[#This Row],[Date]]</f>
        <v>191</v>
      </c>
      <c r="I167" s="7" t="s">
        <v>3392</v>
      </c>
      <c r="J167" s="7"/>
      <c r="K167" s="7"/>
    </row>
    <row r="168" spans="1:11" hidden="1">
      <c r="A168" s="232">
        <v>45962</v>
      </c>
      <c r="B168" s="241">
        <v>27</v>
      </c>
      <c r="C168" s="252" t="s">
        <v>3389</v>
      </c>
      <c r="D168" s="252" t="s">
        <v>3405</v>
      </c>
      <c r="E168" s="252" t="s">
        <v>3390</v>
      </c>
      <c r="F168" s="169">
        <f>VLOOKUP(D168,Parts!D:N, 11,FALSE)</f>
        <v>1</v>
      </c>
      <c r="G168" s="242" t="s">
        <v>3470</v>
      </c>
      <c r="H168" s="16">
        <f ca="1">TODAY()-표1[[#This Row],[Date]]</f>
        <v>191</v>
      </c>
      <c r="I168" s="7" t="s">
        <v>3392</v>
      </c>
      <c r="J168" s="7"/>
      <c r="K168" s="7"/>
    </row>
    <row r="169" spans="1:11" hidden="1">
      <c r="A169" s="232">
        <v>45962</v>
      </c>
      <c r="B169" s="241">
        <v>23</v>
      </c>
      <c r="C169" s="252" t="s">
        <v>3433</v>
      </c>
      <c r="D169" s="252" t="s">
        <v>3405</v>
      </c>
      <c r="E169" s="252" t="s">
        <v>3406</v>
      </c>
      <c r="F169" s="169">
        <f>VLOOKUP(D169,Parts!D:N, 11,FALSE)</f>
        <v>1</v>
      </c>
      <c r="G169" s="242" t="s">
        <v>3470</v>
      </c>
      <c r="H169" s="16">
        <f ca="1">TODAY()-표1[[#This Row],[Date]]</f>
        <v>191</v>
      </c>
      <c r="I169" s="7" t="s">
        <v>3392</v>
      </c>
      <c r="J169" s="7"/>
      <c r="K169" s="7"/>
    </row>
    <row r="170" spans="1:11" hidden="1">
      <c r="A170" s="232">
        <v>45962</v>
      </c>
      <c r="B170" s="241">
        <v>16</v>
      </c>
      <c r="C170" s="252" t="s">
        <v>3389</v>
      </c>
      <c r="D170" s="252" t="s">
        <v>3405</v>
      </c>
      <c r="E170" s="252" t="s">
        <v>3390</v>
      </c>
      <c r="F170" s="169">
        <f>VLOOKUP(D170,Parts!D:N, 11,FALSE)</f>
        <v>1</v>
      </c>
      <c r="G170" s="242" t="s">
        <v>3470</v>
      </c>
      <c r="H170" s="16">
        <f ca="1">TODAY()-표1[[#This Row],[Date]]</f>
        <v>191</v>
      </c>
      <c r="I170" s="7" t="s">
        <v>3392</v>
      </c>
      <c r="J170" s="7"/>
      <c r="K170" s="7"/>
    </row>
    <row r="171" spans="1:11" hidden="1">
      <c r="A171" s="232">
        <v>45962</v>
      </c>
      <c r="B171" s="241">
        <v>14</v>
      </c>
      <c r="C171" s="252" t="s">
        <v>3389</v>
      </c>
      <c r="D171" s="252" t="s">
        <v>3405</v>
      </c>
      <c r="E171" s="252" t="s">
        <v>3390</v>
      </c>
      <c r="F171" s="169">
        <f>VLOOKUP(D171,Parts!D:N, 11,FALSE)</f>
        <v>1</v>
      </c>
      <c r="G171" s="242" t="s">
        <v>3470</v>
      </c>
      <c r="H171" s="16">
        <f ca="1">TODAY()-표1[[#This Row],[Date]]</f>
        <v>191</v>
      </c>
      <c r="I171" s="7" t="s">
        <v>3392</v>
      </c>
      <c r="J171" s="7"/>
      <c r="K171" s="7"/>
    </row>
    <row r="172" spans="1:11" hidden="1">
      <c r="A172" s="232">
        <v>45962</v>
      </c>
      <c r="B172" s="241">
        <v>8</v>
      </c>
      <c r="C172" s="252" t="s">
        <v>3389</v>
      </c>
      <c r="D172" s="252" t="s">
        <v>3405</v>
      </c>
      <c r="E172" s="252" t="s">
        <v>3390</v>
      </c>
      <c r="F172" s="169">
        <f>VLOOKUP(D172,Parts!D:N, 11,FALSE)</f>
        <v>1</v>
      </c>
      <c r="G172" s="242" t="s">
        <v>3470</v>
      </c>
      <c r="H172" s="16">
        <f ca="1">TODAY()-표1[[#This Row],[Date]]</f>
        <v>191</v>
      </c>
      <c r="I172" s="7" t="s">
        <v>3392</v>
      </c>
      <c r="J172" s="7"/>
      <c r="K172" s="7"/>
    </row>
    <row r="173" spans="1:11" hidden="1">
      <c r="A173" s="232">
        <v>45962</v>
      </c>
      <c r="B173" s="241">
        <v>7</v>
      </c>
      <c r="C173" s="252" t="s">
        <v>3389</v>
      </c>
      <c r="D173" s="252" t="s">
        <v>3405</v>
      </c>
      <c r="E173" s="252" t="s">
        <v>3390</v>
      </c>
      <c r="F173" s="169">
        <f>VLOOKUP(D173,Parts!D:N, 11,FALSE)</f>
        <v>1</v>
      </c>
      <c r="G173" s="242" t="s">
        <v>3470</v>
      </c>
      <c r="H173" s="16">
        <f ca="1">TODAY()-표1[[#This Row],[Date]]</f>
        <v>191</v>
      </c>
      <c r="I173" s="7" t="s">
        <v>3392</v>
      </c>
      <c r="J173" s="7"/>
      <c r="K173" s="7"/>
    </row>
    <row r="174" spans="1:11" hidden="1">
      <c r="A174" s="232">
        <v>45962</v>
      </c>
      <c r="B174" s="241">
        <v>5</v>
      </c>
      <c r="C174" s="252" t="s">
        <v>3389</v>
      </c>
      <c r="D174" s="252" t="s">
        <v>3405</v>
      </c>
      <c r="E174" s="252" t="s">
        <v>3390</v>
      </c>
      <c r="F174" s="169">
        <f>VLOOKUP(D174,Parts!D:N, 11,FALSE)</f>
        <v>1</v>
      </c>
      <c r="G174" s="242" t="s">
        <v>3470</v>
      </c>
      <c r="H174" s="16">
        <f ca="1">TODAY()-표1[[#This Row],[Date]]</f>
        <v>191</v>
      </c>
      <c r="I174" s="7" t="s">
        <v>3392</v>
      </c>
      <c r="J174" s="7"/>
      <c r="K174" s="7"/>
    </row>
    <row r="175" spans="1:11" hidden="1">
      <c r="A175" s="232">
        <v>45962</v>
      </c>
      <c r="B175" s="241">
        <v>2</v>
      </c>
      <c r="C175" s="252" t="s">
        <v>3389</v>
      </c>
      <c r="D175" s="252" t="s">
        <v>3405</v>
      </c>
      <c r="E175" s="252" t="s">
        <v>3390</v>
      </c>
      <c r="F175" s="169">
        <f>VLOOKUP(D175,Parts!D:N, 11,FALSE)</f>
        <v>1</v>
      </c>
      <c r="G175" s="242" t="s">
        <v>3470</v>
      </c>
      <c r="H175" s="16">
        <f ca="1">TODAY()-표1[[#This Row],[Date]]</f>
        <v>191</v>
      </c>
      <c r="I175" s="7" t="s">
        <v>3392</v>
      </c>
      <c r="J175" s="7"/>
      <c r="K175" s="7"/>
    </row>
    <row r="176" spans="1:11" hidden="1">
      <c r="A176" s="232">
        <v>45962</v>
      </c>
      <c r="B176" s="241">
        <v>1</v>
      </c>
      <c r="C176" s="252" t="s">
        <v>3433</v>
      </c>
      <c r="D176" s="252" t="s">
        <v>3405</v>
      </c>
      <c r="E176" s="252" t="s">
        <v>3406</v>
      </c>
      <c r="F176" s="169">
        <f>VLOOKUP(D176,Parts!D:N, 11,FALSE)</f>
        <v>1</v>
      </c>
      <c r="G176" s="242" t="s">
        <v>3470</v>
      </c>
      <c r="H176" s="16">
        <f ca="1">TODAY()-표1[[#This Row],[Date]]</f>
        <v>191</v>
      </c>
      <c r="I176" s="7" t="s">
        <v>3392</v>
      </c>
      <c r="J176" s="7"/>
      <c r="K176" s="7"/>
    </row>
    <row r="177" spans="1:11" hidden="1">
      <c r="A177" s="232">
        <v>45960</v>
      </c>
      <c r="B177" s="241">
        <v>61</v>
      </c>
      <c r="C177" s="252" t="s">
        <v>3389</v>
      </c>
      <c r="D177" s="252" t="s">
        <v>3340</v>
      </c>
      <c r="E177" s="252" t="s">
        <v>3390</v>
      </c>
      <c r="F177" s="169" t="str">
        <f>VLOOKUP(D177,Parts!D:N, 11,FALSE)</f>
        <v>10764610_01</v>
      </c>
      <c r="G177" s="242" t="s">
        <v>3471</v>
      </c>
      <c r="H177" s="16">
        <f ca="1">TODAY()-표1[[#This Row],[Date]]</f>
        <v>193</v>
      </c>
      <c r="I177" s="7" t="s">
        <v>3392</v>
      </c>
      <c r="J177" s="7"/>
      <c r="K177" s="7"/>
    </row>
    <row r="178" spans="1:11" ht="15" hidden="1">
      <c r="A178" s="232">
        <v>45959</v>
      </c>
      <c r="B178" s="241">
        <v>54</v>
      </c>
      <c r="C178" s="91" t="s">
        <v>235</v>
      </c>
      <c r="D178" s="18" t="s">
        <v>3348</v>
      </c>
      <c r="E178" s="91" t="s">
        <v>3440</v>
      </c>
      <c r="F178" s="169">
        <f>VLOOKUP(D178,Parts!D:N, 11,FALSE)</f>
        <v>10867661</v>
      </c>
      <c r="G178" s="242" t="s">
        <v>3472</v>
      </c>
      <c r="H178" s="16">
        <f ca="1">TODAY()-표1[[#This Row],[Date]]</f>
        <v>194</v>
      </c>
      <c r="I178" s="7" t="s">
        <v>3392</v>
      </c>
      <c r="J178" s="7"/>
      <c r="K178" s="7"/>
    </row>
    <row r="179" spans="1:11" hidden="1">
      <c r="A179" s="232">
        <v>45957</v>
      </c>
      <c r="B179" s="241"/>
      <c r="C179" s="252" t="s">
        <v>3411</v>
      </c>
      <c r="D179" s="252" t="s">
        <v>3473</v>
      </c>
      <c r="E179" s="168" t="s">
        <v>3474</v>
      </c>
      <c r="F179" s="169" t="str">
        <f>VLOOKUP(D179,Parts!D:N, 11,FALSE)</f>
        <v>10428896_01_0002</v>
      </c>
      <c r="G179" s="242" t="s">
        <v>3419</v>
      </c>
      <c r="H179" s="16">
        <f ca="1">TODAY()-표1[[#This Row],[Date]]</f>
        <v>196</v>
      </c>
      <c r="I179" s="7" t="s">
        <v>3392</v>
      </c>
      <c r="J179" s="7"/>
      <c r="K179" s="7"/>
    </row>
    <row r="180" spans="1:11" ht="15" hidden="1">
      <c r="A180" s="232">
        <v>45954</v>
      </c>
      <c r="B180" s="241">
        <v>39</v>
      </c>
      <c r="C180" s="91" t="s">
        <v>235</v>
      </c>
      <c r="D180" s="18" t="s">
        <v>3348</v>
      </c>
      <c r="E180" s="91" t="s">
        <v>3440</v>
      </c>
      <c r="F180" s="169">
        <f>VLOOKUP(D180,Parts!D:N, 11,FALSE)</f>
        <v>10867661</v>
      </c>
      <c r="G180" s="242" t="s">
        <v>3468</v>
      </c>
      <c r="H180" s="16">
        <f ca="1">TODAY()-표1[[#This Row],[Date]]</f>
        <v>199</v>
      </c>
      <c r="I180" s="7" t="s">
        <v>3392</v>
      </c>
      <c r="J180" s="7"/>
      <c r="K180" s="7"/>
    </row>
    <row r="181" spans="1:11" hidden="1">
      <c r="A181" s="232">
        <v>45953</v>
      </c>
      <c r="B181" s="241">
        <v>61</v>
      </c>
      <c r="C181" s="252" t="s">
        <v>3375</v>
      </c>
      <c r="D181" s="252" t="s">
        <v>3405</v>
      </c>
      <c r="E181" s="252" t="s">
        <v>3390</v>
      </c>
      <c r="F181" s="169">
        <f>VLOOKUP(D181,Parts!D:N, 11,FALSE)</f>
        <v>1</v>
      </c>
      <c r="G181" s="242" t="s">
        <v>3475</v>
      </c>
      <c r="H181" s="16">
        <f ca="1">TODAY()-표1[[#This Row],[Date]]</f>
        <v>200</v>
      </c>
      <c r="I181" s="7" t="s">
        <v>3392</v>
      </c>
      <c r="J181" s="7"/>
      <c r="K181" s="7"/>
    </row>
    <row r="182" spans="1:11" hidden="1">
      <c r="A182" s="232">
        <v>45953</v>
      </c>
      <c r="B182" s="241">
        <v>23</v>
      </c>
      <c r="C182" s="252" t="s">
        <v>3433</v>
      </c>
      <c r="D182" s="252" t="s">
        <v>3405</v>
      </c>
      <c r="E182" s="252" t="s">
        <v>3406</v>
      </c>
      <c r="F182" s="169">
        <f>VLOOKUP(D182,Parts!D:N, 11,FALSE)</f>
        <v>1</v>
      </c>
      <c r="G182" s="242" t="s">
        <v>3476</v>
      </c>
      <c r="H182" s="16">
        <f ca="1">TODAY()-표1[[#This Row],[Date]]</f>
        <v>200</v>
      </c>
      <c r="I182" s="7" t="s">
        <v>3392</v>
      </c>
      <c r="J182" s="7"/>
      <c r="K182" s="7"/>
    </row>
    <row r="183" spans="1:11">
      <c r="A183" s="232">
        <v>45953</v>
      </c>
      <c r="B183" s="241">
        <v>95</v>
      </c>
      <c r="C183" s="252" t="s">
        <v>3432</v>
      </c>
      <c r="D183" s="252" t="s">
        <v>3400</v>
      </c>
      <c r="E183" s="168" t="s">
        <v>3477</v>
      </c>
      <c r="F183" s="169" t="str">
        <f>VLOOKUP(D183,Parts!D:N, 11,FALSE)</f>
        <v>10907771_03</v>
      </c>
      <c r="G183" s="242" t="s">
        <v>3475</v>
      </c>
      <c r="H183" s="16">
        <f ca="1">TODAY()-표1[[#This Row],[Date]]</f>
        <v>200</v>
      </c>
      <c r="I183" s="7" t="s">
        <v>3392</v>
      </c>
      <c r="J183" s="7"/>
      <c r="K183" s="7"/>
    </row>
    <row r="184" spans="1:11" hidden="1">
      <c r="A184" s="232">
        <v>45952</v>
      </c>
      <c r="B184" s="241">
        <v>22</v>
      </c>
      <c r="C184" s="252" t="s">
        <v>3433</v>
      </c>
      <c r="D184" s="252" t="s">
        <v>3405</v>
      </c>
      <c r="E184" s="252" t="s">
        <v>3406</v>
      </c>
      <c r="F184" s="169">
        <f>VLOOKUP(D184,Parts!D:N, 11,FALSE)</f>
        <v>1</v>
      </c>
      <c r="G184" s="242" t="s">
        <v>3478</v>
      </c>
      <c r="H184" s="16">
        <f ca="1">TODAY()-표1[[#This Row],[Date]]</f>
        <v>201</v>
      </c>
      <c r="I184" s="7" t="s">
        <v>3392</v>
      </c>
      <c r="J184" s="7"/>
      <c r="K184" s="7"/>
    </row>
    <row r="185" spans="1:11" hidden="1">
      <c r="A185" s="232">
        <v>45951</v>
      </c>
      <c r="B185" s="241">
        <v>15</v>
      </c>
      <c r="C185" s="252" t="s">
        <v>3375</v>
      </c>
      <c r="D185" s="252" t="s">
        <v>3405</v>
      </c>
      <c r="E185" s="252" t="s">
        <v>3390</v>
      </c>
      <c r="F185" s="169">
        <f>VLOOKUP(D185,Parts!D:N, 11,FALSE)</f>
        <v>1</v>
      </c>
      <c r="G185" s="242" t="s">
        <v>3479</v>
      </c>
      <c r="H185" s="16">
        <f ca="1">TODAY()-표1[[#This Row],[Date]]</f>
        <v>202</v>
      </c>
      <c r="I185" s="7" t="s">
        <v>3392</v>
      </c>
      <c r="J185" s="7"/>
      <c r="K185" s="7"/>
    </row>
    <row r="186" spans="1:11" ht="15" hidden="1">
      <c r="A186" s="232">
        <v>45951</v>
      </c>
      <c r="B186" s="241">
        <v>51</v>
      </c>
      <c r="C186" s="91" t="s">
        <v>235</v>
      </c>
      <c r="D186" s="18" t="s">
        <v>3348</v>
      </c>
      <c r="E186" s="91" t="s">
        <v>3440</v>
      </c>
      <c r="F186" s="169">
        <f>VLOOKUP(D186,Parts!D:N, 11,FALSE)</f>
        <v>10867661</v>
      </c>
      <c r="G186" s="242" t="s">
        <v>3480</v>
      </c>
      <c r="H186" s="16">
        <f ca="1">TODAY()-표1[[#This Row],[Date]]</f>
        <v>202</v>
      </c>
      <c r="I186" s="7" t="s">
        <v>3392</v>
      </c>
      <c r="J186" s="7"/>
      <c r="K186" s="7"/>
    </row>
    <row r="187" spans="1:11" hidden="1">
      <c r="A187" s="232">
        <v>45948</v>
      </c>
      <c r="B187" s="241">
        <v>83</v>
      </c>
      <c r="C187" s="252" t="s">
        <v>3433</v>
      </c>
      <c r="D187" s="252" t="s">
        <v>3340</v>
      </c>
      <c r="E187" s="252" t="s">
        <v>3406</v>
      </c>
      <c r="F187" s="169" t="str">
        <f>VLOOKUP(D187,Parts!D:N, 11,FALSE)</f>
        <v>10764610_01</v>
      </c>
      <c r="G187" s="242" t="s">
        <v>3471</v>
      </c>
      <c r="H187" s="16">
        <f ca="1">TODAY()-표1[[#This Row],[Date]]</f>
        <v>205</v>
      </c>
      <c r="I187" s="7" t="s">
        <v>3392</v>
      </c>
      <c r="J187" s="7"/>
      <c r="K187" s="7"/>
    </row>
    <row r="188" spans="1:11" hidden="1">
      <c r="A188" s="232">
        <v>45947</v>
      </c>
      <c r="B188" s="241">
        <v>21</v>
      </c>
      <c r="C188" s="252" t="s">
        <v>3375</v>
      </c>
      <c r="D188" s="252" t="s">
        <v>3405</v>
      </c>
      <c r="E188" s="252" t="s">
        <v>3390</v>
      </c>
      <c r="F188" s="169">
        <f>VLOOKUP(D188,Parts!D:N, 11,FALSE)</f>
        <v>1</v>
      </c>
      <c r="G188" s="242" t="s">
        <v>3476</v>
      </c>
      <c r="H188" s="16">
        <f ca="1">TODAY()-표1[[#This Row],[Date]]</f>
        <v>206</v>
      </c>
      <c r="I188" s="7" t="s">
        <v>3392</v>
      </c>
      <c r="J188" s="7"/>
      <c r="K188" s="7"/>
    </row>
    <row r="189" spans="1:11" hidden="1">
      <c r="A189" s="232">
        <v>45947</v>
      </c>
      <c r="B189" s="241">
        <v>21</v>
      </c>
      <c r="C189" s="252" t="s">
        <v>3433</v>
      </c>
      <c r="D189" s="252" t="s">
        <v>3405</v>
      </c>
      <c r="E189" s="252" t="s">
        <v>3406</v>
      </c>
      <c r="F189" s="169">
        <f>VLOOKUP(D189,Parts!D:N, 11,FALSE)</f>
        <v>1</v>
      </c>
      <c r="G189" s="242" t="s">
        <v>3476</v>
      </c>
      <c r="H189" s="16">
        <f ca="1">TODAY()-표1[[#This Row],[Date]]</f>
        <v>206</v>
      </c>
      <c r="I189" s="7" t="s">
        <v>3392</v>
      </c>
      <c r="J189" s="7"/>
      <c r="K189" s="7"/>
    </row>
    <row r="190" spans="1:11" hidden="1">
      <c r="A190" s="232">
        <v>45947</v>
      </c>
      <c r="B190" s="241">
        <v>20</v>
      </c>
      <c r="C190" s="252" t="s">
        <v>3427</v>
      </c>
      <c r="D190" s="252" t="s">
        <v>3428</v>
      </c>
      <c r="E190" s="252" t="s">
        <v>3429</v>
      </c>
      <c r="F190" s="169" t="str">
        <f>VLOOKUP(D190,Parts!D:N, 11,FALSE)</f>
        <v>10567316_01</v>
      </c>
      <c r="G190" s="242" t="s">
        <v>3481</v>
      </c>
      <c r="H190" s="16">
        <f ca="1">TODAY()-표1[[#This Row],[Date]]</f>
        <v>206</v>
      </c>
      <c r="I190" s="7" t="s">
        <v>3392</v>
      </c>
      <c r="J190" s="7"/>
      <c r="K190" s="7"/>
    </row>
    <row r="191" spans="1:11" hidden="1">
      <c r="A191" s="232">
        <v>45945</v>
      </c>
      <c r="B191" s="241">
        <v>89</v>
      </c>
      <c r="C191" s="252" t="s">
        <v>3411</v>
      </c>
      <c r="D191" s="252" t="s">
        <v>459</v>
      </c>
      <c r="E191" s="252" t="s">
        <v>3370</v>
      </c>
      <c r="F191" s="258">
        <f>VLOOKUP(D191,Parts!D:N, 11,FALSE)</f>
        <v>10404892</v>
      </c>
      <c r="G191" s="242" t="s">
        <v>3482</v>
      </c>
      <c r="H191" s="16">
        <f ca="1">TODAY()-표1[[#This Row],[Date]]</f>
        <v>208</v>
      </c>
      <c r="I191" s="7" t="s">
        <v>3392</v>
      </c>
      <c r="J191" s="7"/>
      <c r="K191" s="7"/>
    </row>
    <row r="192" spans="1:11" hidden="1">
      <c r="A192" s="232">
        <v>45945</v>
      </c>
      <c r="B192" s="241">
        <v>35</v>
      </c>
      <c r="C192" s="252" t="s">
        <v>3375</v>
      </c>
      <c r="D192" s="252" t="s">
        <v>3405</v>
      </c>
      <c r="E192" s="252" t="s">
        <v>3390</v>
      </c>
      <c r="F192" s="258">
        <f>VLOOKUP(D192,Parts!D:N, 11,FALSE)</f>
        <v>1</v>
      </c>
      <c r="G192" s="242" t="s">
        <v>3476</v>
      </c>
      <c r="H192" s="16">
        <f ca="1">TODAY()-표1[[#This Row],[Date]]</f>
        <v>208</v>
      </c>
      <c r="I192" s="7" t="s">
        <v>3392</v>
      </c>
      <c r="J192" s="7"/>
      <c r="K192" s="7"/>
    </row>
    <row r="193" spans="1:11" hidden="1">
      <c r="A193" s="232">
        <v>45944</v>
      </c>
      <c r="B193" s="241">
        <v>19</v>
      </c>
      <c r="C193" s="252" t="s">
        <v>3433</v>
      </c>
      <c r="D193" s="252" t="s">
        <v>3405</v>
      </c>
      <c r="E193" s="252" t="s">
        <v>3406</v>
      </c>
      <c r="F193" s="169">
        <f>VLOOKUP(D193,Parts!D:N, 11,FALSE)</f>
        <v>1</v>
      </c>
      <c r="G193" s="242" t="s">
        <v>3476</v>
      </c>
      <c r="H193" s="16">
        <f ca="1">TODAY()-표1[[#This Row],[Date]]</f>
        <v>209</v>
      </c>
      <c r="I193" s="7" t="s">
        <v>3392</v>
      </c>
      <c r="J193" s="7"/>
      <c r="K193" s="7"/>
    </row>
    <row r="194" spans="1:11" hidden="1">
      <c r="A194" s="232">
        <v>45944</v>
      </c>
      <c r="B194" s="241">
        <v>54</v>
      </c>
      <c r="C194" s="252" t="s">
        <v>3433</v>
      </c>
      <c r="D194" s="252" t="s">
        <v>3340</v>
      </c>
      <c r="E194" s="252" t="s">
        <v>3483</v>
      </c>
      <c r="F194" s="169" t="str">
        <f>VLOOKUP(D194,Parts!D:N, 11,FALSE)</f>
        <v>10764610_01</v>
      </c>
      <c r="G194" s="242" t="s">
        <v>3479</v>
      </c>
      <c r="H194" s="16">
        <f ca="1">TODAY()-표1[[#This Row],[Date]]</f>
        <v>209</v>
      </c>
      <c r="I194" s="7" t="s">
        <v>3392</v>
      </c>
      <c r="J194" s="7"/>
      <c r="K194" s="7"/>
    </row>
    <row r="195" spans="1:11" hidden="1">
      <c r="A195" s="232">
        <v>45944</v>
      </c>
      <c r="B195" s="241">
        <v>54</v>
      </c>
      <c r="C195" s="252" t="s">
        <v>3433</v>
      </c>
      <c r="D195" s="252" t="s">
        <v>3340</v>
      </c>
      <c r="E195" s="252" t="s">
        <v>3449</v>
      </c>
      <c r="F195" s="169" t="str">
        <f>VLOOKUP(D195,Parts!D:N, 11,FALSE)</f>
        <v>10764610_01</v>
      </c>
      <c r="G195" s="242" t="s">
        <v>3479</v>
      </c>
      <c r="H195" s="16">
        <f ca="1">TODAY()-표1[[#This Row],[Date]]</f>
        <v>209</v>
      </c>
      <c r="I195" s="7" t="s">
        <v>3392</v>
      </c>
      <c r="J195" s="7"/>
      <c r="K195" s="7"/>
    </row>
    <row r="196" spans="1:11" ht="15" hidden="1">
      <c r="A196" s="232">
        <v>45944</v>
      </c>
      <c r="B196" s="241">
        <v>41</v>
      </c>
      <c r="C196" s="252" t="s">
        <v>3427</v>
      </c>
      <c r="D196" s="18" t="s">
        <v>309</v>
      </c>
      <c r="E196" s="252" t="s">
        <v>310</v>
      </c>
      <c r="F196" s="169" t="str">
        <f>VLOOKUP(D196,Parts!D:N, 11,FALSE)</f>
        <v>10567316_01</v>
      </c>
      <c r="G196" s="242" t="s">
        <v>3484</v>
      </c>
      <c r="H196" s="16">
        <f ca="1">TODAY()-표1[[#This Row],[Date]]</f>
        <v>209</v>
      </c>
      <c r="I196" s="7" t="s">
        <v>3392</v>
      </c>
      <c r="J196" s="7"/>
      <c r="K196" s="7"/>
    </row>
    <row r="197" spans="1:11" ht="15" hidden="1">
      <c r="A197" s="232">
        <v>45944</v>
      </c>
      <c r="B197" s="241">
        <v>41</v>
      </c>
      <c r="C197" s="91" t="s">
        <v>235</v>
      </c>
      <c r="D197" s="18" t="s">
        <v>3348</v>
      </c>
      <c r="E197" s="91" t="s">
        <v>3440</v>
      </c>
      <c r="F197" s="169">
        <f>VLOOKUP(D197,Parts!D:N, 11,FALSE)</f>
        <v>10867661</v>
      </c>
      <c r="G197" s="242" t="s">
        <v>3468</v>
      </c>
      <c r="H197" s="16">
        <f ca="1">TODAY()-표1[[#This Row],[Date]]</f>
        <v>209</v>
      </c>
      <c r="I197" s="7" t="s">
        <v>3392</v>
      </c>
      <c r="J197" s="7"/>
      <c r="K197" s="7"/>
    </row>
    <row r="198" spans="1:11" hidden="1">
      <c r="A198" s="232">
        <v>45940</v>
      </c>
      <c r="B198" s="241">
        <v>73</v>
      </c>
      <c r="C198" s="252" t="s">
        <v>3433</v>
      </c>
      <c r="D198" s="252" t="s">
        <v>3340</v>
      </c>
      <c r="E198" s="252" t="s">
        <v>3449</v>
      </c>
      <c r="F198" s="169" t="str">
        <f>VLOOKUP(D198,Parts!D:N, 11,FALSE)</f>
        <v>10764610_01</v>
      </c>
      <c r="G198" s="242" t="s">
        <v>3479</v>
      </c>
      <c r="H198" s="16">
        <f ca="1">TODAY()-표1[[#This Row],[Date]]</f>
        <v>213</v>
      </c>
      <c r="I198" s="7" t="s">
        <v>3392</v>
      </c>
      <c r="J198" s="7"/>
      <c r="K198" s="7"/>
    </row>
    <row r="199" spans="1:11" hidden="1">
      <c r="A199" s="232">
        <v>45931</v>
      </c>
      <c r="B199" s="241">
        <v>84</v>
      </c>
      <c r="C199" s="252" t="s">
        <v>3433</v>
      </c>
      <c r="D199" s="252" t="s">
        <v>3340</v>
      </c>
      <c r="E199" s="252" t="s">
        <v>3449</v>
      </c>
      <c r="F199" s="258" t="str">
        <f>VLOOKUP(D199,Parts!D:N, 11,FALSE)</f>
        <v>10764610_01</v>
      </c>
      <c r="G199" s="242" t="s">
        <v>3485</v>
      </c>
      <c r="H199" s="16">
        <f ca="1">TODAY()-표1[[#This Row],[Date]]</f>
        <v>222</v>
      </c>
      <c r="I199" s="7" t="s">
        <v>3392</v>
      </c>
      <c r="J199" s="7"/>
      <c r="K199" s="7"/>
    </row>
    <row r="200" spans="1:11" hidden="1">
      <c r="A200" s="232">
        <v>45926</v>
      </c>
      <c r="B200" s="241"/>
      <c r="C200" s="252" t="s">
        <v>1111</v>
      </c>
      <c r="D200" s="252" t="s">
        <v>3486</v>
      </c>
      <c r="E200" s="168" t="s">
        <v>3487</v>
      </c>
      <c r="F200" s="169">
        <f>VLOOKUP(D200,Parts!D:N, 11,FALSE)</f>
        <v>10446264</v>
      </c>
      <c r="G200" s="242" t="s">
        <v>3488</v>
      </c>
      <c r="H200" s="16">
        <f ca="1">TODAY()-표1[[#This Row],[Date]]</f>
        <v>227</v>
      </c>
      <c r="I200" s="7" t="s">
        <v>3392</v>
      </c>
      <c r="J200" s="7"/>
      <c r="K200" s="7"/>
    </row>
    <row r="201" spans="1:11" hidden="1">
      <c r="A201" s="232">
        <v>45926</v>
      </c>
      <c r="B201" s="241">
        <v>18</v>
      </c>
      <c r="C201" s="252" t="s">
        <v>3375</v>
      </c>
      <c r="D201" s="252" t="s">
        <v>3405</v>
      </c>
      <c r="E201" s="252" t="s">
        <v>3390</v>
      </c>
      <c r="F201" s="258">
        <f>VLOOKUP(D201,Parts!D:N, 11,FALSE)</f>
        <v>1</v>
      </c>
      <c r="G201" s="242" t="s">
        <v>3476</v>
      </c>
      <c r="H201" s="16">
        <f ca="1">TODAY()-표1[[#This Row],[Date]]</f>
        <v>227</v>
      </c>
      <c r="I201" s="7" t="s">
        <v>3392</v>
      </c>
      <c r="J201" s="7"/>
      <c r="K201" s="7"/>
    </row>
    <row r="202" spans="1:11" hidden="1">
      <c r="A202" s="232">
        <v>45925</v>
      </c>
      <c r="B202" s="241">
        <v>17</v>
      </c>
      <c r="C202" s="252" t="s">
        <v>3375</v>
      </c>
      <c r="D202" s="252" t="s">
        <v>3405</v>
      </c>
      <c r="E202" s="252" t="s">
        <v>3390</v>
      </c>
      <c r="F202" s="258">
        <f>VLOOKUP(D202,Parts!D:N, 11,FALSE)</f>
        <v>1</v>
      </c>
      <c r="G202" s="242" t="s">
        <v>3476</v>
      </c>
      <c r="H202" s="16">
        <f ca="1">TODAY()-표1[[#This Row],[Date]]</f>
        <v>228</v>
      </c>
      <c r="I202" s="7" t="s">
        <v>3392</v>
      </c>
      <c r="J202" s="7"/>
      <c r="K202" s="7"/>
    </row>
    <row r="203" spans="1:11" ht="15" hidden="1">
      <c r="A203" s="232">
        <v>45923</v>
      </c>
      <c r="B203" s="241">
        <v>24</v>
      </c>
      <c r="C203" s="91" t="s">
        <v>235</v>
      </c>
      <c r="D203" s="18" t="s">
        <v>3348</v>
      </c>
      <c r="E203" s="91" t="s">
        <v>3440</v>
      </c>
      <c r="F203" s="169">
        <f>VLOOKUP(D203,Parts!D:N, 11,FALSE)</f>
        <v>10867661</v>
      </c>
      <c r="G203" s="242" t="s">
        <v>3489</v>
      </c>
      <c r="H203" s="16">
        <f ca="1">TODAY()-표1[[#This Row],[Date]]</f>
        <v>230</v>
      </c>
      <c r="I203" s="7" t="s">
        <v>3392</v>
      </c>
      <c r="J203" s="7"/>
      <c r="K203" s="7"/>
    </row>
    <row r="204" spans="1:11" ht="16.5" hidden="1">
      <c r="A204" s="232">
        <v>45919</v>
      </c>
      <c r="B204" s="241">
        <v>31</v>
      </c>
      <c r="C204" s="259" t="s">
        <v>3375</v>
      </c>
      <c r="D204" s="259" t="s">
        <v>3405</v>
      </c>
      <c r="E204" s="178" t="s">
        <v>3390</v>
      </c>
      <c r="F204" s="258">
        <f>VLOOKUP(D204,Parts!D:N, 11,FALSE)</f>
        <v>1</v>
      </c>
      <c r="G204" s="242" t="s">
        <v>3479</v>
      </c>
      <c r="H204" s="16">
        <f ca="1">TODAY()-표1[[#This Row],[Date]]</f>
        <v>234</v>
      </c>
      <c r="I204" s="7" t="s">
        <v>3392</v>
      </c>
      <c r="J204" s="7"/>
      <c r="K204" s="7"/>
    </row>
    <row r="205" spans="1:11" ht="16.5" hidden="1">
      <c r="A205" s="232">
        <v>45919</v>
      </c>
      <c r="B205" s="241">
        <v>45</v>
      </c>
      <c r="C205" s="252" t="s">
        <v>478</v>
      </c>
      <c r="D205" s="252" t="s">
        <v>3464</v>
      </c>
      <c r="E205" s="252" t="s">
        <v>3465</v>
      </c>
      <c r="F205" s="169">
        <f>VLOOKUP(D205,Parts!D:N, 11,FALSE)</f>
        <v>10409303</v>
      </c>
      <c r="G205" s="242" t="s">
        <v>3490</v>
      </c>
      <c r="H205" s="16">
        <f ca="1">TODAY()-표1[[#This Row],[Date]]</f>
        <v>234</v>
      </c>
      <c r="I205" s="7" t="s">
        <v>3392</v>
      </c>
      <c r="J205" s="7"/>
      <c r="K205" s="7"/>
    </row>
    <row r="206" spans="1:11" hidden="1">
      <c r="A206" s="232">
        <v>45919</v>
      </c>
      <c r="B206" s="241">
        <v>45</v>
      </c>
      <c r="C206" s="252" t="s">
        <v>3427</v>
      </c>
      <c r="D206" s="252" t="s">
        <v>3428</v>
      </c>
      <c r="E206" s="252" t="s">
        <v>3429</v>
      </c>
      <c r="F206" s="169" t="str">
        <f>VLOOKUP(D206,Parts!D:N, 11,FALSE)</f>
        <v>10567316_01</v>
      </c>
      <c r="G206" s="242" t="s">
        <v>3491</v>
      </c>
      <c r="H206" s="16">
        <f ca="1">TODAY()-표1[[#This Row],[Date]]</f>
        <v>234</v>
      </c>
      <c r="I206" s="7" t="s">
        <v>3392</v>
      </c>
      <c r="J206" s="7"/>
      <c r="K206" s="7"/>
    </row>
    <row r="207" spans="1:11" ht="30" hidden="1">
      <c r="A207" s="232">
        <v>45919</v>
      </c>
      <c r="B207" s="241">
        <v>39</v>
      </c>
      <c r="C207" s="85" t="s">
        <v>440</v>
      </c>
      <c r="D207" s="92" t="s">
        <v>441</v>
      </c>
      <c r="E207" s="93" t="s">
        <v>3492</v>
      </c>
      <c r="F207" s="169" t="str">
        <f>VLOOKUP(D207,Parts!D:N, 11,FALSE)</f>
        <v>10676955_08</v>
      </c>
      <c r="G207" s="242" t="s">
        <v>3493</v>
      </c>
      <c r="H207" s="16">
        <f ca="1">TODAY()-표1[[#This Row],[Date]]</f>
        <v>234</v>
      </c>
      <c r="I207" s="7" t="s">
        <v>3392</v>
      </c>
      <c r="J207" s="7"/>
      <c r="K207" s="7"/>
    </row>
    <row r="208" spans="1:11" ht="16.5" hidden="1">
      <c r="A208" s="232">
        <v>45917</v>
      </c>
      <c r="B208" s="241">
        <v>59</v>
      </c>
      <c r="C208" s="259" t="s">
        <v>3375</v>
      </c>
      <c r="D208" s="259" t="s">
        <v>3405</v>
      </c>
      <c r="E208" s="178" t="s">
        <v>3390</v>
      </c>
      <c r="F208" s="258">
        <f>VLOOKUP(D208,Parts!D:N, 11,FALSE)</f>
        <v>1</v>
      </c>
      <c r="G208" s="242" t="s">
        <v>3479</v>
      </c>
      <c r="H208" s="16">
        <f ca="1">TODAY()-표1[[#This Row],[Date]]</f>
        <v>236</v>
      </c>
      <c r="I208" s="7" t="s">
        <v>3392</v>
      </c>
      <c r="J208" s="7"/>
      <c r="K208" s="7"/>
    </row>
    <row r="209" spans="1:11" hidden="1">
      <c r="A209" s="232">
        <v>45915</v>
      </c>
      <c r="B209" s="241">
        <v>49</v>
      </c>
      <c r="C209" s="252" t="s">
        <v>3427</v>
      </c>
      <c r="D209" s="252" t="s">
        <v>3428</v>
      </c>
      <c r="E209" s="252" t="s">
        <v>3429</v>
      </c>
      <c r="F209" s="258" t="str">
        <f>VLOOKUP(D209,Parts!D:N, 11,FALSE)</f>
        <v>10567316_01</v>
      </c>
      <c r="G209" s="242" t="s">
        <v>3494</v>
      </c>
      <c r="H209" s="16">
        <f ca="1">TODAY()-표1[[#This Row],[Date]]</f>
        <v>238</v>
      </c>
      <c r="I209" s="7" t="s">
        <v>3392</v>
      </c>
      <c r="J209" s="7"/>
      <c r="K209" s="7"/>
    </row>
    <row r="210" spans="1:11" ht="16.5" hidden="1">
      <c r="A210" s="232">
        <v>45911</v>
      </c>
      <c r="B210" s="241">
        <v>4</v>
      </c>
      <c r="C210" s="259" t="s">
        <v>3375</v>
      </c>
      <c r="D210" s="259" t="s">
        <v>3405</v>
      </c>
      <c r="E210" s="178" t="s">
        <v>3390</v>
      </c>
      <c r="F210" s="258">
        <f>VLOOKUP(D210,Parts!D:N, 11,FALSE)</f>
        <v>1</v>
      </c>
      <c r="G210" s="242" t="s">
        <v>3479</v>
      </c>
      <c r="H210" s="16">
        <f ca="1">TODAY()-표1[[#This Row],[Date]]</f>
        <v>242</v>
      </c>
      <c r="I210" s="7" t="s">
        <v>3392</v>
      </c>
      <c r="J210" s="7"/>
      <c r="K210" s="7"/>
    </row>
    <row r="211" spans="1:11" hidden="1">
      <c r="A211" s="232">
        <v>45911</v>
      </c>
      <c r="B211" s="241">
        <v>4</v>
      </c>
      <c r="C211" s="252" t="s">
        <v>287</v>
      </c>
      <c r="D211" s="252" t="s">
        <v>3466</v>
      </c>
      <c r="E211" s="252" t="s">
        <v>3395</v>
      </c>
      <c r="F211" s="258" t="str">
        <f>VLOOKUP(D211,Parts!D:N, 11,FALSE)</f>
        <v>10567315_01</v>
      </c>
      <c r="G211" s="242" t="s">
        <v>3484</v>
      </c>
      <c r="H211" s="16">
        <f ca="1">TODAY()-표1[[#This Row],[Date]]</f>
        <v>242</v>
      </c>
      <c r="I211" s="7" t="s">
        <v>3392</v>
      </c>
      <c r="J211" s="7"/>
      <c r="K211" s="7"/>
    </row>
    <row r="212" spans="1:11" hidden="1">
      <c r="A212" s="232">
        <v>45910</v>
      </c>
      <c r="B212" s="241">
        <v>2</v>
      </c>
      <c r="C212" s="252" t="s">
        <v>3427</v>
      </c>
      <c r="D212" s="252" t="s">
        <v>3428</v>
      </c>
      <c r="E212" s="252" t="s">
        <v>3429</v>
      </c>
      <c r="F212" s="258" t="str">
        <f>VLOOKUP(D212,Parts!D:N, 11,FALSE)</f>
        <v>10567316_01</v>
      </c>
      <c r="G212" s="242" t="s">
        <v>3495</v>
      </c>
      <c r="H212" s="16">
        <f ca="1">TODAY()-표1[[#This Row],[Date]]</f>
        <v>243</v>
      </c>
      <c r="I212" s="7" t="s">
        <v>3392</v>
      </c>
      <c r="J212" s="7"/>
      <c r="K212" s="7"/>
    </row>
    <row r="213" spans="1:11" hidden="1">
      <c r="A213" s="232">
        <v>45908</v>
      </c>
      <c r="B213" s="241">
        <v>1</v>
      </c>
      <c r="C213" s="252" t="s">
        <v>3427</v>
      </c>
      <c r="D213" s="252" t="s">
        <v>3428</v>
      </c>
      <c r="E213" s="252" t="s">
        <v>3429</v>
      </c>
      <c r="F213" s="258" t="str">
        <f>VLOOKUP(D213,Parts!D:N, 11,FALSE)</f>
        <v>10567316_01</v>
      </c>
      <c r="G213" s="242" t="s">
        <v>3496</v>
      </c>
      <c r="H213" s="16">
        <f ca="1">TODAY()-표1[[#This Row],[Date]]</f>
        <v>245</v>
      </c>
      <c r="I213" s="7" t="s">
        <v>3392</v>
      </c>
      <c r="J213" s="7"/>
      <c r="K213" s="7"/>
    </row>
    <row r="214" spans="1:11" hidden="1">
      <c r="A214" s="232">
        <v>45908</v>
      </c>
      <c r="B214" s="241">
        <v>46</v>
      </c>
      <c r="C214" s="252" t="s">
        <v>3427</v>
      </c>
      <c r="D214" s="252" t="s">
        <v>3428</v>
      </c>
      <c r="E214" s="252" t="s">
        <v>3429</v>
      </c>
      <c r="F214" s="258" t="str">
        <f>VLOOKUP(D214,Parts!D:N, 11,FALSE)</f>
        <v>10567316_01</v>
      </c>
      <c r="G214" s="242" t="s">
        <v>3497</v>
      </c>
      <c r="H214" s="16">
        <f ca="1">TODAY()-표1[[#This Row],[Date]]</f>
        <v>245</v>
      </c>
      <c r="I214" s="7" t="s">
        <v>3392</v>
      </c>
      <c r="J214" s="7"/>
      <c r="K214" s="7"/>
    </row>
    <row r="215" spans="1:11">
      <c r="A215" s="232">
        <v>45908</v>
      </c>
      <c r="B215" s="241">
        <v>49</v>
      </c>
      <c r="C215" s="252" t="s">
        <v>3432</v>
      </c>
      <c r="D215" s="252" t="s">
        <v>3397</v>
      </c>
      <c r="E215" s="252" t="s">
        <v>3462</v>
      </c>
      <c r="F215" s="258" t="str">
        <f>VLOOKUP(D215,Parts!D:N, 11,FALSE)</f>
        <v>10907771_02</v>
      </c>
      <c r="G215" s="242" t="s">
        <v>3469</v>
      </c>
      <c r="H215" s="16">
        <f ca="1">TODAY()-표1[[#This Row],[Date]]</f>
        <v>245</v>
      </c>
      <c r="I215" s="7" t="s">
        <v>3392</v>
      </c>
      <c r="J215" s="7"/>
      <c r="K215" s="7"/>
    </row>
    <row r="216" spans="1:11">
      <c r="A216" s="232">
        <v>45908</v>
      </c>
      <c r="B216" s="241">
        <v>49</v>
      </c>
      <c r="C216" s="252" t="s">
        <v>3432</v>
      </c>
      <c r="D216" s="252" t="s">
        <v>3400</v>
      </c>
      <c r="E216" s="252" t="s">
        <v>3462</v>
      </c>
      <c r="F216" s="258" t="str">
        <f>VLOOKUP(D216,Parts!D:N, 11,FALSE)</f>
        <v>10907771_03</v>
      </c>
      <c r="G216" s="242" t="s">
        <v>3469</v>
      </c>
      <c r="H216" s="16">
        <f ca="1">TODAY()-표1[[#This Row],[Date]]</f>
        <v>245</v>
      </c>
      <c r="I216" s="7" t="s">
        <v>3392</v>
      </c>
      <c r="J216" s="7"/>
      <c r="K216" s="7"/>
    </row>
    <row r="217" spans="1:11" ht="16.5" hidden="1">
      <c r="A217" s="232">
        <v>45908</v>
      </c>
      <c r="B217" s="241">
        <v>49</v>
      </c>
      <c r="C217" s="259" t="s">
        <v>3375</v>
      </c>
      <c r="D217" s="259" t="s">
        <v>3405</v>
      </c>
      <c r="E217" s="178" t="s">
        <v>3390</v>
      </c>
      <c r="F217" s="258">
        <f>VLOOKUP(D217,Parts!D:N, 11,FALSE)</f>
        <v>1</v>
      </c>
      <c r="G217" s="242" t="s">
        <v>3479</v>
      </c>
      <c r="H217" s="16">
        <f ca="1">TODAY()-표1[[#This Row],[Date]]</f>
        <v>245</v>
      </c>
      <c r="I217" s="7" t="s">
        <v>3392</v>
      </c>
      <c r="J217" s="7"/>
      <c r="K217" s="7"/>
    </row>
    <row r="218" spans="1:11" ht="15" hidden="1">
      <c r="A218" s="232">
        <v>45905</v>
      </c>
      <c r="B218" s="241">
        <v>24</v>
      </c>
      <c r="C218" s="91" t="s">
        <v>235</v>
      </c>
      <c r="D218" s="18" t="s">
        <v>3348</v>
      </c>
      <c r="E218" s="91" t="s">
        <v>3440</v>
      </c>
      <c r="F218" s="169">
        <f>VLOOKUP(D218,Parts!D:N, 11,FALSE)</f>
        <v>10867661</v>
      </c>
      <c r="G218" s="242" t="s">
        <v>3498</v>
      </c>
      <c r="H218" s="16">
        <f ca="1">TODAY()-표1[[#This Row],[Date]]</f>
        <v>248</v>
      </c>
      <c r="I218" s="7" t="s">
        <v>3392</v>
      </c>
      <c r="J218" s="7"/>
      <c r="K218" s="7"/>
    </row>
    <row r="219" spans="1:11" ht="16.5" hidden="1">
      <c r="A219" s="232">
        <v>45904</v>
      </c>
      <c r="B219" s="241">
        <v>48</v>
      </c>
      <c r="C219" s="259" t="s">
        <v>3375</v>
      </c>
      <c r="D219" s="259" t="s">
        <v>3405</v>
      </c>
      <c r="E219" s="178" t="s">
        <v>3390</v>
      </c>
      <c r="F219" s="258">
        <f>VLOOKUP(D219,Parts!D:N, 11,FALSE)</f>
        <v>1</v>
      </c>
      <c r="G219" s="242" t="s">
        <v>3479</v>
      </c>
      <c r="H219" s="16">
        <f ca="1">TODAY()-표1[[#This Row],[Date]]</f>
        <v>249</v>
      </c>
      <c r="I219" s="7" t="s">
        <v>3392</v>
      </c>
      <c r="J219" s="7"/>
      <c r="K219" s="7"/>
    </row>
    <row r="220" spans="1:11" ht="16.5" hidden="1">
      <c r="A220" s="232">
        <v>45904</v>
      </c>
      <c r="B220" s="241">
        <v>51</v>
      </c>
      <c r="C220" s="259" t="s">
        <v>3375</v>
      </c>
      <c r="D220" s="259" t="s">
        <v>3405</v>
      </c>
      <c r="E220" s="178" t="s">
        <v>3390</v>
      </c>
      <c r="F220" s="258">
        <f>VLOOKUP(D220,Parts!D:N, 11,FALSE)</f>
        <v>1</v>
      </c>
      <c r="G220" s="242" t="s">
        <v>3479</v>
      </c>
      <c r="H220" s="16">
        <f ca="1">TODAY()-표1[[#This Row],[Date]]</f>
        <v>249</v>
      </c>
      <c r="I220" s="7" t="s">
        <v>3392</v>
      </c>
      <c r="J220" s="7"/>
      <c r="K220" s="7"/>
    </row>
    <row r="221" spans="1:11" hidden="1">
      <c r="A221" s="232">
        <v>45904</v>
      </c>
      <c r="B221" s="241">
        <v>47</v>
      </c>
      <c r="C221" s="252" t="s">
        <v>3427</v>
      </c>
      <c r="D221" s="252" t="s">
        <v>3466</v>
      </c>
      <c r="E221" s="252" t="s">
        <v>3395</v>
      </c>
      <c r="F221" s="169" t="str">
        <f>VLOOKUP(D221,Parts!D:N, 11,FALSE)</f>
        <v>10567315_01</v>
      </c>
      <c r="G221" s="242" t="s">
        <v>3499</v>
      </c>
      <c r="H221" s="16">
        <f ca="1">TODAY()-표1[[#This Row],[Date]]</f>
        <v>249</v>
      </c>
      <c r="I221" s="7" t="s">
        <v>3392</v>
      </c>
      <c r="J221" s="7"/>
      <c r="K221" s="7"/>
    </row>
    <row r="222" spans="1:11">
      <c r="A222" s="232">
        <v>45903</v>
      </c>
      <c r="B222" s="241">
        <v>26</v>
      </c>
      <c r="C222" s="252" t="s">
        <v>3432</v>
      </c>
      <c r="D222" s="252" t="s">
        <v>3397</v>
      </c>
      <c r="E222" s="252" t="s">
        <v>3462</v>
      </c>
      <c r="F222" s="258" t="str">
        <f>VLOOKUP(D222,Parts!D:N, 11,FALSE)</f>
        <v>10907771_02</v>
      </c>
      <c r="G222" s="242" t="s">
        <v>3469</v>
      </c>
      <c r="H222" s="16">
        <f ca="1">TODAY()-표1[[#This Row],[Date]]</f>
        <v>250</v>
      </c>
      <c r="I222" s="7" t="s">
        <v>3392</v>
      </c>
      <c r="J222" s="7"/>
      <c r="K222" s="7"/>
    </row>
    <row r="223" spans="1:11">
      <c r="A223" s="232">
        <v>45903</v>
      </c>
      <c r="B223" s="241">
        <v>26</v>
      </c>
      <c r="C223" s="252" t="s">
        <v>3432</v>
      </c>
      <c r="D223" s="252" t="s">
        <v>3400</v>
      </c>
      <c r="E223" s="252" t="s">
        <v>3462</v>
      </c>
      <c r="F223" s="258" t="str">
        <f>VLOOKUP(D223,Parts!D:N, 11,FALSE)</f>
        <v>10907771_03</v>
      </c>
      <c r="G223" s="242" t="s">
        <v>3469</v>
      </c>
      <c r="H223" s="16">
        <f ca="1">TODAY()-표1[[#This Row],[Date]]</f>
        <v>250</v>
      </c>
      <c r="I223" s="7" t="s">
        <v>3392</v>
      </c>
      <c r="J223" s="7"/>
      <c r="K223" s="7"/>
    </row>
    <row r="224" spans="1:11" ht="16.5" hidden="1">
      <c r="A224" s="232">
        <v>45903</v>
      </c>
      <c r="B224" s="241">
        <v>52</v>
      </c>
      <c r="C224" s="259" t="s">
        <v>3375</v>
      </c>
      <c r="D224" s="259" t="s">
        <v>3405</v>
      </c>
      <c r="E224" s="178" t="s">
        <v>3390</v>
      </c>
      <c r="F224" s="258">
        <f>VLOOKUP(D224,Parts!D:N, 11,FALSE)</f>
        <v>1</v>
      </c>
      <c r="G224" s="242" t="s">
        <v>3479</v>
      </c>
      <c r="H224" s="16">
        <f ca="1">TODAY()-표1[[#This Row],[Date]]</f>
        <v>250</v>
      </c>
      <c r="I224" s="7" t="s">
        <v>3392</v>
      </c>
      <c r="J224" s="7"/>
      <c r="K224" s="7"/>
    </row>
    <row r="225" spans="1:11" hidden="1">
      <c r="A225" s="232">
        <v>45902</v>
      </c>
      <c r="B225" s="241">
        <v>26</v>
      </c>
      <c r="C225" s="252" t="s">
        <v>3427</v>
      </c>
      <c r="D225" s="252" t="s">
        <v>3466</v>
      </c>
      <c r="E225" s="252" t="s">
        <v>3395</v>
      </c>
      <c r="F225" s="258" t="str">
        <f>VLOOKUP(D225,Parts!D:N, 11,FALSE)</f>
        <v>10567315_01</v>
      </c>
      <c r="G225" s="242" t="s">
        <v>3484</v>
      </c>
      <c r="H225" s="16">
        <f ca="1">TODAY()-표1[[#This Row],[Date]]</f>
        <v>251</v>
      </c>
      <c r="I225" s="7" t="s">
        <v>3392</v>
      </c>
      <c r="J225" s="7"/>
      <c r="K225" s="7"/>
    </row>
    <row r="226" spans="1:11">
      <c r="A226" s="232">
        <v>45901</v>
      </c>
      <c r="B226" s="241">
        <v>39</v>
      </c>
      <c r="C226" s="252" t="s">
        <v>3432</v>
      </c>
      <c r="D226" s="252" t="s">
        <v>3400</v>
      </c>
      <c r="E226" s="252" t="s">
        <v>3500</v>
      </c>
      <c r="F226" s="258" t="str">
        <f>VLOOKUP(D226,Parts!D:N, 11,FALSE)</f>
        <v>10907771_03</v>
      </c>
      <c r="G226" s="242" t="s">
        <v>3439</v>
      </c>
      <c r="H226" s="16">
        <f ca="1">TODAY()-표1[[#This Row],[Date]]</f>
        <v>252</v>
      </c>
      <c r="I226" s="7" t="s">
        <v>3392</v>
      </c>
      <c r="J226"/>
      <c r="K226"/>
    </row>
    <row r="227" spans="1:11" hidden="1">
      <c r="A227" s="232">
        <v>45896</v>
      </c>
      <c r="B227" s="241">
        <v>2</v>
      </c>
      <c r="C227" s="252" t="s">
        <v>3427</v>
      </c>
      <c r="D227" s="252" t="s">
        <v>3466</v>
      </c>
      <c r="E227" s="252" t="s">
        <v>3395</v>
      </c>
      <c r="F227" s="258" t="str">
        <f>VLOOKUP(D227,Parts!D:N, 11,FALSE)</f>
        <v>10567315_01</v>
      </c>
      <c r="G227" s="242" t="s">
        <v>3495</v>
      </c>
      <c r="H227" s="16">
        <f ca="1">TODAY()-표1[[#This Row],[Date]]</f>
        <v>257</v>
      </c>
      <c r="I227" s="7" t="s">
        <v>3392</v>
      </c>
      <c r="J227" s="7"/>
      <c r="K227" s="7"/>
    </row>
    <row r="228" spans="1:11" ht="16.5" hidden="1">
      <c r="A228" s="232">
        <v>45896</v>
      </c>
      <c r="B228" s="241">
        <v>3</v>
      </c>
      <c r="C228" s="259" t="s">
        <v>3375</v>
      </c>
      <c r="D228" s="259" t="s">
        <v>3405</v>
      </c>
      <c r="E228" s="178" t="s">
        <v>3390</v>
      </c>
      <c r="F228" s="258">
        <f>VLOOKUP(D228,Parts!D:N, 11,FALSE)</f>
        <v>1</v>
      </c>
      <c r="G228" s="242" t="s">
        <v>3501</v>
      </c>
      <c r="H228" s="16">
        <f ca="1">TODAY()-표1[[#This Row],[Date]]</f>
        <v>257</v>
      </c>
      <c r="I228" s="7" t="s">
        <v>3392</v>
      </c>
      <c r="J228" s="7"/>
      <c r="K228" s="7"/>
    </row>
    <row r="229" spans="1:11" hidden="1">
      <c r="A229" s="232">
        <v>45896</v>
      </c>
      <c r="B229" s="241">
        <v>3</v>
      </c>
      <c r="C229" s="252" t="s">
        <v>3427</v>
      </c>
      <c r="D229" s="252" t="s">
        <v>3428</v>
      </c>
      <c r="E229" s="252" t="s">
        <v>3429</v>
      </c>
      <c r="F229" s="258" t="str">
        <f>VLOOKUP(D229,Parts!D:N, 11,FALSE)</f>
        <v>10567316_01</v>
      </c>
      <c r="G229" s="242" t="s">
        <v>3502</v>
      </c>
      <c r="H229" s="16">
        <f ca="1">TODAY()-표1[[#This Row],[Date]]</f>
        <v>257</v>
      </c>
      <c r="I229" s="7" t="s">
        <v>3392</v>
      </c>
      <c r="J229" s="7"/>
      <c r="K229" s="7"/>
    </row>
    <row r="230" spans="1:11" ht="16.5" hidden="1">
      <c r="A230" s="232">
        <v>45896</v>
      </c>
      <c r="B230" s="241">
        <v>3</v>
      </c>
      <c r="C230" s="252" t="s">
        <v>478</v>
      </c>
      <c r="D230" s="252" t="s">
        <v>3464</v>
      </c>
      <c r="E230" s="252" t="s">
        <v>3465</v>
      </c>
      <c r="F230" s="258">
        <f>VLOOKUP(D230,Parts!D:N, 11,FALSE)</f>
        <v>10409303</v>
      </c>
      <c r="G230" s="242" t="s">
        <v>3490</v>
      </c>
      <c r="H230" s="16">
        <f ca="1">TODAY()-표1[[#This Row],[Date]]</f>
        <v>257</v>
      </c>
      <c r="I230" s="7" t="s">
        <v>3392</v>
      </c>
      <c r="J230" s="7"/>
      <c r="K230" s="7"/>
    </row>
    <row r="231" spans="1:11" ht="16.5" hidden="1">
      <c r="A231" s="232">
        <v>45891</v>
      </c>
      <c r="B231" s="241">
        <v>32</v>
      </c>
      <c r="C231" s="89" t="s">
        <v>321</v>
      </c>
      <c r="D231" s="90" t="s">
        <v>3503</v>
      </c>
      <c r="E231" s="89" t="s">
        <v>3184</v>
      </c>
      <c r="F231" s="169" t="str">
        <f>VLOOKUP(D231,Parts!D:N, 11,FALSE)</f>
        <v>10412613_04</v>
      </c>
      <c r="G231" s="242" t="s">
        <v>3394</v>
      </c>
      <c r="H231" s="16">
        <f ca="1">TODAY()-표1[[#This Row],[Date]]</f>
        <v>262</v>
      </c>
      <c r="I231" s="7" t="s">
        <v>3392</v>
      </c>
      <c r="J231" s="7"/>
      <c r="K231" s="7"/>
    </row>
    <row r="232" spans="1:11" ht="16.5" hidden="1">
      <c r="A232" s="232">
        <v>45889</v>
      </c>
      <c r="B232" s="241">
        <v>39</v>
      </c>
      <c r="C232" s="259" t="s">
        <v>3375</v>
      </c>
      <c r="D232" s="259" t="s">
        <v>3405</v>
      </c>
      <c r="E232" s="178" t="s">
        <v>3406</v>
      </c>
      <c r="F232" s="258">
        <f>VLOOKUP(D232,Parts!D:N, 11,FALSE)</f>
        <v>1</v>
      </c>
      <c r="G232" s="242" t="s">
        <v>3504</v>
      </c>
      <c r="H232" s="16">
        <f ca="1">TODAY()-표1[[#This Row],[Date]]</f>
        <v>264</v>
      </c>
      <c r="I232" s="7" t="s">
        <v>3392</v>
      </c>
      <c r="J232" s="7"/>
      <c r="K232" s="7"/>
    </row>
    <row r="233" spans="1:11" hidden="1">
      <c r="A233" s="232">
        <v>45887</v>
      </c>
      <c r="B233" s="241">
        <v>39</v>
      </c>
      <c r="C233" s="252" t="s">
        <v>3375</v>
      </c>
      <c r="D233" s="252" t="s">
        <v>3405</v>
      </c>
      <c r="E233" s="252" t="s">
        <v>3390</v>
      </c>
      <c r="F233" s="258">
        <f>VLOOKUP(D233,Parts!D:N, 11,FALSE)</f>
        <v>1</v>
      </c>
      <c r="G233" s="242" t="s">
        <v>3505</v>
      </c>
      <c r="H233" s="16">
        <f ca="1">TODAY()-표1[[#This Row],[Date]]</f>
        <v>266</v>
      </c>
      <c r="I233" s="7" t="s">
        <v>3392</v>
      </c>
      <c r="J233" s="7"/>
      <c r="K233" s="7"/>
    </row>
    <row r="234" spans="1:11" hidden="1">
      <c r="A234" s="232">
        <v>45883</v>
      </c>
      <c r="B234" s="241">
        <v>2</v>
      </c>
      <c r="C234" s="252" t="s">
        <v>3427</v>
      </c>
      <c r="D234" s="252" t="s">
        <v>3466</v>
      </c>
      <c r="E234" s="252" t="s">
        <v>3395</v>
      </c>
      <c r="F234" s="258" t="str">
        <f>VLOOKUP(D234,Parts!D:N, 11,FALSE)</f>
        <v>10567315_01</v>
      </c>
      <c r="G234" s="242" t="s">
        <v>3506</v>
      </c>
      <c r="H234" s="16">
        <f ca="1">TODAY()-표1[[#This Row],[Date]]</f>
        <v>270</v>
      </c>
      <c r="I234" s="7" t="s">
        <v>3392</v>
      </c>
      <c r="J234" s="7"/>
      <c r="K234" s="7"/>
    </row>
    <row r="235" spans="1:11" hidden="1">
      <c r="A235" s="232">
        <v>45882</v>
      </c>
      <c r="B235" s="241">
        <v>48</v>
      </c>
      <c r="C235" s="252" t="s">
        <v>3427</v>
      </c>
      <c r="D235" s="252" t="s">
        <v>3428</v>
      </c>
      <c r="E235" s="252" t="s">
        <v>3429</v>
      </c>
      <c r="F235" s="258" t="str">
        <f>VLOOKUP(D235,Parts!D:N, 11,FALSE)</f>
        <v>10567316_01</v>
      </c>
      <c r="G235" s="242" t="s">
        <v>3507</v>
      </c>
      <c r="H235" s="16">
        <f ca="1">TODAY()-표1[[#This Row],[Date]]</f>
        <v>271</v>
      </c>
      <c r="I235" s="7" t="s">
        <v>3392</v>
      </c>
      <c r="J235" s="7"/>
      <c r="K235" s="7"/>
    </row>
    <row r="236" spans="1:11" hidden="1">
      <c r="A236" s="232">
        <v>45881</v>
      </c>
      <c r="B236" s="241">
        <v>2</v>
      </c>
      <c r="C236" s="252" t="s">
        <v>3375</v>
      </c>
      <c r="D236" s="252" t="s">
        <v>3405</v>
      </c>
      <c r="E236" s="252" t="s">
        <v>3390</v>
      </c>
      <c r="F236" s="258">
        <f>VLOOKUP(D236,Parts!D:N, 11,FALSE)</f>
        <v>1</v>
      </c>
      <c r="G236" s="242" t="s">
        <v>3476</v>
      </c>
      <c r="H236" s="16">
        <f ca="1">TODAY()-표1[[#This Row],[Date]]</f>
        <v>272</v>
      </c>
      <c r="I236" s="7" t="s">
        <v>3392</v>
      </c>
      <c r="J236" s="7"/>
      <c r="K236" s="7"/>
    </row>
    <row r="237" spans="1:11" hidden="1">
      <c r="A237" s="232">
        <v>45876</v>
      </c>
      <c r="B237" s="241">
        <v>12</v>
      </c>
      <c r="C237" s="252" t="s">
        <v>3375</v>
      </c>
      <c r="D237" s="252" t="s">
        <v>3405</v>
      </c>
      <c r="E237" s="252" t="s">
        <v>3390</v>
      </c>
      <c r="F237" s="258">
        <f>VLOOKUP(D237,Parts!D:N, 11,FALSE)</f>
        <v>1</v>
      </c>
      <c r="G237" s="242" t="s">
        <v>3476</v>
      </c>
      <c r="H237" s="16">
        <f ca="1">TODAY()-표1[[#This Row],[Date]]</f>
        <v>277</v>
      </c>
      <c r="I237" s="7" t="s">
        <v>3392</v>
      </c>
      <c r="J237" s="7"/>
      <c r="K237" s="7"/>
    </row>
    <row r="238" spans="1:11" hidden="1">
      <c r="A238" s="232">
        <v>45876</v>
      </c>
      <c r="B238" s="241">
        <v>91</v>
      </c>
      <c r="C238" s="252" t="s">
        <v>3389</v>
      </c>
      <c r="D238" s="252" t="s">
        <v>3340</v>
      </c>
      <c r="E238" s="252" t="s">
        <v>3390</v>
      </c>
      <c r="F238" s="258" t="str">
        <f>VLOOKUP(D238,Parts!D:N, 11,FALSE)</f>
        <v>10764610_01</v>
      </c>
      <c r="G238" s="242" t="s">
        <v>3508</v>
      </c>
      <c r="H238" s="16">
        <f ca="1">TODAY()-표1[[#This Row],[Date]]</f>
        <v>277</v>
      </c>
      <c r="I238" s="7" t="s">
        <v>3392</v>
      </c>
      <c r="J238" s="7"/>
      <c r="K238" s="7"/>
    </row>
    <row r="239" spans="1:11" hidden="1">
      <c r="A239" s="232">
        <v>45869</v>
      </c>
      <c r="B239" s="241">
        <v>11</v>
      </c>
      <c r="C239" s="252" t="s">
        <v>3375</v>
      </c>
      <c r="D239" s="252" t="s">
        <v>3405</v>
      </c>
      <c r="E239" s="252" t="s">
        <v>3390</v>
      </c>
      <c r="F239" s="258">
        <f>VLOOKUP(D239,Parts!D:N, 11,FALSE)</f>
        <v>1</v>
      </c>
      <c r="G239" s="242" t="s">
        <v>3476</v>
      </c>
      <c r="H239" s="16">
        <f ca="1">TODAY()-표1[[#This Row],[Date]]</f>
        <v>284</v>
      </c>
      <c r="I239" s="7" t="s">
        <v>3392</v>
      </c>
      <c r="J239" s="7"/>
      <c r="K239" s="7"/>
    </row>
    <row r="240" spans="1:11">
      <c r="A240" s="232">
        <v>45867</v>
      </c>
      <c r="B240" s="241">
        <v>20</v>
      </c>
      <c r="C240" s="252" t="s">
        <v>3432</v>
      </c>
      <c r="D240" s="252" t="s">
        <v>3397</v>
      </c>
      <c r="E240" s="252"/>
      <c r="F240" s="258" t="str">
        <f>VLOOKUP(D240,Parts!D:N, 11,FALSE)</f>
        <v>10907771_02</v>
      </c>
      <c r="G240" s="242" t="s">
        <v>3439</v>
      </c>
      <c r="H240" s="16">
        <f ca="1">TODAY()-표1[[#This Row],[Date]]</f>
        <v>286</v>
      </c>
      <c r="I240" s="7" t="s">
        <v>3392</v>
      </c>
      <c r="J240"/>
      <c r="K240"/>
    </row>
    <row r="241" spans="1:11">
      <c r="A241" s="232">
        <v>45867</v>
      </c>
      <c r="B241" s="241">
        <v>20</v>
      </c>
      <c r="C241" s="252" t="s">
        <v>3432</v>
      </c>
      <c r="D241" s="252" t="s">
        <v>3400</v>
      </c>
      <c r="E241" s="168"/>
      <c r="F241" s="169" t="str">
        <f>VLOOKUP(D241,Parts!D:N, 11,FALSE)</f>
        <v>10907771_03</v>
      </c>
      <c r="G241" s="242" t="s">
        <v>3439</v>
      </c>
      <c r="H241" s="16">
        <f ca="1">TODAY()-표1[[#This Row],[Date]]</f>
        <v>286</v>
      </c>
      <c r="I241" s="7" t="s">
        <v>3392</v>
      </c>
      <c r="J241" s="7"/>
      <c r="K241" s="7"/>
    </row>
    <row r="242" spans="1:11" hidden="1">
      <c r="A242" s="232">
        <v>45866</v>
      </c>
      <c r="B242" s="241">
        <v>47</v>
      </c>
      <c r="C242" s="252" t="s">
        <v>3375</v>
      </c>
      <c r="D242" s="252" t="s">
        <v>3405</v>
      </c>
      <c r="E242" s="252" t="s">
        <v>3390</v>
      </c>
      <c r="F242" s="258">
        <f>VLOOKUP(D242,Parts!D:N, 11,FALSE)</f>
        <v>1</v>
      </c>
      <c r="G242" s="242" t="s">
        <v>3505</v>
      </c>
      <c r="H242" s="16">
        <f ca="1">TODAY()-표1[[#This Row],[Date]]</f>
        <v>287</v>
      </c>
      <c r="I242" s="7" t="s">
        <v>3392</v>
      </c>
      <c r="J242" s="7"/>
      <c r="K242" s="7"/>
    </row>
    <row r="243" spans="1:11" hidden="1">
      <c r="A243" s="232">
        <v>45861</v>
      </c>
      <c r="B243" s="241">
        <v>13</v>
      </c>
      <c r="C243" s="252" t="s">
        <v>3375</v>
      </c>
      <c r="D243" s="252" t="s">
        <v>3405</v>
      </c>
      <c r="E243" s="252" t="s">
        <v>3390</v>
      </c>
      <c r="F243" s="258">
        <f>VLOOKUP(D243,Parts!D:N, 11,FALSE)</f>
        <v>1</v>
      </c>
      <c r="G243" s="242" t="s">
        <v>3505</v>
      </c>
      <c r="H243" s="16">
        <f ca="1">TODAY()-표1[[#This Row],[Date]]</f>
        <v>292</v>
      </c>
      <c r="I243" s="7" t="s">
        <v>3392</v>
      </c>
      <c r="J243" s="7"/>
      <c r="K243" s="7"/>
    </row>
    <row r="244" spans="1:11" hidden="1">
      <c r="A244" s="232">
        <v>45861</v>
      </c>
      <c r="B244" s="241">
        <v>32</v>
      </c>
      <c r="C244" s="252" t="s">
        <v>1715</v>
      </c>
      <c r="D244" s="252" t="s">
        <v>3509</v>
      </c>
      <c r="E244" s="252" t="s">
        <v>3510</v>
      </c>
      <c r="F244" s="258">
        <f>VLOOKUP(D244,Parts!D:N, 11,FALSE)</f>
        <v>10408341</v>
      </c>
      <c r="G244" s="242" t="s">
        <v>3452</v>
      </c>
      <c r="H244" s="16">
        <f ca="1">TODAY()-표1[[#This Row],[Date]]</f>
        <v>292</v>
      </c>
      <c r="I244" s="7" t="s">
        <v>3392</v>
      </c>
      <c r="J244" s="7"/>
      <c r="K244" s="7"/>
    </row>
    <row r="245" spans="1:11" hidden="1">
      <c r="A245" s="232">
        <v>45855</v>
      </c>
      <c r="B245" s="241">
        <v>88</v>
      </c>
      <c r="C245" s="252" t="s">
        <v>3427</v>
      </c>
      <c r="D245" s="252" t="s">
        <v>3466</v>
      </c>
      <c r="E245" s="252" t="s">
        <v>3395</v>
      </c>
      <c r="F245" s="258" t="str">
        <f>VLOOKUP(D245,Parts!D:N, 11,FALSE)</f>
        <v>10567315_01</v>
      </c>
      <c r="G245" s="242" t="s">
        <v>3511</v>
      </c>
      <c r="H245" s="16">
        <f ca="1">TODAY()-표1[[#This Row],[Date]]</f>
        <v>298</v>
      </c>
      <c r="I245" s="7" t="s">
        <v>3392</v>
      </c>
      <c r="J245" s="7"/>
      <c r="K245" s="7"/>
    </row>
    <row r="246" spans="1:11" hidden="1">
      <c r="A246" s="232">
        <v>45852</v>
      </c>
      <c r="B246" s="241">
        <v>88</v>
      </c>
      <c r="C246" s="252" t="s">
        <v>3451</v>
      </c>
      <c r="D246" s="252" t="s">
        <v>408</v>
      </c>
      <c r="E246" s="252" t="s">
        <v>409</v>
      </c>
      <c r="F246" s="258" t="str">
        <f>VLOOKUP(D246,Parts!D:N, 11,FALSE)</f>
        <v>10411039_01</v>
      </c>
      <c r="G246" s="242" t="s">
        <v>3452</v>
      </c>
      <c r="H246" s="16">
        <f ca="1">TODAY()-표1[[#This Row],[Date]]</f>
        <v>301</v>
      </c>
      <c r="I246" s="7" t="s">
        <v>3392</v>
      </c>
      <c r="J246" s="7"/>
      <c r="K246" s="7"/>
    </row>
    <row r="247" spans="1:11" hidden="1">
      <c r="A247" s="232">
        <v>45849</v>
      </c>
      <c r="B247" s="241">
        <v>53</v>
      </c>
      <c r="C247" s="252" t="s">
        <v>3389</v>
      </c>
      <c r="D247" s="252" t="s">
        <v>3340</v>
      </c>
      <c r="E247" s="252" t="s">
        <v>3390</v>
      </c>
      <c r="F247" s="258" t="str">
        <f>VLOOKUP(D247,Parts!D:N, 11,FALSE)</f>
        <v>10764610_01</v>
      </c>
      <c r="G247" s="242" t="s">
        <v>3508</v>
      </c>
      <c r="H247" s="16">
        <f ca="1">TODAY()-표1[[#This Row],[Date]]</f>
        <v>304</v>
      </c>
      <c r="I247" s="7" t="s">
        <v>3392</v>
      </c>
      <c r="J247" s="7"/>
      <c r="K247" s="7"/>
    </row>
    <row r="248" spans="1:11" ht="15" hidden="1">
      <c r="A248" s="232">
        <v>45849</v>
      </c>
      <c r="B248" s="241">
        <v>47</v>
      </c>
      <c r="C248" s="252" t="s">
        <v>478</v>
      </c>
      <c r="D248" s="252" t="s">
        <v>476</v>
      </c>
      <c r="E248" s="91" t="s">
        <v>3440</v>
      </c>
      <c r="F248" s="258">
        <f>VLOOKUP(D248,Parts!D:N, 11,FALSE)</f>
        <v>10867661</v>
      </c>
      <c r="G248" s="242" t="s">
        <v>3512</v>
      </c>
      <c r="H248" s="16">
        <f ca="1">TODAY()-표1[[#This Row],[Date]]</f>
        <v>304</v>
      </c>
      <c r="I248" s="7" t="s">
        <v>3392</v>
      </c>
      <c r="J248" s="7"/>
      <c r="K248" s="7"/>
    </row>
    <row r="249" spans="1:11" hidden="1">
      <c r="A249" s="232">
        <v>45849</v>
      </c>
      <c r="B249" s="241">
        <v>47</v>
      </c>
      <c r="C249" s="252" t="s">
        <v>3427</v>
      </c>
      <c r="D249" s="252" t="s">
        <v>3428</v>
      </c>
      <c r="E249" s="252" t="s">
        <v>3429</v>
      </c>
      <c r="F249" s="258" t="str">
        <f>VLOOKUP(D249,Parts!D:N, 11,FALSE)</f>
        <v>10567316_01</v>
      </c>
      <c r="G249" s="242" t="s">
        <v>3513</v>
      </c>
      <c r="H249" s="16">
        <f ca="1">TODAY()-표1[[#This Row],[Date]]</f>
        <v>304</v>
      </c>
      <c r="I249" s="7" t="s">
        <v>3392</v>
      </c>
      <c r="J249" s="7"/>
      <c r="K249" s="7"/>
    </row>
    <row r="250" spans="1:11" hidden="1">
      <c r="A250" s="232">
        <v>45848</v>
      </c>
      <c r="B250" s="241">
        <v>9</v>
      </c>
      <c r="C250" s="252" t="s">
        <v>3389</v>
      </c>
      <c r="D250" s="252" t="s">
        <v>3405</v>
      </c>
      <c r="E250" s="252" t="s">
        <v>3390</v>
      </c>
      <c r="F250" s="258">
        <f>VLOOKUP(D250,Parts!D:N, 11,FALSE)</f>
        <v>1</v>
      </c>
      <c r="G250" s="242" t="s">
        <v>3505</v>
      </c>
      <c r="H250" s="16">
        <f ca="1">TODAY()-표1[[#This Row],[Date]]</f>
        <v>305</v>
      </c>
      <c r="I250" s="7" t="s">
        <v>3392</v>
      </c>
      <c r="J250" s="7"/>
      <c r="K250" s="7"/>
    </row>
    <row r="251" spans="1:11">
      <c r="A251" s="232">
        <v>45848</v>
      </c>
      <c r="B251" s="241">
        <v>39</v>
      </c>
      <c r="C251" s="252" t="s">
        <v>3432</v>
      </c>
      <c r="D251" s="252" t="s">
        <v>3397</v>
      </c>
      <c r="E251" s="252"/>
      <c r="F251" s="258" t="str">
        <f>VLOOKUP(D251,Parts!D:N, 11,FALSE)</f>
        <v>10907771_02</v>
      </c>
      <c r="G251" s="242" t="s">
        <v>3439</v>
      </c>
      <c r="H251" s="16">
        <f ca="1">TODAY()-표1[[#This Row],[Date]]</f>
        <v>305</v>
      </c>
      <c r="I251" s="7" t="s">
        <v>3392</v>
      </c>
      <c r="J251" s="7"/>
      <c r="K251" s="7"/>
    </row>
    <row r="252" spans="1:11">
      <c r="A252" s="232">
        <v>45848</v>
      </c>
      <c r="B252" s="241">
        <v>39</v>
      </c>
      <c r="C252" s="252" t="s">
        <v>3432</v>
      </c>
      <c r="D252" s="252" t="s">
        <v>3400</v>
      </c>
      <c r="E252" s="252"/>
      <c r="F252" s="258" t="str">
        <f>VLOOKUP(D252,Parts!D:N, 11,FALSE)</f>
        <v>10907771_03</v>
      </c>
      <c r="G252" s="242" t="s">
        <v>3439</v>
      </c>
      <c r="H252" s="16">
        <f ca="1">TODAY()-표1[[#This Row],[Date]]</f>
        <v>305</v>
      </c>
      <c r="I252" s="7" t="s">
        <v>3392</v>
      </c>
      <c r="J252" s="7"/>
      <c r="K252" s="7"/>
    </row>
    <row r="253" spans="1:11" hidden="1">
      <c r="A253" s="232">
        <v>45848</v>
      </c>
      <c r="B253" s="241">
        <v>88</v>
      </c>
      <c r="C253" s="252" t="s">
        <v>3427</v>
      </c>
      <c r="D253" s="252" t="s">
        <v>3428</v>
      </c>
      <c r="E253" s="252" t="s">
        <v>3429</v>
      </c>
      <c r="F253" s="258" t="str">
        <f>VLOOKUP(D253,Parts!D:N, 11,FALSE)</f>
        <v>10567316_01</v>
      </c>
      <c r="G253" s="242" t="s">
        <v>3511</v>
      </c>
      <c r="H253" s="16">
        <f ca="1">TODAY()-표1[[#This Row],[Date]]</f>
        <v>305</v>
      </c>
      <c r="I253" s="7" t="s">
        <v>3392</v>
      </c>
      <c r="J253" s="7"/>
      <c r="K253" s="7"/>
    </row>
    <row r="254" spans="1:11" ht="15" hidden="1">
      <c r="A254" s="232">
        <v>45848</v>
      </c>
      <c r="B254" s="241">
        <v>88</v>
      </c>
      <c r="C254" s="252" t="s">
        <v>478</v>
      </c>
      <c r="D254" s="252" t="s">
        <v>476</v>
      </c>
      <c r="E254" s="91" t="s">
        <v>3440</v>
      </c>
      <c r="F254" s="258">
        <f>VLOOKUP(D254,Parts!D:N, 11,FALSE)</f>
        <v>10867661</v>
      </c>
      <c r="G254" s="242" t="s">
        <v>3452</v>
      </c>
      <c r="H254" s="16">
        <f ca="1">TODAY()-표1[[#This Row],[Date]]</f>
        <v>305</v>
      </c>
      <c r="I254" s="7" t="s">
        <v>3392</v>
      </c>
      <c r="J254" s="7"/>
      <c r="K254" s="7"/>
    </row>
    <row r="255" spans="1:11" hidden="1">
      <c r="A255" s="232">
        <v>45848</v>
      </c>
      <c r="B255" s="241">
        <v>40</v>
      </c>
      <c r="C255" s="252" t="s">
        <v>3389</v>
      </c>
      <c r="D255" s="252" t="s">
        <v>3405</v>
      </c>
      <c r="E255" s="252" t="s">
        <v>3390</v>
      </c>
      <c r="F255" s="258">
        <f>VLOOKUP(D255,Parts!D:N, 11,FALSE)</f>
        <v>1</v>
      </c>
      <c r="G255" s="242" t="s">
        <v>3505</v>
      </c>
      <c r="H255" s="16">
        <f ca="1">TODAY()-표1[[#This Row],[Date]]</f>
        <v>305</v>
      </c>
      <c r="I255" s="7" t="s">
        <v>3392</v>
      </c>
      <c r="J255" s="7"/>
      <c r="K255" s="7"/>
    </row>
    <row r="256" spans="1:11" hidden="1">
      <c r="A256" s="232">
        <v>45847</v>
      </c>
      <c r="B256" s="241">
        <v>4</v>
      </c>
      <c r="C256" s="252" t="s">
        <v>3389</v>
      </c>
      <c r="D256" s="252" t="s">
        <v>3405</v>
      </c>
      <c r="E256" s="252" t="s">
        <v>3390</v>
      </c>
      <c r="F256" s="258">
        <f>VLOOKUP(D256,Parts!D:N, 11,FALSE)</f>
        <v>1</v>
      </c>
      <c r="G256" s="242" t="s">
        <v>3514</v>
      </c>
      <c r="H256" s="16">
        <f ca="1">TODAY()-표1[[#This Row],[Date]]</f>
        <v>306</v>
      </c>
      <c r="I256" s="7" t="s">
        <v>3392</v>
      </c>
      <c r="J256" s="7"/>
      <c r="K256" s="7"/>
    </row>
    <row r="257" spans="1:11" hidden="1">
      <c r="A257" s="232">
        <v>45846</v>
      </c>
      <c r="B257" s="241">
        <v>49</v>
      </c>
      <c r="C257" s="252" t="s">
        <v>3389</v>
      </c>
      <c r="D257" s="252" t="s">
        <v>3405</v>
      </c>
      <c r="E257" s="252" t="s">
        <v>3390</v>
      </c>
      <c r="F257" s="258">
        <f>VLOOKUP(D257,Parts!D:N, 11,FALSE)</f>
        <v>1</v>
      </c>
      <c r="G257" s="242" t="s">
        <v>3505</v>
      </c>
      <c r="H257" s="16">
        <f ca="1">TODAY()-표1[[#This Row],[Date]]</f>
        <v>307</v>
      </c>
      <c r="I257" s="7" t="s">
        <v>3392</v>
      </c>
      <c r="J257" s="7"/>
      <c r="K257" s="7"/>
    </row>
    <row r="258" spans="1:11" hidden="1">
      <c r="A258" s="232">
        <v>45841</v>
      </c>
      <c r="B258" s="241">
        <v>27</v>
      </c>
      <c r="C258" s="252" t="s">
        <v>465</v>
      </c>
      <c r="D258" s="252" t="s">
        <v>3335</v>
      </c>
      <c r="E258" s="252"/>
      <c r="F258" s="258" t="str">
        <f>VLOOKUP(D258,Parts!D:N, 11,FALSE)</f>
        <v>10800171_01</v>
      </c>
      <c r="G258" s="242"/>
      <c r="H258" s="16">
        <f ca="1">TODAY()-표1[[#This Row],[Date]]</f>
        <v>312</v>
      </c>
      <c r="I258" s="7" t="s">
        <v>3392</v>
      </c>
      <c r="J258" s="7"/>
      <c r="K258" s="7"/>
    </row>
    <row r="259" spans="1:11" hidden="1">
      <c r="A259" s="232">
        <v>45841</v>
      </c>
      <c r="B259" s="241">
        <v>27</v>
      </c>
      <c r="C259" s="252" t="s">
        <v>3389</v>
      </c>
      <c r="D259" s="252" t="s">
        <v>3340</v>
      </c>
      <c r="E259" s="252" t="s">
        <v>3390</v>
      </c>
      <c r="F259" s="258" t="str">
        <f>VLOOKUP(D259,Parts!D:N, 11,FALSE)</f>
        <v>10764610_01</v>
      </c>
      <c r="G259" s="242" t="s">
        <v>3515</v>
      </c>
      <c r="H259" s="16">
        <f ca="1">TODAY()-표1[[#This Row],[Date]]</f>
        <v>312</v>
      </c>
      <c r="I259" s="7" t="s">
        <v>3392</v>
      </c>
      <c r="J259" s="7"/>
      <c r="K259" s="7"/>
    </row>
    <row r="260" spans="1:11" hidden="1">
      <c r="A260" s="232">
        <v>45841</v>
      </c>
      <c r="B260" s="241">
        <v>69</v>
      </c>
      <c r="C260" s="252" t="s">
        <v>3389</v>
      </c>
      <c r="D260" s="252" t="s">
        <v>3405</v>
      </c>
      <c r="E260" s="252" t="s">
        <v>3390</v>
      </c>
      <c r="F260" s="258">
        <f>VLOOKUP(D260,Parts!D:N, 11,FALSE)</f>
        <v>1</v>
      </c>
      <c r="G260" s="242" t="s">
        <v>3505</v>
      </c>
      <c r="H260" s="16">
        <f ca="1">TODAY()-표1[[#This Row],[Date]]</f>
        <v>312</v>
      </c>
      <c r="I260" s="7" t="s">
        <v>3392</v>
      </c>
      <c r="J260" s="7"/>
      <c r="K260" s="7"/>
    </row>
    <row r="261" spans="1:11" hidden="1">
      <c r="A261" s="232">
        <v>45841</v>
      </c>
      <c r="B261" s="241">
        <v>7</v>
      </c>
      <c r="C261" s="252" t="s">
        <v>3389</v>
      </c>
      <c r="D261" s="252" t="s">
        <v>3405</v>
      </c>
      <c r="E261" s="252" t="s">
        <v>3390</v>
      </c>
      <c r="F261" s="258">
        <f>VLOOKUP(D261,Parts!D:N, 11,FALSE)</f>
        <v>1</v>
      </c>
      <c r="G261" s="242" t="s">
        <v>3505</v>
      </c>
      <c r="H261" s="16">
        <f ca="1">TODAY()-표1[[#This Row],[Date]]</f>
        <v>312</v>
      </c>
      <c r="I261" s="7" t="s">
        <v>3392</v>
      </c>
      <c r="J261" s="7"/>
      <c r="K261" s="7"/>
    </row>
    <row r="262" spans="1:11" ht="15" hidden="1">
      <c r="A262" s="232">
        <v>45840</v>
      </c>
      <c r="B262" s="241">
        <v>45</v>
      </c>
      <c r="C262" s="252" t="s">
        <v>478</v>
      </c>
      <c r="D262" s="252" t="s">
        <v>476</v>
      </c>
      <c r="E262" s="91" t="s">
        <v>3440</v>
      </c>
      <c r="F262" s="258">
        <f>VLOOKUP(D262,Parts!D:N, 11,FALSE)</f>
        <v>10867661</v>
      </c>
      <c r="G262" s="242" t="s">
        <v>3516</v>
      </c>
      <c r="H262" s="16">
        <f ca="1">TODAY()-표1[[#This Row],[Date]]</f>
        <v>313</v>
      </c>
      <c r="I262" s="7" t="s">
        <v>3392</v>
      </c>
      <c r="J262" s="7"/>
      <c r="K262" s="7"/>
    </row>
    <row r="263" spans="1:11" hidden="1">
      <c r="A263" s="232">
        <v>45834</v>
      </c>
      <c r="B263" s="241">
        <v>70</v>
      </c>
      <c r="C263" s="252" t="s">
        <v>3389</v>
      </c>
      <c r="D263" s="252" t="s">
        <v>3405</v>
      </c>
      <c r="E263" s="252" t="s">
        <v>3390</v>
      </c>
      <c r="F263" s="258">
        <f>VLOOKUP(D263,Parts!D:N, 11,FALSE)</f>
        <v>1</v>
      </c>
      <c r="G263" s="242" t="s">
        <v>3505</v>
      </c>
      <c r="H263" s="16">
        <f ca="1">TODAY()-표1[[#This Row],[Date]]</f>
        <v>319</v>
      </c>
      <c r="I263" s="7" t="s">
        <v>3392</v>
      </c>
      <c r="J263" s="7"/>
      <c r="K263" s="7"/>
    </row>
    <row r="264" spans="1:11">
      <c r="A264" s="232">
        <v>45832</v>
      </c>
      <c r="B264" s="241">
        <v>6</v>
      </c>
      <c r="C264" s="252" t="s">
        <v>3432</v>
      </c>
      <c r="D264" s="252" t="s">
        <v>3397</v>
      </c>
      <c r="E264" s="252"/>
      <c r="F264" s="258" t="str">
        <f>VLOOKUP(D264,Parts!D:N, 11,FALSE)</f>
        <v>10907771_02</v>
      </c>
      <c r="G264" s="242" t="s">
        <v>3439</v>
      </c>
      <c r="H264" s="16">
        <f ca="1">TODAY()-표1[[#This Row],[Date]]</f>
        <v>321</v>
      </c>
      <c r="I264" s="7" t="s">
        <v>3392</v>
      </c>
      <c r="J264" s="7"/>
      <c r="K264" s="7"/>
    </row>
    <row r="265" spans="1:11">
      <c r="A265" s="232">
        <v>45832</v>
      </c>
      <c r="B265" s="241">
        <v>6</v>
      </c>
      <c r="C265" s="252" t="s">
        <v>3432</v>
      </c>
      <c r="D265" s="252" t="s">
        <v>3400</v>
      </c>
      <c r="E265" s="252"/>
      <c r="F265" s="258" t="str">
        <f>VLOOKUP(D265,Parts!D:N, 11,FALSE)</f>
        <v>10907771_03</v>
      </c>
      <c r="G265" s="242" t="s">
        <v>3439</v>
      </c>
      <c r="H265" s="16">
        <f ca="1">TODAY()-표1[[#This Row],[Date]]</f>
        <v>321</v>
      </c>
      <c r="I265" s="7" t="s">
        <v>3392</v>
      </c>
      <c r="J265" s="7"/>
      <c r="K265" s="7"/>
    </row>
    <row r="266" spans="1:11" hidden="1">
      <c r="A266" s="232">
        <v>45831</v>
      </c>
      <c r="B266" s="241">
        <v>24</v>
      </c>
      <c r="C266" s="252" t="s">
        <v>3389</v>
      </c>
      <c r="D266" s="252" t="s">
        <v>3405</v>
      </c>
      <c r="E266" s="252" t="s">
        <v>3390</v>
      </c>
      <c r="F266" s="258">
        <f>VLOOKUP(D266,Parts!D:N, 11,FALSE)</f>
        <v>1</v>
      </c>
      <c r="G266" s="242" t="s">
        <v>3505</v>
      </c>
      <c r="H266" s="16">
        <f ca="1">TODAY()-표1[[#This Row],[Date]]</f>
        <v>322</v>
      </c>
      <c r="I266" s="7" t="s">
        <v>3392</v>
      </c>
      <c r="J266" s="7"/>
      <c r="K266" s="7"/>
    </row>
    <row r="267" spans="1:11" hidden="1">
      <c r="A267" s="232">
        <v>45831</v>
      </c>
      <c r="B267" s="241">
        <v>1</v>
      </c>
      <c r="C267" s="252" t="s">
        <v>3389</v>
      </c>
      <c r="D267" s="252" t="s">
        <v>3405</v>
      </c>
      <c r="E267" s="252" t="s">
        <v>3390</v>
      </c>
      <c r="F267" s="258">
        <f>VLOOKUP(D267,Parts!D:N, 11,FALSE)</f>
        <v>1</v>
      </c>
      <c r="G267" s="242" t="s">
        <v>3514</v>
      </c>
      <c r="H267" s="16">
        <f ca="1">TODAY()-표1[[#This Row],[Date]]</f>
        <v>322</v>
      </c>
      <c r="I267" s="7" t="s">
        <v>3392</v>
      </c>
      <c r="J267" s="7"/>
      <c r="K267" s="7"/>
    </row>
    <row r="268" spans="1:11" hidden="1">
      <c r="A268" s="232">
        <v>45831</v>
      </c>
      <c r="B268" s="241">
        <v>46</v>
      </c>
      <c r="C268" s="252" t="s">
        <v>3389</v>
      </c>
      <c r="D268" s="252" t="s">
        <v>3405</v>
      </c>
      <c r="E268" s="252" t="s">
        <v>3390</v>
      </c>
      <c r="F268" s="258">
        <f>VLOOKUP(D268,Parts!D:N, 11,FALSE)</f>
        <v>1</v>
      </c>
      <c r="G268" s="242" t="s">
        <v>3505</v>
      </c>
      <c r="H268" s="16">
        <f ca="1">TODAY()-표1[[#This Row],[Date]]</f>
        <v>322</v>
      </c>
      <c r="I268" s="7" t="s">
        <v>3392</v>
      </c>
      <c r="J268" s="7"/>
      <c r="K268" s="7"/>
    </row>
    <row r="269" spans="1:11">
      <c r="A269" s="232">
        <v>45828</v>
      </c>
      <c r="B269" s="241">
        <v>41</v>
      </c>
      <c r="C269" s="252" t="s">
        <v>3432</v>
      </c>
      <c r="D269" s="252" t="s">
        <v>3397</v>
      </c>
      <c r="E269" s="252"/>
      <c r="F269" s="258" t="str">
        <f>VLOOKUP(D269,Parts!D:N, 11,FALSE)</f>
        <v>10907771_02</v>
      </c>
      <c r="G269" s="242" t="s">
        <v>3517</v>
      </c>
      <c r="H269" s="16">
        <f ca="1">TODAY()-표1[[#This Row],[Date]]</f>
        <v>325</v>
      </c>
      <c r="I269" s="7" t="s">
        <v>3392</v>
      </c>
      <c r="J269" s="7"/>
      <c r="K269" s="7"/>
    </row>
    <row r="270" spans="1:11">
      <c r="A270" s="232">
        <v>45828</v>
      </c>
      <c r="B270" s="241">
        <v>41</v>
      </c>
      <c r="C270" s="252" t="s">
        <v>3432</v>
      </c>
      <c r="D270" s="252" t="s">
        <v>3400</v>
      </c>
      <c r="E270" s="252"/>
      <c r="F270" s="258" t="str">
        <f>VLOOKUP(D270,Parts!D:N, 11,FALSE)</f>
        <v>10907771_03</v>
      </c>
      <c r="G270" s="242" t="s">
        <v>3517</v>
      </c>
      <c r="H270" s="16">
        <f ca="1">TODAY()-표1[[#This Row],[Date]]</f>
        <v>325</v>
      </c>
      <c r="I270" s="7" t="s">
        <v>3392</v>
      </c>
      <c r="J270" s="7"/>
      <c r="K270" s="7"/>
    </row>
    <row r="271" spans="1:11" hidden="1">
      <c r="A271" s="232">
        <v>45827</v>
      </c>
      <c r="B271" s="241">
        <v>45</v>
      </c>
      <c r="C271" s="252" t="s">
        <v>3389</v>
      </c>
      <c r="D271" s="252" t="s">
        <v>3405</v>
      </c>
      <c r="E271" s="252" t="s">
        <v>3390</v>
      </c>
      <c r="F271" s="258">
        <f>VLOOKUP(D271,Parts!D:N, 11,FALSE)</f>
        <v>1</v>
      </c>
      <c r="G271" s="242" t="s">
        <v>3505</v>
      </c>
      <c r="H271" s="16">
        <f ca="1">TODAY()-표1[[#This Row],[Date]]</f>
        <v>326</v>
      </c>
      <c r="I271" s="7" t="s">
        <v>3392</v>
      </c>
      <c r="J271" s="7"/>
      <c r="K271" s="7"/>
    </row>
    <row r="272" spans="1:11" hidden="1">
      <c r="A272" s="232">
        <v>45827</v>
      </c>
      <c r="B272" s="241">
        <v>45</v>
      </c>
      <c r="C272" s="252" t="s">
        <v>3433</v>
      </c>
      <c r="D272" s="252" t="s">
        <v>3405</v>
      </c>
      <c r="E272" s="252" t="s">
        <v>3449</v>
      </c>
      <c r="F272" s="258">
        <f>VLOOKUP(D272,Parts!D:N, 11,FALSE)</f>
        <v>1</v>
      </c>
      <c r="G272" s="242" t="s">
        <v>3505</v>
      </c>
      <c r="H272" s="16">
        <f ca="1">TODAY()-표1[[#This Row],[Date]]</f>
        <v>326</v>
      </c>
      <c r="I272" s="7" t="s">
        <v>3392</v>
      </c>
      <c r="J272" s="7"/>
      <c r="K272" s="7"/>
    </row>
    <row r="273" spans="1:11" hidden="1">
      <c r="A273" s="232">
        <v>45827</v>
      </c>
      <c r="B273" s="241">
        <v>70</v>
      </c>
      <c r="C273" s="252" t="s">
        <v>3433</v>
      </c>
      <c r="D273" s="252" t="s">
        <v>3405</v>
      </c>
      <c r="E273" s="252" t="s">
        <v>3449</v>
      </c>
      <c r="F273" s="258">
        <f>VLOOKUP(D273,Parts!D:N, 11,FALSE)</f>
        <v>1</v>
      </c>
      <c r="G273" s="242" t="s">
        <v>3505</v>
      </c>
      <c r="H273" s="16">
        <f ca="1">TODAY()-표1[[#This Row],[Date]]</f>
        <v>326</v>
      </c>
      <c r="I273" s="7" t="s">
        <v>3392</v>
      </c>
      <c r="J273" s="7"/>
      <c r="K273" s="7"/>
    </row>
    <row r="274" spans="1:11" hidden="1">
      <c r="A274" s="232">
        <v>45821</v>
      </c>
      <c r="B274" s="241">
        <v>2</v>
      </c>
      <c r="C274" s="252" t="s">
        <v>3389</v>
      </c>
      <c r="D274" s="252" t="s">
        <v>3340</v>
      </c>
      <c r="E274" s="252" t="s">
        <v>3390</v>
      </c>
      <c r="F274" s="258" t="str">
        <f>VLOOKUP(D274,Parts!D:N, 11,FALSE)</f>
        <v>10764610_01</v>
      </c>
      <c r="G274" s="242" t="s">
        <v>3508</v>
      </c>
      <c r="H274" s="16">
        <f ca="1">TODAY()-표1[[#This Row],[Date]]</f>
        <v>332</v>
      </c>
      <c r="I274" s="7" t="s">
        <v>3392</v>
      </c>
      <c r="J274" s="7"/>
      <c r="K274" s="7"/>
    </row>
    <row r="275" spans="1:11" ht="15" hidden="1">
      <c r="A275" s="232">
        <v>45820</v>
      </c>
      <c r="B275" s="241">
        <v>40</v>
      </c>
      <c r="C275" s="252" t="s">
        <v>478</v>
      </c>
      <c r="D275" s="252" t="s">
        <v>476</v>
      </c>
      <c r="E275" s="91" t="s">
        <v>3440</v>
      </c>
      <c r="F275" s="258">
        <f>VLOOKUP(D275,Parts!D:N, 11,FALSE)</f>
        <v>10867661</v>
      </c>
      <c r="G275" s="242" t="s">
        <v>3439</v>
      </c>
      <c r="H275" s="16">
        <f ca="1">TODAY()-표1[[#This Row],[Date]]</f>
        <v>333</v>
      </c>
      <c r="I275" s="7" t="s">
        <v>3392</v>
      </c>
      <c r="J275" s="7"/>
      <c r="K275" s="7"/>
    </row>
    <row r="276" spans="1:11">
      <c r="A276" s="232">
        <v>45820</v>
      </c>
      <c r="B276" s="241">
        <v>40</v>
      </c>
      <c r="C276" s="252" t="s">
        <v>3432</v>
      </c>
      <c r="D276" s="252" t="s">
        <v>3397</v>
      </c>
      <c r="E276" s="252"/>
      <c r="F276" s="258" t="str">
        <f>VLOOKUP(D276,Parts!D:N, 11,FALSE)</f>
        <v>10907771_02</v>
      </c>
      <c r="G276" s="242" t="s">
        <v>3419</v>
      </c>
      <c r="H276" s="16">
        <f ca="1">TODAY()-표1[[#This Row],[Date]]</f>
        <v>333</v>
      </c>
      <c r="I276" s="7" t="s">
        <v>3392</v>
      </c>
      <c r="J276" s="7"/>
      <c r="K276" s="7"/>
    </row>
    <row r="277" spans="1:11">
      <c r="A277" s="232">
        <v>45820</v>
      </c>
      <c r="B277" s="241">
        <v>40</v>
      </c>
      <c r="C277" s="252" t="s">
        <v>3432</v>
      </c>
      <c r="D277" s="252" t="s">
        <v>3400</v>
      </c>
      <c r="E277" s="252"/>
      <c r="F277" s="258" t="str">
        <f>VLOOKUP(D277,Parts!D:N, 11,FALSE)</f>
        <v>10907771_03</v>
      </c>
      <c r="G277" s="242" t="s">
        <v>3419</v>
      </c>
      <c r="H277" s="16">
        <f ca="1">TODAY()-표1[[#This Row],[Date]]</f>
        <v>333</v>
      </c>
      <c r="I277" s="7" t="s">
        <v>3392</v>
      </c>
      <c r="J277" s="7"/>
      <c r="K277" s="7"/>
    </row>
    <row r="278" spans="1:11" hidden="1">
      <c r="A278" s="232">
        <v>45820</v>
      </c>
      <c r="B278" s="241">
        <v>47</v>
      </c>
      <c r="C278" s="252" t="s">
        <v>3389</v>
      </c>
      <c r="D278" s="252" t="s">
        <v>3340</v>
      </c>
      <c r="E278" s="252" t="s">
        <v>3390</v>
      </c>
      <c r="F278" s="258" t="str">
        <f>VLOOKUP(D278,Parts!D:N, 11,FALSE)</f>
        <v>10764610_01</v>
      </c>
      <c r="G278" s="242" t="s">
        <v>3518</v>
      </c>
      <c r="H278" s="16">
        <f ca="1">TODAY()-표1[[#This Row],[Date]]</f>
        <v>333</v>
      </c>
      <c r="I278" s="7" t="s">
        <v>3392</v>
      </c>
      <c r="J278" s="7"/>
      <c r="K278" s="7"/>
    </row>
    <row r="279" spans="1:11" hidden="1">
      <c r="A279" s="232">
        <v>45820</v>
      </c>
      <c r="B279" s="241">
        <v>85</v>
      </c>
      <c r="C279" s="252" t="s">
        <v>3389</v>
      </c>
      <c r="D279" s="252" t="s">
        <v>3340</v>
      </c>
      <c r="E279" s="252" t="s">
        <v>3390</v>
      </c>
      <c r="F279" s="258" t="str">
        <f>VLOOKUP(D279,Parts!D:N, 11,FALSE)</f>
        <v>10764610_01</v>
      </c>
      <c r="G279" s="242" t="s">
        <v>3518</v>
      </c>
      <c r="H279" s="16">
        <f ca="1">TODAY()-표1[[#This Row],[Date]]</f>
        <v>333</v>
      </c>
      <c r="I279" s="7" t="s">
        <v>3392</v>
      </c>
      <c r="J279" s="7"/>
      <c r="K279" s="7"/>
    </row>
    <row r="280" spans="1:11" hidden="1">
      <c r="A280" s="232">
        <v>45818</v>
      </c>
      <c r="B280" s="241">
        <v>32</v>
      </c>
      <c r="C280" s="252" t="s">
        <v>3411</v>
      </c>
      <c r="D280" s="252" t="s">
        <v>459</v>
      </c>
      <c r="E280" s="252" t="s">
        <v>3370</v>
      </c>
      <c r="F280" s="258">
        <f>VLOOKUP(D280,Parts!D:N, 11,FALSE)</f>
        <v>10404892</v>
      </c>
      <c r="G280" s="242" t="s">
        <v>3519</v>
      </c>
      <c r="H280" s="16">
        <f ca="1">TODAY()-표1[[#This Row],[Date]]</f>
        <v>335</v>
      </c>
      <c r="I280" s="7" t="s">
        <v>3392</v>
      </c>
      <c r="J280" s="7"/>
      <c r="K280" s="7"/>
    </row>
    <row r="281" spans="1:11" hidden="1">
      <c r="A281" s="232">
        <v>45813</v>
      </c>
      <c r="B281" s="241">
        <v>32</v>
      </c>
      <c r="C281" s="252" t="s">
        <v>3427</v>
      </c>
      <c r="D281" s="252" t="s">
        <v>3428</v>
      </c>
      <c r="E281" s="252" t="s">
        <v>3429</v>
      </c>
      <c r="F281" s="258" t="str">
        <f>VLOOKUP(D281,Parts!D:N, 11,FALSE)</f>
        <v>10567316_01</v>
      </c>
      <c r="G281" s="242" t="s">
        <v>3511</v>
      </c>
      <c r="H281" s="16">
        <f ca="1">TODAY()-표1[[#This Row],[Date]]</f>
        <v>340</v>
      </c>
      <c r="I281" s="7" t="s">
        <v>3392</v>
      </c>
      <c r="J281" s="7"/>
      <c r="K281" s="7"/>
    </row>
    <row r="282" spans="1:11" hidden="1">
      <c r="A282" s="232">
        <v>45813</v>
      </c>
      <c r="B282" s="241">
        <v>32</v>
      </c>
      <c r="C282" s="252" t="s">
        <v>3433</v>
      </c>
      <c r="D282" s="252" t="s">
        <v>3405</v>
      </c>
      <c r="E282" s="252" t="s">
        <v>3449</v>
      </c>
      <c r="F282" s="258">
        <f>VLOOKUP(D282,Parts!D:N, 11,FALSE)</f>
        <v>1</v>
      </c>
      <c r="G282" s="242" t="s">
        <v>3505</v>
      </c>
      <c r="H282" s="16">
        <f ca="1">TODAY()-표1[[#This Row],[Date]]</f>
        <v>340</v>
      </c>
      <c r="I282" s="7" t="s">
        <v>3392</v>
      </c>
      <c r="J282" s="7"/>
      <c r="K282" s="7"/>
    </row>
    <row r="283" spans="1:11" hidden="1">
      <c r="A283" s="232">
        <v>45813</v>
      </c>
      <c r="B283" s="241">
        <v>32</v>
      </c>
      <c r="C283" s="252" t="s">
        <v>456</v>
      </c>
      <c r="D283" s="252" t="s">
        <v>3413</v>
      </c>
      <c r="E283" s="252"/>
      <c r="F283" s="258" t="str">
        <f>VLOOKUP(D283,Parts!D:N, 11,FALSE)</f>
        <v>10547019_03</v>
      </c>
      <c r="G283" s="242" t="s">
        <v>3520</v>
      </c>
      <c r="H283" s="16">
        <f ca="1">TODAY()-표1[[#This Row],[Date]]</f>
        <v>340</v>
      </c>
      <c r="I283" s="7" t="s">
        <v>3392</v>
      </c>
      <c r="J283" s="7"/>
      <c r="K283" s="7"/>
    </row>
    <row r="284" spans="1:11">
      <c r="A284" s="232">
        <v>45812</v>
      </c>
      <c r="B284" s="241">
        <v>32</v>
      </c>
      <c r="C284" s="252" t="s">
        <v>3432</v>
      </c>
      <c r="D284" s="252" t="s">
        <v>3397</v>
      </c>
      <c r="E284" s="252"/>
      <c r="F284" s="258" t="str">
        <f>VLOOKUP(D284,Parts!D:N, 11,FALSE)</f>
        <v>10907771_02</v>
      </c>
      <c r="G284" s="242" t="s">
        <v>3517</v>
      </c>
      <c r="H284" s="16">
        <f ca="1">TODAY()-표1[[#This Row],[Date]]</f>
        <v>341</v>
      </c>
      <c r="I284" s="7" t="s">
        <v>3392</v>
      </c>
      <c r="J284" s="7"/>
      <c r="K284" s="7"/>
    </row>
    <row r="285" spans="1:11">
      <c r="A285" s="232">
        <v>45812</v>
      </c>
      <c r="B285" s="241">
        <v>32</v>
      </c>
      <c r="C285" s="252" t="s">
        <v>3432</v>
      </c>
      <c r="D285" s="252" t="s">
        <v>3400</v>
      </c>
      <c r="E285" s="252"/>
      <c r="F285" s="258" t="str">
        <f>VLOOKUP(D285,Parts!D:N, 11,FALSE)</f>
        <v>10907771_03</v>
      </c>
      <c r="G285" s="242" t="s">
        <v>3517</v>
      </c>
      <c r="H285" s="16">
        <f ca="1">TODAY()-표1[[#This Row],[Date]]</f>
        <v>341</v>
      </c>
      <c r="I285" s="7" t="s">
        <v>3392</v>
      </c>
      <c r="J285" s="7"/>
      <c r="K285" s="7"/>
    </row>
    <row r="286" spans="1:11" hidden="1">
      <c r="A286" s="232">
        <v>45805</v>
      </c>
      <c r="B286" s="241">
        <v>90</v>
      </c>
      <c r="C286" s="252" t="s">
        <v>3389</v>
      </c>
      <c r="D286" s="252" t="s">
        <v>3405</v>
      </c>
      <c r="E286" s="252" t="s">
        <v>3390</v>
      </c>
      <c r="F286" s="258">
        <f>VLOOKUP(D286,Parts!D:N, 11,FALSE)</f>
        <v>1</v>
      </c>
      <c r="G286" s="242" t="s">
        <v>3514</v>
      </c>
      <c r="H286" s="16">
        <f ca="1">TODAY()-표1[[#This Row],[Date]]</f>
        <v>348</v>
      </c>
      <c r="I286" s="7" t="s">
        <v>3392</v>
      </c>
      <c r="J286" s="7"/>
      <c r="K286" s="7"/>
    </row>
    <row r="287" spans="1:11" hidden="1">
      <c r="A287" s="232">
        <v>45805</v>
      </c>
      <c r="B287" s="241">
        <v>89</v>
      </c>
      <c r="C287" s="252" t="s">
        <v>3427</v>
      </c>
      <c r="D287" s="252" t="s">
        <v>3428</v>
      </c>
      <c r="E287" s="252" t="s">
        <v>3429</v>
      </c>
      <c r="F287" s="258" t="str">
        <f>VLOOKUP(D287,Parts!D:N, 11,FALSE)</f>
        <v>10567316_01</v>
      </c>
      <c r="G287" s="242" t="s">
        <v>3511</v>
      </c>
      <c r="H287" s="16">
        <f ca="1">TODAY()-표1[[#This Row],[Date]]</f>
        <v>348</v>
      </c>
      <c r="I287" s="7" t="s">
        <v>3392</v>
      </c>
      <c r="J287" s="7"/>
      <c r="K287" s="7"/>
    </row>
    <row r="288" spans="1:11" hidden="1">
      <c r="A288" s="232">
        <v>45805</v>
      </c>
      <c r="B288" s="241">
        <v>89</v>
      </c>
      <c r="C288" s="252" t="s">
        <v>3433</v>
      </c>
      <c r="D288" s="252" t="s">
        <v>3405</v>
      </c>
      <c r="E288" s="252" t="s">
        <v>3449</v>
      </c>
      <c r="F288" s="258">
        <f>VLOOKUP(D288,Parts!D:N, 11,FALSE)</f>
        <v>1</v>
      </c>
      <c r="G288" s="242" t="s">
        <v>3514</v>
      </c>
      <c r="H288" s="16">
        <f ca="1">TODAY()-표1[[#This Row],[Date]]</f>
        <v>348</v>
      </c>
      <c r="I288" s="7" t="s">
        <v>3392</v>
      </c>
      <c r="J288" s="7"/>
      <c r="K288" s="7"/>
    </row>
    <row r="289" spans="1:11">
      <c r="A289" s="232">
        <v>45798</v>
      </c>
      <c r="B289" s="241">
        <v>36</v>
      </c>
      <c r="C289" s="252" t="s">
        <v>3432</v>
      </c>
      <c r="D289" s="252" t="s">
        <v>3397</v>
      </c>
      <c r="E289" s="252"/>
      <c r="F289" s="258" t="str">
        <f>VLOOKUP(D289,Parts!D:N, 11,FALSE)</f>
        <v>10907771_02</v>
      </c>
      <c r="G289" s="242" t="s">
        <v>3419</v>
      </c>
      <c r="H289" s="16">
        <f ca="1">TODAY()-표1[[#This Row],[Date]]</f>
        <v>355</v>
      </c>
      <c r="I289" s="7" t="s">
        <v>3392</v>
      </c>
      <c r="J289" s="7"/>
      <c r="K289" s="7"/>
    </row>
    <row r="290" spans="1:11">
      <c r="A290" s="232">
        <v>45798</v>
      </c>
      <c r="B290" s="241">
        <v>36</v>
      </c>
      <c r="C290" s="252" t="s">
        <v>3432</v>
      </c>
      <c r="D290" s="252" t="s">
        <v>3400</v>
      </c>
      <c r="E290" s="252"/>
      <c r="F290" s="258" t="str">
        <f>VLOOKUP(D290,Parts!D:N, 11,FALSE)</f>
        <v>10907771_03</v>
      </c>
      <c r="G290" s="242" t="s">
        <v>3419</v>
      </c>
      <c r="H290" s="16">
        <f ca="1">TODAY()-표1[[#This Row],[Date]]</f>
        <v>355</v>
      </c>
      <c r="I290" s="7" t="s">
        <v>3392</v>
      </c>
      <c r="J290" s="7"/>
      <c r="K290" s="7"/>
    </row>
    <row r="291" spans="1:11" hidden="1">
      <c r="A291" s="232">
        <v>45797</v>
      </c>
      <c r="B291" s="241">
        <v>14</v>
      </c>
      <c r="C291" s="252" t="s">
        <v>3389</v>
      </c>
      <c r="D291" s="252" t="s">
        <v>3405</v>
      </c>
      <c r="E291" s="252" t="s">
        <v>3390</v>
      </c>
      <c r="F291" s="258">
        <f>VLOOKUP(D291,Parts!D:N, 11,FALSE)</f>
        <v>1</v>
      </c>
      <c r="G291" s="242" t="s">
        <v>3505</v>
      </c>
      <c r="H291" s="16">
        <f ca="1">TODAY()-표1[[#This Row],[Date]]</f>
        <v>356</v>
      </c>
      <c r="I291" s="7" t="s">
        <v>3392</v>
      </c>
      <c r="J291" s="7"/>
      <c r="K291" s="7"/>
    </row>
    <row r="292" spans="1:11" hidden="1">
      <c r="A292" s="232">
        <v>45792</v>
      </c>
      <c r="B292" s="241">
        <v>84</v>
      </c>
      <c r="C292" s="252" t="s">
        <v>3433</v>
      </c>
      <c r="D292" s="252" t="s">
        <v>3405</v>
      </c>
      <c r="E292" s="252" t="s">
        <v>3449</v>
      </c>
      <c r="F292" s="258">
        <f>VLOOKUP(D292,Parts!D:N, 11,FALSE)</f>
        <v>1</v>
      </c>
      <c r="G292" s="242" t="s">
        <v>3514</v>
      </c>
      <c r="H292" s="16">
        <f ca="1">TODAY()-표1[[#This Row],[Date]]</f>
        <v>361</v>
      </c>
      <c r="I292" s="7" t="s">
        <v>3392</v>
      </c>
      <c r="J292" s="7"/>
      <c r="K292" s="7"/>
    </row>
    <row r="293" spans="1:11" hidden="1">
      <c r="A293" s="232">
        <v>45792</v>
      </c>
      <c r="B293" s="241">
        <v>6</v>
      </c>
      <c r="C293" s="252" t="s">
        <v>3389</v>
      </c>
      <c r="D293" s="252" t="s">
        <v>3340</v>
      </c>
      <c r="E293" s="252" t="s">
        <v>3390</v>
      </c>
      <c r="F293" s="258" t="str">
        <f>VLOOKUP(D293,Parts!D:N, 11,FALSE)</f>
        <v>10764610_01</v>
      </c>
      <c r="G293" s="242" t="s">
        <v>3521</v>
      </c>
      <c r="H293" s="16">
        <f ca="1">TODAY()-표1[[#This Row],[Date]]</f>
        <v>361</v>
      </c>
      <c r="I293" s="7" t="s">
        <v>3392</v>
      </c>
      <c r="J293" s="7"/>
      <c r="K293" s="7"/>
    </row>
    <row r="294" spans="1:11" hidden="1">
      <c r="A294" s="232">
        <v>45786</v>
      </c>
      <c r="B294" s="241">
        <v>82</v>
      </c>
      <c r="C294" s="252" t="s">
        <v>3433</v>
      </c>
      <c r="D294" s="252" t="s">
        <v>3405</v>
      </c>
      <c r="E294" s="252" t="s">
        <v>3449</v>
      </c>
      <c r="F294" s="258">
        <f>VLOOKUP(D294,Parts!D:N, 11,FALSE)</f>
        <v>1</v>
      </c>
      <c r="G294" s="242" t="s">
        <v>3514</v>
      </c>
      <c r="H294" s="16">
        <f ca="1">TODAY()-표1[[#This Row],[Date]]</f>
        <v>367</v>
      </c>
      <c r="I294" s="7" t="s">
        <v>3392</v>
      </c>
      <c r="J294" s="7"/>
      <c r="K294" s="7"/>
    </row>
    <row r="295" spans="1:11" hidden="1">
      <c r="A295" s="232">
        <v>45784</v>
      </c>
      <c r="B295" s="241">
        <v>37</v>
      </c>
      <c r="C295" s="252" t="s">
        <v>3433</v>
      </c>
      <c r="D295" s="252" t="s">
        <v>3340</v>
      </c>
      <c r="E295" s="252" t="s">
        <v>3449</v>
      </c>
      <c r="F295" s="258" t="str">
        <f>VLOOKUP(D295,Parts!D:N, 11,FALSE)</f>
        <v>10764610_01</v>
      </c>
      <c r="G295" s="242" t="s">
        <v>3518</v>
      </c>
      <c r="H295" s="16">
        <f ca="1">TODAY()-표1[[#This Row],[Date]]</f>
        <v>369</v>
      </c>
      <c r="I295" s="7" t="s">
        <v>3392</v>
      </c>
      <c r="J295" s="7"/>
      <c r="K295" s="7"/>
    </row>
    <row r="296" spans="1:11" hidden="1">
      <c r="A296" s="232">
        <v>45779</v>
      </c>
      <c r="B296" s="241"/>
      <c r="C296" s="252" t="s">
        <v>871</v>
      </c>
      <c r="D296" s="252" t="s">
        <v>3522</v>
      </c>
      <c r="E296" s="252"/>
      <c r="F296" s="258">
        <f>VLOOKUP(D296,Parts!D:N, 11,FALSE)</f>
        <v>10585569</v>
      </c>
      <c r="G296" s="242" t="s">
        <v>3523</v>
      </c>
      <c r="H296" s="16">
        <f ca="1">TODAY()-표1[[#This Row],[Date]]</f>
        <v>374</v>
      </c>
      <c r="I296" s="7" t="s">
        <v>3392</v>
      </c>
      <c r="J296" s="7"/>
      <c r="K296" s="7"/>
    </row>
    <row r="297" spans="1:11">
      <c r="A297" s="232">
        <v>45777</v>
      </c>
      <c r="B297" s="241">
        <v>31</v>
      </c>
      <c r="C297" s="252" t="s">
        <v>3432</v>
      </c>
      <c r="D297" s="252" t="s">
        <v>3397</v>
      </c>
      <c r="E297" s="252"/>
      <c r="F297" s="258" t="str">
        <f>VLOOKUP(D297,Parts!D:N, 11,FALSE)</f>
        <v>10907771_02</v>
      </c>
      <c r="G297" s="242" t="s">
        <v>3524</v>
      </c>
      <c r="H297" s="16">
        <f ca="1">TODAY()-표1[[#This Row],[Date]]</f>
        <v>376</v>
      </c>
      <c r="I297" s="7" t="s">
        <v>3392</v>
      </c>
      <c r="J297" s="7"/>
      <c r="K297" s="7"/>
    </row>
    <row r="298" spans="1:11" hidden="1">
      <c r="A298" s="232">
        <v>45777</v>
      </c>
      <c r="B298" s="241">
        <v>3</v>
      </c>
      <c r="C298" s="252" t="s">
        <v>3389</v>
      </c>
      <c r="D298" s="252" t="s">
        <v>3340</v>
      </c>
      <c r="E298" s="252" t="s">
        <v>3390</v>
      </c>
      <c r="F298" s="258" t="str">
        <f>VLOOKUP(D298,Parts!D:N, 11,FALSE)</f>
        <v>10764610_01</v>
      </c>
      <c r="G298" s="242" t="s">
        <v>3518</v>
      </c>
      <c r="H298" s="16">
        <f ca="1">TODAY()-표1[[#This Row],[Date]]</f>
        <v>376</v>
      </c>
      <c r="I298" s="7" t="s">
        <v>3392</v>
      </c>
      <c r="J298" s="7"/>
      <c r="K298" s="7"/>
    </row>
    <row r="299" spans="1:11" hidden="1">
      <c r="A299" s="232">
        <v>45775</v>
      </c>
      <c r="B299" s="241">
        <v>3</v>
      </c>
      <c r="C299" s="252" t="s">
        <v>3389</v>
      </c>
      <c r="D299" s="252" t="s">
        <v>3340</v>
      </c>
      <c r="E299" s="252" t="s">
        <v>3390</v>
      </c>
      <c r="F299" s="258" t="str">
        <f>VLOOKUP(D299,Parts!D:N, 11,FALSE)</f>
        <v>10764610_01</v>
      </c>
      <c r="G299" s="242" t="s">
        <v>3521</v>
      </c>
      <c r="H299" s="16">
        <f ca="1">TODAY()-표1[[#This Row],[Date]]</f>
        <v>378</v>
      </c>
      <c r="I299" s="7" t="s">
        <v>3392</v>
      </c>
      <c r="J299" s="7"/>
      <c r="K299" s="7"/>
    </row>
    <row r="300" spans="1:11" hidden="1">
      <c r="A300" s="232">
        <v>45768</v>
      </c>
      <c r="B300" s="241">
        <v>75</v>
      </c>
      <c r="C300" s="252" t="s">
        <v>3433</v>
      </c>
      <c r="D300" s="252" t="s">
        <v>3405</v>
      </c>
      <c r="E300" s="252" t="s">
        <v>3449</v>
      </c>
      <c r="F300" s="258">
        <f>VLOOKUP(D300,Parts!D:N, 11,FALSE)</f>
        <v>1</v>
      </c>
      <c r="G300" s="242" t="s">
        <v>3525</v>
      </c>
      <c r="H300" s="16">
        <f ca="1">TODAY()-표1[[#This Row],[Date]]</f>
        <v>385</v>
      </c>
      <c r="I300" s="7" t="s">
        <v>3392</v>
      </c>
      <c r="J300" s="7"/>
      <c r="K300" s="7"/>
    </row>
    <row r="301" spans="1:11" hidden="1">
      <c r="A301" s="232">
        <v>45761</v>
      </c>
      <c r="B301" s="241">
        <v>72</v>
      </c>
      <c r="C301" s="252" t="s">
        <v>3389</v>
      </c>
      <c r="D301" s="252" t="s">
        <v>3405</v>
      </c>
      <c r="E301" s="252" t="s">
        <v>3390</v>
      </c>
      <c r="F301" s="258">
        <f>VLOOKUP(D301,Parts!D:N, 11,FALSE)</f>
        <v>1</v>
      </c>
      <c r="G301" s="242" t="s">
        <v>3514</v>
      </c>
      <c r="H301" s="16">
        <f ca="1">TODAY()-표1[[#This Row],[Date]]</f>
        <v>392</v>
      </c>
      <c r="I301" s="7" t="s">
        <v>3392</v>
      </c>
      <c r="J301" s="7"/>
      <c r="K301" s="7"/>
    </row>
    <row r="302" spans="1:11" hidden="1">
      <c r="A302" s="232">
        <v>45756</v>
      </c>
      <c r="B302" s="241">
        <v>8</v>
      </c>
      <c r="C302" s="252" t="s">
        <v>3433</v>
      </c>
      <c r="D302" s="252" t="s">
        <v>3340</v>
      </c>
      <c r="E302" s="252" t="s">
        <v>3449</v>
      </c>
      <c r="F302" s="258" t="str">
        <f>VLOOKUP(D302,Parts!D:N, 11,FALSE)</f>
        <v>10764610_01</v>
      </c>
      <c r="G302" s="242" t="s">
        <v>3521</v>
      </c>
      <c r="H302" s="16">
        <f ca="1">TODAY()-표1[[#This Row],[Date]]</f>
        <v>397</v>
      </c>
      <c r="I302" s="7" t="s">
        <v>3392</v>
      </c>
      <c r="J302" s="7"/>
      <c r="K302" s="7"/>
    </row>
    <row r="303" spans="1:11" ht="15" hidden="1">
      <c r="A303" s="232">
        <v>45750</v>
      </c>
      <c r="B303" s="241">
        <v>34</v>
      </c>
      <c r="C303" s="252" t="s">
        <v>478</v>
      </c>
      <c r="D303" s="252" t="s">
        <v>476</v>
      </c>
      <c r="E303" s="91" t="s">
        <v>3440</v>
      </c>
      <c r="F303" s="258">
        <f>VLOOKUP(D303,Parts!D:N, 11,FALSE)</f>
        <v>10867661</v>
      </c>
      <c r="G303" s="242" t="s">
        <v>3512</v>
      </c>
      <c r="H303" s="16">
        <f ca="1">TODAY()-표1[[#This Row],[Date]]</f>
        <v>403</v>
      </c>
      <c r="I303" s="7" t="s">
        <v>3392</v>
      </c>
      <c r="J303" s="7"/>
      <c r="K303" s="7"/>
    </row>
    <row r="304" spans="1:11" hidden="1">
      <c r="A304" s="232">
        <v>45750</v>
      </c>
      <c r="B304" s="241">
        <v>34</v>
      </c>
      <c r="C304" s="252" t="s">
        <v>456</v>
      </c>
      <c r="D304" s="252" t="s">
        <v>3413</v>
      </c>
      <c r="E304" s="252"/>
      <c r="F304" s="258" t="str">
        <f>VLOOKUP(D304,Parts!D:N, 11,FALSE)</f>
        <v>10547019_03</v>
      </c>
      <c r="G304" s="242" t="s">
        <v>3526</v>
      </c>
      <c r="H304" s="16">
        <f ca="1">TODAY()-표1[[#This Row],[Date]]</f>
        <v>403</v>
      </c>
      <c r="I304" s="7" t="s">
        <v>3392</v>
      </c>
      <c r="J304" s="7"/>
      <c r="K304" s="7"/>
    </row>
    <row r="305" spans="1:11" hidden="1">
      <c r="A305" s="232">
        <v>45749</v>
      </c>
      <c r="B305" s="241">
        <v>50</v>
      </c>
      <c r="C305" s="252" t="s">
        <v>3389</v>
      </c>
      <c r="D305" s="252" t="s">
        <v>3340</v>
      </c>
      <c r="E305" s="252" t="s">
        <v>3390</v>
      </c>
      <c r="F305" s="258" t="str">
        <f>VLOOKUP(D305,Parts!D:N, 11,FALSE)</f>
        <v>10764610_01</v>
      </c>
      <c r="G305" s="242" t="s">
        <v>3508</v>
      </c>
      <c r="H305" s="16">
        <f ca="1">TODAY()-표1[[#This Row],[Date]]</f>
        <v>404</v>
      </c>
      <c r="I305" s="7" t="s">
        <v>3392</v>
      </c>
      <c r="J305" s="7"/>
      <c r="K305" s="7"/>
    </row>
    <row r="306" spans="1:11" hidden="1">
      <c r="A306" s="232">
        <v>45743</v>
      </c>
      <c r="B306" s="241">
        <v>61</v>
      </c>
      <c r="C306" s="252" t="s">
        <v>3433</v>
      </c>
      <c r="D306" s="252" t="s">
        <v>3340</v>
      </c>
      <c r="E306" s="252" t="s">
        <v>3449</v>
      </c>
      <c r="F306" s="258" t="str">
        <f>VLOOKUP(D306,Parts!D:N, 11,FALSE)</f>
        <v>10764610_01</v>
      </c>
      <c r="G306" s="242" t="s">
        <v>3527</v>
      </c>
      <c r="H306" s="16">
        <f ca="1">TODAY()-표1[[#This Row],[Date]]</f>
        <v>410</v>
      </c>
      <c r="I306" s="7" t="s">
        <v>3392</v>
      </c>
      <c r="J306" s="7"/>
      <c r="K306" s="7"/>
    </row>
    <row r="307" spans="1:11" hidden="1">
      <c r="A307" s="232">
        <v>45743</v>
      </c>
      <c r="B307" s="241">
        <v>61</v>
      </c>
      <c r="C307" s="252" t="s">
        <v>3389</v>
      </c>
      <c r="D307" s="252" t="s">
        <v>3405</v>
      </c>
      <c r="E307" s="252" t="s">
        <v>3390</v>
      </c>
      <c r="F307" s="258">
        <f>VLOOKUP(D307,Parts!D:N, 11,FALSE)</f>
        <v>1</v>
      </c>
      <c r="G307" s="242" t="s">
        <v>3514</v>
      </c>
      <c r="H307" s="16">
        <f ca="1">TODAY()-표1[[#This Row],[Date]]</f>
        <v>410</v>
      </c>
      <c r="I307" s="7" t="s">
        <v>3392</v>
      </c>
      <c r="J307" s="7"/>
      <c r="K307" s="7"/>
    </row>
    <row r="308" spans="1:11" hidden="1">
      <c r="A308" s="232">
        <v>45742</v>
      </c>
      <c r="B308" s="241">
        <v>45</v>
      </c>
      <c r="C308" s="252" t="s">
        <v>3451</v>
      </c>
      <c r="D308" s="252" t="s">
        <v>3528</v>
      </c>
      <c r="E308" s="252" t="s">
        <v>409</v>
      </c>
      <c r="F308" s="258" t="str">
        <f>VLOOKUP(D308,Parts!D:N, 11,FALSE)</f>
        <v>10411039_01</v>
      </c>
      <c r="G308" s="242"/>
      <c r="H308" s="16">
        <f ca="1">TODAY()-표1[[#This Row],[Date]]</f>
        <v>411</v>
      </c>
      <c r="I308" s="7" t="s">
        <v>3392</v>
      </c>
      <c r="J308" s="7"/>
      <c r="K308" s="7"/>
    </row>
    <row r="309" spans="1:11" hidden="1">
      <c r="A309" s="232">
        <v>45742</v>
      </c>
      <c r="B309" s="241">
        <v>66</v>
      </c>
      <c r="C309" s="252" t="s">
        <v>3389</v>
      </c>
      <c r="D309" s="252" t="s">
        <v>3405</v>
      </c>
      <c r="E309" s="252" t="s">
        <v>3390</v>
      </c>
      <c r="F309" s="258">
        <f>VLOOKUP(D309,Parts!D:N, 11,FALSE)</f>
        <v>1</v>
      </c>
      <c r="G309" s="242" t="s">
        <v>3505</v>
      </c>
      <c r="H309" s="16">
        <f ca="1">TODAY()-표1[[#This Row],[Date]]</f>
        <v>411</v>
      </c>
      <c r="I309" s="7" t="s">
        <v>3392</v>
      </c>
      <c r="J309" s="7"/>
      <c r="K309" s="7"/>
    </row>
    <row r="310" spans="1:11" hidden="1">
      <c r="A310" s="232">
        <v>45740</v>
      </c>
      <c r="B310" s="241">
        <v>58</v>
      </c>
      <c r="C310" s="252" t="s">
        <v>3433</v>
      </c>
      <c r="D310" s="252" t="s">
        <v>3340</v>
      </c>
      <c r="E310" s="252" t="s">
        <v>3449</v>
      </c>
      <c r="F310" s="258" t="str">
        <f>VLOOKUP(D310,Parts!D:N, 11,FALSE)</f>
        <v>10764610_01</v>
      </c>
      <c r="G310" s="242" t="s">
        <v>3527</v>
      </c>
      <c r="H310" s="16">
        <f ca="1">TODAY()-표1[[#This Row],[Date]]</f>
        <v>413</v>
      </c>
      <c r="I310" s="7" t="s">
        <v>3392</v>
      </c>
      <c r="J310" s="7"/>
      <c r="K310" s="7"/>
    </row>
    <row r="311" spans="1:11" hidden="1">
      <c r="A311" s="232">
        <v>45736</v>
      </c>
      <c r="B311" s="241">
        <v>45</v>
      </c>
      <c r="C311" s="252" t="s">
        <v>3427</v>
      </c>
      <c r="D311" s="252" t="s">
        <v>3428</v>
      </c>
      <c r="E311" s="252" t="s">
        <v>3429</v>
      </c>
      <c r="F311" s="258" t="str">
        <f>VLOOKUP(D311,Parts!D:N, 11,FALSE)</f>
        <v>10567316_01</v>
      </c>
      <c r="G311" s="242" t="s">
        <v>3529</v>
      </c>
      <c r="H311" s="16">
        <f ca="1">TODAY()-표1[[#This Row],[Date]]</f>
        <v>417</v>
      </c>
      <c r="I311" s="7" t="s">
        <v>3392</v>
      </c>
      <c r="J311" s="7"/>
      <c r="K311" s="7"/>
    </row>
    <row r="312" spans="1:11" ht="16.5" hidden="1">
      <c r="A312" s="232">
        <v>45736</v>
      </c>
      <c r="B312" s="241">
        <v>45</v>
      </c>
      <c r="C312" s="252" t="s">
        <v>3451</v>
      </c>
      <c r="D312" s="252" t="s">
        <v>3530</v>
      </c>
      <c r="E312" s="252" t="s">
        <v>3531</v>
      </c>
      <c r="F312" s="258" t="str">
        <f>VLOOKUP(D312,Parts!D:N, 11,FALSE)</f>
        <v>10411034_01</v>
      </c>
      <c r="G312" s="242" t="s">
        <v>3532</v>
      </c>
      <c r="H312" s="16">
        <f ca="1">TODAY()-표1[[#This Row],[Date]]</f>
        <v>417</v>
      </c>
      <c r="I312" s="7" t="s">
        <v>3392</v>
      </c>
      <c r="J312" s="7"/>
      <c r="K312" s="7"/>
    </row>
    <row r="313" spans="1:11" hidden="1">
      <c r="A313" s="232">
        <v>45734</v>
      </c>
      <c r="B313" s="241">
        <v>55</v>
      </c>
      <c r="C313" s="252" t="s">
        <v>3389</v>
      </c>
      <c r="D313" s="252" t="s">
        <v>3340</v>
      </c>
      <c r="E313" s="252" t="s">
        <v>3390</v>
      </c>
      <c r="F313" s="258" t="str">
        <f>VLOOKUP(D313,Parts!D:N, 11,FALSE)</f>
        <v>10764610_01</v>
      </c>
      <c r="G313" s="242" t="s">
        <v>3533</v>
      </c>
      <c r="H313" s="16">
        <f ca="1">TODAY()-표1[[#This Row],[Date]]</f>
        <v>419</v>
      </c>
      <c r="I313" s="7" t="s">
        <v>3392</v>
      </c>
      <c r="J313" s="7"/>
      <c r="K313" s="7"/>
    </row>
    <row r="314" spans="1:11" hidden="1">
      <c r="A314" s="232">
        <v>45732</v>
      </c>
      <c r="B314" s="241">
        <v>18</v>
      </c>
      <c r="C314" s="252" t="s">
        <v>3389</v>
      </c>
      <c r="D314" s="252" t="s">
        <v>3405</v>
      </c>
      <c r="E314" s="252" t="s">
        <v>3390</v>
      </c>
      <c r="F314" s="258">
        <f>VLOOKUP(D314,Parts!D:N, 11,FALSE)</f>
        <v>1</v>
      </c>
      <c r="G314" s="242" t="s">
        <v>3470</v>
      </c>
      <c r="H314" s="16">
        <f ca="1">TODAY()-표1[[#This Row],[Date]]</f>
        <v>421</v>
      </c>
      <c r="I314" s="7" t="s">
        <v>3392</v>
      </c>
      <c r="J314" s="7"/>
      <c r="K314" s="7"/>
    </row>
    <row r="315" spans="1:11" hidden="1">
      <c r="A315" s="232">
        <v>45732</v>
      </c>
      <c r="B315" s="241">
        <v>19</v>
      </c>
      <c r="C315" s="252" t="s">
        <v>3389</v>
      </c>
      <c r="D315" s="252" t="s">
        <v>3405</v>
      </c>
      <c r="E315" s="252" t="s">
        <v>3390</v>
      </c>
      <c r="F315" s="258">
        <f>VLOOKUP(D315,Parts!D:N, 11,FALSE)</f>
        <v>1</v>
      </c>
      <c r="G315" s="242" t="s">
        <v>3470</v>
      </c>
      <c r="H315" s="16">
        <f ca="1">TODAY()-표1[[#This Row],[Date]]</f>
        <v>421</v>
      </c>
      <c r="I315" s="7" t="s">
        <v>3392</v>
      </c>
      <c r="J315" s="7"/>
      <c r="K315" s="7"/>
    </row>
    <row r="316" spans="1:11" hidden="1">
      <c r="A316" s="232">
        <v>45732</v>
      </c>
      <c r="B316" s="241">
        <v>20</v>
      </c>
      <c r="C316" s="252" t="s">
        <v>3389</v>
      </c>
      <c r="D316" s="252" t="s">
        <v>3405</v>
      </c>
      <c r="E316" s="252" t="s">
        <v>3390</v>
      </c>
      <c r="F316" s="258">
        <f>VLOOKUP(D316,Parts!D:N, 11,FALSE)</f>
        <v>1</v>
      </c>
      <c r="G316" s="242" t="s">
        <v>3470</v>
      </c>
      <c r="H316" s="16">
        <f ca="1">TODAY()-표1[[#This Row],[Date]]</f>
        <v>421</v>
      </c>
      <c r="I316" s="7" t="s">
        <v>3392</v>
      </c>
      <c r="J316" s="7"/>
      <c r="K316" s="7"/>
    </row>
    <row r="317" spans="1:11" hidden="1">
      <c r="A317" s="232">
        <v>45732</v>
      </c>
      <c r="B317" s="241">
        <v>21</v>
      </c>
      <c r="C317" s="252" t="s">
        <v>3389</v>
      </c>
      <c r="D317" s="252" t="s">
        <v>3405</v>
      </c>
      <c r="E317" s="252" t="s">
        <v>3390</v>
      </c>
      <c r="F317" s="258">
        <f>VLOOKUP(D317,Parts!D:N, 11,FALSE)</f>
        <v>1</v>
      </c>
      <c r="G317" s="242" t="s">
        <v>3470</v>
      </c>
      <c r="H317" s="16">
        <f ca="1">TODAY()-표1[[#This Row],[Date]]</f>
        <v>421</v>
      </c>
      <c r="I317" s="7" t="s">
        <v>3392</v>
      </c>
      <c r="J317" s="7"/>
      <c r="K317" s="7"/>
    </row>
    <row r="318" spans="1:11" hidden="1">
      <c r="A318" s="232">
        <v>45732</v>
      </c>
      <c r="B318" s="241">
        <v>22</v>
      </c>
      <c r="C318" s="252" t="s">
        <v>3389</v>
      </c>
      <c r="D318" s="252" t="s">
        <v>3405</v>
      </c>
      <c r="E318" s="252" t="s">
        <v>3390</v>
      </c>
      <c r="F318" s="258">
        <f>VLOOKUP(D318,Parts!D:N, 11,FALSE)</f>
        <v>1</v>
      </c>
      <c r="G318" s="242" t="s">
        <v>3470</v>
      </c>
      <c r="H318" s="16">
        <f ca="1">TODAY()-표1[[#This Row],[Date]]</f>
        <v>421</v>
      </c>
      <c r="I318" s="7" t="s">
        <v>3392</v>
      </c>
      <c r="J318" s="7"/>
      <c r="K318" s="7"/>
    </row>
    <row r="319" spans="1:11" hidden="1">
      <c r="A319" s="232">
        <v>45732</v>
      </c>
      <c r="B319" s="241">
        <v>23</v>
      </c>
      <c r="C319" s="252" t="s">
        <v>3389</v>
      </c>
      <c r="D319" s="252" t="s">
        <v>3405</v>
      </c>
      <c r="E319" s="252" t="s">
        <v>3390</v>
      </c>
      <c r="F319" s="258">
        <f>VLOOKUP(D319,Parts!D:N, 11,FALSE)</f>
        <v>1</v>
      </c>
      <c r="G319" s="242" t="s">
        <v>3470</v>
      </c>
      <c r="H319" s="16">
        <f ca="1">TODAY()-표1[[#This Row],[Date]]</f>
        <v>421</v>
      </c>
      <c r="I319" s="7" t="s">
        <v>3392</v>
      </c>
      <c r="J319" s="7"/>
      <c r="K319" s="7"/>
    </row>
    <row r="320" spans="1:11" hidden="1">
      <c r="A320" s="232">
        <v>45732</v>
      </c>
      <c r="B320" s="241">
        <v>25</v>
      </c>
      <c r="C320" s="252" t="s">
        <v>3389</v>
      </c>
      <c r="D320" s="252" t="s">
        <v>3405</v>
      </c>
      <c r="E320" s="252" t="s">
        <v>3390</v>
      </c>
      <c r="F320" s="258">
        <f>VLOOKUP(D320,Parts!D:N, 11,FALSE)</f>
        <v>1</v>
      </c>
      <c r="G320" s="242" t="s">
        <v>3470</v>
      </c>
      <c r="H320" s="16">
        <f ca="1">TODAY()-표1[[#This Row],[Date]]</f>
        <v>421</v>
      </c>
      <c r="I320" s="7" t="s">
        <v>3392</v>
      </c>
      <c r="J320" s="7"/>
      <c r="K320" s="7"/>
    </row>
    <row r="321" spans="1:11" hidden="1">
      <c r="A321" s="232">
        <v>45732</v>
      </c>
      <c r="B321" s="241">
        <v>26</v>
      </c>
      <c r="C321" s="252" t="s">
        <v>3389</v>
      </c>
      <c r="D321" s="252" t="s">
        <v>3405</v>
      </c>
      <c r="E321" s="252" t="s">
        <v>3390</v>
      </c>
      <c r="F321" s="258">
        <f>VLOOKUP(D321,Parts!D:N, 11,FALSE)</f>
        <v>1</v>
      </c>
      <c r="G321" s="242" t="s">
        <v>3470</v>
      </c>
      <c r="H321" s="16">
        <f ca="1">TODAY()-표1[[#This Row],[Date]]</f>
        <v>421</v>
      </c>
      <c r="I321" s="7" t="s">
        <v>3392</v>
      </c>
      <c r="J321" s="7"/>
      <c r="K321" s="7"/>
    </row>
    <row r="322" spans="1:11" hidden="1">
      <c r="A322" s="232">
        <v>45732</v>
      </c>
      <c r="B322" s="241">
        <v>28</v>
      </c>
      <c r="C322" s="252" t="s">
        <v>3389</v>
      </c>
      <c r="D322" s="252" t="s">
        <v>3405</v>
      </c>
      <c r="E322" s="252" t="s">
        <v>3390</v>
      </c>
      <c r="F322" s="258">
        <f>VLOOKUP(D322,Parts!D:N, 11,FALSE)</f>
        <v>1</v>
      </c>
      <c r="G322" s="242" t="s">
        <v>3470</v>
      </c>
      <c r="H322" s="16">
        <f ca="1">TODAY()-표1[[#This Row],[Date]]</f>
        <v>421</v>
      </c>
      <c r="I322" s="7" t="s">
        <v>3392</v>
      </c>
      <c r="J322" s="7"/>
      <c r="K322" s="7"/>
    </row>
    <row r="323" spans="1:11" hidden="1">
      <c r="A323" s="232">
        <v>45732</v>
      </c>
      <c r="B323" s="241">
        <v>29</v>
      </c>
      <c r="C323" s="252" t="s">
        <v>3389</v>
      </c>
      <c r="D323" s="252" t="s">
        <v>3405</v>
      </c>
      <c r="E323" s="252" t="s">
        <v>3390</v>
      </c>
      <c r="F323" s="258">
        <f>VLOOKUP(D323,Parts!D:N, 11,FALSE)</f>
        <v>1</v>
      </c>
      <c r="G323" s="242" t="s">
        <v>3470</v>
      </c>
      <c r="H323" s="16">
        <f ca="1">TODAY()-표1[[#This Row],[Date]]</f>
        <v>421</v>
      </c>
      <c r="I323" s="7" t="s">
        <v>3392</v>
      </c>
      <c r="J323" s="7"/>
      <c r="K323" s="7"/>
    </row>
    <row r="324" spans="1:11" hidden="1">
      <c r="A324" s="232">
        <v>45732</v>
      </c>
      <c r="B324" s="241">
        <v>30</v>
      </c>
      <c r="C324" s="252" t="s">
        <v>3389</v>
      </c>
      <c r="D324" s="252" t="s">
        <v>3405</v>
      </c>
      <c r="E324" s="252" t="s">
        <v>3390</v>
      </c>
      <c r="F324" s="258">
        <f>VLOOKUP(D324,Parts!D:N, 11,FALSE)</f>
        <v>1</v>
      </c>
      <c r="G324" s="242" t="s">
        <v>3470</v>
      </c>
      <c r="H324" s="16">
        <f ca="1">TODAY()-표1[[#This Row],[Date]]</f>
        <v>421</v>
      </c>
      <c r="I324" s="7" t="s">
        <v>3392</v>
      </c>
      <c r="J324" s="7"/>
      <c r="K324" s="7"/>
    </row>
    <row r="325" spans="1:11" hidden="1">
      <c r="A325" s="232">
        <v>45732</v>
      </c>
      <c r="B325" s="241">
        <v>32</v>
      </c>
      <c r="C325" s="252" t="s">
        <v>3389</v>
      </c>
      <c r="D325" s="252" t="s">
        <v>3405</v>
      </c>
      <c r="E325" s="252" t="s">
        <v>3390</v>
      </c>
      <c r="F325" s="258">
        <f>VLOOKUP(D325,Parts!D:N, 11,FALSE)</f>
        <v>1</v>
      </c>
      <c r="G325" s="242" t="s">
        <v>3470</v>
      </c>
      <c r="H325" s="16">
        <f ca="1">TODAY()-표1[[#This Row],[Date]]</f>
        <v>421</v>
      </c>
      <c r="I325" s="7" t="s">
        <v>3392</v>
      </c>
      <c r="J325" s="7"/>
      <c r="K325" s="7"/>
    </row>
    <row r="326" spans="1:11" hidden="1">
      <c r="A326" s="232">
        <v>45732</v>
      </c>
      <c r="B326" s="241">
        <v>33</v>
      </c>
      <c r="C326" s="252" t="s">
        <v>3389</v>
      </c>
      <c r="D326" s="252" t="s">
        <v>3405</v>
      </c>
      <c r="E326" s="252" t="s">
        <v>3390</v>
      </c>
      <c r="F326" s="258">
        <f>VLOOKUP(D326,Parts!D:N, 11,FALSE)</f>
        <v>1</v>
      </c>
      <c r="G326" s="242" t="s">
        <v>3470</v>
      </c>
      <c r="H326" s="16">
        <f ca="1">TODAY()-표1[[#This Row],[Date]]</f>
        <v>421</v>
      </c>
      <c r="I326" s="7" t="s">
        <v>3392</v>
      </c>
      <c r="J326" s="7"/>
      <c r="K326" s="7"/>
    </row>
    <row r="327" spans="1:11" hidden="1">
      <c r="A327" s="232">
        <v>45732</v>
      </c>
      <c r="B327" s="241">
        <v>33</v>
      </c>
      <c r="C327" s="252" t="s">
        <v>3433</v>
      </c>
      <c r="D327" s="252" t="s">
        <v>3405</v>
      </c>
      <c r="E327" s="252" t="s">
        <v>3449</v>
      </c>
      <c r="F327" s="258">
        <f>VLOOKUP(D327,Parts!D:N, 11,FALSE)</f>
        <v>1</v>
      </c>
      <c r="G327" s="242" t="s">
        <v>3470</v>
      </c>
      <c r="H327" s="16">
        <f ca="1">TODAY()-표1[[#This Row],[Date]]</f>
        <v>421</v>
      </c>
      <c r="I327" s="7" t="s">
        <v>3392</v>
      </c>
      <c r="J327" s="7"/>
      <c r="K327" s="7"/>
    </row>
    <row r="328" spans="1:11" hidden="1">
      <c r="A328" s="232">
        <v>45732</v>
      </c>
      <c r="B328" s="241">
        <v>34</v>
      </c>
      <c r="C328" s="252" t="s">
        <v>3389</v>
      </c>
      <c r="D328" s="252" t="s">
        <v>3405</v>
      </c>
      <c r="E328" s="252" t="s">
        <v>3390</v>
      </c>
      <c r="F328" s="258">
        <f>VLOOKUP(D328,Parts!D:N, 11,FALSE)</f>
        <v>1</v>
      </c>
      <c r="G328" s="242" t="s">
        <v>3470</v>
      </c>
      <c r="H328" s="16">
        <f ca="1">TODAY()-표1[[#This Row],[Date]]</f>
        <v>421</v>
      </c>
      <c r="I328" s="7" t="s">
        <v>3392</v>
      </c>
      <c r="J328" s="7"/>
      <c r="K328" s="7"/>
    </row>
    <row r="329" spans="1:11" hidden="1">
      <c r="A329" s="232">
        <v>45732</v>
      </c>
      <c r="B329" s="241">
        <v>36</v>
      </c>
      <c r="C329" s="252" t="s">
        <v>3389</v>
      </c>
      <c r="D329" s="252" t="s">
        <v>3405</v>
      </c>
      <c r="E329" s="252" t="s">
        <v>3390</v>
      </c>
      <c r="F329" s="258">
        <f>VLOOKUP(D329,Parts!D:N, 11,FALSE)</f>
        <v>1</v>
      </c>
      <c r="G329" s="242" t="s">
        <v>3470</v>
      </c>
      <c r="H329" s="16">
        <f ca="1">TODAY()-표1[[#This Row],[Date]]</f>
        <v>421</v>
      </c>
      <c r="I329" s="7" t="s">
        <v>3392</v>
      </c>
      <c r="J329" s="7"/>
      <c r="K329" s="7"/>
    </row>
    <row r="330" spans="1:11" hidden="1">
      <c r="A330" s="232">
        <v>45732</v>
      </c>
      <c r="B330" s="241">
        <v>37</v>
      </c>
      <c r="C330" s="252" t="s">
        <v>3389</v>
      </c>
      <c r="D330" s="252" t="s">
        <v>3405</v>
      </c>
      <c r="E330" s="252" t="s">
        <v>3390</v>
      </c>
      <c r="F330" s="258">
        <f>VLOOKUP(D330,Parts!D:N, 11,FALSE)</f>
        <v>1</v>
      </c>
      <c r="G330" s="242" t="s">
        <v>3470</v>
      </c>
      <c r="H330" s="16">
        <f ca="1">TODAY()-표1[[#This Row],[Date]]</f>
        <v>421</v>
      </c>
      <c r="I330" s="7" t="s">
        <v>3392</v>
      </c>
      <c r="J330" s="7"/>
      <c r="K330" s="7"/>
    </row>
    <row r="331" spans="1:11" hidden="1">
      <c r="A331" s="232">
        <v>45732</v>
      </c>
      <c r="B331" s="241">
        <v>38</v>
      </c>
      <c r="C331" s="252" t="s">
        <v>3389</v>
      </c>
      <c r="D331" s="252" t="s">
        <v>3405</v>
      </c>
      <c r="E331" s="252" t="s">
        <v>3390</v>
      </c>
      <c r="F331" s="258">
        <f>VLOOKUP(D331,Parts!D:N, 11,FALSE)</f>
        <v>1</v>
      </c>
      <c r="G331" s="242" t="s">
        <v>3470</v>
      </c>
      <c r="H331" s="16">
        <f ca="1">TODAY()-표1[[#This Row],[Date]]</f>
        <v>421</v>
      </c>
      <c r="I331" s="7" t="s">
        <v>3392</v>
      </c>
      <c r="J331" s="7"/>
      <c r="K331" s="7"/>
    </row>
    <row r="332" spans="1:11" hidden="1">
      <c r="A332" s="232">
        <v>45732</v>
      </c>
      <c r="B332" s="241">
        <v>57</v>
      </c>
      <c r="C332" s="252" t="s">
        <v>3389</v>
      </c>
      <c r="D332" s="252" t="s">
        <v>3340</v>
      </c>
      <c r="E332" s="252" t="s">
        <v>3390</v>
      </c>
      <c r="F332" s="258" t="str">
        <f>VLOOKUP(D332,Parts!D:N, 11,FALSE)</f>
        <v>10764610_01</v>
      </c>
      <c r="G332" s="242" t="s">
        <v>3534</v>
      </c>
      <c r="H332" s="16">
        <f ca="1">TODAY()-표1[[#This Row],[Date]]</f>
        <v>421</v>
      </c>
      <c r="I332" s="7" t="s">
        <v>3392</v>
      </c>
      <c r="J332" s="7"/>
      <c r="K332" s="7"/>
    </row>
    <row r="333" spans="1:11" hidden="1">
      <c r="A333" s="232">
        <v>45732</v>
      </c>
      <c r="B333" s="241">
        <v>58</v>
      </c>
      <c r="C333" s="252" t="s">
        <v>3389</v>
      </c>
      <c r="D333" s="252" t="s">
        <v>3340</v>
      </c>
      <c r="E333" s="252" t="s">
        <v>3390</v>
      </c>
      <c r="F333" s="258" t="str">
        <f>VLOOKUP(D333,Parts!D:N, 11,FALSE)</f>
        <v>10764610_01</v>
      </c>
      <c r="G333" s="242" t="s">
        <v>3534</v>
      </c>
      <c r="H333" s="16">
        <f ca="1">TODAY()-표1[[#This Row],[Date]]</f>
        <v>421</v>
      </c>
      <c r="I333" s="7" t="s">
        <v>3392</v>
      </c>
      <c r="J333" s="7"/>
      <c r="K333" s="7"/>
    </row>
    <row r="334" spans="1:11" hidden="1">
      <c r="A334" s="232">
        <v>45732</v>
      </c>
      <c r="B334" s="241">
        <v>59</v>
      </c>
      <c r="C334" s="252" t="s">
        <v>3389</v>
      </c>
      <c r="D334" s="252" t="s">
        <v>3340</v>
      </c>
      <c r="E334" s="252" t="s">
        <v>3390</v>
      </c>
      <c r="F334" s="258" t="str">
        <f>VLOOKUP(D334,Parts!D:N, 11,FALSE)</f>
        <v>10764610_01</v>
      </c>
      <c r="G334" s="242" t="s">
        <v>3534</v>
      </c>
      <c r="H334" s="16">
        <f ca="1">TODAY()-표1[[#This Row],[Date]]</f>
        <v>421</v>
      </c>
      <c r="I334" s="7" t="s">
        <v>3392</v>
      </c>
      <c r="J334" s="7"/>
      <c r="K334" s="7"/>
    </row>
    <row r="335" spans="1:11" hidden="1">
      <c r="A335" s="232">
        <v>45732</v>
      </c>
      <c r="B335" s="241">
        <v>63</v>
      </c>
      <c r="C335" s="252" t="s">
        <v>3389</v>
      </c>
      <c r="D335" s="252" t="s">
        <v>3405</v>
      </c>
      <c r="E335" s="252" t="s">
        <v>3390</v>
      </c>
      <c r="F335" s="258">
        <f>VLOOKUP(D335,Parts!D:N, 11,FALSE)</f>
        <v>1</v>
      </c>
      <c r="G335" s="242" t="s">
        <v>3470</v>
      </c>
      <c r="H335" s="16">
        <f ca="1">TODAY()-표1[[#This Row],[Date]]</f>
        <v>421</v>
      </c>
      <c r="I335" s="7" t="s">
        <v>3392</v>
      </c>
      <c r="J335" s="7"/>
      <c r="K335" s="7"/>
    </row>
    <row r="336" spans="1:11" hidden="1">
      <c r="A336" s="232">
        <v>45732</v>
      </c>
      <c r="B336" s="241">
        <v>64</v>
      </c>
      <c r="C336" s="252" t="s">
        <v>3389</v>
      </c>
      <c r="D336" s="252" t="s">
        <v>3405</v>
      </c>
      <c r="E336" s="252" t="s">
        <v>3390</v>
      </c>
      <c r="F336" s="258">
        <f>VLOOKUP(D336,Parts!D:N, 11,FALSE)</f>
        <v>1</v>
      </c>
      <c r="G336" s="242" t="s">
        <v>3470</v>
      </c>
      <c r="H336" s="16">
        <f ca="1">TODAY()-표1[[#This Row],[Date]]</f>
        <v>421</v>
      </c>
      <c r="I336" s="7" t="s">
        <v>3392</v>
      </c>
      <c r="J336" s="7"/>
      <c r="K336" s="7"/>
    </row>
    <row r="337" spans="1:11" hidden="1">
      <c r="A337" s="232">
        <v>45732</v>
      </c>
      <c r="B337" s="241">
        <v>67</v>
      </c>
      <c r="C337" s="252" t="s">
        <v>3389</v>
      </c>
      <c r="D337" s="252" t="s">
        <v>3405</v>
      </c>
      <c r="E337" s="252" t="s">
        <v>3390</v>
      </c>
      <c r="F337" s="258">
        <f>VLOOKUP(D337,Parts!D:N, 11,FALSE)</f>
        <v>1</v>
      </c>
      <c r="G337" s="242" t="s">
        <v>3470</v>
      </c>
      <c r="H337" s="16">
        <f ca="1">TODAY()-표1[[#This Row],[Date]]</f>
        <v>421</v>
      </c>
      <c r="I337" s="7" t="s">
        <v>3392</v>
      </c>
      <c r="J337" s="7"/>
      <c r="K337" s="7"/>
    </row>
    <row r="338" spans="1:11" hidden="1">
      <c r="A338" s="232">
        <v>45732</v>
      </c>
      <c r="B338" s="241">
        <v>68</v>
      </c>
      <c r="C338" s="252" t="s">
        <v>3389</v>
      </c>
      <c r="D338" s="252" t="s">
        <v>3405</v>
      </c>
      <c r="E338" s="252" t="s">
        <v>3390</v>
      </c>
      <c r="F338" s="258">
        <f>VLOOKUP(D338,Parts!D:N, 11,FALSE)</f>
        <v>1</v>
      </c>
      <c r="G338" s="242" t="s">
        <v>3470</v>
      </c>
      <c r="H338" s="16">
        <f ca="1">TODAY()-표1[[#This Row],[Date]]</f>
        <v>421</v>
      </c>
      <c r="I338" s="7" t="s">
        <v>3392</v>
      </c>
      <c r="J338" s="7"/>
      <c r="K338" s="7"/>
    </row>
    <row r="339" spans="1:11" hidden="1">
      <c r="A339" s="232">
        <v>45732</v>
      </c>
      <c r="B339" s="241">
        <v>73</v>
      </c>
      <c r="C339" s="252" t="s">
        <v>3389</v>
      </c>
      <c r="D339" s="252" t="s">
        <v>3340</v>
      </c>
      <c r="E339" s="252" t="s">
        <v>3390</v>
      </c>
      <c r="F339" s="258" t="str">
        <f>VLOOKUP(D339,Parts!D:N, 11,FALSE)</f>
        <v>10764610_01</v>
      </c>
      <c r="G339" s="242" t="s">
        <v>3534</v>
      </c>
      <c r="H339" s="16">
        <f ca="1">TODAY()-표1[[#This Row],[Date]]</f>
        <v>421</v>
      </c>
      <c r="I339" s="7" t="s">
        <v>3392</v>
      </c>
      <c r="J339" s="7"/>
      <c r="K339" s="7"/>
    </row>
    <row r="340" spans="1:11" hidden="1">
      <c r="A340" s="232">
        <v>45732</v>
      </c>
      <c r="B340" s="241">
        <v>75</v>
      </c>
      <c r="C340" s="252" t="s">
        <v>3389</v>
      </c>
      <c r="D340" s="252" t="s">
        <v>3405</v>
      </c>
      <c r="E340" s="252" t="s">
        <v>3390</v>
      </c>
      <c r="F340" s="258">
        <f>VLOOKUP(D340,Parts!D:N, 11,FALSE)</f>
        <v>1</v>
      </c>
      <c r="G340" s="242" t="s">
        <v>3470</v>
      </c>
      <c r="H340" s="16">
        <f ca="1">TODAY()-표1[[#This Row],[Date]]</f>
        <v>421</v>
      </c>
      <c r="I340" s="7" t="s">
        <v>3392</v>
      </c>
      <c r="J340" s="7"/>
      <c r="K340" s="7"/>
    </row>
    <row r="341" spans="1:11" hidden="1">
      <c r="A341" s="232">
        <v>45732</v>
      </c>
      <c r="B341" s="241">
        <v>77</v>
      </c>
      <c r="C341" s="252" t="s">
        <v>3389</v>
      </c>
      <c r="D341" s="252" t="s">
        <v>3405</v>
      </c>
      <c r="E341" s="252" t="s">
        <v>3390</v>
      </c>
      <c r="F341" s="258">
        <f>VLOOKUP(D341,Parts!D:N, 11,FALSE)</f>
        <v>1</v>
      </c>
      <c r="G341" s="242" t="s">
        <v>3470</v>
      </c>
      <c r="H341" s="16">
        <f ca="1">TODAY()-표1[[#This Row],[Date]]</f>
        <v>421</v>
      </c>
      <c r="I341" s="7" t="s">
        <v>3392</v>
      </c>
      <c r="J341" s="7"/>
      <c r="K341" s="7"/>
    </row>
    <row r="342" spans="1:11" hidden="1">
      <c r="A342" s="232">
        <v>45732</v>
      </c>
      <c r="B342" s="241">
        <v>79</v>
      </c>
      <c r="C342" s="252" t="s">
        <v>3389</v>
      </c>
      <c r="D342" s="252" t="s">
        <v>3340</v>
      </c>
      <c r="E342" s="252" t="s">
        <v>3390</v>
      </c>
      <c r="F342" s="258" t="str">
        <f>VLOOKUP(D342,Parts!D:N, 11,FALSE)</f>
        <v>10764610_01</v>
      </c>
      <c r="G342" s="242" t="s">
        <v>3534</v>
      </c>
      <c r="H342" s="16">
        <f ca="1">TODAY()-표1[[#This Row],[Date]]</f>
        <v>421</v>
      </c>
      <c r="I342" s="7" t="s">
        <v>3392</v>
      </c>
      <c r="J342" s="7"/>
      <c r="K342" s="7"/>
    </row>
    <row r="343" spans="1:11" hidden="1">
      <c r="A343" s="232">
        <v>45732</v>
      </c>
      <c r="B343" s="241">
        <v>80</v>
      </c>
      <c r="C343" s="252" t="s">
        <v>3389</v>
      </c>
      <c r="D343" s="252" t="s">
        <v>3405</v>
      </c>
      <c r="E343" s="252" t="s">
        <v>3390</v>
      </c>
      <c r="F343" s="258">
        <f>VLOOKUP(D343,Parts!D:N, 11,FALSE)</f>
        <v>1</v>
      </c>
      <c r="G343" s="242" t="s">
        <v>3470</v>
      </c>
      <c r="H343" s="16">
        <f ca="1">TODAY()-표1[[#This Row],[Date]]</f>
        <v>421</v>
      </c>
      <c r="I343" s="7" t="s">
        <v>3392</v>
      </c>
      <c r="J343" s="7"/>
      <c r="K343" s="7"/>
    </row>
    <row r="344" spans="1:11" hidden="1">
      <c r="A344" s="232">
        <v>45732</v>
      </c>
      <c r="B344" s="241">
        <v>81</v>
      </c>
      <c r="C344" s="252" t="s">
        <v>3389</v>
      </c>
      <c r="D344" s="252" t="s">
        <v>3405</v>
      </c>
      <c r="E344" s="252" t="s">
        <v>3390</v>
      </c>
      <c r="F344" s="258">
        <f>VLOOKUP(D344,Parts!D:N, 11,FALSE)</f>
        <v>1</v>
      </c>
      <c r="G344" s="242" t="s">
        <v>3470</v>
      </c>
      <c r="H344" s="16">
        <f ca="1">TODAY()-표1[[#This Row],[Date]]</f>
        <v>421</v>
      </c>
      <c r="I344" s="7" t="s">
        <v>3392</v>
      </c>
      <c r="J344" s="7"/>
      <c r="K344" s="7"/>
    </row>
    <row r="345" spans="1:11" hidden="1">
      <c r="A345" s="232">
        <v>45732</v>
      </c>
      <c r="B345" s="241">
        <v>82</v>
      </c>
      <c r="C345" s="252" t="s">
        <v>3389</v>
      </c>
      <c r="D345" s="252" t="s">
        <v>3340</v>
      </c>
      <c r="E345" s="252" t="s">
        <v>3390</v>
      </c>
      <c r="F345" s="258" t="str">
        <f>VLOOKUP(D345,Parts!D:N, 11,FALSE)</f>
        <v>10764610_01</v>
      </c>
      <c r="G345" s="242" t="s">
        <v>3534</v>
      </c>
      <c r="H345" s="16">
        <f ca="1">TODAY()-표1[[#This Row],[Date]]</f>
        <v>421</v>
      </c>
      <c r="I345" s="7" t="s">
        <v>3392</v>
      </c>
      <c r="J345" s="7"/>
      <c r="K345" s="7"/>
    </row>
    <row r="346" spans="1:11" hidden="1">
      <c r="A346" s="232">
        <v>45732</v>
      </c>
      <c r="B346" s="241">
        <v>83</v>
      </c>
      <c r="C346" s="252" t="s">
        <v>3389</v>
      </c>
      <c r="D346" s="252" t="s">
        <v>3405</v>
      </c>
      <c r="E346" s="252" t="s">
        <v>3390</v>
      </c>
      <c r="F346" s="258">
        <f>VLOOKUP(D346,Parts!D:N, 11,FALSE)</f>
        <v>1</v>
      </c>
      <c r="G346" s="242" t="s">
        <v>3470</v>
      </c>
      <c r="H346" s="16">
        <f ca="1">TODAY()-표1[[#This Row],[Date]]</f>
        <v>421</v>
      </c>
      <c r="I346" s="7" t="s">
        <v>3392</v>
      </c>
      <c r="J346" s="7"/>
      <c r="K346" s="7"/>
    </row>
    <row r="347" spans="1:11" hidden="1">
      <c r="A347" s="232">
        <v>45732</v>
      </c>
      <c r="B347" s="241">
        <v>84</v>
      </c>
      <c r="C347" s="252" t="s">
        <v>3389</v>
      </c>
      <c r="D347" s="252" t="s">
        <v>3405</v>
      </c>
      <c r="E347" s="252" t="s">
        <v>3390</v>
      </c>
      <c r="F347" s="258">
        <f>VLOOKUP(D347,Parts!D:N, 11,FALSE)</f>
        <v>1</v>
      </c>
      <c r="G347" s="242" t="s">
        <v>3470</v>
      </c>
      <c r="H347" s="16">
        <f ca="1">TODAY()-표1[[#This Row],[Date]]</f>
        <v>421</v>
      </c>
      <c r="I347" s="7" t="s">
        <v>3392</v>
      </c>
      <c r="J347" s="7"/>
      <c r="K347" s="7"/>
    </row>
    <row r="348" spans="1:11" hidden="1">
      <c r="A348" s="232">
        <v>45732</v>
      </c>
      <c r="B348" s="241">
        <v>85</v>
      </c>
      <c r="C348" s="252" t="s">
        <v>3389</v>
      </c>
      <c r="D348" s="252" t="s">
        <v>3405</v>
      </c>
      <c r="E348" s="252" t="s">
        <v>3390</v>
      </c>
      <c r="F348" s="258">
        <f>VLOOKUP(D348,Parts!D:N, 11,FALSE)</f>
        <v>1</v>
      </c>
      <c r="G348" s="242" t="s">
        <v>3470</v>
      </c>
      <c r="H348" s="16">
        <f ca="1">TODAY()-표1[[#This Row],[Date]]</f>
        <v>421</v>
      </c>
      <c r="I348" s="7" t="s">
        <v>3392</v>
      </c>
      <c r="J348" s="7"/>
      <c r="K348" s="7"/>
    </row>
    <row r="349" spans="1:11" hidden="1">
      <c r="A349" s="232">
        <v>45732</v>
      </c>
      <c r="B349" s="241">
        <v>86</v>
      </c>
      <c r="C349" s="252" t="s">
        <v>3389</v>
      </c>
      <c r="D349" s="252" t="s">
        <v>3405</v>
      </c>
      <c r="E349" s="252" t="s">
        <v>3390</v>
      </c>
      <c r="F349" s="258">
        <f>VLOOKUP(D349,Parts!D:N, 11,FALSE)</f>
        <v>1</v>
      </c>
      <c r="G349" s="242" t="s">
        <v>3470</v>
      </c>
      <c r="H349" s="16">
        <f ca="1">TODAY()-표1[[#This Row],[Date]]</f>
        <v>421</v>
      </c>
      <c r="I349" s="7" t="s">
        <v>3392</v>
      </c>
      <c r="J349" s="7"/>
      <c r="K349" s="7"/>
    </row>
    <row r="350" spans="1:11" hidden="1">
      <c r="A350" s="232">
        <v>45732</v>
      </c>
      <c r="B350" s="241">
        <v>87</v>
      </c>
      <c r="C350" s="252" t="s">
        <v>3389</v>
      </c>
      <c r="D350" s="252" t="s">
        <v>3405</v>
      </c>
      <c r="E350" s="252" t="s">
        <v>3390</v>
      </c>
      <c r="F350" s="258">
        <f>VLOOKUP(D350,Parts!D:N, 11,FALSE)</f>
        <v>1</v>
      </c>
      <c r="G350" s="242" t="s">
        <v>3470</v>
      </c>
      <c r="H350" s="16">
        <f ca="1">TODAY()-표1[[#This Row],[Date]]</f>
        <v>421</v>
      </c>
      <c r="I350" s="7" t="s">
        <v>3392</v>
      </c>
      <c r="J350" s="7"/>
      <c r="K350" s="7"/>
    </row>
    <row r="351" spans="1:11" hidden="1">
      <c r="A351" s="232">
        <v>45732</v>
      </c>
      <c r="B351" s="241">
        <v>89</v>
      </c>
      <c r="C351" s="252" t="s">
        <v>3389</v>
      </c>
      <c r="D351" s="252" t="s">
        <v>3405</v>
      </c>
      <c r="E351" s="252" t="s">
        <v>3390</v>
      </c>
      <c r="F351" s="258">
        <f>VLOOKUP(D351,Parts!D:N, 11,FALSE)</f>
        <v>1</v>
      </c>
      <c r="G351" s="242" t="s">
        <v>3470</v>
      </c>
      <c r="H351" s="16">
        <f ca="1">TODAY()-표1[[#This Row],[Date]]</f>
        <v>421</v>
      </c>
      <c r="I351" s="7" t="s">
        <v>3392</v>
      </c>
      <c r="J351" s="7"/>
      <c r="K351" s="7"/>
    </row>
    <row r="352" spans="1:11" ht="16.5" hidden="1">
      <c r="A352" s="232">
        <v>45730</v>
      </c>
      <c r="B352" s="241">
        <v>60</v>
      </c>
      <c r="C352" s="252" t="s">
        <v>3451</v>
      </c>
      <c r="D352" s="252" t="s">
        <v>3530</v>
      </c>
      <c r="E352" s="252" t="s">
        <v>3531</v>
      </c>
      <c r="F352" s="258" t="str">
        <f>VLOOKUP(D352,Parts!D:N, 11,FALSE)</f>
        <v>10411034_01</v>
      </c>
      <c r="G352" s="242" t="s">
        <v>3535</v>
      </c>
      <c r="H352" s="16">
        <f ca="1">TODAY()-표1[[#This Row],[Date]]</f>
        <v>423</v>
      </c>
      <c r="I352" s="7" t="s">
        <v>3392</v>
      </c>
      <c r="J352" s="7"/>
      <c r="K352" s="7"/>
    </row>
    <row r="353" spans="1:11" hidden="1">
      <c r="A353" s="232">
        <v>45730</v>
      </c>
      <c r="B353" s="241">
        <v>54</v>
      </c>
      <c r="C353" s="252" t="s">
        <v>3389</v>
      </c>
      <c r="D353" s="252" t="s">
        <v>3405</v>
      </c>
      <c r="E353" s="252" t="s">
        <v>3390</v>
      </c>
      <c r="F353" s="258">
        <f>VLOOKUP(D353,Parts!D:N, 11,FALSE)</f>
        <v>1</v>
      </c>
      <c r="G353" s="242" t="s">
        <v>3536</v>
      </c>
      <c r="H353" s="16">
        <f ca="1">TODAY()-표1[[#This Row],[Date]]</f>
        <v>423</v>
      </c>
      <c r="I353" s="7" t="s">
        <v>3392</v>
      </c>
      <c r="J353" s="7"/>
      <c r="K353" s="7"/>
    </row>
    <row r="354" spans="1:11" hidden="1">
      <c r="A354" s="232">
        <v>45730</v>
      </c>
      <c r="B354" s="241">
        <v>60</v>
      </c>
      <c r="C354" s="252" t="s">
        <v>3389</v>
      </c>
      <c r="D354" s="252" t="s">
        <v>3405</v>
      </c>
      <c r="E354" s="252" t="s">
        <v>3390</v>
      </c>
      <c r="F354" s="258">
        <f>VLOOKUP(D354,Parts!D:N, 11,FALSE)</f>
        <v>1</v>
      </c>
      <c r="G354" s="242" t="s">
        <v>3505</v>
      </c>
      <c r="H354" s="16">
        <f ca="1">TODAY()-표1[[#This Row],[Date]]</f>
        <v>423</v>
      </c>
      <c r="I354" s="7" t="s">
        <v>3392</v>
      </c>
      <c r="J354" s="7"/>
      <c r="K354" s="7"/>
    </row>
    <row r="355" spans="1:11" hidden="1">
      <c r="A355" s="232">
        <v>45728</v>
      </c>
      <c r="B355" s="241">
        <v>56</v>
      </c>
      <c r="C355" s="252" t="s">
        <v>3433</v>
      </c>
      <c r="D355" s="252" t="s">
        <v>3340</v>
      </c>
      <c r="E355" s="252" t="s">
        <v>3449</v>
      </c>
      <c r="F355" s="258" t="str">
        <f>VLOOKUP(D355,Parts!D:N, 11,FALSE)</f>
        <v>10764610_01</v>
      </c>
      <c r="G355" s="242" t="s">
        <v>3537</v>
      </c>
      <c r="H355" s="16">
        <f ca="1">TODAY()-표1[[#This Row],[Date]]</f>
        <v>425</v>
      </c>
      <c r="I355" s="7" t="s">
        <v>3392</v>
      </c>
      <c r="J355" s="7"/>
      <c r="K355" s="7"/>
    </row>
    <row r="356" spans="1:11" hidden="1">
      <c r="A356" s="232">
        <v>45728</v>
      </c>
      <c r="B356" s="241">
        <v>65</v>
      </c>
      <c r="C356" s="252" t="s">
        <v>3389</v>
      </c>
      <c r="D356" s="252" t="s">
        <v>3405</v>
      </c>
      <c r="E356" s="252" t="s">
        <v>3390</v>
      </c>
      <c r="F356" s="258">
        <f>VLOOKUP(D356,Parts!D:N, 11,FALSE)</f>
        <v>1</v>
      </c>
      <c r="G356" s="242" t="s">
        <v>3505</v>
      </c>
      <c r="H356" s="16">
        <f ca="1">TODAY()-표1[[#This Row],[Date]]</f>
        <v>425</v>
      </c>
      <c r="I356" s="7" t="s">
        <v>3392</v>
      </c>
      <c r="J356" s="7"/>
      <c r="K356" s="7"/>
    </row>
    <row r="357" spans="1:11" hidden="1">
      <c r="A357" s="232">
        <v>45727</v>
      </c>
      <c r="B357" s="241">
        <v>88</v>
      </c>
      <c r="C357" s="252" t="s">
        <v>3389</v>
      </c>
      <c r="D357" s="252" t="s">
        <v>3405</v>
      </c>
      <c r="E357" s="252" t="s">
        <v>3390</v>
      </c>
      <c r="F357" s="258">
        <f>VLOOKUP(D357,Parts!D:N, 11,FALSE)</f>
        <v>1</v>
      </c>
      <c r="G357" s="242" t="s">
        <v>3505</v>
      </c>
      <c r="H357" s="16">
        <f ca="1">TODAY()-표1[[#This Row],[Date]]</f>
        <v>426</v>
      </c>
      <c r="I357" s="7" t="s">
        <v>3392</v>
      </c>
      <c r="J357" s="7"/>
      <c r="K357" s="7"/>
    </row>
    <row r="358" spans="1:11" hidden="1">
      <c r="A358" s="232">
        <v>45727</v>
      </c>
      <c r="B358" s="241">
        <v>56</v>
      </c>
      <c r="C358" s="252" t="s">
        <v>3389</v>
      </c>
      <c r="D358" s="252" t="s">
        <v>3405</v>
      </c>
      <c r="E358" s="252" t="s">
        <v>3390</v>
      </c>
      <c r="F358" s="258">
        <f>VLOOKUP(D358,Parts!D:N, 11,FALSE)</f>
        <v>1</v>
      </c>
      <c r="G358" s="242" t="s">
        <v>3505</v>
      </c>
      <c r="H358" s="16">
        <f ca="1">TODAY()-표1[[#This Row],[Date]]</f>
        <v>426</v>
      </c>
      <c r="I358" s="7" t="s">
        <v>3392</v>
      </c>
      <c r="J358" s="7"/>
      <c r="K358" s="7"/>
    </row>
    <row r="359" spans="1:11" hidden="1">
      <c r="A359" s="232">
        <v>45724</v>
      </c>
      <c r="B359" s="241">
        <v>42</v>
      </c>
      <c r="C359" s="252" t="s">
        <v>3389</v>
      </c>
      <c r="D359" s="252" t="s">
        <v>3340</v>
      </c>
      <c r="E359" s="252" t="s">
        <v>3390</v>
      </c>
      <c r="F359" s="258" t="str">
        <f>VLOOKUP(D359,Parts!D:N, 11,FALSE)</f>
        <v>10764610_01</v>
      </c>
      <c r="G359" s="242" t="s">
        <v>3538</v>
      </c>
      <c r="H359" s="16">
        <f ca="1">TODAY()-표1[[#This Row],[Date]]</f>
        <v>429</v>
      </c>
      <c r="I359" s="7" t="s">
        <v>3392</v>
      </c>
      <c r="J359" s="7"/>
      <c r="K359" s="7"/>
    </row>
    <row r="360" spans="1:11" hidden="1">
      <c r="A360" s="232">
        <v>45723</v>
      </c>
      <c r="B360" s="241">
        <v>74</v>
      </c>
      <c r="C360" s="252" t="s">
        <v>3389</v>
      </c>
      <c r="D360" s="252" t="s">
        <v>3405</v>
      </c>
      <c r="E360" s="252" t="s">
        <v>3390</v>
      </c>
      <c r="F360" s="258">
        <f>VLOOKUP(D360,Parts!D:N, 11,FALSE)</f>
        <v>1</v>
      </c>
      <c r="G360" s="242" t="s">
        <v>3505</v>
      </c>
      <c r="H360" s="16">
        <f ca="1">TODAY()-표1[[#This Row],[Date]]</f>
        <v>430</v>
      </c>
      <c r="I360" s="7" t="s">
        <v>3392</v>
      </c>
      <c r="J360" s="7"/>
      <c r="K360" s="7"/>
    </row>
    <row r="361" spans="1:11" hidden="1">
      <c r="A361" s="232">
        <v>45723</v>
      </c>
      <c r="B361" s="241">
        <v>53</v>
      </c>
      <c r="C361" s="252" t="s">
        <v>478</v>
      </c>
      <c r="D361" s="252" t="s">
        <v>3539</v>
      </c>
      <c r="E361" s="252" t="s">
        <v>480</v>
      </c>
      <c r="F361" s="258">
        <f>VLOOKUP(D361,Parts!D:N, 11,FALSE)</f>
        <v>10603702</v>
      </c>
      <c r="G361" s="242" t="s">
        <v>3540</v>
      </c>
      <c r="H361" s="16">
        <f ca="1">TODAY()-표1[[#This Row],[Date]]</f>
        <v>430</v>
      </c>
      <c r="I361" s="7" t="s">
        <v>3392</v>
      </c>
      <c r="J361" s="7"/>
      <c r="K361" s="7"/>
    </row>
    <row r="362" spans="1:11" hidden="1">
      <c r="A362" s="232">
        <v>45716</v>
      </c>
      <c r="B362" s="241">
        <v>12</v>
      </c>
      <c r="C362" s="252" t="s">
        <v>3389</v>
      </c>
      <c r="D362" s="252" t="s">
        <v>3405</v>
      </c>
      <c r="E362" s="252" t="s">
        <v>3390</v>
      </c>
      <c r="F362" s="258">
        <f>VLOOKUP(D362,Parts!D:N, 11,FALSE)</f>
        <v>1</v>
      </c>
      <c r="G362" s="242" t="s">
        <v>3505</v>
      </c>
      <c r="H362" s="16">
        <f ca="1">TODAY()-표1[[#This Row],[Date]]</f>
        <v>437</v>
      </c>
      <c r="I362" s="7" t="s">
        <v>3392</v>
      </c>
      <c r="J362" s="7"/>
      <c r="K362" s="7"/>
    </row>
    <row r="363" spans="1:11" hidden="1">
      <c r="A363" s="232">
        <v>45715</v>
      </c>
      <c r="B363" s="241">
        <v>48</v>
      </c>
      <c r="C363" s="252" t="s">
        <v>3389</v>
      </c>
      <c r="D363" s="252" t="s">
        <v>3405</v>
      </c>
      <c r="E363" s="252" t="s">
        <v>3390</v>
      </c>
      <c r="F363" s="258">
        <f>VLOOKUP(D363,Parts!D:N, 11,FALSE)</f>
        <v>1</v>
      </c>
      <c r="G363" s="242" t="s">
        <v>3505</v>
      </c>
      <c r="H363" s="16">
        <f ca="1">TODAY()-표1[[#This Row],[Date]]</f>
        <v>438</v>
      </c>
      <c r="I363" s="7" t="s">
        <v>3392</v>
      </c>
      <c r="J363" s="7"/>
      <c r="K363" s="7"/>
    </row>
    <row r="364" spans="1:11" hidden="1">
      <c r="A364" s="232">
        <v>45715</v>
      </c>
      <c r="B364" s="241">
        <v>43</v>
      </c>
      <c r="C364" s="252" t="s">
        <v>3389</v>
      </c>
      <c r="D364" s="252" t="s">
        <v>3405</v>
      </c>
      <c r="E364" s="252" t="s">
        <v>3390</v>
      </c>
      <c r="F364" s="258">
        <f>VLOOKUP(D364,Parts!D:N, 11,FALSE)</f>
        <v>1</v>
      </c>
      <c r="G364" s="242" t="s">
        <v>3505</v>
      </c>
      <c r="H364" s="16">
        <f ca="1">TODAY()-표1[[#This Row],[Date]]</f>
        <v>438</v>
      </c>
      <c r="I364" s="7" t="s">
        <v>3392</v>
      </c>
      <c r="J364" s="7"/>
      <c r="K364" s="7"/>
    </row>
    <row r="365" spans="1:11" hidden="1">
      <c r="A365" s="232">
        <v>45713</v>
      </c>
      <c r="B365" s="241">
        <v>35</v>
      </c>
      <c r="C365" s="252" t="s">
        <v>3389</v>
      </c>
      <c r="D365" s="252" t="s">
        <v>3340</v>
      </c>
      <c r="E365" s="252" t="s">
        <v>3390</v>
      </c>
      <c r="F365" s="258" t="str">
        <f>VLOOKUP(D365,Parts!D:N, 11,FALSE)</f>
        <v>10764610_01</v>
      </c>
      <c r="G365" s="242" t="s">
        <v>3541</v>
      </c>
      <c r="H365" s="16">
        <f ca="1">TODAY()-표1[[#This Row],[Date]]</f>
        <v>440</v>
      </c>
      <c r="I365" s="7" t="s">
        <v>3392</v>
      </c>
      <c r="J365" s="7"/>
      <c r="K365" s="7"/>
    </row>
    <row r="366" spans="1:11" hidden="1">
      <c r="A366" s="232">
        <v>45713</v>
      </c>
      <c r="B366" s="241">
        <v>47</v>
      </c>
      <c r="C366" s="252" t="s">
        <v>3433</v>
      </c>
      <c r="D366" s="252" t="s">
        <v>3405</v>
      </c>
      <c r="E366" s="252" t="s">
        <v>3449</v>
      </c>
      <c r="F366" s="258">
        <f>VLOOKUP(D366,Parts!D:N, 11,FALSE)</f>
        <v>1</v>
      </c>
      <c r="G366" s="242" t="s">
        <v>3505</v>
      </c>
      <c r="H366" s="16">
        <f ca="1">TODAY()-표1[[#This Row],[Date]]</f>
        <v>440</v>
      </c>
      <c r="I366" s="7" t="s">
        <v>3392</v>
      </c>
      <c r="J366" s="7"/>
      <c r="K366" s="7"/>
    </row>
    <row r="367" spans="1:11" hidden="1">
      <c r="A367" s="232">
        <v>45712</v>
      </c>
      <c r="B367" s="241">
        <v>72</v>
      </c>
      <c r="C367" s="252" t="s">
        <v>456</v>
      </c>
      <c r="D367" s="252" t="s">
        <v>3413</v>
      </c>
      <c r="E367" s="252"/>
      <c r="F367" s="258" t="str">
        <f>VLOOKUP(D367,Parts!D:N, 11,FALSE)</f>
        <v>10547019_03</v>
      </c>
      <c r="G367" s="242" t="s">
        <v>3526</v>
      </c>
      <c r="H367" s="16">
        <f ca="1">TODAY()-표1[[#This Row],[Date]]</f>
        <v>441</v>
      </c>
      <c r="I367" s="7" t="s">
        <v>3392</v>
      </c>
      <c r="J367" s="7"/>
      <c r="K367" s="7"/>
    </row>
    <row r="368" spans="1:11" hidden="1">
      <c r="A368" s="232">
        <v>45709</v>
      </c>
      <c r="B368" s="241">
        <v>46</v>
      </c>
      <c r="C368" s="252" t="s">
        <v>3389</v>
      </c>
      <c r="D368" s="252" t="s">
        <v>3340</v>
      </c>
      <c r="E368" s="252" t="s">
        <v>3390</v>
      </c>
      <c r="F368" s="258" t="str">
        <f>VLOOKUP(D368,Parts!D:N, 11,FALSE)</f>
        <v>10764610_01</v>
      </c>
      <c r="G368" s="242" t="s">
        <v>3542</v>
      </c>
      <c r="H368" s="16">
        <f>A268-표1[[#This Row],[Date]]</f>
        <v>122</v>
      </c>
      <c r="I368" s="7" t="s">
        <v>3392</v>
      </c>
      <c r="J368" s="7"/>
      <c r="K368" s="7"/>
    </row>
    <row r="369" spans="1:11" hidden="1">
      <c r="A369" s="232">
        <v>45708</v>
      </c>
      <c r="B369" s="241">
        <v>42</v>
      </c>
      <c r="C369" s="252" t="s">
        <v>3433</v>
      </c>
      <c r="D369" s="252" t="s">
        <v>3340</v>
      </c>
      <c r="E369" s="252" t="s">
        <v>3449</v>
      </c>
      <c r="F369" s="258" t="str">
        <f>VLOOKUP(D369,Parts!D:N, 11,FALSE)</f>
        <v>10764610_01</v>
      </c>
      <c r="G369" s="242" t="s">
        <v>3543</v>
      </c>
      <c r="H369" s="16">
        <f ca="1">TODAY()-표1[[#This Row],[Date]]</f>
        <v>445</v>
      </c>
      <c r="I369" s="7" t="s">
        <v>3392</v>
      </c>
      <c r="J369" s="7"/>
      <c r="K369" s="7"/>
    </row>
    <row r="370" spans="1:11" ht="16.5" hidden="1">
      <c r="A370" s="232">
        <v>45707</v>
      </c>
      <c r="B370" s="241">
        <v>69</v>
      </c>
      <c r="C370" s="252" t="s">
        <v>478</v>
      </c>
      <c r="D370" s="252" t="s">
        <v>3544</v>
      </c>
      <c r="E370" s="252" t="s">
        <v>3545</v>
      </c>
      <c r="F370" s="258">
        <f>VLOOKUP(D370,Parts!D:N, 11,FALSE)</f>
        <v>10623269</v>
      </c>
      <c r="G370" s="242" t="s">
        <v>3546</v>
      </c>
      <c r="H370" s="16">
        <f ca="1">TODAY()-표1[[#This Row],[Date]]</f>
        <v>446</v>
      </c>
      <c r="I370" s="7" t="s">
        <v>3547</v>
      </c>
      <c r="J370" s="7"/>
      <c r="K370" s="7"/>
    </row>
    <row r="371" spans="1:11" ht="16.5" hidden="1">
      <c r="A371" s="232">
        <v>45707</v>
      </c>
      <c r="B371" s="241">
        <v>69</v>
      </c>
      <c r="C371" s="252" t="s">
        <v>478</v>
      </c>
      <c r="D371" s="252" t="s">
        <v>3544</v>
      </c>
      <c r="E371" s="252" t="s">
        <v>3545</v>
      </c>
      <c r="F371" s="258">
        <f>VLOOKUP(D371,Parts!D:N, 11,FALSE)</f>
        <v>10623269</v>
      </c>
      <c r="G371" s="242" t="s">
        <v>3548</v>
      </c>
      <c r="H371" s="16">
        <f ca="1">TODAY()-표1[[#This Row],[Date]]</f>
        <v>446</v>
      </c>
      <c r="I371" s="7" t="s">
        <v>3392</v>
      </c>
      <c r="J371" s="7"/>
      <c r="K371" s="7"/>
    </row>
    <row r="372" spans="1:11">
      <c r="A372" s="232">
        <v>45707</v>
      </c>
      <c r="B372" s="241">
        <v>72</v>
      </c>
      <c r="C372" s="252" t="s">
        <v>3432</v>
      </c>
      <c r="D372" s="252" t="s">
        <v>3397</v>
      </c>
      <c r="E372" s="252"/>
      <c r="F372" s="258" t="str">
        <f>VLOOKUP(D372,Parts!D:N, 11,FALSE)</f>
        <v>10907771_02</v>
      </c>
      <c r="G372" s="242" t="s">
        <v>3549</v>
      </c>
      <c r="H372" s="16">
        <f ca="1">TODAY()-표1[[#This Row],[Date]]</f>
        <v>446</v>
      </c>
      <c r="I372" s="7" t="s">
        <v>3392</v>
      </c>
      <c r="J372" s="7"/>
      <c r="K372" s="7"/>
    </row>
    <row r="373" spans="1:11">
      <c r="A373" s="232">
        <v>45707</v>
      </c>
      <c r="B373" s="241">
        <v>72</v>
      </c>
      <c r="C373" s="252" t="s">
        <v>3432</v>
      </c>
      <c r="D373" s="252" t="s">
        <v>3400</v>
      </c>
      <c r="E373" s="252"/>
      <c r="F373" s="258" t="str">
        <f>VLOOKUP(D373,Parts!D:N, 11,FALSE)</f>
        <v>10907771_03</v>
      </c>
      <c r="G373" s="242" t="s">
        <v>3549</v>
      </c>
      <c r="H373" s="16">
        <f ca="1">TODAY()-표1[[#This Row],[Date]]</f>
        <v>446</v>
      </c>
      <c r="I373" s="7" t="s">
        <v>3392</v>
      </c>
      <c r="J373" s="7"/>
      <c r="K373" s="7"/>
    </row>
    <row r="374" spans="1:11" hidden="1">
      <c r="A374" s="232">
        <v>45706</v>
      </c>
      <c r="B374" s="241">
        <v>41</v>
      </c>
      <c r="C374" s="252" t="s">
        <v>3389</v>
      </c>
      <c r="D374" s="252" t="s">
        <v>3340</v>
      </c>
      <c r="E374" s="252" t="s">
        <v>3390</v>
      </c>
      <c r="F374" s="258" t="str">
        <f>VLOOKUP(D374,Parts!D:N, 11,FALSE)</f>
        <v>10764610_01</v>
      </c>
      <c r="G374" s="242" t="s">
        <v>3550</v>
      </c>
      <c r="H374" s="16">
        <f ca="1">TODAY()-표1[[#This Row],[Date]]</f>
        <v>447</v>
      </c>
      <c r="I374" s="7" t="s">
        <v>3392</v>
      </c>
      <c r="J374" s="7"/>
      <c r="K374" s="7"/>
    </row>
    <row r="375" spans="1:11" ht="15" hidden="1">
      <c r="A375" s="232">
        <v>45705</v>
      </c>
      <c r="B375" s="241">
        <v>52</v>
      </c>
      <c r="C375" s="252" t="s">
        <v>478</v>
      </c>
      <c r="D375" s="252" t="s">
        <v>476</v>
      </c>
      <c r="E375" s="91" t="s">
        <v>3440</v>
      </c>
      <c r="F375" s="258">
        <f>VLOOKUP(D375,Parts!D:N, 11,FALSE)</f>
        <v>10867661</v>
      </c>
      <c r="G375" s="242" t="s">
        <v>3439</v>
      </c>
      <c r="H375" s="16">
        <f ca="1">TODAY()-표1[[#This Row],[Date]]</f>
        <v>448</v>
      </c>
      <c r="I375" s="7" t="s">
        <v>3392</v>
      </c>
      <c r="J375" s="7"/>
      <c r="K375" s="7"/>
    </row>
    <row r="376" spans="1:11" hidden="1">
      <c r="A376" s="232">
        <v>45702</v>
      </c>
      <c r="B376" s="241">
        <v>40</v>
      </c>
      <c r="C376" s="252" t="s">
        <v>3389</v>
      </c>
      <c r="D376" s="252" t="s">
        <v>3340</v>
      </c>
      <c r="E376" s="252" t="s">
        <v>3390</v>
      </c>
      <c r="F376" s="258" t="str">
        <f>VLOOKUP(D376,Parts!D:N, 11,FALSE)</f>
        <v>10764610_01</v>
      </c>
      <c r="G376" s="242" t="s">
        <v>3542</v>
      </c>
      <c r="H376" s="16">
        <f ca="1">TODAY()-표1[[#This Row],[Date]]</f>
        <v>451</v>
      </c>
      <c r="I376" s="7" t="s">
        <v>3392</v>
      </c>
      <c r="J376" s="7"/>
      <c r="K376" s="7"/>
    </row>
    <row r="377" spans="1:11" hidden="1">
      <c r="A377" s="232">
        <v>45702</v>
      </c>
      <c r="B377" s="241">
        <v>39</v>
      </c>
      <c r="C377" s="252" t="s">
        <v>3389</v>
      </c>
      <c r="D377" s="252" t="s">
        <v>3340</v>
      </c>
      <c r="E377" s="252" t="s">
        <v>3390</v>
      </c>
      <c r="F377" s="258" t="str">
        <f>VLOOKUP(D377,Parts!D:N, 11,FALSE)</f>
        <v>10764610_01</v>
      </c>
      <c r="G377" s="242" t="s">
        <v>3542</v>
      </c>
      <c r="H377" s="16">
        <f ca="1">TODAY()-표1[[#This Row],[Date]]</f>
        <v>451</v>
      </c>
      <c r="I377" s="7" t="s">
        <v>3392</v>
      </c>
      <c r="J377" s="7"/>
      <c r="K377" s="7"/>
    </row>
    <row r="378" spans="1:11">
      <c r="A378" s="232">
        <v>45702</v>
      </c>
      <c r="B378" s="241">
        <v>89</v>
      </c>
      <c r="C378" s="252" t="s">
        <v>3432</v>
      </c>
      <c r="D378" s="252" t="s">
        <v>3400</v>
      </c>
      <c r="E378" s="252"/>
      <c r="F378" s="258" t="str">
        <f>VLOOKUP(D378,Parts!D:N, 11,FALSE)</f>
        <v>10907771_03</v>
      </c>
      <c r="G378" s="242" t="s">
        <v>3551</v>
      </c>
      <c r="H378" s="16">
        <f ca="1">TODAY()-표1[[#This Row],[Date]]</f>
        <v>451</v>
      </c>
      <c r="I378" s="7" t="s">
        <v>3392</v>
      </c>
      <c r="J378" s="7"/>
      <c r="K378" s="7"/>
    </row>
    <row r="379" spans="1:11" hidden="1">
      <c r="A379" s="232">
        <v>45702</v>
      </c>
      <c r="B379" s="241">
        <v>52</v>
      </c>
      <c r="C379" s="252" t="s">
        <v>3389</v>
      </c>
      <c r="D379" s="252" t="s">
        <v>3340</v>
      </c>
      <c r="E379" s="252" t="s">
        <v>3390</v>
      </c>
      <c r="F379" s="258" t="str">
        <f>VLOOKUP(D379,Parts!D:N, 11,FALSE)</f>
        <v>10764610_01</v>
      </c>
      <c r="G379" s="242" t="s">
        <v>3541</v>
      </c>
      <c r="H379" s="16">
        <f ca="1">TODAY()-표1[[#This Row],[Date]]</f>
        <v>451</v>
      </c>
      <c r="I379" s="7" t="s">
        <v>3392</v>
      </c>
      <c r="J379" s="7"/>
      <c r="K379" s="7"/>
    </row>
    <row r="380" spans="1:11" hidden="1">
      <c r="A380" s="232">
        <v>45702</v>
      </c>
      <c r="B380" s="241">
        <v>52</v>
      </c>
      <c r="C380" s="252" t="s">
        <v>3433</v>
      </c>
      <c r="D380" s="252" t="s">
        <v>3340</v>
      </c>
      <c r="E380" s="252" t="s">
        <v>3449</v>
      </c>
      <c r="F380" s="258" t="str">
        <f>VLOOKUP(D380,Parts!D:N, 11,FALSE)</f>
        <v>10764610_01</v>
      </c>
      <c r="G380" s="242" t="s">
        <v>3552</v>
      </c>
      <c r="H380" s="16">
        <f ca="1">TODAY()-표1[[#This Row],[Date]]</f>
        <v>451</v>
      </c>
      <c r="I380" s="7" t="s">
        <v>3392</v>
      </c>
      <c r="J380" s="7"/>
      <c r="K380" s="7"/>
    </row>
    <row r="381" spans="1:11" hidden="1">
      <c r="A381" s="232">
        <v>45701</v>
      </c>
      <c r="B381" s="241">
        <v>45</v>
      </c>
      <c r="C381" s="252" t="s">
        <v>3427</v>
      </c>
      <c r="D381" s="252" t="s">
        <v>3428</v>
      </c>
      <c r="E381" s="252" t="s">
        <v>3429</v>
      </c>
      <c r="F381" s="258" t="str">
        <f>VLOOKUP(D381,Parts!D:N, 11,FALSE)</f>
        <v>10567316_01</v>
      </c>
      <c r="G381" s="242" t="s">
        <v>3553</v>
      </c>
      <c r="H381" s="16">
        <f ca="1">TODAY()-표1[[#This Row],[Date]]</f>
        <v>452</v>
      </c>
      <c r="I381" s="7" t="s">
        <v>3392</v>
      </c>
      <c r="J381" s="7"/>
      <c r="K381" s="7"/>
    </row>
    <row r="382" spans="1:11" hidden="1">
      <c r="A382" s="232">
        <v>45700</v>
      </c>
      <c r="B382" s="241">
        <v>72</v>
      </c>
      <c r="C382" s="252" t="s">
        <v>3433</v>
      </c>
      <c r="D382" s="252" t="s">
        <v>3340</v>
      </c>
      <c r="E382" s="252" t="s">
        <v>3449</v>
      </c>
      <c r="F382" s="258" t="str">
        <f>VLOOKUP(D382,Parts!D:N, 11,FALSE)</f>
        <v>10764610_01</v>
      </c>
      <c r="G382" s="242" t="s">
        <v>3538</v>
      </c>
      <c r="H382" s="16">
        <f ca="1">TODAY()-표1[[#This Row],[Date]]</f>
        <v>453</v>
      </c>
      <c r="I382" s="7" t="s">
        <v>3392</v>
      </c>
      <c r="J382" s="7"/>
      <c r="K382" s="7"/>
    </row>
    <row r="383" spans="1:11">
      <c r="A383" s="232">
        <v>45700</v>
      </c>
      <c r="B383" s="241">
        <v>45</v>
      </c>
      <c r="C383" s="252" t="s">
        <v>3432</v>
      </c>
      <c r="D383" s="252" t="s">
        <v>3397</v>
      </c>
      <c r="E383" s="252"/>
      <c r="F383" s="258" t="str">
        <f>VLOOKUP(D383,Parts!D:N, 11,FALSE)</f>
        <v>10907771_02</v>
      </c>
      <c r="G383" s="242" t="s">
        <v>3554</v>
      </c>
      <c r="H383" s="16">
        <f ca="1">TODAY()-표1[[#This Row],[Date]]</f>
        <v>453</v>
      </c>
      <c r="I383" s="7" t="s">
        <v>3392</v>
      </c>
      <c r="J383" s="7"/>
      <c r="K383" s="7"/>
    </row>
    <row r="384" spans="1:11">
      <c r="A384" s="232">
        <v>45700</v>
      </c>
      <c r="B384" s="241">
        <v>45</v>
      </c>
      <c r="C384" s="252" t="s">
        <v>3432</v>
      </c>
      <c r="D384" s="252" t="s">
        <v>3400</v>
      </c>
      <c r="E384" s="252"/>
      <c r="F384" s="258" t="str">
        <f>VLOOKUP(D384,Parts!D:N, 11,FALSE)</f>
        <v>10907771_03</v>
      </c>
      <c r="G384" s="242" t="s">
        <v>3554</v>
      </c>
      <c r="H384" s="16">
        <f ca="1">TODAY()-표1[[#This Row],[Date]]</f>
        <v>453</v>
      </c>
      <c r="I384" s="7" t="s">
        <v>3392</v>
      </c>
      <c r="J384" s="7"/>
      <c r="K384" s="7"/>
    </row>
    <row r="385" spans="1:11" hidden="1">
      <c r="A385" s="232">
        <v>45699</v>
      </c>
      <c r="B385" s="241">
        <v>78</v>
      </c>
      <c r="C385" s="252" t="s">
        <v>3389</v>
      </c>
      <c r="D385" s="252" t="s">
        <v>3340</v>
      </c>
      <c r="E385" s="252" t="s">
        <v>3390</v>
      </c>
      <c r="F385" s="258" t="str">
        <f>VLOOKUP(D385,Parts!D:N, 11,FALSE)</f>
        <v>10764610_01</v>
      </c>
      <c r="G385" s="242" t="s">
        <v>3542</v>
      </c>
      <c r="H385" s="16">
        <f ca="1">TODAY()-표1[[#This Row],[Date]]</f>
        <v>454</v>
      </c>
      <c r="I385" s="7" t="s">
        <v>3392</v>
      </c>
      <c r="J385" s="7"/>
      <c r="K385" s="7"/>
    </row>
    <row r="386" spans="1:11" hidden="1">
      <c r="A386" s="232">
        <v>45698</v>
      </c>
      <c r="B386" s="241"/>
      <c r="C386" s="252" t="s">
        <v>1136</v>
      </c>
      <c r="D386" s="252" t="s">
        <v>3555</v>
      </c>
      <c r="E386" s="252" t="s">
        <v>625</v>
      </c>
      <c r="F386" s="258">
        <f>VLOOKUP(D386,Parts!D:N, 11,FALSE)</f>
        <v>10217650</v>
      </c>
      <c r="G386" s="242" t="s">
        <v>3556</v>
      </c>
      <c r="H386" s="16">
        <f ca="1">TODAY()-표1[[#This Row],[Date]]</f>
        <v>455</v>
      </c>
      <c r="I386" s="7" t="s">
        <v>3392</v>
      </c>
      <c r="J386" s="7"/>
      <c r="K386" s="7"/>
    </row>
    <row r="387" spans="1:11" hidden="1">
      <c r="A387" s="232">
        <v>45698</v>
      </c>
      <c r="B387" s="241">
        <v>70</v>
      </c>
      <c r="C387" s="252" t="s">
        <v>3389</v>
      </c>
      <c r="D387" s="252" t="s">
        <v>3340</v>
      </c>
      <c r="E387" s="252" t="s">
        <v>3390</v>
      </c>
      <c r="F387" s="258" t="str">
        <f>VLOOKUP(D387,Parts!D:N, 11,FALSE)</f>
        <v>10764610_01</v>
      </c>
      <c r="G387" s="242" t="s">
        <v>3550</v>
      </c>
      <c r="H387" s="16">
        <f>A263-표1[[#This Row],[Date]]</f>
        <v>136</v>
      </c>
      <c r="I387" s="7" t="s">
        <v>3392</v>
      </c>
      <c r="J387" s="7"/>
      <c r="K387" s="7"/>
    </row>
    <row r="388" spans="1:11">
      <c r="A388" s="232">
        <v>45694</v>
      </c>
      <c r="B388" s="241">
        <v>39</v>
      </c>
      <c r="C388" s="252" t="s">
        <v>3432</v>
      </c>
      <c r="D388" s="252" t="s">
        <v>3397</v>
      </c>
      <c r="E388" s="252"/>
      <c r="F388" s="258" t="str">
        <f>VLOOKUP(D388,Parts!D:N, 11,FALSE)</f>
        <v>10907771_02</v>
      </c>
      <c r="G388" s="242" t="s">
        <v>3524</v>
      </c>
      <c r="H388" s="16">
        <f ca="1">TODAY()-표1[[#This Row],[Date]]</f>
        <v>459</v>
      </c>
      <c r="I388" s="7" t="s">
        <v>3392</v>
      </c>
      <c r="J388" s="7"/>
      <c r="K388" s="7"/>
    </row>
    <row r="389" spans="1:11" hidden="1">
      <c r="A389" s="232">
        <v>45692</v>
      </c>
      <c r="B389" s="241">
        <v>27</v>
      </c>
      <c r="C389" s="252" t="s">
        <v>3389</v>
      </c>
      <c r="D389" s="252" t="s">
        <v>3340</v>
      </c>
      <c r="E389" s="252" t="s">
        <v>3390</v>
      </c>
      <c r="F389" s="258" t="str">
        <f>VLOOKUP(D389,Parts!D:N, 11,FALSE)</f>
        <v>10764610_01</v>
      </c>
      <c r="G389" s="242" t="s">
        <v>3543</v>
      </c>
      <c r="H389" s="16">
        <f ca="1">TODAY()-표1[[#This Row],[Date]]</f>
        <v>461</v>
      </c>
      <c r="I389" s="7" t="s">
        <v>3392</v>
      </c>
      <c r="J389" s="7"/>
      <c r="K389" s="7"/>
    </row>
    <row r="390" spans="1:11" hidden="1">
      <c r="A390" s="232">
        <v>45692</v>
      </c>
      <c r="B390" s="241">
        <v>76</v>
      </c>
      <c r="C390" s="252" t="s">
        <v>3389</v>
      </c>
      <c r="D390" s="252" t="s">
        <v>3340</v>
      </c>
      <c r="E390" s="252" t="s">
        <v>3390</v>
      </c>
      <c r="F390" s="258" t="str">
        <f>VLOOKUP(D390,Parts!D:N, 11,FALSE)</f>
        <v>10764610_01</v>
      </c>
      <c r="G390" s="242" t="s">
        <v>3542</v>
      </c>
      <c r="H390" s="16">
        <f ca="1">TODAY()-표1[[#This Row],[Date]]</f>
        <v>461</v>
      </c>
      <c r="I390" s="7" t="s">
        <v>3392</v>
      </c>
      <c r="J390" s="7"/>
      <c r="K390" s="7"/>
    </row>
    <row r="391" spans="1:11" ht="15" hidden="1">
      <c r="A391" s="232">
        <v>45680</v>
      </c>
      <c r="B391" s="241">
        <v>93</v>
      </c>
      <c r="C391" s="252" t="s">
        <v>478</v>
      </c>
      <c r="D391" s="252" t="s">
        <v>476</v>
      </c>
      <c r="E391" s="91" t="s">
        <v>3440</v>
      </c>
      <c r="F391" s="258">
        <f>VLOOKUP(D391,Parts!D:N, 11,FALSE)</f>
        <v>10867661</v>
      </c>
      <c r="G391" s="242" t="s">
        <v>3554</v>
      </c>
      <c r="H391" s="16">
        <f ca="1">TODAY()-표1[[#This Row],[Date]]</f>
        <v>473</v>
      </c>
      <c r="I391" s="7" t="s">
        <v>3392</v>
      </c>
      <c r="J391" s="7"/>
      <c r="K391" s="7"/>
    </row>
    <row r="392" spans="1:11" hidden="1">
      <c r="A392" s="232">
        <v>45679</v>
      </c>
      <c r="B392" s="241">
        <v>38</v>
      </c>
      <c r="C392" s="252" t="s">
        <v>3451</v>
      </c>
      <c r="D392" s="252" t="s">
        <v>3528</v>
      </c>
      <c r="E392" s="252" t="s">
        <v>409</v>
      </c>
      <c r="F392" s="258" t="str">
        <f>VLOOKUP(D392,Parts!D:N, 11,FALSE)</f>
        <v>10411039_01</v>
      </c>
      <c r="G392" s="242" t="s">
        <v>3557</v>
      </c>
      <c r="H392" s="16">
        <f ca="1">TODAY()-표1[[#This Row],[Date]]</f>
        <v>474</v>
      </c>
      <c r="I392" s="7" t="s">
        <v>3392</v>
      </c>
      <c r="J392" s="7"/>
      <c r="K392" s="7"/>
    </row>
    <row r="393" spans="1:11">
      <c r="A393" s="232">
        <v>45679</v>
      </c>
      <c r="B393" s="241">
        <v>93</v>
      </c>
      <c r="C393" s="252" t="s">
        <v>3432</v>
      </c>
      <c r="D393" s="252" t="s">
        <v>3397</v>
      </c>
      <c r="E393" s="252"/>
      <c r="F393" s="258" t="str">
        <f>VLOOKUP(D393,Parts!D:N, 11,FALSE)</f>
        <v>10907771_02</v>
      </c>
      <c r="G393" s="242" t="s">
        <v>3554</v>
      </c>
      <c r="H393" s="16">
        <f ca="1">TODAY()-표1[[#This Row],[Date]]</f>
        <v>474</v>
      </c>
      <c r="I393" s="7" t="s">
        <v>3392</v>
      </c>
      <c r="J393" s="7"/>
      <c r="K393" s="7"/>
    </row>
    <row r="394" spans="1:11">
      <c r="A394" s="232">
        <v>45679</v>
      </c>
      <c r="B394" s="241">
        <v>93</v>
      </c>
      <c r="C394" s="252" t="s">
        <v>3432</v>
      </c>
      <c r="D394" s="252" t="s">
        <v>3400</v>
      </c>
      <c r="E394" s="252"/>
      <c r="F394" s="258" t="str">
        <f>VLOOKUP(D394,Parts!D:N, 11,FALSE)</f>
        <v>10907771_03</v>
      </c>
      <c r="G394" s="242" t="s">
        <v>3554</v>
      </c>
      <c r="H394" s="16">
        <f ca="1">TODAY()-표1[[#This Row],[Date]]</f>
        <v>474</v>
      </c>
      <c r="I394" s="7" t="s">
        <v>3392</v>
      </c>
      <c r="J394" s="7"/>
      <c r="K394" s="7"/>
    </row>
    <row r="395" spans="1:11" hidden="1">
      <c r="A395" s="232">
        <v>45674</v>
      </c>
      <c r="B395" s="241">
        <v>88</v>
      </c>
      <c r="C395" s="252" t="s">
        <v>3433</v>
      </c>
      <c r="D395" s="252" t="s">
        <v>3340</v>
      </c>
      <c r="E395" s="252" t="s">
        <v>3449</v>
      </c>
      <c r="F395" s="258" t="str">
        <f>VLOOKUP(D395,Parts!D:N, 11,FALSE)</f>
        <v>10764610_01</v>
      </c>
      <c r="G395" s="242" t="s">
        <v>3543</v>
      </c>
      <c r="H395" s="16">
        <f ca="1">TODAY()-표1[[#This Row],[Date]]</f>
        <v>479</v>
      </c>
      <c r="I395" s="7" t="s">
        <v>3392</v>
      </c>
      <c r="J395" s="7"/>
      <c r="K395" s="7"/>
    </row>
    <row r="396" spans="1:11" hidden="1">
      <c r="A396" s="232">
        <v>45674</v>
      </c>
      <c r="B396" s="241">
        <v>71</v>
      </c>
      <c r="C396" s="252" t="s">
        <v>3389</v>
      </c>
      <c r="D396" s="252" t="s">
        <v>3340</v>
      </c>
      <c r="E396" s="252" t="s">
        <v>3390</v>
      </c>
      <c r="F396" s="258" t="str">
        <f>VLOOKUP(D396,Parts!D:N, 11,FALSE)</f>
        <v>10764610_01</v>
      </c>
      <c r="G396" s="242" t="s">
        <v>3542</v>
      </c>
      <c r="H396" s="16">
        <f ca="1">TODAY()-표1[[#This Row],[Date]]</f>
        <v>479</v>
      </c>
      <c r="I396" s="7" t="s">
        <v>3392</v>
      </c>
      <c r="J396" s="7"/>
      <c r="K396" s="7"/>
    </row>
    <row r="397" spans="1:11">
      <c r="A397" s="232">
        <v>45673</v>
      </c>
      <c r="B397" s="241">
        <v>34</v>
      </c>
      <c r="C397" s="252" t="s">
        <v>3432</v>
      </c>
      <c r="D397" s="252" t="s">
        <v>3397</v>
      </c>
      <c r="E397" s="252"/>
      <c r="F397" s="258" t="str">
        <f>VLOOKUP(D397,Parts!D:N, 11,FALSE)</f>
        <v>10907771_02</v>
      </c>
      <c r="G397" s="242" t="s">
        <v>3558</v>
      </c>
      <c r="H397" s="16">
        <f ca="1">TODAY()-표1[[#This Row],[Date]]</f>
        <v>480</v>
      </c>
      <c r="I397" s="7" t="s">
        <v>3392</v>
      </c>
      <c r="J397" s="7"/>
      <c r="K397" s="7"/>
    </row>
    <row r="398" spans="1:11">
      <c r="A398" s="232">
        <v>45673</v>
      </c>
      <c r="B398" s="241">
        <v>34</v>
      </c>
      <c r="C398" s="252" t="s">
        <v>3432</v>
      </c>
      <c r="D398" s="252" t="s">
        <v>3400</v>
      </c>
      <c r="E398" s="252"/>
      <c r="F398" s="258" t="str">
        <f>VLOOKUP(D398,Parts!D:N, 11,FALSE)</f>
        <v>10907771_03</v>
      </c>
      <c r="G398" s="242" t="s">
        <v>3558</v>
      </c>
      <c r="H398" s="16">
        <f ca="1">TODAY()-표1[[#This Row],[Date]]</f>
        <v>480</v>
      </c>
      <c r="I398" s="7" t="s">
        <v>3392</v>
      </c>
      <c r="J398" s="7"/>
      <c r="K398" s="7"/>
    </row>
    <row r="399" spans="1:11" ht="16.5" hidden="1">
      <c r="A399" s="232">
        <v>45672</v>
      </c>
      <c r="B399" s="241">
        <v>45</v>
      </c>
      <c r="C399" s="252" t="s">
        <v>478</v>
      </c>
      <c r="D399" s="252" t="s">
        <v>3464</v>
      </c>
      <c r="E399" s="252" t="s">
        <v>3465</v>
      </c>
      <c r="F399" s="258">
        <f>VLOOKUP(D399,Parts!D:N, 11,FALSE)</f>
        <v>10409303</v>
      </c>
      <c r="G399" s="242" t="s">
        <v>3490</v>
      </c>
      <c r="H399" s="16">
        <f ca="1">TODAY()-표1[[#This Row],[Date]]</f>
        <v>481</v>
      </c>
      <c r="I399" s="7" t="s">
        <v>3392</v>
      </c>
      <c r="J399" s="7"/>
      <c r="K399" s="7"/>
    </row>
    <row r="400" spans="1:11" hidden="1">
      <c r="A400" s="232">
        <v>45672</v>
      </c>
      <c r="B400" s="241">
        <v>1</v>
      </c>
      <c r="C400" s="252" t="s">
        <v>3389</v>
      </c>
      <c r="D400" s="252" t="s">
        <v>3340</v>
      </c>
      <c r="E400" s="252" t="s">
        <v>3390</v>
      </c>
      <c r="F400" s="258" t="str">
        <f>VLOOKUP(D400,Parts!D:N, 11,FALSE)</f>
        <v>10764610_01</v>
      </c>
      <c r="G400" s="242" t="s">
        <v>3538</v>
      </c>
      <c r="H400" s="16">
        <f>A267-표1[[#This Row],[Date]]</f>
        <v>159</v>
      </c>
      <c r="I400" s="7" t="s">
        <v>3392</v>
      </c>
      <c r="J400" s="7"/>
      <c r="K400" s="7"/>
    </row>
    <row r="401" spans="1:11" ht="16.5" hidden="1">
      <c r="A401" s="232">
        <v>45671</v>
      </c>
      <c r="B401" s="241">
        <v>44</v>
      </c>
      <c r="C401" s="252" t="s">
        <v>3451</v>
      </c>
      <c r="D401" s="252" t="s">
        <v>3530</v>
      </c>
      <c r="E401" s="252" t="s">
        <v>3531</v>
      </c>
      <c r="F401" s="258" t="str">
        <f>VLOOKUP(D401,Parts!D:N, 11,FALSE)</f>
        <v>10411034_01</v>
      </c>
      <c r="G401" s="242" t="s">
        <v>3435</v>
      </c>
      <c r="H401" s="16">
        <f ca="1">TODAY()-표1[[#This Row],[Date]]</f>
        <v>482</v>
      </c>
      <c r="I401" s="7" t="s">
        <v>3392</v>
      </c>
      <c r="J401" s="7"/>
      <c r="K401" s="7"/>
    </row>
    <row r="402" spans="1:11" hidden="1">
      <c r="A402" s="232">
        <v>45671</v>
      </c>
      <c r="B402" s="241">
        <v>1</v>
      </c>
      <c r="C402" s="252" t="s">
        <v>3559</v>
      </c>
      <c r="D402" s="252" t="s">
        <v>3560</v>
      </c>
      <c r="E402" s="252"/>
      <c r="F402" s="258" t="e">
        <f>VLOOKUP(D402,Parts!D:N, 11,FALSE)</f>
        <v>#N/A</v>
      </c>
      <c r="G402" s="242" t="s">
        <v>3561</v>
      </c>
      <c r="H402" s="16">
        <f ca="1">TODAY()-표1[[#This Row],[Date]]</f>
        <v>482</v>
      </c>
      <c r="I402" s="7" t="s">
        <v>3392</v>
      </c>
      <c r="J402" s="7"/>
      <c r="K402" s="7"/>
    </row>
    <row r="403" spans="1:11" hidden="1">
      <c r="A403" s="232">
        <v>45664</v>
      </c>
      <c r="B403" s="241">
        <v>47</v>
      </c>
      <c r="C403" s="252" t="s">
        <v>3389</v>
      </c>
      <c r="D403" s="252" t="s">
        <v>3340</v>
      </c>
      <c r="E403" s="252" t="s">
        <v>3390</v>
      </c>
      <c r="F403" s="258" t="str">
        <f>VLOOKUP(D403,Parts!D:N, 11,FALSE)</f>
        <v>10764610_01</v>
      </c>
      <c r="G403" s="242" t="s">
        <v>3543</v>
      </c>
      <c r="H403" s="16">
        <f ca="1">TODAY()-표1[[#This Row],[Date]]</f>
        <v>489</v>
      </c>
      <c r="I403" s="7" t="s">
        <v>3392</v>
      </c>
      <c r="J403" s="7"/>
      <c r="K403" s="7"/>
    </row>
    <row r="404" spans="1:11">
      <c r="A404" s="232">
        <v>45659</v>
      </c>
      <c r="B404" s="241">
        <v>35</v>
      </c>
      <c r="C404" s="252" t="s">
        <v>3432</v>
      </c>
      <c r="D404" s="252" t="s">
        <v>3803</v>
      </c>
      <c r="E404" s="252"/>
      <c r="F404" s="258" t="str">
        <f>VLOOKUP(D404,Parts!D:N, 11,FALSE)</f>
        <v>10611156_03</v>
      </c>
      <c r="G404" s="242" t="s">
        <v>3551</v>
      </c>
      <c r="H404" s="16">
        <f ca="1">TODAY()-표1[[#This Row],[Date]]</f>
        <v>494</v>
      </c>
      <c r="I404" s="7" t="s">
        <v>3392</v>
      </c>
      <c r="J404" s="7"/>
      <c r="K404" s="7"/>
    </row>
    <row r="405" spans="1:11" hidden="1">
      <c r="A405" s="232">
        <v>45659</v>
      </c>
      <c r="B405" s="241">
        <v>45</v>
      </c>
      <c r="C405" s="252" t="s">
        <v>3389</v>
      </c>
      <c r="D405" s="252" t="s">
        <v>3340</v>
      </c>
      <c r="E405" s="252" t="s">
        <v>3390</v>
      </c>
      <c r="F405" s="258" t="str">
        <f>VLOOKUP(D405,Parts!D:N, 11,FALSE)</f>
        <v>10764610_01</v>
      </c>
      <c r="G405" s="242" t="s">
        <v>3542</v>
      </c>
      <c r="H405" s="16">
        <f>A271-표1[[#This Row],[Date]]</f>
        <v>168</v>
      </c>
      <c r="I405" s="7" t="s">
        <v>3392</v>
      </c>
      <c r="J405" s="7"/>
      <c r="K405" s="7"/>
    </row>
    <row r="406" spans="1:11" hidden="1">
      <c r="A406" s="232">
        <v>45657</v>
      </c>
      <c r="B406" s="241">
        <v>44</v>
      </c>
      <c r="C406" s="252" t="s">
        <v>3433</v>
      </c>
      <c r="D406" s="252" t="s">
        <v>3340</v>
      </c>
      <c r="E406" s="252" t="s">
        <v>3449</v>
      </c>
      <c r="F406" s="258" t="str">
        <f>VLOOKUP(D406,Parts!D:N, 11,FALSE)</f>
        <v>10764610_01</v>
      </c>
      <c r="G406" s="242" t="s">
        <v>3550</v>
      </c>
      <c r="H406" s="16">
        <f ca="1">TODAY()-표1[[#This Row],[Date]]</f>
        <v>496</v>
      </c>
      <c r="I406" s="7" t="s">
        <v>3392</v>
      </c>
      <c r="J406" s="7"/>
      <c r="K406" s="7"/>
    </row>
    <row r="407" spans="1:11" hidden="1">
      <c r="A407" s="232">
        <v>45652</v>
      </c>
      <c r="B407" s="241">
        <v>90</v>
      </c>
      <c r="C407" s="252" t="s">
        <v>3389</v>
      </c>
      <c r="D407" s="252" t="s">
        <v>3340</v>
      </c>
      <c r="E407" s="252" t="s">
        <v>3390</v>
      </c>
      <c r="F407" s="258" t="str">
        <f>VLOOKUP(D407,Parts!D:N, 11,FALSE)</f>
        <v>10764610_01</v>
      </c>
      <c r="G407" s="242" t="s">
        <v>3542</v>
      </c>
      <c r="H407" s="16">
        <f ca="1">TODAY()-표1[[#This Row],[Date]]</f>
        <v>501</v>
      </c>
      <c r="I407" s="7" t="s">
        <v>3392</v>
      </c>
      <c r="J407" s="7"/>
      <c r="K407" s="7"/>
    </row>
    <row r="408" spans="1:11" ht="17.45" hidden="1" customHeight="1">
      <c r="A408" s="232">
        <v>45652</v>
      </c>
      <c r="B408" s="241">
        <v>90</v>
      </c>
      <c r="C408" s="252" t="s">
        <v>3562</v>
      </c>
      <c r="D408" s="252" t="s">
        <v>3563</v>
      </c>
      <c r="E408" s="252" t="s">
        <v>3183</v>
      </c>
      <c r="F408" s="258" t="e">
        <f>VLOOKUP(D408,Parts!D:N, 11,FALSE)</f>
        <v>#N/A</v>
      </c>
      <c r="G408" s="242" t="s">
        <v>3564</v>
      </c>
      <c r="H408" s="16">
        <f ca="1">TODAY()-표1[[#This Row],[Date]]</f>
        <v>501</v>
      </c>
      <c r="I408" s="7" t="s">
        <v>3392</v>
      </c>
      <c r="J408" s="7"/>
      <c r="K408" s="7"/>
    </row>
    <row r="409" spans="1:11" hidden="1">
      <c r="A409" s="232">
        <v>45650</v>
      </c>
      <c r="B409" s="241">
        <v>15</v>
      </c>
      <c r="C409" s="252" t="s">
        <v>3389</v>
      </c>
      <c r="D409" s="252" t="s">
        <v>3340</v>
      </c>
      <c r="E409" s="252" t="s">
        <v>3390</v>
      </c>
      <c r="F409" s="258" t="str">
        <f>VLOOKUP(D409,Parts!D:N, 11,FALSE)</f>
        <v>10764610_01</v>
      </c>
      <c r="G409" s="242" t="s">
        <v>3542</v>
      </c>
      <c r="H409" s="16">
        <f ca="1">TODAY()-표1[[#This Row],[Date]]</f>
        <v>503</v>
      </c>
      <c r="I409" s="7" t="s">
        <v>3392</v>
      </c>
      <c r="J409" s="7"/>
      <c r="K409" s="7"/>
    </row>
    <row r="410" spans="1:11" hidden="1">
      <c r="A410" s="232">
        <v>45649</v>
      </c>
      <c r="B410" s="241">
        <v>35</v>
      </c>
      <c r="C410" s="252" t="s">
        <v>3389</v>
      </c>
      <c r="D410" s="252" t="s">
        <v>3340</v>
      </c>
      <c r="E410" s="252" t="s">
        <v>3390</v>
      </c>
      <c r="F410" s="258" t="str">
        <f>VLOOKUP(D410,Parts!D:N, 11,FALSE)</f>
        <v>10764610_01</v>
      </c>
      <c r="G410" s="242" t="s">
        <v>3541</v>
      </c>
      <c r="H410" s="16">
        <f>A365-표1[[#This Row],[Date]]</f>
        <v>64</v>
      </c>
      <c r="I410" s="7" t="s">
        <v>3392</v>
      </c>
      <c r="J410" s="7"/>
      <c r="K410" s="7"/>
    </row>
    <row r="411" spans="1:11" hidden="1">
      <c r="A411" s="232">
        <v>45647</v>
      </c>
      <c r="B411" s="241"/>
      <c r="C411" s="252" t="s">
        <v>614</v>
      </c>
      <c r="D411" s="252" t="s">
        <v>3565</v>
      </c>
      <c r="E411" s="252" t="s">
        <v>616</v>
      </c>
      <c r="F411" s="258" t="str">
        <f>VLOOKUP(D411,Parts!D:N, 11,FALSE)</f>
        <v>10609544_02_0001</v>
      </c>
      <c r="G411" s="242" t="s">
        <v>3556</v>
      </c>
      <c r="H411" s="16">
        <f ca="1">TODAY()-표1[[#This Row],[Date]]</f>
        <v>506</v>
      </c>
      <c r="I411" s="7" t="s">
        <v>3392</v>
      </c>
      <c r="J411" s="7"/>
      <c r="K411" s="7"/>
    </row>
    <row r="412" spans="1:11" ht="16.5" hidden="1">
      <c r="A412" s="232">
        <v>45646</v>
      </c>
      <c r="B412" s="241">
        <v>51</v>
      </c>
      <c r="C412" s="252" t="s">
        <v>3451</v>
      </c>
      <c r="D412" s="252" t="s">
        <v>3530</v>
      </c>
      <c r="E412" s="252" t="s">
        <v>3531</v>
      </c>
      <c r="F412" s="258" t="str">
        <f>VLOOKUP(D412,Parts!D:N, 11,FALSE)</f>
        <v>10411034_01</v>
      </c>
      <c r="G412" s="242" t="s">
        <v>3535</v>
      </c>
      <c r="H412" s="16">
        <f ca="1">TODAY()-표1[[#This Row],[Date]]</f>
        <v>507</v>
      </c>
      <c r="I412" s="7" t="s">
        <v>3392</v>
      </c>
      <c r="J412" s="7"/>
      <c r="K412" s="7"/>
    </row>
    <row r="413" spans="1:11" hidden="1">
      <c r="A413" s="232">
        <v>45645</v>
      </c>
      <c r="B413" s="241">
        <v>1</v>
      </c>
      <c r="C413" s="252" t="s">
        <v>3389</v>
      </c>
      <c r="D413" s="252" t="s">
        <v>3340</v>
      </c>
      <c r="E413" s="252" t="s">
        <v>3390</v>
      </c>
      <c r="F413" s="258" t="str">
        <f>VLOOKUP(D413,Parts!D:N, 11,FALSE)</f>
        <v>10764610_01</v>
      </c>
      <c r="G413" s="242" t="s">
        <v>3566</v>
      </c>
      <c r="H413" s="16">
        <f ca="1">TODAY()-표1[[#This Row],[Date]]</f>
        <v>508</v>
      </c>
      <c r="I413" s="7" t="s">
        <v>3392</v>
      </c>
      <c r="J413" s="7"/>
      <c r="K413" s="7"/>
    </row>
    <row r="414" spans="1:11" hidden="1">
      <c r="A414" s="232">
        <v>45645</v>
      </c>
      <c r="B414" s="241">
        <v>51</v>
      </c>
      <c r="C414" s="252" t="s">
        <v>3427</v>
      </c>
      <c r="D414" s="252" t="s">
        <v>3428</v>
      </c>
      <c r="E414" s="252" t="s">
        <v>3429</v>
      </c>
      <c r="F414" s="258" t="str">
        <f>VLOOKUP(D414,Parts!D:N, 11,FALSE)</f>
        <v>10567316_01</v>
      </c>
      <c r="G414" s="242" t="s">
        <v>3567</v>
      </c>
      <c r="H414" s="16">
        <f ca="1">TODAY()-표1[[#This Row],[Date]]</f>
        <v>508</v>
      </c>
      <c r="I414" s="7" t="s">
        <v>3392</v>
      </c>
      <c r="J414" s="7"/>
      <c r="K414" s="7"/>
    </row>
    <row r="415" spans="1:11" hidden="1">
      <c r="A415" s="232">
        <v>45645</v>
      </c>
      <c r="B415" s="241">
        <v>49</v>
      </c>
      <c r="C415" s="252" t="s">
        <v>3389</v>
      </c>
      <c r="D415" s="252" t="s">
        <v>3340</v>
      </c>
      <c r="E415" s="252" t="s">
        <v>3390</v>
      </c>
      <c r="F415" s="258" t="str">
        <f>VLOOKUP(D415,Parts!D:N, 11,FALSE)</f>
        <v>10764610_01</v>
      </c>
      <c r="G415" s="242" t="s">
        <v>3566</v>
      </c>
      <c r="H415" s="16">
        <f ca="1">TODAY()-표1[[#This Row],[Date]]</f>
        <v>508</v>
      </c>
      <c r="I415" s="7" t="s">
        <v>3392</v>
      </c>
      <c r="J415" s="7"/>
      <c r="K415" s="7"/>
    </row>
    <row r="416" spans="1:11" hidden="1">
      <c r="A416" s="232">
        <v>45644</v>
      </c>
      <c r="B416" s="241">
        <v>44</v>
      </c>
      <c r="C416" s="252" t="s">
        <v>3389</v>
      </c>
      <c r="D416" s="252" t="s">
        <v>3340</v>
      </c>
      <c r="E416" s="252" t="s">
        <v>3390</v>
      </c>
      <c r="F416" s="258" t="str">
        <f>VLOOKUP(D416,Parts!D:N, 11,FALSE)</f>
        <v>10764610_01</v>
      </c>
      <c r="G416" s="242" t="s">
        <v>3566</v>
      </c>
      <c r="H416" s="16">
        <f ca="1">TODAY()-표1[[#This Row],[Date]]</f>
        <v>509</v>
      </c>
      <c r="I416" s="7" t="s">
        <v>3392</v>
      </c>
      <c r="J416" s="7"/>
      <c r="K416" s="7"/>
    </row>
    <row r="417" spans="1:11" hidden="1">
      <c r="A417" s="232">
        <v>45644</v>
      </c>
      <c r="B417" s="241"/>
      <c r="C417" s="252" t="s">
        <v>1136</v>
      </c>
      <c r="D417" s="252" t="s">
        <v>3555</v>
      </c>
      <c r="E417" s="252" t="s">
        <v>625</v>
      </c>
      <c r="F417" s="258">
        <f>VLOOKUP(D417,Parts!D:N, 11,FALSE)</f>
        <v>10217650</v>
      </c>
      <c r="G417" s="242" t="s">
        <v>3568</v>
      </c>
      <c r="H417" s="16">
        <f ca="1">TODAY()-표1[[#This Row],[Date]]</f>
        <v>509</v>
      </c>
      <c r="I417" s="7" t="s">
        <v>3392</v>
      </c>
      <c r="J417" s="7"/>
      <c r="K417" s="7"/>
    </row>
    <row r="418" spans="1:11" hidden="1">
      <c r="A418" s="232">
        <v>45644</v>
      </c>
      <c r="B418" s="241"/>
      <c r="C418" s="252" t="s">
        <v>614</v>
      </c>
      <c r="D418" s="252" t="s">
        <v>3565</v>
      </c>
      <c r="E418" s="252" t="s">
        <v>616</v>
      </c>
      <c r="F418" s="258" t="str">
        <f>VLOOKUP(D418,Parts!D:N, 11,FALSE)</f>
        <v>10609544_02_0001</v>
      </c>
      <c r="G418" s="242" t="s">
        <v>3569</v>
      </c>
      <c r="H418" s="16">
        <f ca="1">TODAY()-표1[[#This Row],[Date]]</f>
        <v>509</v>
      </c>
      <c r="I418" s="7" t="s">
        <v>3392</v>
      </c>
      <c r="J418" s="7"/>
      <c r="K418" s="7"/>
    </row>
    <row r="419" spans="1:11">
      <c r="A419" s="232">
        <v>45643</v>
      </c>
      <c r="B419" s="241">
        <v>45</v>
      </c>
      <c r="C419" s="252" t="s">
        <v>3432</v>
      </c>
      <c r="D419" s="252" t="s">
        <v>3803</v>
      </c>
      <c r="E419" s="252"/>
      <c r="F419" s="258" t="str">
        <f>VLOOKUP(D419,Parts!D:N, 11,FALSE)</f>
        <v>10611156_03</v>
      </c>
      <c r="G419" s="242" t="s">
        <v>3570</v>
      </c>
      <c r="H419" s="16">
        <f ca="1">TODAY()-표1[[#This Row],[Date]]</f>
        <v>510</v>
      </c>
      <c r="I419" s="7" t="s">
        <v>3392</v>
      </c>
      <c r="J419" s="7"/>
      <c r="K419" s="7"/>
    </row>
    <row r="420" spans="1:11" ht="16.5" hidden="1">
      <c r="A420" s="232">
        <v>45643</v>
      </c>
      <c r="B420" s="241">
        <v>31</v>
      </c>
      <c r="C420" s="252" t="s">
        <v>478</v>
      </c>
      <c r="D420" s="252" t="s">
        <v>3464</v>
      </c>
      <c r="E420" s="252" t="s">
        <v>3465</v>
      </c>
      <c r="F420" s="258">
        <f>VLOOKUP(D420,Parts!D:N, 11,FALSE)</f>
        <v>10409303</v>
      </c>
      <c r="G420" s="242" t="s">
        <v>3490</v>
      </c>
      <c r="H420" s="16">
        <f ca="1">TODAY()-표1[[#This Row],[Date]]</f>
        <v>510</v>
      </c>
      <c r="I420" s="7" t="s">
        <v>3392</v>
      </c>
      <c r="J420" s="7"/>
      <c r="K420" s="7"/>
    </row>
    <row r="421" spans="1:11">
      <c r="A421" s="232">
        <v>45641</v>
      </c>
      <c r="B421" s="241">
        <v>95</v>
      </c>
      <c r="C421" s="252" t="s">
        <v>3432</v>
      </c>
      <c r="D421" s="252" t="s">
        <v>3804</v>
      </c>
      <c r="E421" s="252"/>
      <c r="F421" s="258" t="str">
        <f>VLOOKUP(D421,Parts!D:N, 11,FALSE)</f>
        <v>10611156_02</v>
      </c>
      <c r="G421" s="242" t="s">
        <v>3571</v>
      </c>
      <c r="H421" s="16">
        <f ca="1">TODAY()-표1[[#This Row],[Date]]</f>
        <v>512</v>
      </c>
      <c r="I421" s="7" t="s">
        <v>3392</v>
      </c>
      <c r="J421" s="7"/>
      <c r="K421" s="7"/>
    </row>
    <row r="422" spans="1:11" ht="16.5" hidden="1">
      <c r="A422" s="232">
        <v>45623</v>
      </c>
      <c r="B422" s="241">
        <v>45</v>
      </c>
      <c r="C422" s="252" t="s">
        <v>478</v>
      </c>
      <c r="D422" s="252" t="s">
        <v>3464</v>
      </c>
      <c r="E422" s="252" t="s">
        <v>3465</v>
      </c>
      <c r="F422" s="258">
        <f>VLOOKUP(D422,Parts!D:N, 11,FALSE)</f>
        <v>10409303</v>
      </c>
      <c r="G422" s="242" t="s">
        <v>3490</v>
      </c>
      <c r="H422" s="16">
        <f>A399-표1[[#This Row],[Date]]</f>
        <v>49</v>
      </c>
      <c r="I422" s="7" t="s">
        <v>3392</v>
      </c>
      <c r="J422" s="7"/>
      <c r="K422" s="7"/>
    </row>
    <row r="423" spans="1:11" hidden="1">
      <c r="A423" s="232">
        <v>45623</v>
      </c>
      <c r="B423" s="241">
        <v>38</v>
      </c>
      <c r="C423" s="252" t="s">
        <v>3427</v>
      </c>
      <c r="D423" s="252" t="s">
        <v>3428</v>
      </c>
      <c r="E423" s="252" t="s">
        <v>3429</v>
      </c>
      <c r="F423" s="258" t="str">
        <f>VLOOKUP(D423,Parts!D:N, 11,FALSE)</f>
        <v>10567316_01</v>
      </c>
      <c r="G423" s="242" t="s">
        <v>3572</v>
      </c>
      <c r="H423" s="16">
        <f ca="1">TODAY()-표1[[#This Row],[Date]]</f>
        <v>530</v>
      </c>
      <c r="I423" s="7" t="s">
        <v>3392</v>
      </c>
      <c r="J423" s="7"/>
      <c r="K423" s="7"/>
    </row>
    <row r="424" spans="1:11" hidden="1">
      <c r="A424" s="232">
        <v>45623</v>
      </c>
      <c r="B424" s="241">
        <v>90</v>
      </c>
      <c r="C424" s="252" t="s">
        <v>3433</v>
      </c>
      <c r="D424" s="252" t="s">
        <v>3340</v>
      </c>
      <c r="E424" s="252" t="s">
        <v>3449</v>
      </c>
      <c r="F424" s="258" t="str">
        <f>VLOOKUP(D424,Parts!D:N, 11,FALSE)</f>
        <v>10764610_01</v>
      </c>
      <c r="G424" s="242" t="s">
        <v>3573</v>
      </c>
      <c r="H424" s="16">
        <f ca="1">TODAY()-표1[[#This Row],[Date]]</f>
        <v>530</v>
      </c>
      <c r="I424" s="7" t="s">
        <v>3392</v>
      </c>
      <c r="J424" s="7"/>
      <c r="K424" s="7"/>
    </row>
    <row r="425" spans="1:11" ht="15" hidden="1">
      <c r="A425" s="232">
        <v>45622</v>
      </c>
      <c r="B425" s="241">
        <v>38</v>
      </c>
      <c r="C425" s="252" t="s">
        <v>478</v>
      </c>
      <c r="D425" s="252" t="s">
        <v>476</v>
      </c>
      <c r="E425" s="91" t="s">
        <v>3440</v>
      </c>
      <c r="F425" s="258">
        <f>VLOOKUP(D425,Parts!D:N, 11,FALSE)</f>
        <v>10867661</v>
      </c>
      <c r="G425" s="242" t="s">
        <v>3574</v>
      </c>
      <c r="H425" s="16">
        <f ca="1">TODAY()-표1[[#This Row],[Date]]</f>
        <v>531</v>
      </c>
      <c r="I425" s="7" t="s">
        <v>3392</v>
      </c>
      <c r="J425" s="7"/>
      <c r="K425" s="7"/>
    </row>
    <row r="426" spans="1:11" hidden="1">
      <c r="A426" s="232">
        <v>45621</v>
      </c>
      <c r="B426" s="241">
        <v>37</v>
      </c>
      <c r="C426" s="252" t="s">
        <v>3389</v>
      </c>
      <c r="D426" s="252" t="s">
        <v>3340</v>
      </c>
      <c r="E426" s="252" t="s">
        <v>3390</v>
      </c>
      <c r="F426" s="258" t="str">
        <f>VLOOKUP(D426,Parts!D:N, 11,FALSE)</f>
        <v>10764610_01</v>
      </c>
      <c r="G426" s="242" t="s">
        <v>3566</v>
      </c>
      <c r="H426" s="16">
        <f>A330-표1[[#This Row],[Date]]</f>
        <v>111</v>
      </c>
      <c r="I426" s="7" t="s">
        <v>3392</v>
      </c>
      <c r="J426" s="7"/>
      <c r="K426" s="7"/>
    </row>
    <row r="427" spans="1:11" hidden="1">
      <c r="A427" s="232">
        <v>45616</v>
      </c>
      <c r="B427" s="241">
        <v>39</v>
      </c>
      <c r="C427" s="252" t="s">
        <v>3389</v>
      </c>
      <c r="D427" s="252" t="s">
        <v>3340</v>
      </c>
      <c r="E427" s="252" t="s">
        <v>3390</v>
      </c>
      <c r="F427" s="258" t="str">
        <f>VLOOKUP(D427,Parts!D:N, 11,FALSE)</f>
        <v>10764610_01</v>
      </c>
      <c r="G427" s="242" t="s">
        <v>3542</v>
      </c>
      <c r="H427" s="16">
        <f ca="1">TODAY()-표1[[#This Row],[Date]]</f>
        <v>537</v>
      </c>
      <c r="I427" s="7" t="s">
        <v>3392</v>
      </c>
      <c r="J427" s="7"/>
      <c r="K427" s="7"/>
    </row>
    <row r="428" spans="1:11" hidden="1">
      <c r="A428" s="232">
        <v>45616</v>
      </c>
      <c r="B428" s="241">
        <v>13</v>
      </c>
      <c r="C428" s="252" t="s">
        <v>3389</v>
      </c>
      <c r="D428" s="252" t="s">
        <v>3340</v>
      </c>
      <c r="E428" s="252" t="s">
        <v>3390</v>
      </c>
      <c r="F428" s="258" t="str">
        <f>VLOOKUP(D428,Parts!D:N, 11,FALSE)</f>
        <v>10764610_01</v>
      </c>
      <c r="G428" s="242" t="s">
        <v>3542</v>
      </c>
      <c r="H428" s="16">
        <f ca="1">TODAY()-표1[[#This Row],[Date]]</f>
        <v>537</v>
      </c>
      <c r="I428" s="7" t="s">
        <v>3392</v>
      </c>
      <c r="J428" s="7"/>
      <c r="K428" s="7"/>
    </row>
    <row r="429" spans="1:11" hidden="1">
      <c r="A429" s="232">
        <v>45616</v>
      </c>
      <c r="B429" s="241">
        <v>82</v>
      </c>
      <c r="C429" s="252" t="s">
        <v>3389</v>
      </c>
      <c r="D429" s="252" t="s">
        <v>3340</v>
      </c>
      <c r="E429" s="252" t="s">
        <v>3390</v>
      </c>
      <c r="F429" s="258" t="str">
        <f>VLOOKUP(D429,Parts!D:N, 11,FALSE)</f>
        <v>10764610_01</v>
      </c>
      <c r="G429" s="242" t="s">
        <v>3542</v>
      </c>
      <c r="H429" s="16">
        <f>A345-표1[[#This Row],[Date]]</f>
        <v>116</v>
      </c>
      <c r="I429" s="7" t="s">
        <v>3392</v>
      </c>
      <c r="J429" s="7"/>
      <c r="K429" s="7"/>
    </row>
    <row r="430" spans="1:11" hidden="1">
      <c r="A430" s="232">
        <v>45614</v>
      </c>
      <c r="B430" s="241">
        <v>14</v>
      </c>
      <c r="C430" s="252" t="s">
        <v>3389</v>
      </c>
      <c r="D430" s="252" t="s">
        <v>3340</v>
      </c>
      <c r="E430" s="252" t="s">
        <v>3390</v>
      </c>
      <c r="F430" s="258" t="str">
        <f>VLOOKUP(D430,Parts!D:N, 11,FALSE)</f>
        <v>10764610_01</v>
      </c>
      <c r="G430" s="242" t="s">
        <v>3542</v>
      </c>
      <c r="H430" s="16">
        <f ca="1">TODAY()-표1[[#This Row],[Date]]</f>
        <v>539</v>
      </c>
      <c r="I430" s="7" t="s">
        <v>3392</v>
      </c>
      <c r="J430" s="7"/>
      <c r="K430" s="7"/>
    </row>
    <row r="431" spans="1:11" hidden="1">
      <c r="A431" s="232">
        <v>45610</v>
      </c>
      <c r="B431" s="241">
        <v>45</v>
      </c>
      <c r="C431" s="252" t="s">
        <v>3427</v>
      </c>
      <c r="D431" s="252" t="s">
        <v>3428</v>
      </c>
      <c r="E431" s="252" t="s">
        <v>3429</v>
      </c>
      <c r="F431" s="258" t="str">
        <f>VLOOKUP(D431,Parts!D:N, 11,FALSE)</f>
        <v>10567316_01</v>
      </c>
      <c r="G431" s="242" t="s">
        <v>3567</v>
      </c>
      <c r="H431" s="16">
        <f ca="1">TODAY()-표1[[#This Row],[Date]]</f>
        <v>543</v>
      </c>
      <c r="I431" s="7" t="s">
        <v>3392</v>
      </c>
      <c r="J431" s="7"/>
      <c r="K431" s="7"/>
    </row>
    <row r="432" spans="1:11">
      <c r="A432" s="232">
        <v>45610</v>
      </c>
      <c r="B432" s="241">
        <v>45</v>
      </c>
      <c r="C432" s="252" t="s">
        <v>3432</v>
      </c>
      <c r="D432" s="252" t="s">
        <v>3804</v>
      </c>
      <c r="E432" s="252"/>
      <c r="F432" s="258" t="str">
        <f>VLOOKUP(D432,Parts!D:N, 11,FALSE)</f>
        <v>10611156_02</v>
      </c>
      <c r="G432" s="242" t="s">
        <v>3553</v>
      </c>
      <c r="H432" s="16">
        <f ca="1">TODAY()-표1[[#This Row],[Date]]</f>
        <v>543</v>
      </c>
      <c r="I432" s="7" t="s">
        <v>3392</v>
      </c>
      <c r="J432" s="7"/>
      <c r="K432" s="7"/>
    </row>
    <row r="433" spans="1:11" hidden="1">
      <c r="A433" s="232">
        <v>45608</v>
      </c>
      <c r="B433" s="241">
        <v>83</v>
      </c>
      <c r="C433" s="252" t="s">
        <v>3389</v>
      </c>
      <c r="D433" s="252" t="s">
        <v>3340</v>
      </c>
      <c r="E433" s="252" t="s">
        <v>3390</v>
      </c>
      <c r="F433" s="258" t="str">
        <f>VLOOKUP(D433,Parts!D:N, 11,FALSE)</f>
        <v>10764610_01</v>
      </c>
      <c r="G433" s="242" t="s">
        <v>3542</v>
      </c>
      <c r="H433" s="16">
        <f>A346-표1[[#This Row],[Date]]</f>
        <v>124</v>
      </c>
      <c r="I433" s="7" t="s">
        <v>3392</v>
      </c>
      <c r="J433" s="7"/>
      <c r="K433" s="7"/>
    </row>
    <row r="434" spans="1:11" hidden="1">
      <c r="A434" s="232">
        <v>45607</v>
      </c>
      <c r="B434" s="241">
        <v>51</v>
      </c>
      <c r="C434" s="252" t="s">
        <v>3389</v>
      </c>
      <c r="D434" s="252" t="s">
        <v>3340</v>
      </c>
      <c r="E434" s="252" t="s">
        <v>3390</v>
      </c>
      <c r="F434" s="258" t="str">
        <f>VLOOKUP(D434,Parts!D:N, 11,FALSE)</f>
        <v>10764610_01</v>
      </c>
      <c r="G434" s="242" t="s">
        <v>3542</v>
      </c>
      <c r="H434" s="16">
        <f ca="1">TODAY()-표1[[#This Row],[Date]]</f>
        <v>546</v>
      </c>
      <c r="I434" s="7" t="s">
        <v>3392</v>
      </c>
      <c r="J434" s="7"/>
      <c r="K434" s="7"/>
    </row>
    <row r="435" spans="1:11" hidden="1">
      <c r="A435" s="232">
        <v>45603</v>
      </c>
      <c r="B435" s="241">
        <v>38</v>
      </c>
      <c r="C435" s="252" t="s">
        <v>3389</v>
      </c>
      <c r="D435" s="252" t="s">
        <v>3340</v>
      </c>
      <c r="E435" s="252" t="s">
        <v>3390</v>
      </c>
      <c r="F435" s="258" t="str">
        <f>VLOOKUP(D435,Parts!D:N, 11,FALSE)</f>
        <v>10764610_01</v>
      </c>
      <c r="G435" s="242" t="s">
        <v>3542</v>
      </c>
      <c r="H435" s="16">
        <f>A331-표1[[#This Row],[Date]]</f>
        <v>129</v>
      </c>
      <c r="I435" s="7" t="s">
        <v>3392</v>
      </c>
      <c r="J435" s="7"/>
      <c r="K435" s="7"/>
    </row>
    <row r="436" spans="1:11">
      <c r="A436" s="232">
        <v>45602</v>
      </c>
      <c r="B436" s="241">
        <v>32</v>
      </c>
      <c r="C436" s="252" t="s">
        <v>3432</v>
      </c>
      <c r="D436" s="252" t="s">
        <v>3803</v>
      </c>
      <c r="E436" s="252"/>
      <c r="F436" s="258" t="str">
        <f>VLOOKUP(D436,Parts!D:N, 11,FALSE)</f>
        <v>10611156_03</v>
      </c>
      <c r="G436" s="242" t="s">
        <v>3575</v>
      </c>
      <c r="H436" s="16">
        <f>A284-표1[[#This Row],[Date]]</f>
        <v>210</v>
      </c>
      <c r="I436" s="7" t="s">
        <v>3392</v>
      </c>
      <c r="J436" s="7"/>
      <c r="K436" s="7"/>
    </row>
    <row r="437" spans="1:11" hidden="1">
      <c r="A437" s="232">
        <v>45600</v>
      </c>
      <c r="B437" s="241">
        <v>34</v>
      </c>
      <c r="C437" s="252" t="s">
        <v>3389</v>
      </c>
      <c r="D437" s="252" t="s">
        <v>3340</v>
      </c>
      <c r="E437" s="252" t="s">
        <v>3390</v>
      </c>
      <c r="F437" s="258" t="str">
        <f>VLOOKUP(D437,Parts!D:N, 11,FALSE)</f>
        <v>10764610_01</v>
      </c>
      <c r="G437" s="242" t="s">
        <v>3542</v>
      </c>
      <c r="H437" s="16">
        <f>A328-표1[[#This Row],[Date]]</f>
        <v>132</v>
      </c>
      <c r="I437" s="7" t="s">
        <v>3392</v>
      </c>
      <c r="J437" s="7"/>
      <c r="K437" s="7"/>
    </row>
    <row r="438" spans="1:11" hidden="1">
      <c r="A438" s="232">
        <v>45600</v>
      </c>
      <c r="B438" s="241">
        <v>72</v>
      </c>
      <c r="C438" s="252" t="s">
        <v>3389</v>
      </c>
      <c r="D438" s="252" t="s">
        <v>3340</v>
      </c>
      <c r="E438" s="252" t="s">
        <v>3390</v>
      </c>
      <c r="F438" s="258" t="str">
        <f>VLOOKUP(D438,Parts!D:N, 11,FALSE)</f>
        <v>10764610_01</v>
      </c>
      <c r="G438" s="242" t="s">
        <v>3541</v>
      </c>
      <c r="H438" s="16">
        <f>A301-표1[[#This Row],[Date]]</f>
        <v>161</v>
      </c>
      <c r="I438" s="7" t="s">
        <v>3392</v>
      </c>
      <c r="J438" s="7"/>
      <c r="K438" s="7"/>
    </row>
    <row r="439" spans="1:11" hidden="1">
      <c r="A439" s="232">
        <v>45600</v>
      </c>
      <c r="B439" s="241">
        <v>9</v>
      </c>
      <c r="C439" s="252" t="s">
        <v>3389</v>
      </c>
      <c r="D439" s="252" t="s">
        <v>3340</v>
      </c>
      <c r="E439" s="252" t="s">
        <v>3390</v>
      </c>
      <c r="F439" s="258" t="str">
        <f>VLOOKUP(D439,Parts!D:N, 11,FALSE)</f>
        <v>10764610_01</v>
      </c>
      <c r="G439" s="242" t="s">
        <v>3541</v>
      </c>
      <c r="H439" s="16">
        <f ca="1">TODAY()-표1[[#This Row],[Date]]</f>
        <v>553</v>
      </c>
      <c r="I439" s="7" t="s">
        <v>3392</v>
      </c>
      <c r="J439" s="7"/>
      <c r="K439" s="7"/>
    </row>
    <row r="440" spans="1:11" hidden="1">
      <c r="A440" s="232">
        <v>45596</v>
      </c>
      <c r="B440" s="241">
        <v>60</v>
      </c>
      <c r="C440" s="252" t="s">
        <v>3389</v>
      </c>
      <c r="D440" s="252" t="s">
        <v>3340</v>
      </c>
      <c r="E440" s="252" t="s">
        <v>3390</v>
      </c>
      <c r="F440" s="258" t="str">
        <f>VLOOKUP(D440,Parts!D:N, 11,FALSE)</f>
        <v>10764610_01</v>
      </c>
      <c r="G440" s="242" t="s">
        <v>3542</v>
      </c>
      <c r="H440" s="16">
        <f ca="1">TODAY()-표1[[#This Row],[Date]]</f>
        <v>557</v>
      </c>
      <c r="I440" s="7" t="s">
        <v>3392</v>
      </c>
      <c r="J440" s="7"/>
      <c r="K440" s="7"/>
    </row>
    <row r="441" spans="1:11" hidden="1">
      <c r="A441" s="232">
        <v>45595</v>
      </c>
      <c r="B441" s="241">
        <v>48</v>
      </c>
      <c r="C441" s="252" t="s">
        <v>3389</v>
      </c>
      <c r="D441" s="252" t="s">
        <v>3340</v>
      </c>
      <c r="E441" s="252" t="s">
        <v>3390</v>
      </c>
      <c r="F441" s="258" t="str">
        <f>VLOOKUP(D441,Parts!D:N, 11,FALSE)</f>
        <v>10764610_01</v>
      </c>
      <c r="G441" s="242" t="s">
        <v>3541</v>
      </c>
      <c r="H441" s="16">
        <f>A363-표1[[#This Row],[Date]]</f>
        <v>120</v>
      </c>
      <c r="I441" s="7" t="s">
        <v>3392</v>
      </c>
      <c r="J441" s="7"/>
      <c r="K441" s="7"/>
    </row>
    <row r="442" spans="1:11" hidden="1">
      <c r="A442" s="232">
        <v>45594</v>
      </c>
      <c r="B442" s="241">
        <v>30</v>
      </c>
      <c r="C442" s="252" t="s">
        <v>3389</v>
      </c>
      <c r="D442" s="252" t="s">
        <v>3340</v>
      </c>
      <c r="E442" s="252" t="s">
        <v>3390</v>
      </c>
      <c r="F442" s="258" t="str">
        <f>VLOOKUP(D442,Parts!D:N, 11,FALSE)</f>
        <v>10764610_01</v>
      </c>
      <c r="G442" s="242" t="s">
        <v>3541</v>
      </c>
      <c r="H442" s="16">
        <f>A324-표1[[#This Row],[Date]]</f>
        <v>138</v>
      </c>
      <c r="I442" s="7" t="s">
        <v>3392</v>
      </c>
      <c r="J442" s="7"/>
      <c r="K442" s="7"/>
    </row>
    <row r="443" spans="1:11" hidden="1">
      <c r="A443" s="232">
        <v>45593</v>
      </c>
      <c r="B443" s="241">
        <v>80</v>
      </c>
      <c r="C443" s="252" t="s">
        <v>3389</v>
      </c>
      <c r="D443" s="252" t="s">
        <v>3340</v>
      </c>
      <c r="E443" s="252" t="s">
        <v>3390</v>
      </c>
      <c r="F443" s="258" t="str">
        <f>VLOOKUP(D443,Parts!D:N, 11,FALSE)</f>
        <v>10764610_01</v>
      </c>
      <c r="G443" s="242" t="s">
        <v>3541</v>
      </c>
      <c r="H443" s="16">
        <f>A343-표1[[#This Row],[Date]]</f>
        <v>139</v>
      </c>
      <c r="I443" s="7" t="s">
        <v>3392</v>
      </c>
      <c r="J443" s="7"/>
      <c r="K443" s="7"/>
    </row>
    <row r="444" spans="1:11" hidden="1">
      <c r="A444" s="232">
        <v>45590</v>
      </c>
      <c r="B444" s="241">
        <v>75</v>
      </c>
      <c r="C444" s="252" t="s">
        <v>3389</v>
      </c>
      <c r="D444" s="252" t="s">
        <v>3340</v>
      </c>
      <c r="E444" s="252" t="s">
        <v>3390</v>
      </c>
      <c r="F444" s="258" t="str">
        <f>VLOOKUP(D444,Parts!D:N, 11,FALSE)</f>
        <v>10764610_01</v>
      </c>
      <c r="G444" s="242" t="s">
        <v>3542</v>
      </c>
      <c r="H444" s="16">
        <f>A340-표1[[#This Row],[Date]]</f>
        <v>142</v>
      </c>
      <c r="I444" s="7" t="s">
        <v>3392</v>
      </c>
      <c r="J444" s="7"/>
      <c r="K444" s="7"/>
    </row>
    <row r="445" spans="1:11" hidden="1">
      <c r="A445" s="232">
        <v>45590</v>
      </c>
      <c r="B445" s="241">
        <v>50</v>
      </c>
      <c r="C445" s="252" t="s">
        <v>3389</v>
      </c>
      <c r="D445" s="252" t="s">
        <v>3340</v>
      </c>
      <c r="E445" s="252" t="s">
        <v>3390</v>
      </c>
      <c r="F445" s="258" t="str">
        <f>VLOOKUP(D445,Parts!D:N, 11,FALSE)</f>
        <v>10764610_01</v>
      </c>
      <c r="G445" s="242" t="s">
        <v>3542</v>
      </c>
      <c r="H445" s="16">
        <f>A305-표1[[#This Row],[Date]]</f>
        <v>159</v>
      </c>
      <c r="I445" s="7" t="s">
        <v>3392</v>
      </c>
      <c r="J445" s="7"/>
      <c r="K445" s="7"/>
    </row>
    <row r="446" spans="1:11" hidden="1">
      <c r="A446" s="232">
        <v>45589</v>
      </c>
      <c r="B446" s="241">
        <v>89</v>
      </c>
      <c r="C446" s="252" t="s">
        <v>3389</v>
      </c>
      <c r="D446" s="252" t="s">
        <v>3340</v>
      </c>
      <c r="E446" s="252" t="s">
        <v>3390</v>
      </c>
      <c r="F446" s="258" t="str">
        <f>VLOOKUP(D446,Parts!D:N, 11,FALSE)</f>
        <v>10764610_01</v>
      </c>
      <c r="G446" s="242" t="s">
        <v>3541</v>
      </c>
      <c r="H446" s="16">
        <f>A351-표1[[#This Row],[Date]]</f>
        <v>143</v>
      </c>
      <c r="I446" s="7" t="s">
        <v>3392</v>
      </c>
      <c r="J446" s="7"/>
      <c r="K446" s="7"/>
    </row>
    <row r="447" spans="1:11" hidden="1">
      <c r="A447" s="232">
        <v>45589</v>
      </c>
      <c r="B447" s="241">
        <v>59</v>
      </c>
      <c r="C447" s="252" t="s">
        <v>3389</v>
      </c>
      <c r="D447" s="252" t="s">
        <v>3340</v>
      </c>
      <c r="E447" s="252" t="s">
        <v>3390</v>
      </c>
      <c r="F447" s="258" t="str">
        <f>VLOOKUP(D447,Parts!D:N, 11,FALSE)</f>
        <v>10764610_01</v>
      </c>
      <c r="G447" s="242" t="s">
        <v>3542</v>
      </c>
      <c r="H447" s="16">
        <f>A334-표1[[#This Row],[Date]]</f>
        <v>143</v>
      </c>
      <c r="I447" s="7" t="s">
        <v>3392</v>
      </c>
      <c r="J447" s="7"/>
      <c r="K447" s="7"/>
    </row>
    <row r="448" spans="1:11" hidden="1">
      <c r="A448" s="232">
        <v>45588</v>
      </c>
      <c r="B448" s="241">
        <v>24</v>
      </c>
      <c r="C448" s="252" t="s">
        <v>3389</v>
      </c>
      <c r="D448" s="252" t="s">
        <v>3340</v>
      </c>
      <c r="E448" s="252" t="s">
        <v>3390</v>
      </c>
      <c r="F448" s="258" t="str">
        <f>VLOOKUP(D448,Parts!D:N, 11,FALSE)</f>
        <v>10764610_01</v>
      </c>
      <c r="G448" s="242" t="s">
        <v>3541</v>
      </c>
      <c r="H448" s="16">
        <f>A266-표1[[#This Row],[Date]]</f>
        <v>243</v>
      </c>
      <c r="I448" s="7" t="s">
        <v>3392</v>
      </c>
      <c r="J448" s="7"/>
      <c r="K448" s="7"/>
    </row>
    <row r="449" spans="1:11">
      <c r="A449" s="232">
        <v>45587</v>
      </c>
      <c r="B449" s="241">
        <v>46</v>
      </c>
      <c r="C449" s="252" t="s">
        <v>3432</v>
      </c>
      <c r="D449" s="252" t="s">
        <v>3803</v>
      </c>
      <c r="E449" s="252"/>
      <c r="F449" s="258" t="str">
        <f>VLOOKUP(D449,Parts!D:N, 11,FALSE)</f>
        <v>10611156_03</v>
      </c>
      <c r="G449" s="242" t="s">
        <v>3576</v>
      </c>
      <c r="H449" s="16">
        <f ca="1">TODAY()-표1[[#This Row],[Date]]</f>
        <v>566</v>
      </c>
      <c r="I449" s="7" t="s">
        <v>3392</v>
      </c>
      <c r="J449" s="7"/>
      <c r="K449" s="7"/>
    </row>
    <row r="450" spans="1:11" hidden="1">
      <c r="A450" s="232">
        <v>45587</v>
      </c>
      <c r="B450" s="241">
        <v>46</v>
      </c>
      <c r="C450" s="252" t="s">
        <v>3427</v>
      </c>
      <c r="D450" s="252" t="s">
        <v>3428</v>
      </c>
      <c r="E450" s="252" t="s">
        <v>3429</v>
      </c>
      <c r="F450" s="258" t="str">
        <f>VLOOKUP(D450,Parts!D:N, 11,FALSE)</f>
        <v>10567316_01</v>
      </c>
      <c r="G450" s="242" t="s">
        <v>3577</v>
      </c>
      <c r="H450" s="16">
        <f ca="1">TODAY()-표1[[#This Row],[Date]]</f>
        <v>566</v>
      </c>
      <c r="I450" s="7" t="s">
        <v>3392</v>
      </c>
      <c r="J450" s="7"/>
      <c r="K450" s="7"/>
    </row>
    <row r="451" spans="1:11" hidden="1">
      <c r="A451" s="232">
        <v>45583</v>
      </c>
      <c r="B451" s="241">
        <v>4</v>
      </c>
      <c r="C451" s="252" t="s">
        <v>3427</v>
      </c>
      <c r="D451" s="252" t="s">
        <v>3428</v>
      </c>
      <c r="E451" s="252" t="s">
        <v>3429</v>
      </c>
      <c r="F451" s="258" t="str">
        <f>VLOOKUP(D451,Parts!D:N, 11,FALSE)</f>
        <v>10567316_01</v>
      </c>
      <c r="G451" s="242" t="s">
        <v>3572</v>
      </c>
      <c r="H451" s="16">
        <f ca="1">TODAY()-표1[[#This Row],[Date]]</f>
        <v>570</v>
      </c>
      <c r="I451" s="7" t="s">
        <v>3392</v>
      </c>
      <c r="J451" s="7"/>
      <c r="K451" s="7"/>
    </row>
    <row r="452" spans="1:11" hidden="1">
      <c r="A452" s="232">
        <v>45581</v>
      </c>
      <c r="B452" s="241">
        <v>48</v>
      </c>
      <c r="C452" s="252" t="s">
        <v>3427</v>
      </c>
      <c r="D452" s="252" t="s">
        <v>3428</v>
      </c>
      <c r="E452" s="252" t="s">
        <v>3429</v>
      </c>
      <c r="F452" s="258" t="str">
        <f>VLOOKUP(D452,Parts!D:N, 11,FALSE)</f>
        <v>10567316_01</v>
      </c>
      <c r="G452" s="242" t="s">
        <v>3578</v>
      </c>
      <c r="H452" s="16">
        <f ca="1">TODAY()-표1[[#This Row],[Date]]</f>
        <v>572</v>
      </c>
      <c r="I452" s="7" t="s">
        <v>3392</v>
      </c>
      <c r="J452" s="7"/>
      <c r="K452" s="7"/>
    </row>
    <row r="453" spans="1:11" hidden="1">
      <c r="A453" s="232">
        <v>45579</v>
      </c>
      <c r="B453" s="241">
        <v>80</v>
      </c>
      <c r="C453" s="252" t="s">
        <v>3389</v>
      </c>
      <c r="D453" s="252" t="s">
        <v>3340</v>
      </c>
      <c r="E453" s="252" t="s">
        <v>3390</v>
      </c>
      <c r="F453" s="258" t="str">
        <f>VLOOKUP(D453,Parts!D:N, 11,FALSE)</f>
        <v>10764610_01</v>
      </c>
      <c r="G453" s="242" t="s">
        <v>3541</v>
      </c>
      <c r="H453" s="16">
        <f>A443-표1[[#This Row],[Date]]</f>
        <v>14</v>
      </c>
      <c r="I453" s="7" t="s">
        <v>3392</v>
      </c>
      <c r="J453" s="7"/>
      <c r="K453" s="7"/>
    </row>
    <row r="454" spans="1:11" hidden="1">
      <c r="A454" s="232">
        <v>45578</v>
      </c>
      <c r="B454" s="241"/>
      <c r="C454" s="252" t="s">
        <v>3411</v>
      </c>
      <c r="D454" s="252" t="s">
        <v>3579</v>
      </c>
      <c r="E454" s="252" t="s">
        <v>664</v>
      </c>
      <c r="F454" s="258" t="str">
        <f>VLOOKUP(D454,Parts!D:N, 11,FALSE)</f>
        <v>10631253_01 </v>
      </c>
      <c r="G454" s="242" t="s">
        <v>3580</v>
      </c>
      <c r="H454" s="16">
        <f ca="1">TODAY()-표1[[#This Row],[Date]]</f>
        <v>575</v>
      </c>
      <c r="I454" s="7" t="s">
        <v>3392</v>
      </c>
      <c r="J454" s="7"/>
      <c r="K454" s="7"/>
    </row>
    <row r="455" spans="1:11" hidden="1">
      <c r="A455" s="232">
        <v>45576</v>
      </c>
      <c r="B455" s="241">
        <v>25</v>
      </c>
      <c r="C455" s="252" t="s">
        <v>3389</v>
      </c>
      <c r="D455" s="252" t="s">
        <v>3340</v>
      </c>
      <c r="E455" s="252" t="s">
        <v>3390</v>
      </c>
      <c r="F455" s="258" t="str">
        <f>VLOOKUP(D455,Parts!D:N, 11,FALSE)</f>
        <v>10764610_01</v>
      </c>
      <c r="G455" s="242" t="s">
        <v>3542</v>
      </c>
      <c r="H455" s="16">
        <f>A320-표1[[#This Row],[Date]]</f>
        <v>156</v>
      </c>
      <c r="I455" s="7" t="s">
        <v>3392</v>
      </c>
      <c r="J455" s="7"/>
      <c r="K455" s="7"/>
    </row>
    <row r="456" spans="1:11" hidden="1">
      <c r="A456" s="232">
        <v>45576</v>
      </c>
      <c r="B456" s="241">
        <v>64</v>
      </c>
      <c r="C456" s="252" t="s">
        <v>3389</v>
      </c>
      <c r="D456" s="252" t="s">
        <v>3340</v>
      </c>
      <c r="E456" s="252" t="s">
        <v>3390</v>
      </c>
      <c r="F456" s="258" t="str">
        <f>VLOOKUP(D456,Parts!D:N, 11,FALSE)</f>
        <v>10764610_01</v>
      </c>
      <c r="G456" s="242" t="s">
        <v>3541</v>
      </c>
      <c r="H456" s="16">
        <f>A336-표1[[#This Row],[Date]]</f>
        <v>156</v>
      </c>
      <c r="I456" s="7" t="s">
        <v>3392</v>
      </c>
      <c r="J456" s="7"/>
      <c r="K456" s="7"/>
    </row>
    <row r="457" spans="1:11" hidden="1">
      <c r="A457" s="232">
        <v>45575</v>
      </c>
      <c r="B457" s="241">
        <v>61</v>
      </c>
      <c r="C457" s="252" t="s">
        <v>3433</v>
      </c>
      <c r="D457" s="252" t="s">
        <v>3340</v>
      </c>
      <c r="E457" s="252" t="s">
        <v>3449</v>
      </c>
      <c r="F457" s="258" t="str">
        <f>VLOOKUP(D457,Parts!D:N, 11,FALSE)</f>
        <v>10764610_01</v>
      </c>
      <c r="G457" s="242" t="s">
        <v>3541</v>
      </c>
      <c r="H457" s="16">
        <f ca="1">TODAY()-표1[[#This Row],[Date]]</f>
        <v>578</v>
      </c>
      <c r="I457" s="7" t="s">
        <v>3392</v>
      </c>
      <c r="J457" s="7"/>
      <c r="K457" s="7"/>
    </row>
    <row r="458" spans="1:11" hidden="1">
      <c r="A458" s="232">
        <v>45573</v>
      </c>
      <c r="B458" s="241">
        <v>41</v>
      </c>
      <c r="C458" s="252" t="s">
        <v>3389</v>
      </c>
      <c r="D458" s="252" t="s">
        <v>3340</v>
      </c>
      <c r="E458" s="252" t="s">
        <v>3390</v>
      </c>
      <c r="F458" s="258" t="str">
        <f>VLOOKUP(D458,Parts!D:N, 11,FALSE)</f>
        <v>10764610_01</v>
      </c>
      <c r="G458" s="242" t="s">
        <v>3541</v>
      </c>
      <c r="H458" s="16">
        <f>A374-표1[[#This Row],[Date]]</f>
        <v>133</v>
      </c>
      <c r="I458" s="7" t="s">
        <v>3392</v>
      </c>
      <c r="J458" s="7"/>
      <c r="K458" s="7"/>
    </row>
    <row r="459" spans="1:11" hidden="1">
      <c r="A459" s="232">
        <v>45569</v>
      </c>
      <c r="B459" s="241">
        <v>24</v>
      </c>
      <c r="C459" s="252" t="s">
        <v>3389</v>
      </c>
      <c r="D459" s="252" t="s">
        <v>3340</v>
      </c>
      <c r="E459" s="252" t="s">
        <v>3390</v>
      </c>
      <c r="F459" s="258" t="str">
        <f>VLOOKUP(D459,Parts!D:N, 11,FALSE)</f>
        <v>10764610_01</v>
      </c>
      <c r="G459" s="242" t="s">
        <v>3581</v>
      </c>
      <c r="H459" s="16">
        <f>A448-표1[[#This Row],[Date]]</f>
        <v>19</v>
      </c>
      <c r="I459" s="7" t="s">
        <v>3392</v>
      </c>
      <c r="J459" s="7"/>
      <c r="K459" s="7"/>
    </row>
    <row r="460" spans="1:11">
      <c r="A460" s="232">
        <v>45568</v>
      </c>
      <c r="B460" s="241">
        <v>45</v>
      </c>
      <c r="C460" s="252" t="s">
        <v>3432</v>
      </c>
      <c r="D460" s="252" t="s">
        <v>3804</v>
      </c>
      <c r="E460" s="252"/>
      <c r="F460" s="258" t="str">
        <f>VLOOKUP(D460,Parts!D:N, 11,FALSE)</f>
        <v>10611156_02</v>
      </c>
      <c r="G460" s="242" t="s">
        <v>3582</v>
      </c>
      <c r="H460" s="16">
        <f ca="1">TODAY()-표1[[#This Row],[Date]]</f>
        <v>585</v>
      </c>
      <c r="I460" s="7" t="s">
        <v>3392</v>
      </c>
      <c r="J460" s="7"/>
      <c r="K460" s="7"/>
    </row>
    <row r="461" spans="1:11" hidden="1">
      <c r="A461" s="232">
        <v>45567</v>
      </c>
      <c r="B461" s="241">
        <v>41</v>
      </c>
      <c r="C461" s="252" t="s">
        <v>3433</v>
      </c>
      <c r="D461" s="252" t="s">
        <v>3340</v>
      </c>
      <c r="E461" s="252" t="s">
        <v>3449</v>
      </c>
      <c r="F461" s="258" t="str">
        <f>VLOOKUP(D461,Parts!D:N, 11,FALSE)</f>
        <v>10764610_01</v>
      </c>
      <c r="G461" s="242" t="s">
        <v>3573</v>
      </c>
      <c r="H461" s="16">
        <f ca="1">TODAY()-표1[[#This Row],[Date]]</f>
        <v>586</v>
      </c>
      <c r="I461" s="7" t="s">
        <v>3392</v>
      </c>
      <c r="J461" s="7"/>
      <c r="K461" s="7"/>
    </row>
    <row r="462" spans="1:11" hidden="1">
      <c r="A462" s="232">
        <v>45565</v>
      </c>
      <c r="B462" s="241">
        <v>45</v>
      </c>
      <c r="C462" s="252" t="s">
        <v>3427</v>
      </c>
      <c r="D462" s="252" t="s">
        <v>3428</v>
      </c>
      <c r="E462" s="252" t="s">
        <v>3429</v>
      </c>
      <c r="F462" s="258" t="str">
        <f>VLOOKUP(D462,Parts!D:N, 11,FALSE)</f>
        <v>10567316_01</v>
      </c>
      <c r="G462" s="242" t="s">
        <v>3553</v>
      </c>
      <c r="H462" s="16">
        <f ca="1">TODAY()-표1[[#This Row],[Date]]</f>
        <v>588</v>
      </c>
      <c r="I462" s="7" t="s">
        <v>3392</v>
      </c>
      <c r="J462" s="7"/>
      <c r="K462" s="7"/>
    </row>
    <row r="463" spans="1:11" hidden="1">
      <c r="A463" s="232">
        <v>45562</v>
      </c>
      <c r="B463" s="241">
        <v>32</v>
      </c>
      <c r="C463" s="252" t="s">
        <v>3433</v>
      </c>
      <c r="D463" s="252" t="s">
        <v>3340</v>
      </c>
      <c r="E463" s="252" t="s">
        <v>3449</v>
      </c>
      <c r="F463" s="258" t="str">
        <f>VLOOKUP(D463,Parts!D:N, 11,FALSE)</f>
        <v>10764610_01</v>
      </c>
      <c r="G463" s="242" t="s">
        <v>3573</v>
      </c>
      <c r="H463" s="16">
        <f>A282-표1[[#This Row],[Date]]</f>
        <v>251</v>
      </c>
      <c r="I463" s="7" t="s">
        <v>3392</v>
      </c>
      <c r="J463" s="7"/>
      <c r="K463" s="7"/>
    </row>
    <row r="464" spans="1:11">
      <c r="A464" s="232">
        <v>45562</v>
      </c>
      <c r="B464" s="241">
        <v>32</v>
      </c>
      <c r="C464" s="252" t="s">
        <v>3432</v>
      </c>
      <c r="D464" s="252" t="s">
        <v>3803</v>
      </c>
      <c r="E464" s="252"/>
      <c r="F464" s="258" t="str">
        <f>VLOOKUP(D464,Parts!D:N, 11,FALSE)</f>
        <v>10611156_03</v>
      </c>
      <c r="G464" s="242" t="s">
        <v>3583</v>
      </c>
      <c r="H464" s="16">
        <f>A284-표1[[#This Row],[Date]]</f>
        <v>250</v>
      </c>
      <c r="I464" s="7" t="s">
        <v>3392</v>
      </c>
      <c r="J464" s="7"/>
      <c r="K464" s="7"/>
    </row>
    <row r="465" spans="1:11">
      <c r="A465" s="232">
        <v>45561</v>
      </c>
      <c r="B465" s="241">
        <v>58</v>
      </c>
      <c r="C465" s="252" t="s">
        <v>3432</v>
      </c>
      <c r="D465" s="252" t="s">
        <v>3803</v>
      </c>
      <c r="E465" s="252"/>
      <c r="F465" s="258" t="str">
        <f>VLOOKUP(D465,Parts!D:N, 11,FALSE)</f>
        <v>10611156_03</v>
      </c>
      <c r="G465" s="242" t="s">
        <v>3584</v>
      </c>
      <c r="H465" s="16">
        <f ca="1">TODAY()-표1[[#This Row],[Date]]</f>
        <v>592</v>
      </c>
      <c r="I465" s="7" t="s">
        <v>3392</v>
      </c>
      <c r="J465" s="7"/>
      <c r="K465" s="7"/>
    </row>
    <row r="466" spans="1:11">
      <c r="A466" s="232">
        <v>45561</v>
      </c>
      <c r="B466" s="241">
        <v>41</v>
      </c>
      <c r="C466" s="252" t="s">
        <v>3432</v>
      </c>
      <c r="D466" s="252" t="s">
        <v>3804</v>
      </c>
      <c r="E466" s="252"/>
      <c r="F466" s="258" t="str">
        <f>VLOOKUP(D466,Parts!D:N, 11,FALSE)</f>
        <v>10611156_02</v>
      </c>
      <c r="G466" s="242" t="s">
        <v>3585</v>
      </c>
      <c r="H466" s="16">
        <f ca="1">TODAY()-표1[[#This Row],[Date]]</f>
        <v>592</v>
      </c>
      <c r="I466" s="7" t="s">
        <v>3392</v>
      </c>
      <c r="J466" s="7"/>
      <c r="K466" s="7"/>
    </row>
    <row r="467" spans="1:11" hidden="1">
      <c r="A467" s="232">
        <v>45561</v>
      </c>
      <c r="B467" s="241">
        <v>41</v>
      </c>
      <c r="C467" s="252" t="s">
        <v>3389</v>
      </c>
      <c r="D467" s="252" t="s">
        <v>3340</v>
      </c>
      <c r="E467" s="252" t="s">
        <v>3390</v>
      </c>
      <c r="F467" s="258" t="str">
        <f>VLOOKUP(D467,Parts!D:N, 11,FALSE)</f>
        <v>10764610_01</v>
      </c>
      <c r="G467" s="242" t="s">
        <v>3566</v>
      </c>
      <c r="H467" s="16">
        <f>A458-표1[[#This Row],[Date]]</f>
        <v>12</v>
      </c>
      <c r="I467" s="7" t="s">
        <v>3392</v>
      </c>
      <c r="J467" s="7"/>
      <c r="K467" s="7"/>
    </row>
    <row r="468" spans="1:11" hidden="1">
      <c r="A468" s="232">
        <v>45558</v>
      </c>
      <c r="B468" s="241">
        <v>62</v>
      </c>
      <c r="C468" s="252" t="s">
        <v>3389</v>
      </c>
      <c r="D468" s="252" t="s">
        <v>3340</v>
      </c>
      <c r="E468" s="252" t="s">
        <v>3390</v>
      </c>
      <c r="F468" s="258" t="str">
        <f>VLOOKUP(D468,Parts!D:N, 11,FALSE)</f>
        <v>10764610_01</v>
      </c>
      <c r="G468" s="242" t="s">
        <v>3586</v>
      </c>
      <c r="H468" s="16">
        <f ca="1">TODAY()-표1[[#This Row],[Date]]</f>
        <v>595</v>
      </c>
      <c r="I468" s="7" t="s">
        <v>3547</v>
      </c>
      <c r="J468" s="7"/>
      <c r="K468" s="7"/>
    </row>
    <row r="469" spans="1:11" hidden="1">
      <c r="A469" s="232">
        <v>45555</v>
      </c>
      <c r="B469" s="241">
        <v>84</v>
      </c>
      <c r="C469" s="252" t="s">
        <v>3389</v>
      </c>
      <c r="D469" s="252" t="s">
        <v>3340</v>
      </c>
      <c r="E469" s="252" t="s">
        <v>3390</v>
      </c>
      <c r="F469" s="258" t="str">
        <f>VLOOKUP(D469,Parts!D:N, 11,FALSE)</f>
        <v>10764610_01</v>
      </c>
      <c r="G469" s="242" t="s">
        <v>3566</v>
      </c>
      <c r="H469" s="16">
        <f>A347-표1[[#This Row],[Date]]</f>
        <v>177</v>
      </c>
      <c r="I469" s="7" t="s">
        <v>3392</v>
      </c>
      <c r="J469" s="7"/>
      <c r="K469" s="7"/>
    </row>
    <row r="470" spans="1:11" hidden="1">
      <c r="A470" s="232">
        <v>45555</v>
      </c>
      <c r="B470" s="241">
        <v>80</v>
      </c>
      <c r="C470" s="252" t="s">
        <v>3389</v>
      </c>
      <c r="D470" s="252" t="s">
        <v>3340</v>
      </c>
      <c r="E470" s="252" t="s">
        <v>3390</v>
      </c>
      <c r="F470" s="258" t="str">
        <f>VLOOKUP(D470,Parts!D:N, 11,FALSE)</f>
        <v>10764610_01</v>
      </c>
      <c r="G470" s="242" t="s">
        <v>3566</v>
      </c>
      <c r="H470" s="16">
        <f>A453-표1[[#This Row],[Date]]</f>
        <v>24</v>
      </c>
      <c r="I470" s="7" t="s">
        <v>3392</v>
      </c>
      <c r="J470" s="7"/>
      <c r="K470" s="7"/>
    </row>
    <row r="471" spans="1:11" hidden="1">
      <c r="A471" s="232">
        <v>45555</v>
      </c>
      <c r="B471" s="241">
        <v>77</v>
      </c>
      <c r="C471" s="252" t="s">
        <v>3389</v>
      </c>
      <c r="D471" s="252" t="s">
        <v>3340</v>
      </c>
      <c r="E471" s="252" t="s">
        <v>3390</v>
      </c>
      <c r="F471" s="258" t="str">
        <f>VLOOKUP(D471,Parts!D:N, 11,FALSE)</f>
        <v>10764610_01</v>
      </c>
      <c r="G471" s="242" t="s">
        <v>3566</v>
      </c>
      <c r="H471" s="16">
        <f>A341-표1[[#This Row],[Date]]</f>
        <v>177</v>
      </c>
      <c r="I471" s="7" t="s">
        <v>3392</v>
      </c>
      <c r="J471" s="7"/>
      <c r="K471" s="7"/>
    </row>
    <row r="472" spans="1:11" hidden="1">
      <c r="A472" s="232">
        <v>45555</v>
      </c>
      <c r="B472" s="241">
        <v>58</v>
      </c>
      <c r="C472" s="252" t="s">
        <v>3389</v>
      </c>
      <c r="D472" s="252" t="s">
        <v>3340</v>
      </c>
      <c r="E472" s="252" t="s">
        <v>3390</v>
      </c>
      <c r="F472" s="258" t="str">
        <f>VLOOKUP(D472,Parts!D:N, 11,FALSE)</f>
        <v>10764610_01</v>
      </c>
      <c r="G472" s="242" t="s">
        <v>3566</v>
      </c>
      <c r="H472" s="16">
        <f>A333-표1[[#This Row],[Date]]</f>
        <v>177</v>
      </c>
      <c r="I472" s="7" t="s">
        <v>3392</v>
      </c>
      <c r="J472" s="7"/>
      <c r="K472" s="7"/>
    </row>
    <row r="473" spans="1:11" hidden="1">
      <c r="A473" s="232">
        <v>45555</v>
      </c>
      <c r="B473" s="241">
        <v>57</v>
      </c>
      <c r="C473" s="252" t="s">
        <v>3389</v>
      </c>
      <c r="D473" s="252" t="s">
        <v>3340</v>
      </c>
      <c r="E473" s="252" t="s">
        <v>3390</v>
      </c>
      <c r="F473" s="258" t="str">
        <f>VLOOKUP(D473,Parts!D:N, 11,FALSE)</f>
        <v>10764610_01</v>
      </c>
      <c r="G473" s="242" t="s">
        <v>3566</v>
      </c>
      <c r="H473" s="16">
        <f>A332-표1[[#This Row],[Date]]</f>
        <v>177</v>
      </c>
      <c r="I473" s="7" t="s">
        <v>3392</v>
      </c>
      <c r="J473" s="7"/>
      <c r="K473" s="7"/>
    </row>
    <row r="474" spans="1:11" hidden="1">
      <c r="A474" s="232">
        <v>45555</v>
      </c>
      <c r="B474" s="241">
        <v>35</v>
      </c>
      <c r="C474" s="252" t="s">
        <v>3389</v>
      </c>
      <c r="D474" s="252" t="s">
        <v>3340</v>
      </c>
      <c r="E474" s="252" t="s">
        <v>3390</v>
      </c>
      <c r="F474" s="258" t="str">
        <f>VLOOKUP(D474,Parts!D:N, 11,FALSE)</f>
        <v>10764610_01</v>
      </c>
      <c r="G474" s="242" t="s">
        <v>3566</v>
      </c>
      <c r="H474" s="16">
        <f>A410-표1[[#This Row],[Date]]</f>
        <v>94</v>
      </c>
      <c r="I474" s="7" t="s">
        <v>3392</v>
      </c>
      <c r="J474" s="7"/>
      <c r="K474" s="7"/>
    </row>
    <row r="475" spans="1:11" hidden="1">
      <c r="A475" s="232">
        <v>45555</v>
      </c>
      <c r="B475" s="241">
        <v>33</v>
      </c>
      <c r="C475" s="252" t="s">
        <v>3389</v>
      </c>
      <c r="D475" s="252" t="s">
        <v>3340</v>
      </c>
      <c r="E475" s="252" t="s">
        <v>3390</v>
      </c>
      <c r="F475" s="258" t="str">
        <f>VLOOKUP(D475,Parts!D:N, 11,FALSE)</f>
        <v>10764610_01</v>
      </c>
      <c r="G475" s="242" t="s">
        <v>3566</v>
      </c>
      <c r="H475" s="16">
        <f>A326-표1[[#This Row],[Date]]</f>
        <v>177</v>
      </c>
      <c r="I475" s="7" t="s">
        <v>3392</v>
      </c>
      <c r="J475" s="7"/>
      <c r="K475" s="7"/>
    </row>
    <row r="476" spans="1:11" hidden="1">
      <c r="A476" s="232">
        <v>45555</v>
      </c>
      <c r="B476" s="241">
        <v>16</v>
      </c>
      <c r="C476" s="252" t="s">
        <v>3389</v>
      </c>
      <c r="D476" s="252" t="s">
        <v>3340</v>
      </c>
      <c r="E476" s="252" t="s">
        <v>3390</v>
      </c>
      <c r="F476" s="258" t="str">
        <f>VLOOKUP(D476,Parts!D:N, 11,FALSE)</f>
        <v>10764610_01</v>
      </c>
      <c r="G476" s="242" t="s">
        <v>3566</v>
      </c>
      <c r="H476" s="16">
        <f ca="1">TODAY()-표1[[#This Row],[Date]]</f>
        <v>598</v>
      </c>
      <c r="I476" s="7" t="s">
        <v>3392</v>
      </c>
      <c r="J476" s="7"/>
      <c r="K476" s="7"/>
    </row>
    <row r="477" spans="1:11" hidden="1">
      <c r="A477" s="232">
        <v>45555</v>
      </c>
      <c r="B477" s="241">
        <v>12</v>
      </c>
      <c r="C477" s="252" t="s">
        <v>3389</v>
      </c>
      <c r="D477" s="252" t="s">
        <v>3340</v>
      </c>
      <c r="E477" s="252" t="s">
        <v>3390</v>
      </c>
      <c r="F477" s="258" t="str">
        <f>VLOOKUP(D477,Parts!D:N, 11,FALSE)</f>
        <v>10764610_01</v>
      </c>
      <c r="G477" s="242" t="s">
        <v>3566</v>
      </c>
      <c r="H477" s="16">
        <f>A362-표1[[#This Row],[Date]]</f>
        <v>161</v>
      </c>
      <c r="I477" s="7" t="s">
        <v>3392</v>
      </c>
      <c r="J477" s="7"/>
      <c r="K477" s="7"/>
    </row>
    <row r="478" spans="1:11" hidden="1">
      <c r="A478" s="232">
        <v>45555</v>
      </c>
      <c r="B478" s="241">
        <v>87</v>
      </c>
      <c r="C478" s="252" t="s">
        <v>3389</v>
      </c>
      <c r="D478" s="252" t="s">
        <v>3340</v>
      </c>
      <c r="E478" s="252" t="s">
        <v>3390</v>
      </c>
      <c r="F478" s="258" t="str">
        <f>VLOOKUP(D478,Parts!D:N, 11,FALSE)</f>
        <v>10764610_01</v>
      </c>
      <c r="G478" s="242" t="s">
        <v>3586</v>
      </c>
      <c r="H478" s="16">
        <f>A350-표1[[#This Row],[Date]]</f>
        <v>177</v>
      </c>
      <c r="I478" s="7" t="s">
        <v>3547</v>
      </c>
      <c r="J478" s="7"/>
      <c r="K478" s="7"/>
    </row>
    <row r="479" spans="1:11" hidden="1">
      <c r="A479" s="232">
        <v>45555</v>
      </c>
      <c r="B479" s="241">
        <v>42</v>
      </c>
      <c r="C479" s="252" t="s">
        <v>3389</v>
      </c>
      <c r="D479" s="252" t="s">
        <v>3340</v>
      </c>
      <c r="E479" s="252" t="s">
        <v>3390</v>
      </c>
      <c r="F479" s="258" t="str">
        <f>VLOOKUP(D479,Parts!D:N, 11,FALSE)</f>
        <v>10764610_01</v>
      </c>
      <c r="G479" s="242" t="s">
        <v>3586</v>
      </c>
      <c r="H479" s="16">
        <f>A359-표1[[#This Row],[Date]]</f>
        <v>169</v>
      </c>
      <c r="I479" s="7" t="s">
        <v>3547</v>
      </c>
      <c r="J479" s="7"/>
      <c r="K479" s="7"/>
    </row>
    <row r="480" spans="1:11" hidden="1">
      <c r="A480" s="232">
        <v>45555</v>
      </c>
      <c r="B480" s="241"/>
      <c r="C480" s="252" t="s">
        <v>614</v>
      </c>
      <c r="D480" s="252" t="s">
        <v>3565</v>
      </c>
      <c r="E480" s="252" t="s">
        <v>616</v>
      </c>
      <c r="F480" s="258" t="str">
        <f>VLOOKUP(D480,Parts!D:N, 11,FALSE)</f>
        <v>10609544_02_0001</v>
      </c>
      <c r="G480" s="242" t="s">
        <v>3587</v>
      </c>
      <c r="H480" s="16">
        <f ca="1">TODAY()-표1[[#This Row],[Date]]</f>
        <v>598</v>
      </c>
      <c r="I480" s="7" t="s">
        <v>3392</v>
      </c>
      <c r="J480" s="7"/>
      <c r="K480" s="7"/>
    </row>
    <row r="481" spans="1:11">
      <c r="A481" s="232">
        <v>45554</v>
      </c>
      <c r="B481" s="241">
        <v>95</v>
      </c>
      <c r="C481" s="252" t="s">
        <v>3432</v>
      </c>
      <c r="D481" s="252" t="s">
        <v>3803</v>
      </c>
      <c r="E481" s="252"/>
      <c r="F481" s="258" t="str">
        <f>VLOOKUP(D481,Parts!D:N, 11,FALSE)</f>
        <v>10611156_03</v>
      </c>
      <c r="G481" s="242" t="s">
        <v>3588</v>
      </c>
      <c r="H481" s="16">
        <f ca="1">TODAY()-표1[[#This Row],[Date]]</f>
        <v>599</v>
      </c>
      <c r="I481" s="7" t="s">
        <v>3392</v>
      </c>
      <c r="J481" s="7"/>
      <c r="K481" s="7"/>
    </row>
    <row r="482" spans="1:11" hidden="1">
      <c r="A482" s="232">
        <v>45554</v>
      </c>
      <c r="B482" s="241">
        <v>89</v>
      </c>
      <c r="C482" s="252" t="s">
        <v>3389</v>
      </c>
      <c r="D482" s="252" t="s">
        <v>3340</v>
      </c>
      <c r="E482" s="252" t="s">
        <v>3390</v>
      </c>
      <c r="F482" s="258" t="str">
        <f>VLOOKUP(D482,Parts!D:N, 11,FALSE)</f>
        <v>10764610_01</v>
      </c>
      <c r="G482" s="242" t="s">
        <v>3566</v>
      </c>
      <c r="H482" s="16">
        <f>A446-표1[[#This Row],[Date]]</f>
        <v>35</v>
      </c>
      <c r="I482" s="7" t="s">
        <v>3392</v>
      </c>
      <c r="J482" s="7"/>
      <c r="K482" s="7"/>
    </row>
    <row r="483" spans="1:11" hidden="1">
      <c r="A483" s="232">
        <v>45554</v>
      </c>
      <c r="B483" s="241">
        <v>72</v>
      </c>
      <c r="C483" s="252" t="s">
        <v>3389</v>
      </c>
      <c r="D483" s="252" t="s">
        <v>3340</v>
      </c>
      <c r="E483" s="252" t="s">
        <v>3390</v>
      </c>
      <c r="F483" s="258" t="str">
        <f>VLOOKUP(D483,Parts!D:N, 11,FALSE)</f>
        <v>10764610_01</v>
      </c>
      <c r="G483" s="242" t="s">
        <v>3566</v>
      </c>
      <c r="H483" s="16">
        <f>A438-표1[[#This Row],[Date]]</f>
        <v>46</v>
      </c>
      <c r="I483" s="7" t="s">
        <v>3392</v>
      </c>
      <c r="J483" s="7"/>
      <c r="K483" s="7"/>
    </row>
    <row r="484" spans="1:11" hidden="1">
      <c r="A484" s="232">
        <v>45553</v>
      </c>
      <c r="B484" s="241">
        <v>8</v>
      </c>
      <c r="C484" s="252" t="s">
        <v>3389</v>
      </c>
      <c r="D484" s="252" t="s">
        <v>3340</v>
      </c>
      <c r="E484" s="252" t="s">
        <v>3390</v>
      </c>
      <c r="F484" s="258" t="str">
        <f>VLOOKUP(D484,Parts!D:N, 11,FALSE)</f>
        <v>10764610_01</v>
      </c>
      <c r="G484" s="242" t="s">
        <v>3566</v>
      </c>
      <c r="H484" s="16">
        <f ca="1">TODAY()-표1[[#This Row],[Date]]</f>
        <v>600</v>
      </c>
      <c r="I484" s="7" t="s">
        <v>3392</v>
      </c>
      <c r="J484" s="7"/>
      <c r="K484" s="7"/>
    </row>
    <row r="485" spans="1:11" ht="33" hidden="1">
      <c r="A485" s="232">
        <v>45548</v>
      </c>
      <c r="B485" s="241">
        <v>22</v>
      </c>
      <c r="C485" s="252" t="s">
        <v>478</v>
      </c>
      <c r="D485" s="252" t="s">
        <v>3589</v>
      </c>
      <c r="E485" s="252" t="s">
        <v>3590</v>
      </c>
      <c r="F485" s="258">
        <f>VLOOKUP(D485,Parts!D:N, 11,FALSE)</f>
        <v>10519144</v>
      </c>
      <c r="G485" s="242" t="s">
        <v>3576</v>
      </c>
      <c r="H485" s="16">
        <f ca="1">TODAY()-표1[[#This Row],[Date]]</f>
        <v>605</v>
      </c>
      <c r="I485" s="7" t="s">
        <v>3392</v>
      </c>
      <c r="J485" s="7"/>
      <c r="K485" s="7"/>
    </row>
    <row r="486" spans="1:11" hidden="1">
      <c r="A486" s="232">
        <v>45548</v>
      </c>
      <c r="B486" s="241">
        <v>22</v>
      </c>
      <c r="C486" s="252" t="s">
        <v>3427</v>
      </c>
      <c r="D486" s="252" t="s">
        <v>3466</v>
      </c>
      <c r="E486" s="252" t="s">
        <v>3395</v>
      </c>
      <c r="F486" s="258" t="str">
        <f>VLOOKUP(D486,Parts!D:N, 11,FALSE)</f>
        <v>10567315_01</v>
      </c>
      <c r="G486" s="242" t="s">
        <v>3591</v>
      </c>
      <c r="H486" s="16">
        <f ca="1">TODAY()-표1[[#This Row],[Date]]</f>
        <v>605</v>
      </c>
      <c r="I486" s="7" t="s">
        <v>3392</v>
      </c>
      <c r="J486" s="7"/>
      <c r="K486" s="7"/>
    </row>
    <row r="487" spans="1:11" hidden="1">
      <c r="A487" s="232">
        <v>45547</v>
      </c>
      <c r="B487" s="241">
        <v>52</v>
      </c>
      <c r="C487" s="252" t="s">
        <v>3389</v>
      </c>
      <c r="D487" s="252" t="s">
        <v>3340</v>
      </c>
      <c r="E487" s="252" t="s">
        <v>3390</v>
      </c>
      <c r="F487" s="258" t="str">
        <f>VLOOKUP(D487,Parts!D:N, 11,FALSE)</f>
        <v>10764610_01</v>
      </c>
      <c r="G487" s="242" t="s">
        <v>3566</v>
      </c>
      <c r="H487" s="16">
        <f ca="1">TODAY()-표1[[#This Row],[Date]]</f>
        <v>606</v>
      </c>
      <c r="I487" s="7" t="s">
        <v>3392</v>
      </c>
      <c r="J487" s="7"/>
      <c r="K487" s="7"/>
    </row>
    <row r="488" spans="1:11" hidden="1">
      <c r="A488" s="232">
        <v>45547</v>
      </c>
      <c r="B488" s="241">
        <v>48</v>
      </c>
      <c r="C488" s="252" t="s">
        <v>3389</v>
      </c>
      <c r="D488" s="252" t="s">
        <v>3340</v>
      </c>
      <c r="E488" s="252" t="s">
        <v>3390</v>
      </c>
      <c r="F488" s="258" t="str">
        <f>VLOOKUP(D488,Parts!D:N, 11,FALSE)</f>
        <v>10764610_01</v>
      </c>
      <c r="G488" s="242" t="s">
        <v>3566</v>
      </c>
      <c r="H488" s="16">
        <f>A441-표1[[#This Row],[Date]]</f>
        <v>48</v>
      </c>
      <c r="I488" s="7" t="s">
        <v>3392</v>
      </c>
      <c r="J488" s="7"/>
      <c r="K488" s="7"/>
    </row>
    <row r="489" spans="1:11" hidden="1">
      <c r="A489" s="232">
        <v>45546</v>
      </c>
      <c r="B489" s="241">
        <v>55</v>
      </c>
      <c r="C489" s="252" t="s">
        <v>3433</v>
      </c>
      <c r="D489" s="252" t="s">
        <v>3405</v>
      </c>
      <c r="E489" s="252" t="s">
        <v>3449</v>
      </c>
      <c r="F489" s="258">
        <f>VLOOKUP(D489,Parts!D:N, 11,FALSE)</f>
        <v>1</v>
      </c>
      <c r="G489" s="242" t="s">
        <v>3592</v>
      </c>
      <c r="H489" s="16">
        <f ca="1">TODAY()-표1[[#This Row],[Date]]</f>
        <v>607</v>
      </c>
      <c r="I489" s="7" t="s">
        <v>3392</v>
      </c>
      <c r="J489" s="7"/>
      <c r="K489" s="7"/>
    </row>
    <row r="490" spans="1:11" hidden="1">
      <c r="A490" s="232">
        <v>45546</v>
      </c>
      <c r="B490" s="241">
        <v>55</v>
      </c>
      <c r="C490" s="252" t="s">
        <v>3389</v>
      </c>
      <c r="D490" s="252" t="s">
        <v>3405</v>
      </c>
      <c r="E490" s="252" t="s">
        <v>3390</v>
      </c>
      <c r="F490" s="258">
        <f>VLOOKUP(D490,Parts!D:N, 11,FALSE)</f>
        <v>1</v>
      </c>
      <c r="G490" s="242" t="s">
        <v>3592</v>
      </c>
      <c r="H490" s="16">
        <f ca="1">TODAY()-표1[[#This Row],[Date]]</f>
        <v>607</v>
      </c>
      <c r="I490" s="7" t="s">
        <v>3392</v>
      </c>
      <c r="J490" s="7"/>
      <c r="K490" s="7"/>
    </row>
    <row r="491" spans="1:11" hidden="1">
      <c r="A491" s="232">
        <v>45546</v>
      </c>
      <c r="B491" s="241">
        <v>53</v>
      </c>
      <c r="C491" s="252" t="s">
        <v>3433</v>
      </c>
      <c r="D491" s="252" t="s">
        <v>3405</v>
      </c>
      <c r="E491" s="252" t="s">
        <v>3449</v>
      </c>
      <c r="F491" s="258">
        <f>VLOOKUP(D491,Parts!D:N, 11,FALSE)</f>
        <v>1</v>
      </c>
      <c r="G491" s="242" t="s">
        <v>3592</v>
      </c>
      <c r="H491" s="16">
        <f ca="1">TODAY()-표1[[#This Row],[Date]]</f>
        <v>607</v>
      </c>
      <c r="I491" s="7" t="s">
        <v>3392</v>
      </c>
      <c r="J491" s="7"/>
      <c r="K491" s="7"/>
    </row>
    <row r="492" spans="1:11" hidden="1">
      <c r="A492" s="232">
        <v>45546</v>
      </c>
      <c r="B492" s="241">
        <v>53</v>
      </c>
      <c r="C492" s="252" t="s">
        <v>3389</v>
      </c>
      <c r="D492" s="252" t="s">
        <v>3405</v>
      </c>
      <c r="E492" s="252" t="s">
        <v>3390</v>
      </c>
      <c r="F492" s="258">
        <f>VLOOKUP(D492,Parts!D:N, 11,FALSE)</f>
        <v>1</v>
      </c>
      <c r="G492" s="242" t="s">
        <v>3592</v>
      </c>
      <c r="H492" s="16">
        <f ca="1">TODAY()-표1[[#This Row],[Date]]</f>
        <v>607</v>
      </c>
      <c r="I492" s="7" t="s">
        <v>3392</v>
      </c>
      <c r="J492" s="7"/>
      <c r="K492" s="7"/>
    </row>
    <row r="493" spans="1:11" hidden="1">
      <c r="A493" s="232">
        <v>45546</v>
      </c>
      <c r="B493" s="241">
        <v>49</v>
      </c>
      <c r="C493" s="252" t="s">
        <v>3433</v>
      </c>
      <c r="D493" s="252" t="s">
        <v>3405</v>
      </c>
      <c r="E493" s="252" t="s">
        <v>3449</v>
      </c>
      <c r="F493" s="258">
        <f>VLOOKUP(D493,Parts!D:N, 11,FALSE)</f>
        <v>1</v>
      </c>
      <c r="G493" s="242" t="s">
        <v>3592</v>
      </c>
      <c r="H493" s="16">
        <f ca="1">TODAY()-표1[[#This Row],[Date]]</f>
        <v>607</v>
      </c>
      <c r="I493" s="7" t="s">
        <v>3392</v>
      </c>
      <c r="J493" s="7"/>
      <c r="K493" s="7"/>
    </row>
    <row r="494" spans="1:11" hidden="1">
      <c r="A494" s="232">
        <v>45546</v>
      </c>
      <c r="B494" s="241">
        <v>49</v>
      </c>
      <c r="C494" s="252" t="s">
        <v>3389</v>
      </c>
      <c r="D494" s="252" t="s">
        <v>3405</v>
      </c>
      <c r="E494" s="252" t="s">
        <v>3390</v>
      </c>
      <c r="F494" s="258">
        <f>VLOOKUP(D494,Parts!D:N, 11,FALSE)</f>
        <v>1</v>
      </c>
      <c r="G494" s="242" t="s">
        <v>3592</v>
      </c>
      <c r="H494" s="16">
        <f ca="1">TODAY()-표1[[#This Row],[Date]]</f>
        <v>607</v>
      </c>
      <c r="I494" s="7" t="s">
        <v>3392</v>
      </c>
      <c r="J494" s="7"/>
      <c r="K494" s="7"/>
    </row>
    <row r="495" spans="1:11" hidden="1">
      <c r="A495" s="232">
        <v>45546</v>
      </c>
      <c r="B495" s="241">
        <v>46</v>
      </c>
      <c r="C495" s="252" t="s">
        <v>3433</v>
      </c>
      <c r="D495" s="252" t="s">
        <v>3405</v>
      </c>
      <c r="E495" s="252" t="s">
        <v>3449</v>
      </c>
      <c r="F495" s="258">
        <f>VLOOKUP(D495,Parts!D:N, 11,FALSE)</f>
        <v>1</v>
      </c>
      <c r="G495" s="242" t="s">
        <v>3592</v>
      </c>
      <c r="H495" s="16">
        <f ca="1">TODAY()-표1[[#This Row],[Date]]</f>
        <v>607</v>
      </c>
      <c r="I495" s="7" t="s">
        <v>3392</v>
      </c>
      <c r="J495" s="7"/>
      <c r="K495" s="7"/>
    </row>
    <row r="496" spans="1:11" hidden="1">
      <c r="A496" s="232">
        <v>45546</v>
      </c>
      <c r="B496" s="241">
        <v>46</v>
      </c>
      <c r="C496" s="252" t="s">
        <v>3389</v>
      </c>
      <c r="D496" s="252" t="s">
        <v>3405</v>
      </c>
      <c r="E496" s="252" t="s">
        <v>3390</v>
      </c>
      <c r="F496" s="258">
        <f>VLOOKUP(D496,Parts!D:N, 11,FALSE)</f>
        <v>1</v>
      </c>
      <c r="G496" s="242" t="s">
        <v>3592</v>
      </c>
      <c r="H496" s="16">
        <f>A368-표1[[#This Row],[Date]]</f>
        <v>163</v>
      </c>
      <c r="I496" s="7" t="s">
        <v>3392</v>
      </c>
      <c r="J496" s="7"/>
      <c r="K496" s="7"/>
    </row>
    <row r="497" spans="1:11" hidden="1">
      <c r="A497" s="232">
        <v>45546</v>
      </c>
      <c r="B497" s="241">
        <v>10</v>
      </c>
      <c r="C497" s="252" t="s">
        <v>3433</v>
      </c>
      <c r="D497" s="252" t="s">
        <v>3405</v>
      </c>
      <c r="E497" s="252" t="s">
        <v>3449</v>
      </c>
      <c r="F497" s="258">
        <f>VLOOKUP(D497,Parts!D:N, 11,FALSE)</f>
        <v>1</v>
      </c>
      <c r="G497" s="242" t="s">
        <v>3592</v>
      </c>
      <c r="H497" s="16">
        <f ca="1">TODAY()-표1[[#This Row],[Date]]</f>
        <v>607</v>
      </c>
      <c r="I497" s="7" t="s">
        <v>3392</v>
      </c>
      <c r="J497" s="7"/>
      <c r="K497" s="7"/>
    </row>
    <row r="498" spans="1:11" hidden="1">
      <c r="A498" s="232">
        <v>45546</v>
      </c>
      <c r="B498" s="241">
        <v>10</v>
      </c>
      <c r="C498" s="252" t="s">
        <v>3389</v>
      </c>
      <c r="D498" s="252" t="s">
        <v>3405</v>
      </c>
      <c r="E498" s="252" t="s">
        <v>3390</v>
      </c>
      <c r="F498" s="258">
        <f>VLOOKUP(D498,Parts!D:N, 11,FALSE)</f>
        <v>1</v>
      </c>
      <c r="G498" s="242" t="s">
        <v>3592</v>
      </c>
      <c r="H498" s="16">
        <f ca="1">TODAY()-표1[[#This Row],[Date]]</f>
        <v>607</v>
      </c>
      <c r="I498" s="7" t="s">
        <v>3392</v>
      </c>
      <c r="J498" s="7"/>
      <c r="K498" s="7"/>
    </row>
    <row r="499" spans="1:11" hidden="1">
      <c r="A499" s="232">
        <v>45546</v>
      </c>
      <c r="B499" s="241">
        <v>9</v>
      </c>
      <c r="C499" s="252" t="s">
        <v>3433</v>
      </c>
      <c r="D499" s="252" t="s">
        <v>3405</v>
      </c>
      <c r="E499" s="252" t="s">
        <v>3449</v>
      </c>
      <c r="F499" s="258">
        <f>VLOOKUP(D499,Parts!D:N, 11,FALSE)</f>
        <v>1</v>
      </c>
      <c r="G499" s="242" t="s">
        <v>3592</v>
      </c>
      <c r="H499" s="16">
        <f ca="1">TODAY()-표1[[#This Row],[Date]]</f>
        <v>607</v>
      </c>
      <c r="I499" s="7" t="s">
        <v>3392</v>
      </c>
      <c r="J499" s="7"/>
      <c r="K499" s="7"/>
    </row>
    <row r="500" spans="1:11" hidden="1">
      <c r="A500" s="232">
        <v>45546</v>
      </c>
      <c r="B500" s="241">
        <v>9</v>
      </c>
      <c r="C500" s="252" t="s">
        <v>3389</v>
      </c>
      <c r="D500" s="252" t="s">
        <v>3405</v>
      </c>
      <c r="E500" s="252" t="s">
        <v>3390</v>
      </c>
      <c r="F500" s="258">
        <f>VLOOKUP(D500,Parts!D:N, 11,FALSE)</f>
        <v>1</v>
      </c>
      <c r="G500" s="242" t="s">
        <v>3592</v>
      </c>
      <c r="H500" s="16">
        <f>A439-표1[[#This Row],[Date]]</f>
        <v>54</v>
      </c>
      <c r="I500" s="7" t="s">
        <v>3392</v>
      </c>
      <c r="J500" s="7"/>
      <c r="K500" s="7"/>
    </row>
    <row r="501" spans="1:11" hidden="1">
      <c r="A501" s="232">
        <v>45546</v>
      </c>
      <c r="B501" s="241">
        <v>5</v>
      </c>
      <c r="C501" s="252" t="s">
        <v>3433</v>
      </c>
      <c r="D501" s="252" t="s">
        <v>3405</v>
      </c>
      <c r="E501" s="252" t="s">
        <v>3449</v>
      </c>
      <c r="F501" s="258">
        <f>VLOOKUP(D501,Parts!D:N, 11,FALSE)</f>
        <v>1</v>
      </c>
      <c r="G501" s="242" t="s">
        <v>3592</v>
      </c>
      <c r="H501" s="16">
        <f ca="1">TODAY()-표1[[#This Row],[Date]]</f>
        <v>607</v>
      </c>
      <c r="I501" s="7" t="s">
        <v>3392</v>
      </c>
      <c r="J501" s="7"/>
      <c r="K501" s="7"/>
    </row>
    <row r="502" spans="1:11" hidden="1">
      <c r="A502" s="232">
        <v>45546</v>
      </c>
      <c r="B502" s="241">
        <v>5</v>
      </c>
      <c r="C502" s="252" t="s">
        <v>3389</v>
      </c>
      <c r="D502" s="252" t="s">
        <v>3405</v>
      </c>
      <c r="E502" s="252" t="s">
        <v>3390</v>
      </c>
      <c r="F502" s="258">
        <f>VLOOKUP(D502,Parts!D:N, 11,FALSE)</f>
        <v>1</v>
      </c>
      <c r="G502" s="242" t="s">
        <v>3592</v>
      </c>
      <c r="H502" s="16">
        <f ca="1">TODAY()-표1[[#This Row],[Date]]</f>
        <v>607</v>
      </c>
      <c r="I502" s="7" t="s">
        <v>3392</v>
      </c>
      <c r="J502" s="7"/>
      <c r="K502" s="7"/>
    </row>
    <row r="503" spans="1:11" hidden="1">
      <c r="A503" s="232">
        <v>45546</v>
      </c>
      <c r="B503" s="241">
        <v>4</v>
      </c>
      <c r="C503" s="252" t="s">
        <v>3433</v>
      </c>
      <c r="D503" s="252" t="s">
        <v>3405</v>
      </c>
      <c r="E503" s="252" t="s">
        <v>3449</v>
      </c>
      <c r="F503" s="258">
        <f>VLOOKUP(D503,Parts!D:N, 11,FALSE)</f>
        <v>1</v>
      </c>
      <c r="G503" s="242" t="s">
        <v>3592</v>
      </c>
      <c r="H503" s="16">
        <f ca="1">TODAY()-표1[[#This Row],[Date]]</f>
        <v>607</v>
      </c>
      <c r="I503" s="7" t="s">
        <v>3392</v>
      </c>
      <c r="J503" s="7"/>
      <c r="K503" s="7"/>
    </row>
    <row r="504" spans="1:11" hidden="1">
      <c r="A504" s="232">
        <v>45546</v>
      </c>
      <c r="B504" s="241">
        <v>4</v>
      </c>
      <c r="C504" s="252" t="s">
        <v>3389</v>
      </c>
      <c r="D504" s="252" t="s">
        <v>3405</v>
      </c>
      <c r="E504" s="252" t="s">
        <v>3390</v>
      </c>
      <c r="F504" s="258">
        <f>VLOOKUP(D504,Parts!D:N, 11,FALSE)</f>
        <v>1</v>
      </c>
      <c r="G504" s="242" t="s">
        <v>3592</v>
      </c>
      <c r="H504" s="16">
        <f ca="1">TODAY()-표1[[#This Row],[Date]]</f>
        <v>607</v>
      </c>
      <c r="I504" s="7" t="s">
        <v>3392</v>
      </c>
      <c r="J504" s="7"/>
      <c r="K504" s="7"/>
    </row>
    <row r="505" spans="1:11" hidden="1">
      <c r="A505" s="232">
        <v>45546</v>
      </c>
      <c r="B505" s="241">
        <v>3</v>
      </c>
      <c r="C505" s="252" t="s">
        <v>3433</v>
      </c>
      <c r="D505" s="252" t="s">
        <v>3405</v>
      </c>
      <c r="E505" s="252" t="s">
        <v>3449</v>
      </c>
      <c r="F505" s="258">
        <f>VLOOKUP(D505,Parts!D:N, 11,FALSE)</f>
        <v>1</v>
      </c>
      <c r="G505" s="242" t="s">
        <v>3592</v>
      </c>
      <c r="H505" s="16">
        <f ca="1">TODAY()-표1[[#This Row],[Date]]</f>
        <v>607</v>
      </c>
      <c r="I505" s="7" t="s">
        <v>3392</v>
      </c>
      <c r="J505" s="7"/>
      <c r="K505" s="7"/>
    </row>
    <row r="506" spans="1:11" hidden="1">
      <c r="A506" s="232">
        <v>45546</v>
      </c>
      <c r="B506" s="241">
        <v>3</v>
      </c>
      <c r="C506" s="252" t="s">
        <v>3389</v>
      </c>
      <c r="D506" s="252" t="s">
        <v>3405</v>
      </c>
      <c r="E506" s="252" t="s">
        <v>3390</v>
      </c>
      <c r="F506" s="258">
        <f>VLOOKUP(D506,Parts!D:N, 11,FALSE)</f>
        <v>1</v>
      </c>
      <c r="G506" s="242" t="s">
        <v>3592</v>
      </c>
      <c r="H506" s="16">
        <f ca="1">TODAY()-표1[[#This Row],[Date]]</f>
        <v>607</v>
      </c>
      <c r="I506" s="7" t="s">
        <v>3392</v>
      </c>
      <c r="J506" s="7"/>
      <c r="K506" s="7"/>
    </row>
    <row r="507" spans="1:11" hidden="1">
      <c r="A507" s="232">
        <v>45546</v>
      </c>
      <c r="B507" s="241">
        <v>2</v>
      </c>
      <c r="C507" s="252" t="s">
        <v>3433</v>
      </c>
      <c r="D507" s="252" t="s">
        <v>3405</v>
      </c>
      <c r="E507" s="252" t="s">
        <v>3449</v>
      </c>
      <c r="F507" s="258">
        <f>VLOOKUP(D507,Parts!D:N, 11,FALSE)</f>
        <v>1</v>
      </c>
      <c r="G507" s="242" t="s">
        <v>3592</v>
      </c>
      <c r="H507" s="16">
        <f ca="1">TODAY()-표1[[#This Row],[Date]]</f>
        <v>607</v>
      </c>
      <c r="I507" s="7" t="s">
        <v>3392</v>
      </c>
      <c r="J507" s="7"/>
      <c r="K507" s="7"/>
    </row>
    <row r="508" spans="1:11" hidden="1">
      <c r="A508" s="232">
        <v>45546</v>
      </c>
      <c r="B508" s="241">
        <v>2</v>
      </c>
      <c r="C508" s="252" t="s">
        <v>3389</v>
      </c>
      <c r="D508" s="252" t="s">
        <v>3405</v>
      </c>
      <c r="E508" s="252" t="s">
        <v>3390</v>
      </c>
      <c r="F508" s="258">
        <f>VLOOKUP(D508,Parts!D:N, 11,FALSE)</f>
        <v>1</v>
      </c>
      <c r="G508" s="242" t="s">
        <v>3592</v>
      </c>
      <c r="H508" s="16">
        <f ca="1">TODAY()-표1[[#This Row],[Date]]</f>
        <v>607</v>
      </c>
      <c r="I508" s="7" t="s">
        <v>3392</v>
      </c>
      <c r="J508" s="7"/>
      <c r="K508" s="7"/>
    </row>
    <row r="509" spans="1:11" hidden="1">
      <c r="A509" s="232">
        <v>45546</v>
      </c>
      <c r="B509" s="241">
        <v>52</v>
      </c>
      <c r="C509" s="252" t="s">
        <v>3433</v>
      </c>
      <c r="D509" s="252" t="s">
        <v>3340</v>
      </c>
      <c r="E509" s="252" t="s">
        <v>3449</v>
      </c>
      <c r="F509" s="258" t="str">
        <f>VLOOKUP(D509,Parts!D:N, 11,FALSE)</f>
        <v>10764610_01</v>
      </c>
      <c r="G509" s="242" t="s">
        <v>3593</v>
      </c>
      <c r="H509" s="16">
        <f ca="1">TODAY()-표1[[#This Row],[Date]]</f>
        <v>607</v>
      </c>
      <c r="I509" s="7" t="s">
        <v>3547</v>
      </c>
      <c r="J509" s="7"/>
      <c r="K509" s="7"/>
    </row>
    <row r="510" spans="1:11" hidden="1">
      <c r="A510" s="232">
        <v>45546</v>
      </c>
      <c r="B510" s="241">
        <v>1</v>
      </c>
      <c r="C510" s="252" t="s">
        <v>3389</v>
      </c>
      <c r="D510" s="252" t="s">
        <v>3340</v>
      </c>
      <c r="E510" s="252" t="s">
        <v>3390</v>
      </c>
      <c r="F510" s="258" t="str">
        <f>VLOOKUP(D510,Parts!D:N, 11,FALSE)</f>
        <v>10764610_01</v>
      </c>
      <c r="G510" s="242" t="s">
        <v>3566</v>
      </c>
      <c r="H510" s="16">
        <f>A413-표1[[#This Row],[Date]]</f>
        <v>99</v>
      </c>
      <c r="I510" s="7" t="s">
        <v>3392</v>
      </c>
      <c r="J510" s="7"/>
      <c r="K510" s="7"/>
    </row>
    <row r="511" spans="1:11" hidden="1">
      <c r="A511" s="232">
        <v>45546</v>
      </c>
      <c r="B511" s="241">
        <v>1</v>
      </c>
      <c r="C511" s="252" t="s">
        <v>3451</v>
      </c>
      <c r="D511" s="252" t="s">
        <v>3528</v>
      </c>
      <c r="E511" s="252" t="s">
        <v>409</v>
      </c>
      <c r="F511" s="258" t="str">
        <f>VLOOKUP(D511,Parts!D:N, 11,FALSE)</f>
        <v>10411039_01</v>
      </c>
      <c r="G511" s="242" t="s">
        <v>3594</v>
      </c>
      <c r="H511" s="16">
        <f ca="1">TODAY()-표1[[#This Row],[Date]]</f>
        <v>607</v>
      </c>
      <c r="I511" s="7" t="s">
        <v>3547</v>
      </c>
      <c r="J511" s="7"/>
      <c r="K511" s="7"/>
    </row>
    <row r="512" spans="1:11">
      <c r="A512" s="232">
        <v>45544</v>
      </c>
      <c r="B512" s="241">
        <v>51</v>
      </c>
      <c r="C512" s="252" t="s">
        <v>3432</v>
      </c>
      <c r="D512" s="252" t="s">
        <v>3803</v>
      </c>
      <c r="E512" s="252"/>
      <c r="F512" s="258" t="str">
        <f>VLOOKUP(D512,Parts!D:N, 11,FALSE)</f>
        <v>10611156_03</v>
      </c>
      <c r="G512" s="242" t="s">
        <v>3583</v>
      </c>
      <c r="H512" s="16">
        <f ca="1">TODAY()-표1[[#This Row],[Date]]</f>
        <v>609</v>
      </c>
      <c r="I512" s="7" t="s">
        <v>3392</v>
      </c>
      <c r="J512" s="7"/>
      <c r="K512" s="7"/>
    </row>
    <row r="513" spans="1:11" hidden="1">
      <c r="A513" s="232">
        <v>45544</v>
      </c>
      <c r="B513" s="241">
        <v>7</v>
      </c>
      <c r="C513" s="252" t="s">
        <v>3389</v>
      </c>
      <c r="D513" s="252" t="s">
        <v>3340</v>
      </c>
      <c r="E513" s="252" t="s">
        <v>3390</v>
      </c>
      <c r="F513" s="258" t="str">
        <f>VLOOKUP(D513,Parts!D:N, 11,FALSE)</f>
        <v>10764610_01</v>
      </c>
      <c r="G513" s="242" t="s">
        <v>3566</v>
      </c>
      <c r="H513" s="16">
        <f ca="1">TODAY()-표1[[#This Row],[Date]]</f>
        <v>609</v>
      </c>
      <c r="I513" s="7" t="s">
        <v>3392</v>
      </c>
      <c r="J513" s="7"/>
      <c r="K513" s="7"/>
    </row>
    <row r="514" spans="1:11" hidden="1">
      <c r="A514" s="232">
        <v>45541</v>
      </c>
      <c r="B514" s="241">
        <v>22</v>
      </c>
      <c r="C514" s="252" t="s">
        <v>3451</v>
      </c>
      <c r="D514" s="252" t="s">
        <v>3528</v>
      </c>
      <c r="E514" s="252" t="s">
        <v>409</v>
      </c>
      <c r="F514" s="258" t="str">
        <f>VLOOKUP(D514,Parts!D:N, 11,FALSE)</f>
        <v>10411039_01</v>
      </c>
      <c r="G514" s="242" t="s">
        <v>3595</v>
      </c>
      <c r="H514" s="16">
        <f ca="1">TODAY()-표1[[#This Row],[Date]]</f>
        <v>612</v>
      </c>
      <c r="I514" s="7" t="s">
        <v>3392</v>
      </c>
      <c r="J514" s="7"/>
      <c r="K514" s="7"/>
    </row>
    <row r="515" spans="1:11">
      <c r="A515" s="232">
        <v>45541</v>
      </c>
      <c r="B515" s="241">
        <v>66</v>
      </c>
      <c r="C515" s="252" t="s">
        <v>3432</v>
      </c>
      <c r="D515" s="252" t="s">
        <v>3803</v>
      </c>
      <c r="E515" s="252"/>
      <c r="F515" s="258" t="str">
        <f>VLOOKUP(D515,Parts!D:N, 11,FALSE)</f>
        <v>10611156_03</v>
      </c>
      <c r="G515" s="242" t="s">
        <v>3583</v>
      </c>
      <c r="H515" s="16">
        <f ca="1">TODAY()-표1[[#This Row],[Date]]</f>
        <v>612</v>
      </c>
      <c r="I515" s="7" t="s">
        <v>3392</v>
      </c>
      <c r="J515" s="7"/>
      <c r="K515" s="7"/>
    </row>
    <row r="516" spans="1:11" hidden="1">
      <c r="A516" s="232">
        <v>45541</v>
      </c>
      <c r="B516" s="241">
        <v>32</v>
      </c>
      <c r="C516" s="252" t="s">
        <v>3389</v>
      </c>
      <c r="D516" s="252" t="s">
        <v>3340</v>
      </c>
      <c r="E516" s="252" t="s">
        <v>3390</v>
      </c>
      <c r="F516" s="258" t="str">
        <f>VLOOKUP(D516,Parts!D:N, 11,FALSE)</f>
        <v>10764610_01</v>
      </c>
      <c r="G516" s="242" t="s">
        <v>3566</v>
      </c>
      <c r="H516" s="16">
        <f>A325-표1[[#This Row],[Date]]</f>
        <v>191</v>
      </c>
      <c r="I516" s="7" t="s">
        <v>3392</v>
      </c>
      <c r="J516" s="7"/>
      <c r="K516" s="7"/>
    </row>
    <row r="517" spans="1:11" hidden="1">
      <c r="A517" s="232">
        <v>45540</v>
      </c>
      <c r="B517" s="241">
        <v>79</v>
      </c>
      <c r="C517" s="252" t="s">
        <v>3433</v>
      </c>
      <c r="D517" s="252" t="s">
        <v>3340</v>
      </c>
      <c r="E517" s="252" t="s">
        <v>3449</v>
      </c>
      <c r="F517" s="258" t="str">
        <f>VLOOKUP(D517,Parts!D:N, 11,FALSE)</f>
        <v>10764610_01</v>
      </c>
      <c r="G517" s="242" t="s">
        <v>3566</v>
      </c>
      <c r="H517" s="16">
        <f>A342-표1[[#This Row],[Date]]</f>
        <v>192</v>
      </c>
      <c r="I517" s="7" t="s">
        <v>3392</v>
      </c>
      <c r="J517" s="7" t="s">
        <v>2337</v>
      </c>
      <c r="K517" s="7"/>
    </row>
    <row r="518" spans="1:11" hidden="1">
      <c r="A518" s="232">
        <v>45539</v>
      </c>
      <c r="B518" s="241">
        <v>45</v>
      </c>
      <c r="C518" s="252" t="s">
        <v>3411</v>
      </c>
      <c r="D518" s="252" t="s">
        <v>459</v>
      </c>
      <c r="E518" s="252" t="s">
        <v>3370</v>
      </c>
      <c r="F518" s="258">
        <f>VLOOKUP(D518,Parts!D:N, 11,FALSE)</f>
        <v>10404892</v>
      </c>
      <c r="G518" s="242" t="s">
        <v>3519</v>
      </c>
      <c r="H518" s="16">
        <f ca="1">TODAY()-표1[[#This Row],[Date]]</f>
        <v>614</v>
      </c>
      <c r="I518" s="7" t="s">
        <v>3392</v>
      </c>
      <c r="J518" s="7" t="s">
        <v>2337</v>
      </c>
      <c r="K518" s="7"/>
    </row>
    <row r="519" spans="1:11" hidden="1">
      <c r="A519" s="232">
        <v>45539</v>
      </c>
      <c r="B519" s="241">
        <v>36</v>
      </c>
      <c r="C519" s="252" t="s">
        <v>3389</v>
      </c>
      <c r="D519" s="252" t="s">
        <v>3340</v>
      </c>
      <c r="E519" s="252" t="s">
        <v>3390</v>
      </c>
      <c r="F519" s="258" t="str">
        <f>VLOOKUP(D519,Parts!D:N, 11,FALSE)</f>
        <v>10764610_01</v>
      </c>
      <c r="G519" s="242" t="s">
        <v>3566</v>
      </c>
      <c r="H519" s="16">
        <f>A329-표1[[#This Row],[Date]]</f>
        <v>193</v>
      </c>
      <c r="I519" s="7" t="s">
        <v>3392</v>
      </c>
      <c r="J519" s="7" t="s">
        <v>2337</v>
      </c>
      <c r="K519" s="7"/>
    </row>
    <row r="520" spans="1:11" hidden="1">
      <c r="A520" s="232">
        <v>45539</v>
      </c>
      <c r="B520" s="241">
        <v>23</v>
      </c>
      <c r="C520" s="252" t="s">
        <v>3389</v>
      </c>
      <c r="D520" s="252" t="s">
        <v>3340</v>
      </c>
      <c r="E520" s="252" t="s">
        <v>3390</v>
      </c>
      <c r="F520" s="258" t="str">
        <f>VLOOKUP(D520,Parts!D:N, 11,FALSE)</f>
        <v>10764610_01</v>
      </c>
      <c r="G520" s="242" t="s">
        <v>3566</v>
      </c>
      <c r="H520" s="16">
        <f>A319-표1[[#This Row],[Date]]</f>
        <v>193</v>
      </c>
      <c r="I520" s="7" t="s">
        <v>3392</v>
      </c>
      <c r="J520" s="7" t="s">
        <v>2337</v>
      </c>
      <c r="K520" s="7"/>
    </row>
    <row r="521" spans="1:11" hidden="1">
      <c r="A521" s="232">
        <v>45538</v>
      </c>
      <c r="B521" s="241">
        <v>63</v>
      </c>
      <c r="C521" s="252" t="s">
        <v>3389</v>
      </c>
      <c r="D521" s="252" t="s">
        <v>3340</v>
      </c>
      <c r="E521" s="252" t="s">
        <v>3390</v>
      </c>
      <c r="F521" s="258" t="str">
        <f>VLOOKUP(D521,Parts!D:N, 11,FALSE)</f>
        <v>10764610_01</v>
      </c>
      <c r="G521" s="242" t="s">
        <v>3566</v>
      </c>
      <c r="H521" s="16">
        <f>A335-표1[[#This Row],[Date]]</f>
        <v>194</v>
      </c>
      <c r="I521" s="7" t="s">
        <v>3392</v>
      </c>
      <c r="J521" s="7" t="s">
        <v>2337</v>
      </c>
      <c r="K521" s="7"/>
    </row>
    <row r="522" spans="1:11" hidden="1">
      <c r="A522" s="232">
        <v>45537</v>
      </c>
      <c r="B522" s="241">
        <v>73</v>
      </c>
      <c r="C522" s="252" t="s">
        <v>3389</v>
      </c>
      <c r="D522" s="252" t="s">
        <v>3340</v>
      </c>
      <c r="E522" s="252" t="s">
        <v>3390</v>
      </c>
      <c r="F522" s="258" t="str">
        <f>VLOOKUP(D522,Parts!D:N, 11,FALSE)</f>
        <v>10764610_01</v>
      </c>
      <c r="G522" s="242" t="s">
        <v>3566</v>
      </c>
      <c r="H522" s="16">
        <f>A339-표1[[#This Row],[Date]]</f>
        <v>195</v>
      </c>
      <c r="I522" s="7" t="s">
        <v>3392</v>
      </c>
      <c r="J522" s="7" t="s">
        <v>2337</v>
      </c>
      <c r="K522" s="7"/>
    </row>
    <row r="523" spans="1:11" hidden="1">
      <c r="A523" s="232">
        <v>45533</v>
      </c>
      <c r="B523" s="241">
        <v>86</v>
      </c>
      <c r="C523" s="252" t="s">
        <v>3389</v>
      </c>
      <c r="D523" s="252" t="s">
        <v>3340</v>
      </c>
      <c r="E523" s="252" t="s">
        <v>3390</v>
      </c>
      <c r="F523" s="258" t="str">
        <f>VLOOKUP(D523,Parts!D:N, 11,FALSE)</f>
        <v>10764610_01</v>
      </c>
      <c r="G523" s="242" t="s">
        <v>3566</v>
      </c>
      <c r="H523" s="16">
        <f>A349-표1[[#This Row],[Date]]</f>
        <v>199</v>
      </c>
      <c r="I523" s="7" t="s">
        <v>3392</v>
      </c>
      <c r="J523" s="7" t="s">
        <v>2337</v>
      </c>
      <c r="K523" s="7"/>
    </row>
    <row r="524" spans="1:11" hidden="1">
      <c r="A524" s="232">
        <v>45533</v>
      </c>
      <c r="B524" s="241">
        <v>46</v>
      </c>
      <c r="C524" s="252" t="s">
        <v>3389</v>
      </c>
      <c r="D524" s="252" t="s">
        <v>3340</v>
      </c>
      <c r="E524" s="252" t="s">
        <v>3390</v>
      </c>
      <c r="F524" s="258" t="str">
        <f>VLOOKUP(D524,Parts!D:N, 11,FALSE)</f>
        <v>10764610_01</v>
      </c>
      <c r="G524" s="242" t="s">
        <v>3566</v>
      </c>
      <c r="H524" s="16">
        <f ca="1">TODAY()-표1[[#This Row],[Date]]</f>
        <v>620</v>
      </c>
      <c r="I524" s="7" t="s">
        <v>3392</v>
      </c>
      <c r="J524" s="7" t="s">
        <v>2337</v>
      </c>
      <c r="K524" s="7"/>
    </row>
    <row r="525" spans="1:11">
      <c r="A525" s="232">
        <v>45533</v>
      </c>
      <c r="B525" s="241">
        <v>41</v>
      </c>
      <c r="C525" s="252" t="s">
        <v>3432</v>
      </c>
      <c r="D525" s="252" t="s">
        <v>3804</v>
      </c>
      <c r="E525" s="252"/>
      <c r="F525" s="258" t="str">
        <f>VLOOKUP(D525,Parts!D:N, 11,FALSE)</f>
        <v>10611156_02</v>
      </c>
      <c r="G525" s="242" t="s">
        <v>3585</v>
      </c>
      <c r="H525" s="16">
        <f>A466-표1[[#This Row],[Date]]</f>
        <v>28</v>
      </c>
      <c r="I525" s="7" t="s">
        <v>3392</v>
      </c>
      <c r="J525" s="7" t="s">
        <v>2337</v>
      </c>
      <c r="K525" s="7"/>
    </row>
    <row r="526" spans="1:11" hidden="1">
      <c r="A526" s="232">
        <v>45532</v>
      </c>
      <c r="B526" s="241">
        <v>28</v>
      </c>
      <c r="C526" s="252" t="s">
        <v>3389</v>
      </c>
      <c r="D526" s="252" t="s">
        <v>3340</v>
      </c>
      <c r="E526" s="252" t="s">
        <v>3390</v>
      </c>
      <c r="F526" s="258" t="str">
        <f>VLOOKUP(D526,Parts!D:N, 11,FALSE)</f>
        <v>10764610_01</v>
      </c>
      <c r="G526" s="242" t="s">
        <v>3566</v>
      </c>
      <c r="H526" s="16">
        <f>A322-표1[[#This Row],[Date]]</f>
        <v>200</v>
      </c>
      <c r="I526" s="7" t="s">
        <v>3392</v>
      </c>
      <c r="J526" s="7" t="s">
        <v>2337</v>
      </c>
      <c r="K526" s="7"/>
    </row>
    <row r="527" spans="1:11" hidden="1">
      <c r="A527" s="232">
        <v>45531</v>
      </c>
      <c r="B527" s="241">
        <v>70</v>
      </c>
      <c r="C527" s="252" t="s">
        <v>3389</v>
      </c>
      <c r="D527" s="252" t="s">
        <v>3340</v>
      </c>
      <c r="E527" s="252" t="s">
        <v>3390</v>
      </c>
      <c r="F527" s="258" t="str">
        <f>VLOOKUP(D527,Parts!D:N, 11,FALSE)</f>
        <v>10764610_01</v>
      </c>
      <c r="G527" s="242" t="s">
        <v>3566</v>
      </c>
      <c r="H527" s="16">
        <f>A387-표1[[#This Row],[Date]]</f>
        <v>167</v>
      </c>
      <c r="I527" s="7" t="s">
        <v>3392</v>
      </c>
      <c r="J527" s="7" t="s">
        <v>2337</v>
      </c>
      <c r="K527" s="7"/>
    </row>
    <row r="528" spans="1:11" hidden="1">
      <c r="A528" s="232">
        <v>45530</v>
      </c>
      <c r="B528" s="241">
        <v>29</v>
      </c>
      <c r="C528" s="252" t="s">
        <v>3389</v>
      </c>
      <c r="D528" s="252" t="s">
        <v>3340</v>
      </c>
      <c r="E528" s="252" t="s">
        <v>3390</v>
      </c>
      <c r="F528" s="258" t="str">
        <f>VLOOKUP(D528,Parts!D:N, 11,FALSE)</f>
        <v>10764610_01</v>
      </c>
      <c r="G528" s="242" t="s">
        <v>3566</v>
      </c>
      <c r="H528" s="16">
        <f>A323-표1[[#This Row],[Date]]</f>
        <v>202</v>
      </c>
      <c r="I528" s="7" t="s">
        <v>3392</v>
      </c>
      <c r="J528" s="7" t="s">
        <v>2337</v>
      </c>
      <c r="K528" s="7"/>
    </row>
    <row r="529" spans="1:11" hidden="1">
      <c r="A529" s="232">
        <v>45528</v>
      </c>
      <c r="B529" s="241">
        <v>21</v>
      </c>
      <c r="C529" s="252" t="s">
        <v>3389</v>
      </c>
      <c r="D529" s="252" t="s">
        <v>3340</v>
      </c>
      <c r="E529" s="252" t="s">
        <v>3390</v>
      </c>
      <c r="F529" s="258" t="str">
        <f>VLOOKUP(D529,Parts!D:N, 11,FALSE)</f>
        <v>10764610_01</v>
      </c>
      <c r="G529" s="242" t="s">
        <v>3566</v>
      </c>
      <c r="H529" s="16">
        <f>A317-표1[[#This Row],[Date]]</f>
        <v>204</v>
      </c>
      <c r="I529" s="7" t="s">
        <v>3392</v>
      </c>
      <c r="J529" s="7" t="s">
        <v>2337</v>
      </c>
      <c r="K529" s="7"/>
    </row>
    <row r="530" spans="1:11" hidden="1">
      <c r="A530" s="232">
        <v>45527</v>
      </c>
      <c r="B530" s="241">
        <v>64</v>
      </c>
      <c r="C530" s="252" t="s">
        <v>3389</v>
      </c>
      <c r="D530" s="252" t="s">
        <v>3340</v>
      </c>
      <c r="E530" s="252" t="s">
        <v>3390</v>
      </c>
      <c r="F530" s="258" t="str">
        <f>VLOOKUP(D530,Parts!D:N, 11,FALSE)</f>
        <v>10764610_01</v>
      </c>
      <c r="G530" s="242" t="s">
        <v>3566</v>
      </c>
      <c r="H530" s="16">
        <f>A456-표1[[#This Row],[Date]]</f>
        <v>49</v>
      </c>
      <c r="I530" s="7" t="s">
        <v>3392</v>
      </c>
      <c r="J530" s="7" t="s">
        <v>2337</v>
      </c>
      <c r="K530" s="7"/>
    </row>
    <row r="531" spans="1:11" hidden="1">
      <c r="A531" s="232">
        <v>45527</v>
      </c>
      <c r="B531" s="241">
        <v>38</v>
      </c>
      <c r="C531" s="252" t="s">
        <v>3389</v>
      </c>
      <c r="D531" s="252" t="s">
        <v>3340</v>
      </c>
      <c r="E531" s="252" t="s">
        <v>3390</v>
      </c>
      <c r="F531" s="258" t="str">
        <f>VLOOKUP(D531,Parts!D:N, 11,FALSE)</f>
        <v>10764610_01</v>
      </c>
      <c r="G531" s="242" t="s">
        <v>3566</v>
      </c>
      <c r="H531" s="16">
        <f>A435-표1[[#This Row],[Date]]</f>
        <v>76</v>
      </c>
      <c r="I531" s="7" t="s">
        <v>3392</v>
      </c>
      <c r="J531" s="7" t="s">
        <v>2337</v>
      </c>
      <c r="K531" s="7"/>
    </row>
    <row r="532" spans="1:11">
      <c r="A532" s="232">
        <v>45526</v>
      </c>
      <c r="B532" s="241">
        <v>45</v>
      </c>
      <c r="C532" s="252" t="s">
        <v>3432</v>
      </c>
      <c r="D532" s="252" t="s">
        <v>3803</v>
      </c>
      <c r="E532" s="252"/>
      <c r="F532" s="258" t="str">
        <f>VLOOKUP(D532,Parts!D:N, 11,FALSE)</f>
        <v>10611156_03</v>
      </c>
      <c r="G532" s="242" t="s">
        <v>3596</v>
      </c>
      <c r="H532" s="16">
        <f ca="1">TODAY()-표1[[#This Row],[Date]]</f>
        <v>627</v>
      </c>
      <c r="I532" s="7" t="s">
        <v>3392</v>
      </c>
      <c r="J532" s="7" t="s">
        <v>2337</v>
      </c>
      <c r="K532" s="7"/>
    </row>
    <row r="533" spans="1:11" hidden="1">
      <c r="A533" s="232">
        <v>45524</v>
      </c>
      <c r="B533" s="241">
        <v>61</v>
      </c>
      <c r="C533" s="252" t="s">
        <v>3389</v>
      </c>
      <c r="D533" s="252" t="s">
        <v>3340</v>
      </c>
      <c r="E533" s="252" t="s">
        <v>3390</v>
      </c>
      <c r="F533" s="258" t="str">
        <f>VLOOKUP(D533,Parts!D:N, 11,FALSE)</f>
        <v>10764610_01</v>
      </c>
      <c r="G533" s="242" t="s">
        <v>3566</v>
      </c>
      <c r="H533" s="16">
        <f ca="1">TODAY()-표1[[#This Row],[Date]]</f>
        <v>629</v>
      </c>
      <c r="I533" s="7" t="s">
        <v>3392</v>
      </c>
      <c r="J533" s="7" t="s">
        <v>2337</v>
      </c>
      <c r="K533" s="7"/>
    </row>
    <row r="534" spans="1:11" hidden="1">
      <c r="A534" s="232">
        <v>45524</v>
      </c>
      <c r="B534" s="241">
        <v>27</v>
      </c>
      <c r="C534" s="252" t="s">
        <v>3389</v>
      </c>
      <c r="D534" s="252" t="s">
        <v>3340</v>
      </c>
      <c r="E534" s="252" t="s">
        <v>3390</v>
      </c>
      <c r="F534" s="258" t="str">
        <f>VLOOKUP(D534,Parts!D:N, 11,FALSE)</f>
        <v>10764610_01</v>
      </c>
      <c r="G534" s="242" t="s">
        <v>3566</v>
      </c>
      <c r="H534" s="16">
        <f ca="1">TODAY()-표1[[#This Row],[Date]]</f>
        <v>629</v>
      </c>
      <c r="I534" s="7" t="s">
        <v>3392</v>
      </c>
      <c r="J534" s="7" t="s">
        <v>2337</v>
      </c>
      <c r="K534" s="7"/>
    </row>
    <row r="535" spans="1:11" hidden="1">
      <c r="A535" s="232">
        <v>45523</v>
      </c>
      <c r="B535" s="241">
        <v>2</v>
      </c>
      <c r="C535" s="252" t="s">
        <v>3427</v>
      </c>
      <c r="D535" s="252" t="s">
        <v>3428</v>
      </c>
      <c r="E535" s="252" t="s">
        <v>3429</v>
      </c>
      <c r="F535" s="258" t="str">
        <f>VLOOKUP(D535,Parts!D:N, 11,FALSE)</f>
        <v>10567316_01</v>
      </c>
      <c r="G535" s="242" t="s">
        <v>3597</v>
      </c>
      <c r="H535" s="16">
        <f ca="1">TODAY()-표1[[#This Row],[Date]]</f>
        <v>630</v>
      </c>
      <c r="I535" s="7" t="s">
        <v>3392</v>
      </c>
      <c r="J535" s="7"/>
      <c r="K535" s="7"/>
    </row>
    <row r="536" spans="1:11" hidden="1">
      <c r="A536" s="232">
        <v>45523</v>
      </c>
      <c r="B536" s="241">
        <v>75</v>
      </c>
      <c r="C536" s="252" t="s">
        <v>3389</v>
      </c>
      <c r="D536" s="252" t="s">
        <v>3340</v>
      </c>
      <c r="E536" s="252" t="s">
        <v>3390</v>
      </c>
      <c r="F536" s="258" t="str">
        <f>VLOOKUP(D536,Parts!D:N, 11,FALSE)</f>
        <v>10764610_01</v>
      </c>
      <c r="G536" s="242" t="s">
        <v>3566</v>
      </c>
      <c r="H536" s="16">
        <f>A444-표1[[#This Row],[Date]]</f>
        <v>67</v>
      </c>
      <c r="I536" s="7" t="s">
        <v>3392</v>
      </c>
      <c r="J536" s="7" t="s">
        <v>2337</v>
      </c>
      <c r="K536" s="7"/>
    </row>
    <row r="537" spans="1:11" hidden="1">
      <c r="A537" s="232">
        <v>45523</v>
      </c>
      <c r="B537" s="241">
        <v>83</v>
      </c>
      <c r="C537" s="252" t="s">
        <v>3389</v>
      </c>
      <c r="D537" s="252" t="s">
        <v>3340</v>
      </c>
      <c r="E537" s="252" t="s">
        <v>3390</v>
      </c>
      <c r="F537" s="258" t="str">
        <f>VLOOKUP(D537,Parts!D:N, 11,FALSE)</f>
        <v>10764610_01</v>
      </c>
      <c r="G537" s="242" t="s">
        <v>3566</v>
      </c>
      <c r="H537" s="16">
        <f>A433-표1[[#This Row],[Date]]</f>
        <v>85</v>
      </c>
      <c r="I537" s="7" t="s">
        <v>3392</v>
      </c>
      <c r="J537" s="7" t="s">
        <v>2337</v>
      </c>
      <c r="K537" s="7"/>
    </row>
    <row r="538" spans="1:11" hidden="1">
      <c r="A538" s="232">
        <v>45523</v>
      </c>
      <c r="B538" s="241">
        <v>47</v>
      </c>
      <c r="C538" s="252" t="s">
        <v>3389</v>
      </c>
      <c r="D538" s="252" t="s">
        <v>3340</v>
      </c>
      <c r="E538" s="252" t="s">
        <v>3390</v>
      </c>
      <c r="F538" s="258" t="str">
        <f>VLOOKUP(D538,Parts!D:N, 11,FALSE)</f>
        <v>10764610_01</v>
      </c>
      <c r="G538" s="242" t="s">
        <v>3566</v>
      </c>
      <c r="H538" s="16">
        <f ca="1">TODAY()-표1[[#This Row],[Date]]</f>
        <v>630</v>
      </c>
      <c r="I538" s="7" t="s">
        <v>3392</v>
      </c>
      <c r="J538" s="7" t="s">
        <v>2337</v>
      </c>
      <c r="K538" s="7"/>
    </row>
    <row r="539" spans="1:11" hidden="1">
      <c r="A539" s="232">
        <v>45518</v>
      </c>
      <c r="B539" s="241">
        <v>2</v>
      </c>
      <c r="C539" s="252" t="s">
        <v>3427</v>
      </c>
      <c r="D539" s="252" t="s">
        <v>3428</v>
      </c>
      <c r="E539" s="252" t="s">
        <v>3429</v>
      </c>
      <c r="F539" s="258" t="str">
        <f>VLOOKUP(D539,Parts!D:N, 11,FALSE)</f>
        <v>10567316_01</v>
      </c>
      <c r="G539" s="242" t="s">
        <v>3597</v>
      </c>
      <c r="H539" s="16">
        <f>A535-표1[[#This Row],[Date]]</f>
        <v>5</v>
      </c>
      <c r="I539" s="7"/>
      <c r="J539" s="7"/>
      <c r="K539" s="7"/>
    </row>
    <row r="540" spans="1:11" hidden="1">
      <c r="A540" s="232">
        <v>45518</v>
      </c>
      <c r="B540" s="241"/>
      <c r="C540" s="252" t="s">
        <v>478</v>
      </c>
      <c r="D540" s="252" t="s">
        <v>3598</v>
      </c>
      <c r="E540" s="252"/>
      <c r="F540" s="258">
        <f>VLOOKUP(D540,Parts!D:N, 11,FALSE)</f>
        <v>10510473</v>
      </c>
      <c r="G540" s="242" t="s">
        <v>3599</v>
      </c>
      <c r="H540" s="16">
        <f ca="1">TODAY()-표1[[#This Row],[Date]]</f>
        <v>635</v>
      </c>
      <c r="I540" s="7" t="s">
        <v>3392</v>
      </c>
      <c r="J540" s="7" t="s">
        <v>2337</v>
      </c>
      <c r="K540" s="7"/>
    </row>
    <row r="541" spans="1:11" hidden="1">
      <c r="A541" s="232">
        <v>45518</v>
      </c>
      <c r="B541" s="241">
        <v>43</v>
      </c>
      <c r="C541" s="252" t="s">
        <v>3389</v>
      </c>
      <c r="D541" s="252" t="s">
        <v>3340</v>
      </c>
      <c r="E541" s="252" t="s">
        <v>3390</v>
      </c>
      <c r="F541" s="258" t="str">
        <f>VLOOKUP(D541,Parts!D:N, 11,FALSE)</f>
        <v>10764610_01</v>
      </c>
      <c r="G541" s="242" t="s">
        <v>3566</v>
      </c>
      <c r="H541" s="16">
        <f>A364-표1[[#This Row],[Date]]</f>
        <v>197</v>
      </c>
      <c r="I541" s="7" t="s">
        <v>3392</v>
      </c>
      <c r="J541" s="7" t="s">
        <v>2337</v>
      </c>
      <c r="K541" s="7"/>
    </row>
    <row r="542" spans="1:11" hidden="1">
      <c r="A542" s="232">
        <v>45517</v>
      </c>
      <c r="B542" s="241">
        <v>20</v>
      </c>
      <c r="C542" s="252" t="s">
        <v>3389</v>
      </c>
      <c r="D542" s="252" t="s">
        <v>3340</v>
      </c>
      <c r="E542" s="252" t="s">
        <v>3390</v>
      </c>
      <c r="F542" s="258" t="str">
        <f>VLOOKUP(D542,Parts!D:N, 11,FALSE)</f>
        <v>10764610_01</v>
      </c>
      <c r="G542" s="242" t="s">
        <v>3566</v>
      </c>
      <c r="H542" s="16">
        <f>A316-표1[[#This Row],[Date]]</f>
        <v>215</v>
      </c>
      <c r="I542" s="7" t="s">
        <v>3392</v>
      </c>
      <c r="J542" s="7" t="s">
        <v>2337</v>
      </c>
      <c r="K542" s="7"/>
    </row>
    <row r="543" spans="1:11" hidden="1">
      <c r="A543" s="232">
        <v>45511</v>
      </c>
      <c r="B543" s="241">
        <v>19</v>
      </c>
      <c r="C543" s="252" t="s">
        <v>3389</v>
      </c>
      <c r="D543" s="252" t="s">
        <v>3340</v>
      </c>
      <c r="E543" s="252" t="s">
        <v>3390</v>
      </c>
      <c r="F543" s="258" t="str">
        <f>VLOOKUP(D543,Parts!D:N, 11,FALSE)</f>
        <v>10764610_01</v>
      </c>
      <c r="G543" s="242" t="s">
        <v>3566</v>
      </c>
      <c r="H543" s="16">
        <f>A315-표1[[#This Row],[Date]]</f>
        <v>221</v>
      </c>
      <c r="I543" s="7" t="s">
        <v>3392</v>
      </c>
      <c r="J543" s="7" t="s">
        <v>2337</v>
      </c>
      <c r="K543" s="7"/>
    </row>
    <row r="544" spans="1:11" hidden="1">
      <c r="A544" s="232">
        <v>45510</v>
      </c>
      <c r="B544" s="241">
        <v>54</v>
      </c>
      <c r="C544" s="252" t="s">
        <v>3389</v>
      </c>
      <c r="D544" s="252" t="s">
        <v>3340</v>
      </c>
      <c r="E544" s="252" t="s">
        <v>3390</v>
      </c>
      <c r="F544" s="258" t="str">
        <f>VLOOKUP(D544,Parts!D:N, 11,FALSE)</f>
        <v>10764610_01</v>
      </c>
      <c r="G544" s="242" t="s">
        <v>3566</v>
      </c>
      <c r="H544" s="16">
        <f ca="1">TODAY()-표1[[#This Row],[Date]]</f>
        <v>643</v>
      </c>
      <c r="I544" s="7" t="s">
        <v>3392</v>
      </c>
      <c r="J544" s="7" t="s">
        <v>2337</v>
      </c>
      <c r="K544" s="7"/>
    </row>
    <row r="545" spans="1:11" hidden="1">
      <c r="A545" s="232">
        <v>45510</v>
      </c>
      <c r="B545" s="241">
        <v>18</v>
      </c>
      <c r="C545" s="252" t="s">
        <v>3389</v>
      </c>
      <c r="D545" s="252" t="s">
        <v>3340</v>
      </c>
      <c r="E545" s="252" t="s">
        <v>3390</v>
      </c>
      <c r="F545" s="258" t="str">
        <f>VLOOKUP(D545,Parts!D:N, 11,FALSE)</f>
        <v>10764610_01</v>
      </c>
      <c r="G545" s="242" t="s">
        <v>3566</v>
      </c>
      <c r="H545" s="16">
        <f>A314-표1[[#This Row],[Date]]</f>
        <v>222</v>
      </c>
      <c r="I545" s="7" t="s">
        <v>3392</v>
      </c>
      <c r="J545" s="7" t="s">
        <v>2337</v>
      </c>
      <c r="K545" s="7"/>
    </row>
    <row r="546" spans="1:11" hidden="1">
      <c r="A546" s="232">
        <v>45509</v>
      </c>
      <c r="B546" s="241">
        <v>74</v>
      </c>
      <c r="C546" s="252" t="s">
        <v>3389</v>
      </c>
      <c r="D546" s="252" t="s">
        <v>3340</v>
      </c>
      <c r="E546" s="252" t="s">
        <v>3390</v>
      </c>
      <c r="F546" s="258" t="str">
        <f>VLOOKUP(D546,Parts!D:N, 11,FALSE)</f>
        <v>10764610_01</v>
      </c>
      <c r="G546" s="242" t="s">
        <v>3566</v>
      </c>
      <c r="H546" s="16">
        <f>A360-표1[[#This Row],[Date]]</f>
        <v>214</v>
      </c>
      <c r="I546" s="7" t="s">
        <v>3392</v>
      </c>
      <c r="J546" s="7" t="s">
        <v>2337</v>
      </c>
      <c r="K546" s="7"/>
    </row>
    <row r="547" spans="1:11" hidden="1">
      <c r="A547" s="232">
        <v>45509</v>
      </c>
      <c r="B547" s="241">
        <v>3</v>
      </c>
      <c r="C547" s="252" t="s">
        <v>3389</v>
      </c>
      <c r="D547" s="252" t="s">
        <v>3340</v>
      </c>
      <c r="E547" s="252" t="s">
        <v>3390</v>
      </c>
      <c r="F547" s="258" t="str">
        <f>VLOOKUP(D547,Parts!D:N, 11,FALSE)</f>
        <v>10764610_01</v>
      </c>
      <c r="G547" s="242" t="s">
        <v>3566</v>
      </c>
      <c r="H547" s="16">
        <f ca="1">TODAY()-표1[[#This Row],[Date]]</f>
        <v>644</v>
      </c>
      <c r="I547" s="7" t="s">
        <v>3392</v>
      </c>
      <c r="J547" s="7" t="s">
        <v>2337</v>
      </c>
      <c r="K547" s="7"/>
    </row>
    <row r="548" spans="1:11" hidden="1">
      <c r="A548" s="232">
        <v>45509</v>
      </c>
      <c r="B548" s="241">
        <v>78</v>
      </c>
      <c r="C548" s="252" t="s">
        <v>3389</v>
      </c>
      <c r="D548" s="252" t="s">
        <v>3340</v>
      </c>
      <c r="E548" s="252" t="s">
        <v>3390</v>
      </c>
      <c r="F548" s="258" t="str">
        <f>VLOOKUP(D548,Parts!D:N, 11,FALSE)</f>
        <v>10764610_01</v>
      </c>
      <c r="G548" s="242" t="s">
        <v>3566</v>
      </c>
      <c r="H548" s="16">
        <f ca="1">TODAY()-표1[[#This Row],[Date]]</f>
        <v>644</v>
      </c>
      <c r="I548" s="7" t="s">
        <v>3392</v>
      </c>
      <c r="J548" s="7" t="s">
        <v>2337</v>
      </c>
      <c r="K548" s="7"/>
    </row>
    <row r="549" spans="1:11" hidden="1">
      <c r="A549" s="232">
        <v>45506</v>
      </c>
      <c r="B549" s="241">
        <v>1</v>
      </c>
      <c r="C549" s="252" t="s">
        <v>3389</v>
      </c>
      <c r="D549" s="252" t="s">
        <v>3340</v>
      </c>
      <c r="E549" s="252" t="s">
        <v>3390</v>
      </c>
      <c r="F549" s="258" t="str">
        <f>VLOOKUP(D549,Parts!D:N, 11,FALSE)</f>
        <v>10764610_01</v>
      </c>
      <c r="G549" s="242" t="s">
        <v>3576</v>
      </c>
      <c r="H549" s="16">
        <f>A510-표1[[#This Row],[Date]]</f>
        <v>40</v>
      </c>
      <c r="I549" s="7" t="s">
        <v>3392</v>
      </c>
      <c r="J549" s="7" t="s">
        <v>2337</v>
      </c>
      <c r="K549" s="7"/>
    </row>
    <row r="550" spans="1:11" hidden="1">
      <c r="A550" s="232">
        <v>45505</v>
      </c>
      <c r="B550" s="241">
        <v>34</v>
      </c>
      <c r="C550" s="252" t="s">
        <v>3389</v>
      </c>
      <c r="D550" s="252" t="s">
        <v>3340</v>
      </c>
      <c r="E550" s="252" t="s">
        <v>3390</v>
      </c>
      <c r="F550" s="258" t="str">
        <f>VLOOKUP(D550,Parts!D:N, 11,FALSE)</f>
        <v>10764610_01</v>
      </c>
      <c r="G550" s="242" t="s">
        <v>3566</v>
      </c>
      <c r="H550" s="16">
        <f>A437-표1[[#This Row],[Date]]</f>
        <v>95</v>
      </c>
      <c r="I550" s="7" t="s">
        <v>3392</v>
      </c>
      <c r="J550" s="7" t="s">
        <v>2337</v>
      </c>
      <c r="K550" s="7"/>
    </row>
    <row r="551" spans="1:11" hidden="1">
      <c r="A551" s="232">
        <v>45504</v>
      </c>
      <c r="B551" s="241">
        <v>1</v>
      </c>
      <c r="C551" s="252" t="s">
        <v>3389</v>
      </c>
      <c r="D551" s="252" t="s">
        <v>3340</v>
      </c>
      <c r="E551" s="252" t="s">
        <v>3390</v>
      </c>
      <c r="F551" s="258" t="str">
        <f>VLOOKUP(D551,Parts!D:N, 11,FALSE)</f>
        <v>10764610_01</v>
      </c>
      <c r="G551" s="242" t="s">
        <v>3600</v>
      </c>
      <c r="H551" s="16">
        <f>A549-표1[[#This Row],[Date]]</f>
        <v>2</v>
      </c>
      <c r="I551" s="7" t="s">
        <v>3392</v>
      </c>
      <c r="J551" s="7" t="s">
        <v>2337</v>
      </c>
      <c r="K551" s="7"/>
    </row>
    <row r="552" spans="1:11" hidden="1">
      <c r="A552" s="232">
        <v>45503</v>
      </c>
      <c r="B552" s="241">
        <v>17</v>
      </c>
      <c r="C552" s="252" t="s">
        <v>3389</v>
      </c>
      <c r="D552" s="252" t="s">
        <v>3405</v>
      </c>
      <c r="E552" s="252" t="s">
        <v>3390</v>
      </c>
      <c r="F552" s="258">
        <f>VLOOKUP(D552,Parts!D:N, 11,FALSE)</f>
        <v>1</v>
      </c>
      <c r="G552" s="242" t="s">
        <v>3592</v>
      </c>
      <c r="H552" s="16">
        <f ca="1">TODAY()-표1[[#This Row],[Date]]</f>
        <v>650</v>
      </c>
      <c r="I552" s="7" t="s">
        <v>3392</v>
      </c>
      <c r="J552" s="7" t="s">
        <v>2337</v>
      </c>
      <c r="K552" s="7"/>
    </row>
    <row r="553" spans="1:11" hidden="1">
      <c r="A553" s="232">
        <v>45502</v>
      </c>
      <c r="B553" s="241">
        <v>68</v>
      </c>
      <c r="C553" s="252" t="s">
        <v>3389</v>
      </c>
      <c r="D553" s="252" t="s">
        <v>3340</v>
      </c>
      <c r="E553" s="252" t="s">
        <v>3390</v>
      </c>
      <c r="F553" s="258" t="str">
        <f>VLOOKUP(D553,Parts!D:N, 11,FALSE)</f>
        <v>10764610_01</v>
      </c>
      <c r="G553" s="242" t="s">
        <v>3566</v>
      </c>
      <c r="H553" s="16">
        <f>A338-표1[[#This Row],[Date]]</f>
        <v>230</v>
      </c>
      <c r="I553" s="7" t="s">
        <v>3392</v>
      </c>
      <c r="J553" s="7" t="s">
        <v>2337</v>
      </c>
      <c r="K553" s="7"/>
    </row>
    <row r="554" spans="1:11" hidden="1">
      <c r="A554" s="232">
        <v>45502</v>
      </c>
      <c r="B554" s="241">
        <v>67</v>
      </c>
      <c r="C554" s="252" t="s">
        <v>3389</v>
      </c>
      <c r="D554" s="252" t="s">
        <v>3340</v>
      </c>
      <c r="E554" s="252" t="s">
        <v>3390</v>
      </c>
      <c r="F554" s="258" t="str">
        <f>VLOOKUP(D554,Parts!D:N, 11,FALSE)</f>
        <v>10764610_01</v>
      </c>
      <c r="G554" s="242" t="s">
        <v>3566</v>
      </c>
      <c r="H554" s="16">
        <f>A337-표1[[#This Row],[Date]]</f>
        <v>230</v>
      </c>
      <c r="I554" s="7" t="s">
        <v>3392</v>
      </c>
      <c r="J554" s="7" t="s">
        <v>2337</v>
      </c>
      <c r="K554" s="7"/>
    </row>
    <row r="555" spans="1:11" hidden="1">
      <c r="A555" s="232">
        <v>45502</v>
      </c>
      <c r="B555" s="241">
        <v>66</v>
      </c>
      <c r="C555" s="252" t="s">
        <v>3389</v>
      </c>
      <c r="D555" s="252" t="s">
        <v>3340</v>
      </c>
      <c r="E555" s="252" t="s">
        <v>3390</v>
      </c>
      <c r="F555" s="258" t="str">
        <f>VLOOKUP(D555,Parts!D:N, 11,FALSE)</f>
        <v>10764610_01</v>
      </c>
      <c r="G555" s="242" t="s">
        <v>3566</v>
      </c>
      <c r="H555" s="16">
        <f ca="1">TODAY()-표1[[#This Row],[Date]]</f>
        <v>651</v>
      </c>
      <c r="I555" s="7" t="s">
        <v>3392</v>
      </c>
      <c r="J555" s="7" t="s">
        <v>2337</v>
      </c>
      <c r="K555" s="7"/>
    </row>
    <row r="556" spans="1:11" hidden="1">
      <c r="A556" s="232">
        <v>45502</v>
      </c>
      <c r="B556" s="241">
        <v>25</v>
      </c>
      <c r="C556" s="252" t="s">
        <v>3389</v>
      </c>
      <c r="D556" s="252" t="s">
        <v>3340</v>
      </c>
      <c r="E556" s="252" t="s">
        <v>3390</v>
      </c>
      <c r="F556" s="258" t="str">
        <f>VLOOKUP(D556,Parts!D:N, 11,FALSE)</f>
        <v>10764610_01</v>
      </c>
      <c r="G556" s="242" t="s">
        <v>3566</v>
      </c>
      <c r="H556" s="16">
        <f>A455-표1[[#This Row],[Date]]</f>
        <v>74</v>
      </c>
      <c r="I556" s="7" t="s">
        <v>3392</v>
      </c>
      <c r="J556" s="7" t="s">
        <v>2337</v>
      </c>
      <c r="K556" s="7"/>
    </row>
    <row r="557" spans="1:11" hidden="1">
      <c r="A557" s="232">
        <v>45502</v>
      </c>
      <c r="B557" s="241">
        <v>22</v>
      </c>
      <c r="C557" s="252" t="s">
        <v>3389</v>
      </c>
      <c r="D557" s="252" t="s">
        <v>3340</v>
      </c>
      <c r="E557" s="252" t="s">
        <v>3390</v>
      </c>
      <c r="F557" s="258" t="str">
        <f>VLOOKUP(D557,Parts!D:N, 11,FALSE)</f>
        <v>10764610_01</v>
      </c>
      <c r="G557" s="242" t="s">
        <v>3566</v>
      </c>
      <c r="H557" s="16">
        <f>A318-표1[[#This Row],[Date]]</f>
        <v>230</v>
      </c>
      <c r="I557" s="7" t="s">
        <v>3392</v>
      </c>
      <c r="J557" s="7" t="s">
        <v>2337</v>
      </c>
      <c r="K557" s="7"/>
    </row>
    <row r="558" spans="1:11" hidden="1">
      <c r="A558" s="232">
        <v>45502</v>
      </c>
      <c r="B558" s="241">
        <v>15</v>
      </c>
      <c r="C558" s="252" t="s">
        <v>3389</v>
      </c>
      <c r="D558" s="252" t="s">
        <v>3340</v>
      </c>
      <c r="E558" s="252" t="s">
        <v>3390</v>
      </c>
      <c r="F558" s="258" t="str">
        <f>VLOOKUP(D558,Parts!D:N, 11,FALSE)</f>
        <v>10764610_01</v>
      </c>
      <c r="G558" s="242" t="s">
        <v>3566</v>
      </c>
      <c r="H558" s="16">
        <f>A409-표1[[#This Row],[Date]]</f>
        <v>148</v>
      </c>
      <c r="I558" s="7" t="s">
        <v>3392</v>
      </c>
      <c r="J558" s="7" t="s">
        <v>2337</v>
      </c>
      <c r="K558" s="7"/>
    </row>
    <row r="559" spans="1:11" hidden="1">
      <c r="A559" s="232">
        <v>45499</v>
      </c>
      <c r="B559" s="241">
        <v>45</v>
      </c>
      <c r="C559" s="252" t="s">
        <v>3389</v>
      </c>
      <c r="D559" s="252" t="s">
        <v>3340</v>
      </c>
      <c r="E559" s="252" t="s">
        <v>3390</v>
      </c>
      <c r="F559" s="258" t="str">
        <f>VLOOKUP(D559,Parts!D:N, 11,FALSE)</f>
        <v>10764610_01</v>
      </c>
      <c r="G559" s="242" t="s">
        <v>3601</v>
      </c>
      <c r="H559" s="16">
        <f>A405-표1[[#This Row],[Date]]</f>
        <v>160</v>
      </c>
      <c r="I559" s="7" t="s">
        <v>3392</v>
      </c>
      <c r="J559" s="7" t="s">
        <v>2337</v>
      </c>
      <c r="K559" s="7"/>
    </row>
    <row r="560" spans="1:11" hidden="1">
      <c r="A560" s="232">
        <v>45498</v>
      </c>
      <c r="B560" s="241">
        <v>41</v>
      </c>
      <c r="C560" s="252" t="s">
        <v>3389</v>
      </c>
      <c r="D560" s="252" t="s">
        <v>3340</v>
      </c>
      <c r="E560" s="252" t="s">
        <v>3390</v>
      </c>
      <c r="F560" s="258" t="str">
        <f>VLOOKUP(D560,Parts!D:N, 11,FALSE)</f>
        <v>10764610_01</v>
      </c>
      <c r="G560" s="242" t="s">
        <v>3602</v>
      </c>
      <c r="H560" s="16">
        <f>A467-표1[[#This Row],[Date]]</f>
        <v>63</v>
      </c>
      <c r="I560" s="7" t="s">
        <v>3547</v>
      </c>
      <c r="J560" s="7" t="s">
        <v>2337</v>
      </c>
      <c r="K560" s="7"/>
    </row>
    <row r="561" spans="1:11" hidden="1">
      <c r="A561" s="232">
        <v>45498</v>
      </c>
      <c r="B561" s="241">
        <v>40</v>
      </c>
      <c r="C561" s="252" t="s">
        <v>3389</v>
      </c>
      <c r="D561" s="252" t="s">
        <v>3340</v>
      </c>
      <c r="E561" s="252" t="s">
        <v>3390</v>
      </c>
      <c r="F561" s="258" t="str">
        <f>VLOOKUP(D561,Parts!D:N, 11,FALSE)</f>
        <v>10764610_01</v>
      </c>
      <c r="G561" s="242" t="s">
        <v>3566</v>
      </c>
      <c r="H561" s="16">
        <f ca="1">TODAY()-표1[[#This Row],[Date]]</f>
        <v>655</v>
      </c>
      <c r="I561" s="7" t="s">
        <v>3392</v>
      </c>
      <c r="J561" s="7" t="s">
        <v>2337</v>
      </c>
      <c r="K561" s="7"/>
    </row>
    <row r="562" spans="1:11" ht="16.5" hidden="1">
      <c r="A562" s="232">
        <v>45498</v>
      </c>
      <c r="B562" s="241">
        <v>33</v>
      </c>
      <c r="C562" s="252" t="s">
        <v>478</v>
      </c>
      <c r="D562" s="252" t="s">
        <v>3603</v>
      </c>
      <c r="E562" s="252" t="s">
        <v>3604</v>
      </c>
      <c r="F562" s="258">
        <f>VLOOKUP(D562,Parts!D:N, 11,FALSE)</f>
        <v>10395279</v>
      </c>
      <c r="G562" s="242" t="s">
        <v>3605</v>
      </c>
      <c r="H562" s="16">
        <f ca="1">TODAY()-표1[[#This Row],[Date]]</f>
        <v>655</v>
      </c>
      <c r="I562" s="7" t="s">
        <v>3606</v>
      </c>
      <c r="J562" s="7" t="s">
        <v>3197</v>
      </c>
      <c r="K562" s="7" t="s">
        <v>3607</v>
      </c>
    </row>
    <row r="563" spans="1:11" hidden="1">
      <c r="A563" s="232">
        <v>45497</v>
      </c>
      <c r="B563" s="241">
        <v>45</v>
      </c>
      <c r="C563" s="252" t="s">
        <v>3411</v>
      </c>
      <c r="D563" s="252" t="s">
        <v>459</v>
      </c>
      <c r="E563" s="252" t="s">
        <v>3370</v>
      </c>
      <c r="F563" s="258">
        <f>VLOOKUP(D563,Parts!D:N, 11,FALSE)</f>
        <v>10404892</v>
      </c>
      <c r="G563" s="242" t="s">
        <v>3519</v>
      </c>
      <c r="H563" s="16">
        <f>A518-표1[[#This Row],[Date]]</f>
        <v>42</v>
      </c>
      <c r="I563" s="7" t="s">
        <v>3606</v>
      </c>
      <c r="J563" s="7" t="s">
        <v>3197</v>
      </c>
      <c r="K563" s="7" t="s">
        <v>3607</v>
      </c>
    </row>
    <row r="564" spans="1:11" hidden="1">
      <c r="A564" s="232">
        <v>45497</v>
      </c>
      <c r="B564" s="241">
        <v>90</v>
      </c>
      <c r="C564" s="252" t="s">
        <v>3389</v>
      </c>
      <c r="D564" s="252" t="s">
        <v>3340</v>
      </c>
      <c r="E564" s="252" t="s">
        <v>3390</v>
      </c>
      <c r="F564" s="258" t="str">
        <f>VLOOKUP(D564,Parts!D:N, 11,FALSE)</f>
        <v>10764610_01</v>
      </c>
      <c r="G564" s="242" t="s">
        <v>3566</v>
      </c>
      <c r="H564" s="16">
        <f>A407-표1[[#This Row],[Date]]</f>
        <v>155</v>
      </c>
      <c r="I564" s="7" t="s">
        <v>3392</v>
      </c>
      <c r="J564" s="7" t="s">
        <v>2337</v>
      </c>
      <c r="K564" s="7"/>
    </row>
    <row r="565" spans="1:11" hidden="1">
      <c r="A565" s="232">
        <v>45496</v>
      </c>
      <c r="B565" s="241">
        <v>14</v>
      </c>
      <c r="C565" s="252" t="s">
        <v>3389</v>
      </c>
      <c r="D565" s="252" t="s">
        <v>3340</v>
      </c>
      <c r="E565" s="252" t="s">
        <v>3390</v>
      </c>
      <c r="F565" s="258" t="str">
        <f>VLOOKUP(D565,Parts!D:N, 11,FALSE)</f>
        <v>10764610_01</v>
      </c>
      <c r="G565" s="242" t="s">
        <v>3566</v>
      </c>
      <c r="H565" s="16">
        <f ca="1">TODAY()-표1[[#This Row],[Date]]</f>
        <v>657</v>
      </c>
      <c r="I565" s="7" t="s">
        <v>3392</v>
      </c>
      <c r="J565" s="7" t="s">
        <v>2337</v>
      </c>
      <c r="K565" s="7"/>
    </row>
    <row r="566" spans="1:11" hidden="1">
      <c r="A566" s="232">
        <v>45496</v>
      </c>
      <c r="B566" s="241">
        <v>2</v>
      </c>
      <c r="C566" s="252" t="s">
        <v>3389</v>
      </c>
      <c r="D566" s="252" t="s">
        <v>3340</v>
      </c>
      <c r="E566" s="252" t="s">
        <v>3390</v>
      </c>
      <c r="F566" s="258" t="str">
        <f>VLOOKUP(D566,Parts!D:N, 11,FALSE)</f>
        <v>10764610_01</v>
      </c>
      <c r="G566" s="242" t="s">
        <v>3566</v>
      </c>
      <c r="H566" s="16">
        <f ca="1">TODAY()-표1[[#This Row],[Date]]</f>
        <v>657</v>
      </c>
      <c r="I566" s="7" t="s">
        <v>3392</v>
      </c>
      <c r="J566" s="7" t="s">
        <v>2337</v>
      </c>
      <c r="K566" s="7"/>
    </row>
    <row r="567" spans="1:11" hidden="1">
      <c r="A567" s="232">
        <v>45496</v>
      </c>
      <c r="B567" s="241">
        <v>59</v>
      </c>
      <c r="C567" s="252" t="s">
        <v>3389</v>
      </c>
      <c r="D567" s="252" t="s">
        <v>3340</v>
      </c>
      <c r="E567" s="252" t="s">
        <v>3390</v>
      </c>
      <c r="F567" s="258" t="str">
        <f>VLOOKUP(D567,Parts!D:N, 11,FALSE)</f>
        <v>10764610_01</v>
      </c>
      <c r="G567" s="242" t="s">
        <v>3566</v>
      </c>
      <c r="H567" s="16">
        <f>A447-표1[[#This Row],[Date]]</f>
        <v>93</v>
      </c>
      <c r="I567" s="7" t="s">
        <v>3392</v>
      </c>
      <c r="J567" s="7" t="s">
        <v>2337</v>
      </c>
      <c r="K567" s="7"/>
    </row>
    <row r="568" spans="1:11" hidden="1">
      <c r="A568" s="232">
        <v>45496</v>
      </c>
      <c r="B568" s="241">
        <v>82</v>
      </c>
      <c r="C568" s="252" t="s">
        <v>3389</v>
      </c>
      <c r="D568" s="252" t="s">
        <v>3340</v>
      </c>
      <c r="E568" s="252" t="s">
        <v>3390</v>
      </c>
      <c r="F568" s="258" t="str">
        <f>VLOOKUP(D568,Parts!D:N, 11,FALSE)</f>
        <v>10764610_01</v>
      </c>
      <c r="G568" s="242" t="s">
        <v>3566</v>
      </c>
      <c r="H568" s="16">
        <f>A429-표1[[#This Row],[Date]]</f>
        <v>120</v>
      </c>
      <c r="I568" s="7" t="s">
        <v>3392</v>
      </c>
      <c r="J568" s="7" t="s">
        <v>2337</v>
      </c>
      <c r="K568" s="7"/>
    </row>
    <row r="569" spans="1:11" hidden="1">
      <c r="A569" s="232">
        <v>45493</v>
      </c>
      <c r="B569" s="241"/>
      <c r="C569" s="252" t="s">
        <v>1136</v>
      </c>
      <c r="D569" s="252" t="s">
        <v>3555</v>
      </c>
      <c r="E569" s="252" t="s">
        <v>625</v>
      </c>
      <c r="F569" s="258">
        <f>VLOOKUP(D569,Parts!D:N, 11,FALSE)</f>
        <v>10217650</v>
      </c>
      <c r="G569" s="242" t="s">
        <v>3608</v>
      </c>
      <c r="H569" s="16">
        <f ca="1">TODAY()-표1[[#This Row],[Date]]</f>
        <v>660</v>
      </c>
      <c r="I569" s="7" t="s">
        <v>3392</v>
      </c>
      <c r="J569" s="7" t="s">
        <v>3197</v>
      </c>
      <c r="K569" s="7" t="s">
        <v>3607</v>
      </c>
    </row>
    <row r="570" spans="1:11" hidden="1">
      <c r="A570" s="232">
        <v>45491</v>
      </c>
      <c r="B570" s="241">
        <v>51</v>
      </c>
      <c r="C570" s="252" t="s">
        <v>3427</v>
      </c>
      <c r="D570" s="252" t="s">
        <v>3428</v>
      </c>
      <c r="E570" s="252" t="s">
        <v>3429</v>
      </c>
      <c r="F570" s="258" t="str">
        <f>VLOOKUP(D570,Parts!D:N, 11,FALSE)</f>
        <v>10567316_01</v>
      </c>
      <c r="G570" s="242" t="s">
        <v>3609</v>
      </c>
      <c r="H570" s="16">
        <f ca="1">TODAY()-표1[[#This Row],[Date]]</f>
        <v>662</v>
      </c>
      <c r="I570" s="7" t="s">
        <v>3392</v>
      </c>
      <c r="J570" s="7" t="s">
        <v>2337</v>
      </c>
      <c r="K570" s="7"/>
    </row>
    <row r="571" spans="1:11">
      <c r="A571" s="232">
        <v>45491</v>
      </c>
      <c r="B571" s="241">
        <v>51</v>
      </c>
      <c r="C571" s="252" t="s">
        <v>3432</v>
      </c>
      <c r="D571" s="252" t="s">
        <v>3803</v>
      </c>
      <c r="E571" s="252"/>
      <c r="F571" s="258" t="str">
        <f>VLOOKUP(D571,Parts!D:N, 11,FALSE)</f>
        <v>10611156_03</v>
      </c>
      <c r="G571" s="242" t="s">
        <v>3610</v>
      </c>
      <c r="H571" s="16">
        <f ca="1">TODAY()-표1[[#This Row],[Date]]</f>
        <v>662</v>
      </c>
      <c r="I571" s="7" t="s">
        <v>3392</v>
      </c>
      <c r="J571" s="7"/>
      <c r="K571" s="7"/>
    </row>
    <row r="572" spans="1:11">
      <c r="A572" s="232">
        <v>45491</v>
      </c>
      <c r="B572" s="241">
        <v>51</v>
      </c>
      <c r="C572" s="252" t="s">
        <v>3432</v>
      </c>
      <c r="D572" s="252" t="s">
        <v>3804</v>
      </c>
      <c r="E572" s="252"/>
      <c r="F572" s="258" t="str">
        <f>VLOOKUP(D572,Parts!D:N, 11,FALSE)</f>
        <v>10611156_02</v>
      </c>
      <c r="G572" s="242" t="s">
        <v>3610</v>
      </c>
      <c r="H572" s="16">
        <f ca="1">TODAY()-표1[[#This Row],[Date]]</f>
        <v>662</v>
      </c>
      <c r="I572" s="7" t="s">
        <v>3392</v>
      </c>
      <c r="J572" s="7" t="s">
        <v>2337</v>
      </c>
      <c r="K572" s="7"/>
    </row>
    <row r="573" spans="1:11" hidden="1">
      <c r="A573" s="232">
        <v>45491</v>
      </c>
      <c r="B573" s="241">
        <v>81</v>
      </c>
      <c r="C573" s="252" t="s">
        <v>3389</v>
      </c>
      <c r="D573" s="252" t="s">
        <v>3340</v>
      </c>
      <c r="E573" s="252" t="s">
        <v>3390</v>
      </c>
      <c r="F573" s="258" t="str">
        <f>VLOOKUP(D573,Parts!D:N, 11,FALSE)</f>
        <v>10764610_01</v>
      </c>
      <c r="G573" s="242" t="s">
        <v>3566</v>
      </c>
      <c r="H573" s="16">
        <f>A344-표1[[#This Row],[Date]]</f>
        <v>241</v>
      </c>
      <c r="I573" s="7" t="s">
        <v>3392</v>
      </c>
      <c r="J573" s="7" t="s">
        <v>2337</v>
      </c>
      <c r="K573" s="7"/>
    </row>
    <row r="574" spans="1:11" hidden="1">
      <c r="A574" s="232">
        <v>45490</v>
      </c>
      <c r="B574" s="241">
        <v>26</v>
      </c>
      <c r="C574" s="252" t="s">
        <v>3389</v>
      </c>
      <c r="D574" s="252" t="s">
        <v>3340</v>
      </c>
      <c r="E574" s="252" t="s">
        <v>3390</v>
      </c>
      <c r="F574" s="258" t="str">
        <f>VLOOKUP(D574,Parts!D:N, 11,FALSE)</f>
        <v>10764610_01</v>
      </c>
      <c r="G574" s="242" t="s">
        <v>3566</v>
      </c>
      <c r="H574" s="16">
        <f>A321-표1[[#This Row],[Date]]</f>
        <v>242</v>
      </c>
      <c r="I574" s="7" t="s">
        <v>3392</v>
      </c>
      <c r="J574" s="7" t="s">
        <v>2337</v>
      </c>
      <c r="K574" s="7"/>
    </row>
    <row r="575" spans="1:11" hidden="1">
      <c r="A575" s="232">
        <v>45490</v>
      </c>
      <c r="B575" s="241">
        <v>71</v>
      </c>
      <c r="C575" s="252" t="s">
        <v>3389</v>
      </c>
      <c r="D575" s="252" t="s">
        <v>3340</v>
      </c>
      <c r="E575" s="252" t="s">
        <v>3390</v>
      </c>
      <c r="F575" s="258" t="str">
        <f>VLOOKUP(D575,Parts!D:N, 11,FALSE)</f>
        <v>10764610_01</v>
      </c>
      <c r="G575" s="242" t="s">
        <v>3611</v>
      </c>
      <c r="H575" s="16">
        <f ca="1">TODAY()-표1[[#This Row],[Date]]</f>
        <v>663</v>
      </c>
      <c r="I575" s="7" t="s">
        <v>3392</v>
      </c>
      <c r="J575" s="7" t="s">
        <v>2337</v>
      </c>
      <c r="K575" s="7"/>
    </row>
    <row r="576" spans="1:11" hidden="1">
      <c r="A576" s="232">
        <v>45489</v>
      </c>
      <c r="B576" s="241">
        <v>71</v>
      </c>
      <c r="C576" s="252" t="s">
        <v>3389</v>
      </c>
      <c r="D576" s="252" t="s">
        <v>3340</v>
      </c>
      <c r="E576" s="252" t="s">
        <v>3390</v>
      </c>
      <c r="F576" s="258" t="str">
        <f>VLOOKUP(D576,Parts!D:N, 11,FALSE)</f>
        <v>10764610_01</v>
      </c>
      <c r="G576" s="242" t="s">
        <v>3576</v>
      </c>
      <c r="H576" s="16">
        <f ca="1">TODAY()-표1[[#This Row],[Date]]</f>
        <v>664</v>
      </c>
      <c r="I576" s="7" t="s">
        <v>3392</v>
      </c>
      <c r="J576" s="7" t="s">
        <v>2337</v>
      </c>
      <c r="K576" s="7"/>
    </row>
    <row r="577" spans="1:11" hidden="1">
      <c r="A577" s="232">
        <v>45489</v>
      </c>
      <c r="B577" s="241">
        <v>6</v>
      </c>
      <c r="C577" s="252" t="s">
        <v>3389</v>
      </c>
      <c r="D577" s="252" t="s">
        <v>3340</v>
      </c>
      <c r="E577" s="252" t="s">
        <v>3390</v>
      </c>
      <c r="F577" s="258" t="str">
        <f>VLOOKUP(D577,Parts!D:N, 11,FALSE)</f>
        <v>10764610_01</v>
      </c>
      <c r="G577" s="242" t="s">
        <v>3566</v>
      </c>
      <c r="H577" s="16">
        <f ca="1">TODAY()-표1[[#This Row],[Date]]</f>
        <v>664</v>
      </c>
      <c r="I577" s="7" t="s">
        <v>3392</v>
      </c>
      <c r="J577" s="7" t="s">
        <v>2337</v>
      </c>
      <c r="K577" s="7"/>
    </row>
    <row r="578" spans="1:11" hidden="1">
      <c r="A578" s="232">
        <v>45489</v>
      </c>
      <c r="B578" s="241">
        <v>60</v>
      </c>
      <c r="C578" s="252" t="s">
        <v>3389</v>
      </c>
      <c r="D578" s="252" t="s">
        <v>3340</v>
      </c>
      <c r="E578" s="252" t="s">
        <v>3390</v>
      </c>
      <c r="F578" s="258" t="str">
        <f>VLOOKUP(D578,Parts!D:N, 11,FALSE)</f>
        <v>10764610_01</v>
      </c>
      <c r="G578" s="242" t="s">
        <v>3566</v>
      </c>
      <c r="H578" s="16">
        <f>A440-표1[[#This Row],[Date]]</f>
        <v>107</v>
      </c>
      <c r="I578" s="7" t="s">
        <v>3392</v>
      </c>
      <c r="J578" s="7" t="s">
        <v>2337</v>
      </c>
      <c r="K578" s="7"/>
    </row>
    <row r="579" spans="1:11" hidden="1">
      <c r="A579" s="232">
        <v>45489</v>
      </c>
      <c r="B579" s="241">
        <v>50</v>
      </c>
      <c r="C579" s="252" t="s">
        <v>3433</v>
      </c>
      <c r="D579" s="252" t="s">
        <v>3340</v>
      </c>
      <c r="E579" s="252" t="s">
        <v>3449</v>
      </c>
      <c r="F579" s="258" t="str">
        <f>VLOOKUP(D579,Parts!D:N, 11,FALSE)</f>
        <v>10764610_01</v>
      </c>
      <c r="G579" s="242" t="s">
        <v>3566</v>
      </c>
      <c r="H579" s="16">
        <f ca="1">TODAY()-표1[[#This Row],[Date]]</f>
        <v>664</v>
      </c>
      <c r="I579" s="7" t="s">
        <v>3392</v>
      </c>
      <c r="J579" s="7" t="s">
        <v>2337</v>
      </c>
      <c r="K579" s="7"/>
    </row>
    <row r="580" spans="1:11" hidden="1">
      <c r="A580" s="232">
        <v>45489</v>
      </c>
      <c r="B580" s="241">
        <v>50</v>
      </c>
      <c r="C580" s="252" t="s">
        <v>3389</v>
      </c>
      <c r="D580" s="252" t="s">
        <v>3340</v>
      </c>
      <c r="E580" s="252" t="s">
        <v>3390</v>
      </c>
      <c r="F580" s="258" t="str">
        <f>VLOOKUP(D580,Parts!D:N, 11,FALSE)</f>
        <v>10764610_01</v>
      </c>
      <c r="G580" s="242" t="s">
        <v>3576</v>
      </c>
      <c r="H580" s="16">
        <f>A445-표1[[#This Row],[Date]]</f>
        <v>101</v>
      </c>
      <c r="I580" s="7" t="s">
        <v>3392</v>
      </c>
      <c r="J580" s="7" t="s">
        <v>2337</v>
      </c>
      <c r="K580" s="7"/>
    </row>
    <row r="581" spans="1:11">
      <c r="A581" s="232">
        <v>45485</v>
      </c>
      <c r="B581" s="241">
        <v>11</v>
      </c>
      <c r="C581" s="252" t="s">
        <v>3432</v>
      </c>
      <c r="D581" s="252" t="s">
        <v>3803</v>
      </c>
      <c r="E581" s="252"/>
      <c r="F581" s="258" t="str">
        <f>VLOOKUP(D581,Parts!D:N, 11,FALSE)</f>
        <v>10611156_03</v>
      </c>
      <c r="G581" s="242" t="s">
        <v>3612</v>
      </c>
      <c r="H581" s="16">
        <f ca="1">TODAY()-표1[[#This Row],[Date]]</f>
        <v>668</v>
      </c>
      <c r="I581" s="7" t="s">
        <v>3392</v>
      </c>
      <c r="J581" s="7" t="s">
        <v>2337</v>
      </c>
      <c r="K581" s="7"/>
    </row>
    <row r="582" spans="1:11" hidden="1">
      <c r="A582" s="232">
        <v>45483</v>
      </c>
      <c r="B582" s="241">
        <v>37</v>
      </c>
      <c r="C582" s="252" t="s">
        <v>3389</v>
      </c>
      <c r="D582" s="252" t="s">
        <v>3340</v>
      </c>
      <c r="E582" s="252" t="s">
        <v>3390</v>
      </c>
      <c r="F582" s="258" t="str">
        <f>VLOOKUP(D582,Parts!D:N, 11,FALSE)</f>
        <v>10764610_01</v>
      </c>
      <c r="G582" s="242" t="s">
        <v>3566</v>
      </c>
      <c r="H582" s="16">
        <f>A426-표1[[#This Row],[Date]]</f>
        <v>138</v>
      </c>
      <c r="I582" s="7" t="s">
        <v>3392</v>
      </c>
      <c r="J582" s="7" t="s">
        <v>2337</v>
      </c>
      <c r="K582" s="7"/>
    </row>
    <row r="583" spans="1:11" hidden="1">
      <c r="A583" s="232">
        <v>45482</v>
      </c>
      <c r="B583" s="241">
        <v>8</v>
      </c>
      <c r="C583" s="252" t="s">
        <v>3389</v>
      </c>
      <c r="D583" s="252" t="s">
        <v>3340</v>
      </c>
      <c r="E583" s="252" t="s">
        <v>3390</v>
      </c>
      <c r="F583" s="258" t="str">
        <f>VLOOKUP(D583,Parts!D:N, 11,FALSE)</f>
        <v>10764610_01</v>
      </c>
      <c r="G583" s="242" t="s">
        <v>3566</v>
      </c>
      <c r="H583" s="16">
        <f>A484-표1[[#This Row],[Date]]</f>
        <v>71</v>
      </c>
      <c r="I583" s="7" t="s">
        <v>3392</v>
      </c>
      <c r="J583" s="7" t="s">
        <v>2337</v>
      </c>
      <c r="K583" s="7"/>
    </row>
    <row r="584" spans="1:11" hidden="1">
      <c r="A584" s="232">
        <v>45481</v>
      </c>
      <c r="B584" s="241">
        <v>7</v>
      </c>
      <c r="C584" s="252" t="s">
        <v>3389</v>
      </c>
      <c r="D584" s="252" t="s">
        <v>3340</v>
      </c>
      <c r="E584" s="252" t="s">
        <v>3390</v>
      </c>
      <c r="F584" s="258" t="str">
        <f>VLOOKUP(D584,Parts!D:N, 11,FALSE)</f>
        <v>10764610_01</v>
      </c>
      <c r="G584" s="242" t="s">
        <v>3613</v>
      </c>
      <c r="H584" s="16">
        <f ca="1">TODAY()-표1[[#This Row],[Date]]</f>
        <v>672</v>
      </c>
      <c r="I584" s="7" t="s">
        <v>3392</v>
      </c>
      <c r="J584" s="7" t="s">
        <v>2337</v>
      </c>
      <c r="K584" s="7"/>
    </row>
    <row r="585" spans="1:11" hidden="1">
      <c r="A585" s="232">
        <v>45481</v>
      </c>
      <c r="B585" s="241">
        <v>7</v>
      </c>
      <c r="C585" s="252" t="s">
        <v>3389</v>
      </c>
      <c r="D585" s="252" t="s">
        <v>3340</v>
      </c>
      <c r="E585" s="252" t="s">
        <v>3390</v>
      </c>
      <c r="F585" s="258" t="str">
        <f>VLOOKUP(D585,Parts!D:N, 11,FALSE)</f>
        <v>10764610_01</v>
      </c>
      <c r="G585" s="242" t="s">
        <v>3566</v>
      </c>
      <c r="H585" s="16">
        <f ca="1">TODAY()-표1[[#This Row],[Date]]</f>
        <v>672</v>
      </c>
      <c r="I585" s="7" t="s">
        <v>3392</v>
      </c>
      <c r="J585" s="7" t="s">
        <v>2337</v>
      </c>
      <c r="K585" s="7"/>
    </row>
    <row r="586" spans="1:11" hidden="1">
      <c r="A586" s="232">
        <v>45481</v>
      </c>
      <c r="B586" s="241">
        <v>49</v>
      </c>
      <c r="C586" s="252" t="s">
        <v>3389</v>
      </c>
      <c r="D586" s="252" t="s">
        <v>3340</v>
      </c>
      <c r="E586" s="252" t="s">
        <v>3390</v>
      </c>
      <c r="F586" s="258" t="str">
        <f>VLOOKUP(D586,Parts!D:N, 11,FALSE)</f>
        <v>10764610_01</v>
      </c>
      <c r="G586" s="242" t="s">
        <v>3566</v>
      </c>
      <c r="H586" s="16">
        <f ca="1">TODAY()-표1[[#This Row],[Date]]</f>
        <v>672</v>
      </c>
      <c r="I586" s="7" t="s">
        <v>3392</v>
      </c>
      <c r="J586" s="7" t="s">
        <v>2337</v>
      </c>
      <c r="K586" s="7"/>
    </row>
    <row r="587" spans="1:11" hidden="1">
      <c r="A587" s="232">
        <v>45478</v>
      </c>
      <c r="B587" s="241">
        <v>45</v>
      </c>
      <c r="C587" s="252" t="s">
        <v>3389</v>
      </c>
      <c r="D587" s="252" t="s">
        <v>3340</v>
      </c>
      <c r="E587" s="252" t="s">
        <v>3390</v>
      </c>
      <c r="F587" s="258" t="str">
        <f>VLOOKUP(D587,Parts!D:N, 11,FALSE)</f>
        <v>10764610_01</v>
      </c>
      <c r="G587" s="242" t="s">
        <v>3566</v>
      </c>
      <c r="H587" s="16">
        <f>A559-표1[[#This Row],[Date]]</f>
        <v>21</v>
      </c>
      <c r="I587" s="7" t="s">
        <v>3392</v>
      </c>
      <c r="J587" s="7" t="s">
        <v>2337</v>
      </c>
      <c r="K587" s="7"/>
    </row>
    <row r="588" spans="1:11" hidden="1">
      <c r="A588" s="232">
        <v>45476</v>
      </c>
      <c r="B588" s="241">
        <v>6</v>
      </c>
      <c r="C588" s="252" t="s">
        <v>3427</v>
      </c>
      <c r="D588" s="252" t="s">
        <v>3428</v>
      </c>
      <c r="E588" s="252" t="s">
        <v>3429</v>
      </c>
      <c r="F588" s="258" t="str">
        <f>VLOOKUP(D588,Parts!D:N, 11,FALSE)</f>
        <v>10567316_01</v>
      </c>
      <c r="G588" s="242" t="s">
        <v>3578</v>
      </c>
      <c r="H588" s="16">
        <f ca="1">TODAY()-표1[[#This Row],[Date]]</f>
        <v>677</v>
      </c>
      <c r="I588" s="7" t="s">
        <v>3392</v>
      </c>
      <c r="J588" s="7" t="s">
        <v>2337</v>
      </c>
      <c r="K588" s="7"/>
    </row>
    <row r="589" spans="1:11">
      <c r="A589" s="232">
        <v>45476</v>
      </c>
      <c r="B589" s="241">
        <v>6</v>
      </c>
      <c r="C589" s="252" t="s">
        <v>3432</v>
      </c>
      <c r="D589" s="252" t="s">
        <v>3803</v>
      </c>
      <c r="E589" s="252"/>
      <c r="F589" s="258" t="str">
        <f>VLOOKUP(D589,Parts!D:N, 11,FALSE)</f>
        <v>10611156_03</v>
      </c>
      <c r="G589" s="242" t="s">
        <v>3614</v>
      </c>
      <c r="H589" s="16">
        <f ca="1">TODAY()-표1[[#This Row],[Date]]</f>
        <v>677</v>
      </c>
      <c r="I589" s="7" t="s">
        <v>3392</v>
      </c>
      <c r="J589" s="7" t="s">
        <v>2337</v>
      </c>
      <c r="K589" s="7"/>
    </row>
    <row r="590" spans="1:11" ht="16.5" hidden="1">
      <c r="A590" s="232">
        <v>45476</v>
      </c>
      <c r="B590" s="241">
        <v>6</v>
      </c>
      <c r="C590" s="252" t="s">
        <v>478</v>
      </c>
      <c r="D590" s="252" t="s">
        <v>3464</v>
      </c>
      <c r="E590" s="252" t="s">
        <v>3465</v>
      </c>
      <c r="F590" s="258">
        <f>VLOOKUP(D590,Parts!D:N, 11,FALSE)</f>
        <v>10409303</v>
      </c>
      <c r="G590" s="242" t="s">
        <v>3490</v>
      </c>
      <c r="H590" s="16">
        <f ca="1">TODAY()-표1[[#This Row],[Date]]</f>
        <v>677</v>
      </c>
      <c r="I590" s="7" t="s">
        <v>3392</v>
      </c>
      <c r="J590" s="7" t="s">
        <v>3197</v>
      </c>
      <c r="K590" s="7" t="s">
        <v>3607</v>
      </c>
    </row>
    <row r="591" spans="1:11" hidden="1">
      <c r="A591" s="232">
        <v>45471</v>
      </c>
      <c r="B591" s="241">
        <v>32</v>
      </c>
      <c r="C591" s="252" t="s">
        <v>3411</v>
      </c>
      <c r="D591" s="252" t="s">
        <v>459</v>
      </c>
      <c r="E591" s="252" t="s">
        <v>3370</v>
      </c>
      <c r="F591" s="258">
        <f>VLOOKUP(D591,Parts!D:N, 11,FALSE)</f>
        <v>10404892</v>
      </c>
      <c r="G591" s="242" t="s">
        <v>3519</v>
      </c>
      <c r="H591" s="16">
        <f>A280-표1[[#This Row],[Date]]</f>
        <v>347</v>
      </c>
      <c r="I591" s="7" t="s">
        <v>3392</v>
      </c>
      <c r="J591" s="7" t="s">
        <v>3197</v>
      </c>
      <c r="K591" s="7" t="s">
        <v>3607</v>
      </c>
    </row>
    <row r="592" spans="1:11" hidden="1">
      <c r="A592" s="232">
        <v>45471</v>
      </c>
      <c r="B592" s="241">
        <v>55</v>
      </c>
      <c r="C592" s="252" t="s">
        <v>3389</v>
      </c>
      <c r="D592" s="252" t="s">
        <v>3340</v>
      </c>
      <c r="E592" s="252" t="s">
        <v>3390</v>
      </c>
      <c r="F592" s="258" t="str">
        <f>VLOOKUP(D592,Parts!D:N, 11,FALSE)</f>
        <v>10764610_01</v>
      </c>
      <c r="G592" s="242" t="s">
        <v>3566</v>
      </c>
      <c r="H592" s="16">
        <f ca="1">TODAY()-표1[[#This Row],[Date]]</f>
        <v>682</v>
      </c>
      <c r="I592" s="7" t="s">
        <v>3392</v>
      </c>
      <c r="J592" s="7" t="s">
        <v>2337</v>
      </c>
      <c r="K592" s="7"/>
    </row>
    <row r="593" spans="1:11" hidden="1">
      <c r="A593" s="232">
        <v>45470</v>
      </c>
      <c r="B593" s="241">
        <v>84</v>
      </c>
      <c r="C593" s="252" t="s">
        <v>3389</v>
      </c>
      <c r="D593" s="252" t="s">
        <v>3340</v>
      </c>
      <c r="E593" s="252" t="s">
        <v>3390</v>
      </c>
      <c r="F593" s="258" t="str">
        <f>VLOOKUP(D593,Parts!D:N, 11,FALSE)</f>
        <v>10764610_01</v>
      </c>
      <c r="G593" s="242" t="s">
        <v>3566</v>
      </c>
      <c r="H593" s="16">
        <f>A469-표1[[#This Row],[Date]]</f>
        <v>85</v>
      </c>
      <c r="I593" s="7" t="s">
        <v>3392</v>
      </c>
      <c r="J593" s="7" t="s">
        <v>2337</v>
      </c>
      <c r="K593" s="7"/>
    </row>
    <row r="594" spans="1:11" hidden="1">
      <c r="A594" s="232">
        <v>45469</v>
      </c>
      <c r="B594" s="241">
        <v>80</v>
      </c>
      <c r="C594" s="252" t="s">
        <v>3427</v>
      </c>
      <c r="D594" s="252" t="s">
        <v>3466</v>
      </c>
      <c r="E594" s="252" t="s">
        <v>3395</v>
      </c>
      <c r="F594" s="258" t="str">
        <f>VLOOKUP(D594,Parts!D:N, 11,FALSE)</f>
        <v>10567315_01</v>
      </c>
      <c r="G594" s="242" t="s">
        <v>3591</v>
      </c>
      <c r="H594" s="16">
        <f ca="1">TODAY()-표1[[#This Row],[Date]]</f>
        <v>684</v>
      </c>
      <c r="I594" s="7" t="s">
        <v>3392</v>
      </c>
      <c r="J594" s="7" t="s">
        <v>2337</v>
      </c>
      <c r="K594" s="7"/>
    </row>
    <row r="595" spans="1:11" hidden="1">
      <c r="A595" s="232">
        <v>45469</v>
      </c>
      <c r="B595" s="241">
        <v>80</v>
      </c>
      <c r="C595" s="252" t="s">
        <v>3427</v>
      </c>
      <c r="D595" s="252" t="s">
        <v>3428</v>
      </c>
      <c r="E595" s="252" t="s">
        <v>3429</v>
      </c>
      <c r="F595" s="258" t="str">
        <f>VLOOKUP(D595,Parts!D:N, 11,FALSE)</f>
        <v>10567316_01</v>
      </c>
      <c r="G595" s="242" t="s">
        <v>3596</v>
      </c>
      <c r="H595" s="16">
        <f ca="1">TODAY()-표1[[#This Row],[Date]]</f>
        <v>684</v>
      </c>
      <c r="I595" s="7" t="s">
        <v>3392</v>
      </c>
      <c r="J595" s="7" t="s">
        <v>2337</v>
      </c>
      <c r="K595" s="7"/>
    </row>
    <row r="596" spans="1:11">
      <c r="A596" s="232">
        <v>45469</v>
      </c>
      <c r="B596" s="241">
        <v>80</v>
      </c>
      <c r="C596" s="252" t="s">
        <v>3432</v>
      </c>
      <c r="D596" s="252" t="s">
        <v>3803</v>
      </c>
      <c r="E596" s="252"/>
      <c r="F596" s="258" t="str">
        <f>VLOOKUP(D596,Parts!D:N, 11,FALSE)</f>
        <v>10611156_03</v>
      </c>
      <c r="G596" s="242" t="s">
        <v>3615</v>
      </c>
      <c r="H596" s="16">
        <f ca="1">TODAY()-표1[[#This Row],[Date]]</f>
        <v>684</v>
      </c>
      <c r="I596" s="7" t="s">
        <v>3392</v>
      </c>
      <c r="J596" s="7" t="s">
        <v>2337</v>
      </c>
      <c r="K596" s="7"/>
    </row>
    <row r="597" spans="1:11" hidden="1">
      <c r="A597" s="232">
        <v>45469</v>
      </c>
      <c r="B597" s="241">
        <v>80</v>
      </c>
      <c r="C597" s="252" t="s">
        <v>3562</v>
      </c>
      <c r="D597" s="252" t="s">
        <v>3563</v>
      </c>
      <c r="E597" s="252" t="s">
        <v>3185</v>
      </c>
      <c r="F597" s="258" t="e">
        <f>VLOOKUP(D597,Parts!D:N, 11,FALSE)</f>
        <v>#N/A</v>
      </c>
      <c r="G597" s="242" t="s">
        <v>3616</v>
      </c>
      <c r="H597" s="16">
        <f ca="1">TODAY()-표1[[#This Row],[Date]]</f>
        <v>684</v>
      </c>
      <c r="I597" s="7" t="s">
        <v>3392</v>
      </c>
      <c r="J597" s="7" t="s">
        <v>3197</v>
      </c>
      <c r="K597" s="7"/>
    </row>
    <row r="598" spans="1:11" hidden="1">
      <c r="A598" s="232">
        <v>45468</v>
      </c>
      <c r="B598" s="241">
        <v>66</v>
      </c>
      <c r="C598" s="252" t="s">
        <v>3617</v>
      </c>
      <c r="D598" s="252"/>
      <c r="E598" s="252"/>
      <c r="F598" s="258" t="e">
        <f>VLOOKUP(D598,Parts!D:N, 11,FALSE)</f>
        <v>#N/A</v>
      </c>
      <c r="G598" s="242" t="s">
        <v>3618</v>
      </c>
      <c r="H598" s="16">
        <f ca="1">TODAY()-표1[[#This Row],[Date]]</f>
        <v>685</v>
      </c>
      <c r="I598" s="7" t="s">
        <v>3392</v>
      </c>
      <c r="J598" s="7" t="s">
        <v>2337</v>
      </c>
      <c r="K598" s="7"/>
    </row>
    <row r="599" spans="1:11" hidden="1">
      <c r="A599" s="232">
        <v>45468</v>
      </c>
      <c r="B599" s="241">
        <v>96</v>
      </c>
      <c r="C599" s="252" t="s">
        <v>478</v>
      </c>
      <c r="D599" s="252" t="s">
        <v>3539</v>
      </c>
      <c r="E599" s="252" t="s">
        <v>480</v>
      </c>
      <c r="F599" s="258">
        <f>VLOOKUP(D599,Parts!D:N, 11,FALSE)</f>
        <v>10603702</v>
      </c>
      <c r="G599" s="242"/>
      <c r="H599" s="16">
        <f ca="1">TODAY()-표1[[#This Row],[Date]]</f>
        <v>685</v>
      </c>
      <c r="I599" s="7"/>
      <c r="J599" s="7"/>
      <c r="K599" s="7"/>
    </row>
    <row r="600" spans="1:11" ht="15" hidden="1">
      <c r="A600" s="232">
        <v>45468</v>
      </c>
      <c r="B600" s="241">
        <v>96</v>
      </c>
      <c r="C600" s="252" t="s">
        <v>478</v>
      </c>
      <c r="D600" s="252" t="s">
        <v>476</v>
      </c>
      <c r="E600" s="91" t="s">
        <v>3440</v>
      </c>
      <c r="F600" s="258">
        <f>VLOOKUP(D600,Parts!D:N, 11,FALSE)</f>
        <v>10867661</v>
      </c>
      <c r="G600" s="242" t="s">
        <v>3619</v>
      </c>
      <c r="H600" s="16">
        <f ca="1">TODAY()-표1[[#This Row],[Date]]</f>
        <v>685</v>
      </c>
      <c r="I600" s="7" t="s">
        <v>3392</v>
      </c>
      <c r="J600" s="7" t="s">
        <v>3197</v>
      </c>
      <c r="K600" s="7" t="s">
        <v>3607</v>
      </c>
    </row>
    <row r="601" spans="1:11">
      <c r="A601" s="232">
        <v>45468</v>
      </c>
      <c r="B601" s="241">
        <v>96</v>
      </c>
      <c r="C601" s="252" t="s">
        <v>3432</v>
      </c>
      <c r="D601" s="252" t="s">
        <v>3804</v>
      </c>
      <c r="E601" s="252"/>
      <c r="F601" s="258" t="str">
        <f>VLOOKUP(D601,Parts!D:N, 11,FALSE)</f>
        <v>10611156_02</v>
      </c>
      <c r="G601" s="242" t="s">
        <v>3620</v>
      </c>
      <c r="H601" s="16">
        <f ca="1">TODAY()-표1[[#This Row],[Date]]</f>
        <v>685</v>
      </c>
      <c r="I601" s="7" t="s">
        <v>3392</v>
      </c>
      <c r="J601" s="7" t="s">
        <v>2337</v>
      </c>
      <c r="K601" s="7"/>
    </row>
    <row r="602" spans="1:11" hidden="1">
      <c r="A602" s="232">
        <v>45467</v>
      </c>
      <c r="B602" s="241">
        <v>65</v>
      </c>
      <c r="C602" s="252" t="s">
        <v>3617</v>
      </c>
      <c r="D602" s="252"/>
      <c r="E602" s="252"/>
      <c r="F602" s="258" t="e">
        <f>VLOOKUP(D602,Parts!D:N, 11,FALSE)</f>
        <v>#N/A</v>
      </c>
      <c r="G602" s="242" t="s">
        <v>3618</v>
      </c>
      <c r="H602" s="16">
        <f ca="1">TODAY()-표1[[#This Row],[Date]]</f>
        <v>686</v>
      </c>
      <c r="I602" s="7" t="s">
        <v>3392</v>
      </c>
      <c r="J602" s="7" t="s">
        <v>2337</v>
      </c>
      <c r="K602" s="7"/>
    </row>
    <row r="603" spans="1:11">
      <c r="A603" s="232">
        <v>45464</v>
      </c>
      <c r="B603" s="241">
        <v>30</v>
      </c>
      <c r="C603" s="252" t="s">
        <v>3432</v>
      </c>
      <c r="D603" s="252" t="s">
        <v>3804</v>
      </c>
      <c r="E603" s="252"/>
      <c r="F603" s="258" t="str">
        <f>VLOOKUP(D603,Parts!D:N, 11,FALSE)</f>
        <v>10611156_02</v>
      </c>
      <c r="G603" s="242" t="s">
        <v>3620</v>
      </c>
      <c r="H603" s="16">
        <f ca="1">TODAY()-표1[[#This Row],[Date]]</f>
        <v>689</v>
      </c>
      <c r="I603" s="7" t="s">
        <v>3392</v>
      </c>
      <c r="J603" s="7" t="s">
        <v>2337</v>
      </c>
      <c r="K603" s="7"/>
    </row>
    <row r="604" spans="1:11" ht="16.5" hidden="1">
      <c r="A604" s="232">
        <v>45463</v>
      </c>
      <c r="B604" s="241">
        <v>5</v>
      </c>
      <c r="C604" s="252" t="s">
        <v>3451</v>
      </c>
      <c r="D604" s="252" t="s">
        <v>3530</v>
      </c>
      <c r="E604" s="252" t="s">
        <v>3531</v>
      </c>
      <c r="F604" s="258" t="str">
        <f>VLOOKUP(D604,Parts!D:N, 11,FALSE)</f>
        <v>10411034_01</v>
      </c>
      <c r="G604" s="242" t="s">
        <v>3621</v>
      </c>
      <c r="H604" s="16">
        <f ca="1">TODAY()-표1[[#This Row],[Date]]</f>
        <v>690</v>
      </c>
      <c r="I604" s="7" t="s">
        <v>3392</v>
      </c>
      <c r="J604" s="7" t="s">
        <v>3197</v>
      </c>
      <c r="K604" s="7" t="s">
        <v>3607</v>
      </c>
    </row>
    <row r="605" spans="1:11" hidden="1">
      <c r="A605" s="232">
        <v>45463</v>
      </c>
      <c r="B605" s="241">
        <v>35</v>
      </c>
      <c r="C605" s="252" t="s">
        <v>3389</v>
      </c>
      <c r="D605" s="252" t="s">
        <v>3340</v>
      </c>
      <c r="E605" s="252" t="s">
        <v>3390</v>
      </c>
      <c r="F605" s="258" t="str">
        <f>VLOOKUP(D605,Parts!D:N, 11,FALSE)</f>
        <v>10764610_01</v>
      </c>
      <c r="G605" s="242" t="s">
        <v>3566</v>
      </c>
      <c r="H605" s="16">
        <f>A474-표1[[#This Row],[Date]]</f>
        <v>92</v>
      </c>
      <c r="I605" s="7" t="s">
        <v>3392</v>
      </c>
      <c r="J605" s="7" t="s">
        <v>2337</v>
      </c>
      <c r="K605" s="7"/>
    </row>
    <row r="606" spans="1:11" hidden="1">
      <c r="A606" s="232">
        <v>45463</v>
      </c>
      <c r="B606" s="241">
        <v>52</v>
      </c>
      <c r="C606" s="252" t="s">
        <v>3389</v>
      </c>
      <c r="D606" s="252" t="s">
        <v>3340</v>
      </c>
      <c r="E606" s="252" t="s">
        <v>3390</v>
      </c>
      <c r="F606" s="258" t="str">
        <f>VLOOKUP(D606,Parts!D:N, 11,FALSE)</f>
        <v>10764610_01</v>
      </c>
      <c r="G606" s="242" t="s">
        <v>3566</v>
      </c>
      <c r="H606" s="16">
        <f ca="1">TODAY()-표1[[#This Row],[Date]]</f>
        <v>690</v>
      </c>
      <c r="I606" s="7" t="s">
        <v>3392</v>
      </c>
      <c r="J606" s="7" t="s">
        <v>2337</v>
      </c>
      <c r="K606" s="7"/>
    </row>
    <row r="607" spans="1:11" hidden="1">
      <c r="A607" s="232">
        <v>45462</v>
      </c>
      <c r="B607" s="241"/>
      <c r="C607" s="252" t="s">
        <v>3622</v>
      </c>
      <c r="D607" s="252" t="s">
        <v>3623</v>
      </c>
      <c r="E607" s="252"/>
      <c r="F607" s="258" t="e">
        <f>VLOOKUP(D607,Parts!D:N, 11,FALSE)</f>
        <v>#N/A</v>
      </c>
      <c r="G607" s="242" t="s">
        <v>3624</v>
      </c>
      <c r="H607" s="16">
        <f ca="1">TODAY()-표1[[#This Row],[Date]]</f>
        <v>691</v>
      </c>
      <c r="I607" s="7" t="s">
        <v>3392</v>
      </c>
      <c r="J607" s="7" t="s">
        <v>2337</v>
      </c>
      <c r="K607" s="7"/>
    </row>
    <row r="608" spans="1:11" hidden="1">
      <c r="A608" s="232">
        <v>45460</v>
      </c>
      <c r="B608" s="241">
        <v>57</v>
      </c>
      <c r="C608" s="252" t="s">
        <v>3389</v>
      </c>
      <c r="D608" s="252" t="s">
        <v>3340</v>
      </c>
      <c r="E608" s="252" t="s">
        <v>3390</v>
      </c>
      <c r="F608" s="258" t="str">
        <f>VLOOKUP(D608,Parts!D:N, 11,FALSE)</f>
        <v>10764610_01</v>
      </c>
      <c r="G608" s="242" t="s">
        <v>3566</v>
      </c>
      <c r="H608" s="16">
        <f>A473-표1[[#This Row],[Date]]</f>
        <v>95</v>
      </c>
      <c r="I608" s="7" t="s">
        <v>3392</v>
      </c>
      <c r="J608" s="7" t="s">
        <v>2337</v>
      </c>
      <c r="K608" s="7"/>
    </row>
    <row r="609" spans="1:11" hidden="1">
      <c r="A609" s="232">
        <v>45460</v>
      </c>
      <c r="B609" s="241">
        <v>12</v>
      </c>
      <c r="C609" s="252" t="s">
        <v>3389</v>
      </c>
      <c r="D609" s="252" t="s">
        <v>3340</v>
      </c>
      <c r="E609" s="252" t="s">
        <v>3390</v>
      </c>
      <c r="F609" s="258" t="str">
        <f>VLOOKUP(D609,Parts!D:N, 11,FALSE)</f>
        <v>10764610_01</v>
      </c>
      <c r="G609" s="242" t="s">
        <v>3566</v>
      </c>
      <c r="H609" s="16">
        <f ca="1">TODAY()-표1[[#This Row],[Date]]</f>
        <v>693</v>
      </c>
      <c r="I609" s="7" t="s">
        <v>3392</v>
      </c>
      <c r="J609" s="7" t="s">
        <v>2337</v>
      </c>
      <c r="K609" s="7"/>
    </row>
    <row r="610" spans="1:11" hidden="1">
      <c r="A610" s="232">
        <v>45460</v>
      </c>
      <c r="B610" s="241">
        <v>4</v>
      </c>
      <c r="C610" s="252" t="s">
        <v>3389</v>
      </c>
      <c r="D610" s="252" t="s">
        <v>3340</v>
      </c>
      <c r="E610" s="252" t="s">
        <v>3390</v>
      </c>
      <c r="F610" s="258" t="str">
        <f>VLOOKUP(D610,Parts!D:N, 11,FALSE)</f>
        <v>10764610_01</v>
      </c>
      <c r="G610" s="242" t="s">
        <v>3566</v>
      </c>
      <c r="H610" s="16">
        <f ca="1">TODAY()-표1[[#This Row],[Date]]</f>
        <v>693</v>
      </c>
      <c r="I610" s="7" t="s">
        <v>3392</v>
      </c>
      <c r="J610" s="7" t="s">
        <v>2337</v>
      </c>
      <c r="K610" s="7"/>
    </row>
    <row r="611" spans="1:11" hidden="1">
      <c r="A611" s="232">
        <v>45457</v>
      </c>
      <c r="B611" s="241">
        <v>6</v>
      </c>
      <c r="C611" s="252" t="s">
        <v>3559</v>
      </c>
      <c r="D611" s="252" t="s">
        <v>3625</v>
      </c>
      <c r="E611" s="252"/>
      <c r="F611" s="258" t="e">
        <f>VLOOKUP(D611,Parts!D:N, 11,FALSE)</f>
        <v>#N/A</v>
      </c>
      <c r="G611" s="242"/>
      <c r="H611" s="16">
        <f ca="1">TODAY()-표1[[#This Row],[Date]]</f>
        <v>696</v>
      </c>
      <c r="I611" s="7" t="s">
        <v>3392</v>
      </c>
      <c r="J611" s="7" t="s">
        <v>2337</v>
      </c>
      <c r="K611" s="7"/>
    </row>
    <row r="612" spans="1:11" hidden="1">
      <c r="A612" s="232">
        <v>45454</v>
      </c>
      <c r="B612" s="241">
        <v>1</v>
      </c>
      <c r="C612" s="252" t="s">
        <v>3389</v>
      </c>
      <c r="D612" s="252" t="s">
        <v>3340</v>
      </c>
      <c r="E612" s="252" t="s">
        <v>3390</v>
      </c>
      <c r="F612" s="258" t="str">
        <f>VLOOKUP(D612,Parts!D:N, 11,FALSE)</f>
        <v>10764610_01</v>
      </c>
      <c r="G612" s="242" t="s">
        <v>3566</v>
      </c>
      <c r="H612" s="16">
        <f>A551-표1[[#This Row],[Date]]</f>
        <v>50</v>
      </c>
      <c r="I612" s="7" t="s">
        <v>3392</v>
      </c>
      <c r="J612" s="7" t="s">
        <v>2337</v>
      </c>
      <c r="K612" s="7"/>
    </row>
    <row r="613" spans="1:11">
      <c r="A613" s="232">
        <v>45450</v>
      </c>
      <c r="B613" s="241">
        <v>51</v>
      </c>
      <c r="C613" s="252" t="s">
        <v>3432</v>
      </c>
      <c r="D613" s="252" t="s">
        <v>3803</v>
      </c>
      <c r="E613" s="252"/>
      <c r="F613" s="258" t="str">
        <f>VLOOKUP(D613,Parts!D:N, 11,FALSE)</f>
        <v>10611156_03</v>
      </c>
      <c r="G613" s="242" t="s">
        <v>3626</v>
      </c>
      <c r="H613" s="16">
        <f ca="1">TODAY()-표1[[#This Row],[Date]]</f>
        <v>703</v>
      </c>
      <c r="I613" s="7" t="s">
        <v>3392</v>
      </c>
      <c r="J613" s="7" t="s">
        <v>2337</v>
      </c>
      <c r="K613" s="7"/>
    </row>
    <row r="614" spans="1:11" hidden="1">
      <c r="A614" s="232">
        <v>45448</v>
      </c>
      <c r="B614" s="241">
        <v>44</v>
      </c>
      <c r="C614" s="252" t="s">
        <v>3389</v>
      </c>
      <c r="D614" s="252" t="s">
        <v>3340</v>
      </c>
      <c r="E614" s="252" t="s">
        <v>3390</v>
      </c>
      <c r="F614" s="258" t="str">
        <f>VLOOKUP(D614,Parts!D:N, 11,FALSE)</f>
        <v>10764610_01</v>
      </c>
      <c r="G614" s="242" t="s">
        <v>3566</v>
      </c>
      <c r="H614" s="16">
        <f>A416-표1[[#This Row],[Date]]</f>
        <v>196</v>
      </c>
      <c r="I614" s="7" t="s">
        <v>3392</v>
      </c>
      <c r="J614" s="7" t="s">
        <v>2337</v>
      </c>
      <c r="K614" s="7"/>
    </row>
    <row r="615" spans="1:11" hidden="1">
      <c r="A615" s="232">
        <v>45447</v>
      </c>
      <c r="B615" s="241">
        <v>45</v>
      </c>
      <c r="C615" s="252" t="s">
        <v>3427</v>
      </c>
      <c r="D615" s="252" t="s">
        <v>3428</v>
      </c>
      <c r="E615" s="252" t="s">
        <v>3429</v>
      </c>
      <c r="F615" s="258" t="str">
        <f>VLOOKUP(D615,Parts!D:N, 11,FALSE)</f>
        <v>10567316_01</v>
      </c>
      <c r="G615" s="242" t="s">
        <v>3627</v>
      </c>
      <c r="H615" s="16">
        <f ca="1">TODAY()-표1[[#This Row],[Date]]</f>
        <v>706</v>
      </c>
      <c r="I615" s="7" t="s">
        <v>3392</v>
      </c>
      <c r="J615" s="7" t="s">
        <v>2337</v>
      </c>
      <c r="K615" s="7"/>
    </row>
    <row r="616" spans="1:11" hidden="1">
      <c r="A616" s="232">
        <v>45441</v>
      </c>
      <c r="B616" s="241">
        <v>26</v>
      </c>
      <c r="C616" s="252" t="s">
        <v>3389</v>
      </c>
      <c r="D616" s="252" t="s">
        <v>3340</v>
      </c>
      <c r="E616" s="252" t="s">
        <v>3390</v>
      </c>
      <c r="F616" s="258" t="str">
        <f>VLOOKUP(D616,Parts!D:N, 11,FALSE)</f>
        <v>10764610_01</v>
      </c>
      <c r="G616" s="242" t="s">
        <v>3566</v>
      </c>
      <c r="H616" s="16">
        <f>A574-표1[[#This Row],[Date]]</f>
        <v>49</v>
      </c>
      <c r="I616" s="7" t="s">
        <v>3392</v>
      </c>
      <c r="J616" s="7" t="s">
        <v>2337</v>
      </c>
      <c r="K616" s="7"/>
    </row>
    <row r="617" spans="1:11">
      <c r="A617" s="232">
        <v>45439</v>
      </c>
      <c r="B617" s="241">
        <v>90</v>
      </c>
      <c r="C617" s="252" t="s">
        <v>3432</v>
      </c>
      <c r="D617" s="252" t="s">
        <v>3803</v>
      </c>
      <c r="E617" s="252"/>
      <c r="F617" s="258" t="str">
        <f>VLOOKUP(D617,Parts!D:N, 11,FALSE)</f>
        <v>10611156_03</v>
      </c>
      <c r="G617" s="242" t="s">
        <v>3628</v>
      </c>
      <c r="H617" s="16">
        <f ca="1">TODAY()-표1[[#This Row],[Date]]</f>
        <v>714</v>
      </c>
      <c r="I617" s="7" t="s">
        <v>3392</v>
      </c>
      <c r="J617" s="7" t="s">
        <v>2337</v>
      </c>
      <c r="K617" s="7"/>
    </row>
    <row r="618" spans="1:11">
      <c r="A618" s="232">
        <v>45433</v>
      </c>
      <c r="B618" s="241">
        <v>41</v>
      </c>
      <c r="C618" s="252" t="s">
        <v>3432</v>
      </c>
      <c r="D618" s="252" t="s">
        <v>3803</v>
      </c>
      <c r="E618" s="252"/>
      <c r="F618" s="258" t="str">
        <f>VLOOKUP(D618,Parts!D:N, 11,FALSE)</f>
        <v>10611156_03</v>
      </c>
      <c r="G618" s="242" t="s">
        <v>3629</v>
      </c>
      <c r="H618" s="16">
        <f ca="1">TODAY()-표1[[#This Row],[Date]]</f>
        <v>720</v>
      </c>
      <c r="I618" s="7" t="s">
        <v>3392</v>
      </c>
      <c r="J618" s="7" t="s">
        <v>2337</v>
      </c>
      <c r="K618" s="7"/>
    </row>
    <row r="619" spans="1:11" hidden="1">
      <c r="A619" s="232">
        <v>45433</v>
      </c>
      <c r="B619" s="241">
        <v>41</v>
      </c>
      <c r="C619" s="252" t="s">
        <v>3411</v>
      </c>
      <c r="D619" s="252" t="s">
        <v>459</v>
      </c>
      <c r="E619" s="252" t="s">
        <v>3370</v>
      </c>
      <c r="F619" s="258">
        <f>VLOOKUP(D619,Parts!D:N, 11,FALSE)</f>
        <v>10404892</v>
      </c>
      <c r="G619" s="242" t="s">
        <v>3519</v>
      </c>
      <c r="H619" s="16">
        <f ca="1">TODAY()-표1[[#This Row],[Date]]</f>
        <v>720</v>
      </c>
      <c r="I619" s="7" t="s">
        <v>3392</v>
      </c>
      <c r="J619" s="7" t="s">
        <v>3197</v>
      </c>
      <c r="K619" s="7" t="s">
        <v>3607</v>
      </c>
    </row>
    <row r="620" spans="1:11" hidden="1">
      <c r="A620" s="232">
        <v>45429</v>
      </c>
      <c r="B620" s="241">
        <v>72</v>
      </c>
      <c r="C620" s="252" t="s">
        <v>3427</v>
      </c>
      <c r="D620" s="252" t="s">
        <v>3428</v>
      </c>
      <c r="E620" s="252" t="s">
        <v>3429</v>
      </c>
      <c r="F620" s="258" t="str">
        <f>VLOOKUP(D620,Parts!D:N, 11,FALSE)</f>
        <v>10567316_01</v>
      </c>
      <c r="G620" s="242" t="s">
        <v>3630</v>
      </c>
      <c r="H620" s="16">
        <f ca="1">TODAY()-표1[[#This Row],[Date]]</f>
        <v>724</v>
      </c>
      <c r="I620" s="7" t="s">
        <v>3392</v>
      </c>
      <c r="J620" s="7" t="s">
        <v>2337</v>
      </c>
      <c r="K620" s="7"/>
    </row>
    <row r="621" spans="1:11" hidden="1">
      <c r="A621" s="232">
        <v>45429</v>
      </c>
      <c r="B621" s="241">
        <v>79</v>
      </c>
      <c r="C621" s="252" t="s">
        <v>3389</v>
      </c>
      <c r="D621" s="252" t="s">
        <v>3340</v>
      </c>
      <c r="E621" s="252" t="s">
        <v>3390</v>
      </c>
      <c r="F621" s="258" t="str">
        <f>VLOOKUP(D621,Parts!D:N, 11,FALSE)</f>
        <v>10764610_01</v>
      </c>
      <c r="G621" s="242" t="s">
        <v>3566</v>
      </c>
      <c r="H621" s="16">
        <f ca="1">TODAY()-표1[[#This Row],[Date]]</f>
        <v>724</v>
      </c>
      <c r="I621" s="7" t="s">
        <v>3392</v>
      </c>
      <c r="J621" s="7" t="s">
        <v>2337</v>
      </c>
      <c r="K621" s="7"/>
    </row>
    <row r="622" spans="1:11" hidden="1">
      <c r="A622" s="232">
        <v>45407</v>
      </c>
      <c r="B622" s="241">
        <v>39</v>
      </c>
      <c r="C622" s="252" t="s">
        <v>3389</v>
      </c>
      <c r="D622" s="252" t="s">
        <v>3340</v>
      </c>
      <c r="E622" s="252" t="s">
        <v>3390</v>
      </c>
      <c r="F622" s="258" t="str">
        <f>VLOOKUP(D622,Parts!D:N, 11,FALSE)</f>
        <v>10764610_01</v>
      </c>
      <c r="G622" s="242" t="s">
        <v>3576</v>
      </c>
      <c r="H622" s="16">
        <f>A427-표1[[#This Row],[Date]]</f>
        <v>209</v>
      </c>
      <c r="I622" s="7" t="s">
        <v>3392</v>
      </c>
      <c r="J622" s="7" t="s">
        <v>2337</v>
      </c>
      <c r="K622" s="7"/>
    </row>
    <row r="623" spans="1:11" ht="15" hidden="1">
      <c r="A623" s="232">
        <v>45403</v>
      </c>
      <c r="B623" s="241">
        <v>89</v>
      </c>
      <c r="C623" s="252" t="s">
        <v>478</v>
      </c>
      <c r="D623" s="252" t="s">
        <v>476</v>
      </c>
      <c r="E623" s="91" t="s">
        <v>3440</v>
      </c>
      <c r="F623" s="258">
        <f>VLOOKUP(D623,Parts!D:N, 11,FALSE)</f>
        <v>10867661</v>
      </c>
      <c r="G623" s="242" t="s">
        <v>3619</v>
      </c>
      <c r="H623" s="16">
        <f ca="1">TODAY()-표1[[#This Row],[Date]]</f>
        <v>750</v>
      </c>
      <c r="I623" s="7" t="s">
        <v>3392</v>
      </c>
      <c r="J623" s="7" t="s">
        <v>3197</v>
      </c>
      <c r="K623" s="7" t="s">
        <v>3607</v>
      </c>
    </row>
    <row r="624" spans="1:11" hidden="1">
      <c r="A624" s="232">
        <v>45398</v>
      </c>
      <c r="B624" s="241">
        <v>87</v>
      </c>
      <c r="C624" s="252" t="s">
        <v>3389</v>
      </c>
      <c r="D624" s="252" t="s">
        <v>3340</v>
      </c>
      <c r="E624" s="252" t="s">
        <v>3390</v>
      </c>
      <c r="F624" s="258" t="str">
        <f>VLOOKUP(D624,Parts!D:N, 11,FALSE)</f>
        <v>10764610_01</v>
      </c>
      <c r="G624" s="242" t="s">
        <v>3566</v>
      </c>
      <c r="H624" s="16">
        <f>A478-표1[[#This Row],[Date]]</f>
        <v>157</v>
      </c>
      <c r="I624" s="7" t="s">
        <v>3392</v>
      </c>
      <c r="J624" s="7" t="s">
        <v>2337</v>
      </c>
      <c r="K624" s="7"/>
    </row>
    <row r="625" spans="1:11" hidden="1">
      <c r="A625" s="232">
        <v>45394</v>
      </c>
      <c r="B625" s="241">
        <v>53</v>
      </c>
      <c r="C625" s="252" t="s">
        <v>3389</v>
      </c>
      <c r="D625" s="252" t="s">
        <v>3340</v>
      </c>
      <c r="E625" s="252" t="s">
        <v>3390</v>
      </c>
      <c r="F625" s="258" t="str">
        <f>VLOOKUP(D625,Parts!D:N, 11,FALSE)</f>
        <v>10764610_01</v>
      </c>
      <c r="G625" s="242" t="s">
        <v>3566</v>
      </c>
      <c r="H625" s="16">
        <f ca="1">TODAY()-표1[[#This Row],[Date]]</f>
        <v>759</v>
      </c>
      <c r="I625" s="7" t="s">
        <v>3392</v>
      </c>
      <c r="J625" s="7" t="s">
        <v>2337</v>
      </c>
      <c r="K625" s="7"/>
    </row>
    <row r="626" spans="1:11" hidden="1">
      <c r="A626" s="232">
        <v>45393</v>
      </c>
      <c r="B626" s="241">
        <v>31</v>
      </c>
      <c r="C626" s="252" t="s">
        <v>3389</v>
      </c>
      <c r="D626" s="252" t="s">
        <v>3340</v>
      </c>
      <c r="E626" s="252" t="s">
        <v>3390</v>
      </c>
      <c r="F626" s="258" t="str">
        <f>VLOOKUP(D626,Parts!D:N, 11,FALSE)</f>
        <v>10764610_01</v>
      </c>
      <c r="G626" s="242" t="s">
        <v>3566</v>
      </c>
      <c r="H626" s="16">
        <f ca="1">TODAY()-표1[[#This Row],[Date]]</f>
        <v>760</v>
      </c>
      <c r="I626" s="7" t="s">
        <v>3392</v>
      </c>
      <c r="J626" s="7" t="s">
        <v>2337</v>
      </c>
      <c r="K626" s="7"/>
    </row>
    <row r="627" spans="1:11" hidden="1">
      <c r="A627" s="232">
        <v>45391</v>
      </c>
      <c r="B627" s="241">
        <v>67</v>
      </c>
      <c r="C627" s="252" t="s">
        <v>3389</v>
      </c>
      <c r="D627" s="252" t="s">
        <v>3340</v>
      </c>
      <c r="E627" s="252" t="s">
        <v>3390</v>
      </c>
      <c r="F627" s="258" t="str">
        <f>VLOOKUP(D627,Parts!D:N, 11,FALSE)</f>
        <v>10764610_01</v>
      </c>
      <c r="G627" s="242" t="s">
        <v>3566</v>
      </c>
      <c r="H627" s="16">
        <f>A554-표1[[#This Row],[Date]]</f>
        <v>111</v>
      </c>
      <c r="I627" s="7" t="s">
        <v>3392</v>
      </c>
      <c r="J627" s="7" t="s">
        <v>2337</v>
      </c>
      <c r="K627" s="7"/>
    </row>
    <row r="628" spans="1:11" hidden="1">
      <c r="A628" s="232">
        <v>45385</v>
      </c>
      <c r="B628" s="241">
        <v>3</v>
      </c>
      <c r="C628" s="252" t="s">
        <v>3389</v>
      </c>
      <c r="D628" s="252" t="s">
        <v>3340</v>
      </c>
      <c r="E628" s="252" t="s">
        <v>3390</v>
      </c>
      <c r="F628" s="258" t="str">
        <f>VLOOKUP(D628,Parts!D:N, 11,FALSE)</f>
        <v>10764610_01</v>
      </c>
      <c r="G628" s="242" t="s">
        <v>3566</v>
      </c>
      <c r="H628" s="16">
        <f ca="1">TODAY()-표1[[#This Row],[Date]]</f>
        <v>768</v>
      </c>
      <c r="I628" s="7" t="s">
        <v>3392</v>
      </c>
      <c r="J628" s="7" t="s">
        <v>2337</v>
      </c>
      <c r="K628" s="7"/>
    </row>
    <row r="629" spans="1:11" hidden="1">
      <c r="A629" s="232">
        <v>45384</v>
      </c>
      <c r="B629" s="241">
        <v>80</v>
      </c>
      <c r="C629" s="252" t="s">
        <v>3389</v>
      </c>
      <c r="D629" s="252" t="s">
        <v>3340</v>
      </c>
      <c r="E629" s="252" t="s">
        <v>3390</v>
      </c>
      <c r="F629" s="258" t="str">
        <f>VLOOKUP(D629,Parts!D:N, 11,FALSE)</f>
        <v>10764610_01</v>
      </c>
      <c r="G629" s="242" t="s">
        <v>3566</v>
      </c>
      <c r="H629" s="16">
        <f>A470-표1[[#This Row],[Date]]</f>
        <v>171</v>
      </c>
      <c r="I629" s="7" t="s">
        <v>3392</v>
      </c>
      <c r="J629" s="7" t="s">
        <v>2337</v>
      </c>
      <c r="K629" s="7"/>
    </row>
    <row r="630" spans="1:11" hidden="1">
      <c r="A630" s="232">
        <v>45379</v>
      </c>
      <c r="B630" s="241">
        <v>96</v>
      </c>
      <c r="C630" s="252" t="s">
        <v>3411</v>
      </c>
      <c r="D630" s="252" t="s">
        <v>459</v>
      </c>
      <c r="E630" s="252" t="s">
        <v>3370</v>
      </c>
      <c r="F630" s="258">
        <f>VLOOKUP(D630,Parts!D:N, 11,FALSE)</f>
        <v>10404892</v>
      </c>
      <c r="G630" s="242" t="s">
        <v>3631</v>
      </c>
      <c r="H630" s="16">
        <f ca="1">TODAY()-표1[[#This Row],[Date]]</f>
        <v>774</v>
      </c>
      <c r="I630" s="7" t="s">
        <v>3392</v>
      </c>
      <c r="J630" s="7" t="s">
        <v>2337</v>
      </c>
      <c r="K630" s="7"/>
    </row>
    <row r="631" spans="1:11" hidden="1">
      <c r="A631" s="232">
        <v>45379</v>
      </c>
      <c r="B631" s="241">
        <v>58</v>
      </c>
      <c r="C631" s="252" t="s">
        <v>3559</v>
      </c>
      <c r="D631" s="252" t="s">
        <v>3632</v>
      </c>
      <c r="E631" s="252"/>
      <c r="F631" s="258" t="e">
        <f>VLOOKUP(D631,Parts!D:N, 11,FALSE)</f>
        <v>#N/A</v>
      </c>
      <c r="G631" s="242"/>
      <c r="H631" s="16">
        <f ca="1">TODAY()-표1[[#This Row],[Date]]</f>
        <v>774</v>
      </c>
      <c r="I631" s="7" t="s">
        <v>3392</v>
      </c>
      <c r="J631" s="7" t="s">
        <v>3197</v>
      </c>
      <c r="K631" s="7"/>
    </row>
    <row r="632" spans="1:11" hidden="1">
      <c r="A632" s="232">
        <v>45378</v>
      </c>
      <c r="B632" s="241">
        <v>47</v>
      </c>
      <c r="C632" s="252" t="s">
        <v>3389</v>
      </c>
      <c r="D632" s="252" t="s">
        <v>3340</v>
      </c>
      <c r="E632" s="252" t="s">
        <v>3390</v>
      </c>
      <c r="F632" s="258" t="str">
        <f>VLOOKUP(D632,Parts!D:N, 11,FALSE)</f>
        <v>10764610_01</v>
      </c>
      <c r="G632" s="242" t="s">
        <v>3566</v>
      </c>
      <c r="H632" s="16">
        <f ca="1">TODAY()-표1[[#This Row],[Date]]</f>
        <v>775</v>
      </c>
      <c r="I632" s="7" t="s">
        <v>3392</v>
      </c>
      <c r="J632" s="7" t="s">
        <v>2337</v>
      </c>
      <c r="K632" s="7"/>
    </row>
    <row r="633" spans="1:11" ht="15" hidden="1">
      <c r="A633" s="232">
        <v>45377</v>
      </c>
      <c r="B633" s="241">
        <v>28</v>
      </c>
      <c r="C633" s="252" t="s">
        <v>478</v>
      </c>
      <c r="D633" s="252" t="s">
        <v>476</v>
      </c>
      <c r="E633" s="91" t="s">
        <v>3440</v>
      </c>
      <c r="F633" s="258">
        <f>VLOOKUP(D633,Parts!D:N, 11,FALSE)</f>
        <v>10867661</v>
      </c>
      <c r="G633" s="242" t="s">
        <v>3619</v>
      </c>
      <c r="H633" s="16">
        <f ca="1">TODAY()-표1[[#This Row],[Date]]</f>
        <v>776</v>
      </c>
      <c r="I633" s="7" t="s">
        <v>3392</v>
      </c>
      <c r="J633" s="7" t="s">
        <v>3197</v>
      </c>
      <c r="K633" s="7" t="s">
        <v>3607</v>
      </c>
    </row>
    <row r="634" spans="1:11" ht="15" hidden="1">
      <c r="A634" s="232">
        <v>45377</v>
      </c>
      <c r="B634" s="241">
        <v>72</v>
      </c>
      <c r="C634" s="252" t="s">
        <v>478</v>
      </c>
      <c r="D634" s="252" t="s">
        <v>476</v>
      </c>
      <c r="E634" s="91" t="s">
        <v>3440</v>
      </c>
      <c r="F634" s="258">
        <f>VLOOKUP(D634,Parts!D:N, 11,FALSE)</f>
        <v>10867661</v>
      </c>
      <c r="G634" s="242" t="s">
        <v>3619</v>
      </c>
      <c r="H634" s="16">
        <f ca="1">TODAY()-표1[[#This Row],[Date]]</f>
        <v>776</v>
      </c>
      <c r="I634" s="7" t="s">
        <v>3392</v>
      </c>
      <c r="J634" s="7" t="s">
        <v>3197</v>
      </c>
      <c r="K634" s="7" t="s">
        <v>3607</v>
      </c>
    </row>
    <row r="635" spans="1:11" hidden="1">
      <c r="A635" s="232">
        <v>45370</v>
      </c>
      <c r="B635" s="241">
        <v>32</v>
      </c>
      <c r="C635" s="252" t="s">
        <v>3427</v>
      </c>
      <c r="D635" s="252" t="s">
        <v>3428</v>
      </c>
      <c r="E635" s="252" t="s">
        <v>3429</v>
      </c>
      <c r="F635" s="258" t="str">
        <f>VLOOKUP(D635,Parts!D:N, 11,FALSE)</f>
        <v>10567316_01</v>
      </c>
      <c r="G635" s="242" t="s">
        <v>3633</v>
      </c>
      <c r="H635" s="16">
        <f>A281-표1[[#This Row],[Date]]</f>
        <v>443</v>
      </c>
      <c r="I635" s="7" t="s">
        <v>3392</v>
      </c>
      <c r="J635" s="7" t="s">
        <v>3197</v>
      </c>
      <c r="K635" s="7"/>
    </row>
    <row r="636" spans="1:11" hidden="1">
      <c r="A636" s="232">
        <v>45369</v>
      </c>
      <c r="B636" s="241">
        <v>34</v>
      </c>
      <c r="C636" s="252" t="s">
        <v>3389</v>
      </c>
      <c r="D636" s="252" t="s">
        <v>3340</v>
      </c>
      <c r="E636" s="252" t="s">
        <v>3390</v>
      </c>
      <c r="F636" s="258" t="str">
        <f>VLOOKUP(D636,Parts!D:N, 11,FALSE)</f>
        <v>10764610_01</v>
      </c>
      <c r="G636" s="242" t="s">
        <v>3566</v>
      </c>
      <c r="H636" s="16">
        <f>A550-표1[[#This Row],[Date]]</f>
        <v>136</v>
      </c>
      <c r="I636" s="7" t="s">
        <v>3392</v>
      </c>
      <c r="J636" s="7" t="s">
        <v>2337</v>
      </c>
      <c r="K636" s="7"/>
    </row>
    <row r="637" spans="1:11" hidden="1">
      <c r="A637" s="232">
        <v>45369</v>
      </c>
      <c r="B637" s="241">
        <v>34</v>
      </c>
      <c r="C637" s="252" t="s">
        <v>3433</v>
      </c>
      <c r="D637" s="252" t="s">
        <v>3340</v>
      </c>
      <c r="E637" s="252" t="s">
        <v>3449</v>
      </c>
      <c r="F637" s="258" t="str">
        <f>VLOOKUP(D637,Parts!D:N, 11,FALSE)</f>
        <v>10764610_01</v>
      </c>
      <c r="G637" s="242" t="s">
        <v>3566</v>
      </c>
      <c r="H637" s="16">
        <f ca="1">TODAY()-표1[[#This Row],[Date]]</f>
        <v>784</v>
      </c>
      <c r="I637" s="7" t="s">
        <v>3392</v>
      </c>
      <c r="J637" s="7" t="s">
        <v>2337</v>
      </c>
      <c r="K637" s="7"/>
    </row>
    <row r="638" spans="1:11" ht="15" hidden="1">
      <c r="A638" s="232">
        <v>45369</v>
      </c>
      <c r="B638" s="241">
        <v>32</v>
      </c>
      <c r="C638" s="252" t="s">
        <v>478</v>
      </c>
      <c r="D638" s="252" t="s">
        <v>476</v>
      </c>
      <c r="E638" s="91" t="s">
        <v>3440</v>
      </c>
      <c r="F638" s="258">
        <f>VLOOKUP(D638,Parts!D:N, 11,FALSE)</f>
        <v>10867661</v>
      </c>
      <c r="G638" s="242" t="s">
        <v>3619</v>
      </c>
      <c r="H638" s="16">
        <f ca="1">TODAY()-표1[[#This Row],[Date]]</f>
        <v>784</v>
      </c>
      <c r="I638" s="7" t="s">
        <v>3392</v>
      </c>
      <c r="J638" s="7" t="s">
        <v>3197</v>
      </c>
      <c r="K638" s="7" t="s">
        <v>3607</v>
      </c>
    </row>
    <row r="639" spans="1:11" hidden="1">
      <c r="A639" s="232">
        <v>45367</v>
      </c>
      <c r="B639" s="241">
        <v>69</v>
      </c>
      <c r="C639" s="252" t="s">
        <v>1715</v>
      </c>
      <c r="D639" s="252" t="s">
        <v>3509</v>
      </c>
      <c r="E639" s="252"/>
      <c r="F639" s="258">
        <f>VLOOKUP(D639,Parts!D:N, 11,FALSE)</f>
        <v>10408341</v>
      </c>
      <c r="G639" s="242" t="s">
        <v>3634</v>
      </c>
      <c r="H639" s="16">
        <f ca="1">TODAY()-표1[[#This Row],[Date]]</f>
        <v>786</v>
      </c>
      <c r="I639" s="7" t="s">
        <v>3392</v>
      </c>
      <c r="J639" s="7" t="s">
        <v>3197</v>
      </c>
      <c r="K639" s="7" t="s">
        <v>3607</v>
      </c>
    </row>
    <row r="640" spans="1:11" hidden="1">
      <c r="A640" s="232">
        <v>45365</v>
      </c>
      <c r="B640" s="241">
        <v>56</v>
      </c>
      <c r="C640" s="252" t="s">
        <v>3559</v>
      </c>
      <c r="D640" s="252" t="s">
        <v>3632</v>
      </c>
      <c r="E640" s="252"/>
      <c r="F640" s="258" t="e">
        <f>VLOOKUP(D640,Parts!D:N, 11,FALSE)</f>
        <v>#N/A</v>
      </c>
      <c r="G640" s="242"/>
      <c r="H640" s="16">
        <f ca="1">TODAY()-표1[[#This Row],[Date]]</f>
        <v>788</v>
      </c>
      <c r="I640" s="7" t="s">
        <v>3392</v>
      </c>
      <c r="J640" s="7" t="s">
        <v>3197</v>
      </c>
      <c r="K640" s="7"/>
    </row>
    <row r="641" spans="1:11">
      <c r="A641" s="232">
        <v>45364</v>
      </c>
      <c r="B641" s="241">
        <v>68</v>
      </c>
      <c r="C641" s="252" t="s">
        <v>3432</v>
      </c>
      <c r="D641" s="252" t="s">
        <v>3803</v>
      </c>
      <c r="E641" s="252"/>
      <c r="F641" s="258" t="str">
        <f>VLOOKUP(D641,Parts!D:N, 11,FALSE)</f>
        <v>10611156_03</v>
      </c>
      <c r="G641" s="242" t="s">
        <v>3635</v>
      </c>
      <c r="H641" s="16">
        <f ca="1">TODAY()-표1[[#This Row],[Date]]</f>
        <v>789</v>
      </c>
      <c r="I641" s="7" t="s">
        <v>3392</v>
      </c>
      <c r="J641" s="7" t="s">
        <v>2337</v>
      </c>
      <c r="K641" s="7"/>
    </row>
    <row r="642" spans="1:11" hidden="1">
      <c r="A642" s="232">
        <v>45363</v>
      </c>
      <c r="B642" s="241">
        <v>56</v>
      </c>
      <c r="C642" s="252" t="s">
        <v>3562</v>
      </c>
      <c r="D642" s="252" t="s">
        <v>3563</v>
      </c>
      <c r="E642" s="252" t="s">
        <v>3186</v>
      </c>
      <c r="F642" s="258" t="e">
        <f>VLOOKUP(D642,Parts!D:N, 11,FALSE)</f>
        <v>#N/A</v>
      </c>
      <c r="G642" s="242" t="s">
        <v>3636</v>
      </c>
      <c r="H642" s="16">
        <f ca="1">TODAY()-표1[[#This Row],[Date]]</f>
        <v>790</v>
      </c>
      <c r="I642" s="7" t="s">
        <v>3392</v>
      </c>
      <c r="J642" s="7" t="s">
        <v>3197</v>
      </c>
      <c r="K642" s="7"/>
    </row>
    <row r="643" spans="1:11" hidden="1">
      <c r="A643" s="232">
        <v>45358</v>
      </c>
      <c r="B643" s="241">
        <v>32</v>
      </c>
      <c r="C643" s="252" t="s">
        <v>3389</v>
      </c>
      <c r="D643" s="252" t="s">
        <v>3340</v>
      </c>
      <c r="E643" s="252" t="s">
        <v>3390</v>
      </c>
      <c r="F643" s="258" t="str">
        <f>VLOOKUP(D643,Parts!D:N, 11,FALSE)</f>
        <v>10764610_01</v>
      </c>
      <c r="G643" s="242" t="s">
        <v>3566</v>
      </c>
      <c r="H643" s="16">
        <f>A516-표1[[#This Row],[Date]]</f>
        <v>183</v>
      </c>
      <c r="I643" s="7" t="s">
        <v>3392</v>
      </c>
      <c r="J643" s="7" t="s">
        <v>2337</v>
      </c>
      <c r="K643" s="7"/>
    </row>
    <row r="644" spans="1:11">
      <c r="A644" s="232">
        <v>45357</v>
      </c>
      <c r="B644" s="241">
        <v>56</v>
      </c>
      <c r="C644" s="252" t="s">
        <v>3432</v>
      </c>
      <c r="D644" s="252" t="s">
        <v>3803</v>
      </c>
      <c r="E644" s="252"/>
      <c r="F644" s="258" t="str">
        <f>VLOOKUP(D644,Parts!D:N, 11,FALSE)</f>
        <v>10611156_03</v>
      </c>
      <c r="G644" s="242" t="s">
        <v>3637</v>
      </c>
      <c r="H644" s="16">
        <f ca="1">TODAY()-표1[[#This Row],[Date]]</f>
        <v>796</v>
      </c>
      <c r="I644" s="7" t="s">
        <v>3392</v>
      </c>
      <c r="J644" s="7" t="s">
        <v>2337</v>
      </c>
      <c r="K644" s="7"/>
    </row>
    <row r="645" spans="1:11" hidden="1">
      <c r="A645" s="232">
        <v>45357</v>
      </c>
      <c r="B645" s="241">
        <v>58</v>
      </c>
      <c r="C645" s="252" t="s">
        <v>3411</v>
      </c>
      <c r="D645" s="252" t="s">
        <v>459</v>
      </c>
      <c r="E645" s="252" t="s">
        <v>3370</v>
      </c>
      <c r="F645" s="258">
        <f>VLOOKUP(D645,Parts!D:N, 11,FALSE)</f>
        <v>10404892</v>
      </c>
      <c r="G645" s="242" t="s">
        <v>3638</v>
      </c>
      <c r="H645" s="16">
        <f ca="1">TODAY()-표1[[#This Row],[Date]]</f>
        <v>796</v>
      </c>
      <c r="I645" s="7" t="s">
        <v>3547</v>
      </c>
      <c r="J645" s="7"/>
      <c r="K645" s="7"/>
    </row>
    <row r="646" spans="1:11" hidden="1">
      <c r="A646" s="232">
        <v>45355</v>
      </c>
      <c r="B646" s="241">
        <v>75</v>
      </c>
      <c r="C646" s="252" t="s">
        <v>3389</v>
      </c>
      <c r="D646" s="252" t="s">
        <v>3340</v>
      </c>
      <c r="E646" s="252" t="s">
        <v>3390</v>
      </c>
      <c r="F646" s="258" t="str">
        <f>VLOOKUP(D646,Parts!D:N, 11,FALSE)</f>
        <v>10764610_01</v>
      </c>
      <c r="G646" s="242" t="s">
        <v>3566</v>
      </c>
      <c r="H646" s="16">
        <f>A536-표1[[#This Row],[Date]]</f>
        <v>168</v>
      </c>
      <c r="I646" s="7" t="s">
        <v>3392</v>
      </c>
      <c r="J646" s="7" t="s">
        <v>2337</v>
      </c>
      <c r="K646" s="7"/>
    </row>
    <row r="647" spans="1:11" hidden="1">
      <c r="A647" s="232">
        <v>45355</v>
      </c>
      <c r="B647" s="241">
        <v>23</v>
      </c>
      <c r="C647" s="252" t="s">
        <v>3389</v>
      </c>
      <c r="D647" s="252" t="s">
        <v>3340</v>
      </c>
      <c r="E647" s="252" t="s">
        <v>3390</v>
      </c>
      <c r="F647" s="258" t="str">
        <f>VLOOKUP(D647,Parts!D:N, 11,FALSE)</f>
        <v>10764610_01</v>
      </c>
      <c r="G647" s="242" t="s">
        <v>3566</v>
      </c>
      <c r="H647" s="16">
        <f>A520-표1[[#This Row],[Date]]</f>
        <v>184</v>
      </c>
      <c r="I647" s="7" t="s">
        <v>3392</v>
      </c>
      <c r="J647" s="7" t="s">
        <v>2337</v>
      </c>
      <c r="K647" s="7"/>
    </row>
    <row r="648" spans="1:11" hidden="1">
      <c r="A648" s="232">
        <v>45349</v>
      </c>
      <c r="B648" s="241">
        <v>58</v>
      </c>
      <c r="C648" s="252" t="s">
        <v>3411</v>
      </c>
      <c r="D648" s="252" t="s">
        <v>459</v>
      </c>
      <c r="E648" s="252" t="s">
        <v>3370</v>
      </c>
      <c r="F648" s="258">
        <f>VLOOKUP(D648,Parts!D:N, 11,FALSE)</f>
        <v>10404892</v>
      </c>
      <c r="G648" s="242" t="s">
        <v>3639</v>
      </c>
      <c r="H648" s="16">
        <f ca="1">TODAY()-표1[[#This Row],[Date]]</f>
        <v>804</v>
      </c>
      <c r="I648" s="7" t="s">
        <v>3547</v>
      </c>
      <c r="J648" s="7" t="s">
        <v>3197</v>
      </c>
      <c r="K648" s="7" t="s">
        <v>3607</v>
      </c>
    </row>
    <row r="649" spans="1:11" hidden="1">
      <c r="A649" s="232">
        <v>45349</v>
      </c>
      <c r="B649" s="241">
        <v>66</v>
      </c>
      <c r="C649" s="252" t="s">
        <v>3389</v>
      </c>
      <c r="D649" s="252" t="s">
        <v>3340</v>
      </c>
      <c r="E649" s="252" t="s">
        <v>3390</v>
      </c>
      <c r="F649" s="258" t="str">
        <f>VLOOKUP(D649,Parts!D:N, 11,FALSE)</f>
        <v>10764610_01</v>
      </c>
      <c r="G649" s="242" t="s">
        <v>3640</v>
      </c>
      <c r="H649" s="16">
        <f ca="1">TODAY()-표1[[#This Row],[Date]]</f>
        <v>804</v>
      </c>
      <c r="I649" s="7" t="s">
        <v>3392</v>
      </c>
      <c r="J649" s="7" t="s">
        <v>2337</v>
      </c>
      <c r="K649" s="7"/>
    </row>
    <row r="650" spans="1:11" hidden="1">
      <c r="A650" s="232">
        <v>45349</v>
      </c>
      <c r="B650" s="241">
        <v>7</v>
      </c>
      <c r="C650" s="252" t="s">
        <v>3389</v>
      </c>
      <c r="D650" s="252" t="s">
        <v>3340</v>
      </c>
      <c r="E650" s="252" t="s">
        <v>3390</v>
      </c>
      <c r="F650" s="258" t="str">
        <f>VLOOKUP(D650,Parts!D:N, 11,FALSE)</f>
        <v>10764610_01</v>
      </c>
      <c r="G650" s="242" t="s">
        <v>3566</v>
      </c>
      <c r="H650" s="16">
        <f ca="1">TODAY()-표1[[#This Row],[Date]]</f>
        <v>804</v>
      </c>
      <c r="I650" s="7" t="s">
        <v>3392</v>
      </c>
      <c r="J650" s="7" t="s">
        <v>2337</v>
      </c>
      <c r="K650" s="7"/>
    </row>
    <row r="651" spans="1:11" hidden="1">
      <c r="A651" s="232">
        <v>45343</v>
      </c>
      <c r="B651" s="241">
        <v>32</v>
      </c>
      <c r="C651" s="252" t="s">
        <v>3451</v>
      </c>
      <c r="D651" s="252" t="s">
        <v>3528</v>
      </c>
      <c r="E651" s="252" t="s">
        <v>409</v>
      </c>
      <c r="F651" s="258" t="str">
        <f>VLOOKUP(D651,Parts!D:N, 11,FALSE)</f>
        <v>10411039_01</v>
      </c>
      <c r="G651" s="242" t="s">
        <v>3641</v>
      </c>
      <c r="H651" s="16">
        <f ca="1">TODAY()-표1[[#This Row],[Date]]</f>
        <v>810</v>
      </c>
      <c r="I651" s="7" t="s">
        <v>3392</v>
      </c>
      <c r="J651" s="7" t="s">
        <v>3197</v>
      </c>
      <c r="K651" s="7" t="s">
        <v>3607</v>
      </c>
    </row>
    <row r="652" spans="1:11" hidden="1">
      <c r="A652" s="232">
        <v>45343</v>
      </c>
      <c r="B652" s="241">
        <v>38</v>
      </c>
      <c r="C652" s="252" t="s">
        <v>3389</v>
      </c>
      <c r="D652" s="252" t="s">
        <v>3340</v>
      </c>
      <c r="E652" s="252" t="s">
        <v>3390</v>
      </c>
      <c r="F652" s="258" t="str">
        <f>VLOOKUP(D652,Parts!D:N, 11,FALSE)</f>
        <v>10764610_01</v>
      </c>
      <c r="G652" s="242" t="s">
        <v>3642</v>
      </c>
      <c r="H652" s="16">
        <f>A531-표1[[#This Row],[Date]]</f>
        <v>184</v>
      </c>
      <c r="I652" s="7" t="s">
        <v>3392</v>
      </c>
      <c r="J652" s="7" t="s">
        <v>2337</v>
      </c>
      <c r="K652" s="7"/>
    </row>
    <row r="653" spans="1:11" hidden="1">
      <c r="A653" s="232">
        <v>45342</v>
      </c>
      <c r="B653" s="241">
        <v>32</v>
      </c>
      <c r="C653" s="252" t="s">
        <v>3411</v>
      </c>
      <c r="D653" s="252" t="s">
        <v>459</v>
      </c>
      <c r="E653" s="252" t="s">
        <v>3370</v>
      </c>
      <c r="F653" s="258">
        <f>VLOOKUP(D653,Parts!D:N, 11,FALSE)</f>
        <v>10404892</v>
      </c>
      <c r="G653" s="242" t="s">
        <v>3519</v>
      </c>
      <c r="H653" s="16">
        <f>A591-표1[[#This Row],[Date]]</f>
        <v>129</v>
      </c>
      <c r="I653" s="7" t="s">
        <v>3392</v>
      </c>
      <c r="J653" s="7" t="s">
        <v>3197</v>
      </c>
      <c r="K653" s="7" t="s">
        <v>3607</v>
      </c>
    </row>
    <row r="654" spans="1:11" ht="16.5" hidden="1">
      <c r="A654" s="232">
        <v>45335</v>
      </c>
      <c r="B654" s="241">
        <v>92</v>
      </c>
      <c r="C654" s="252" t="s">
        <v>3451</v>
      </c>
      <c r="D654" s="252" t="s">
        <v>3530</v>
      </c>
      <c r="E654" s="252" t="s">
        <v>3531</v>
      </c>
      <c r="F654" s="258" t="str">
        <f>VLOOKUP(D654,Parts!D:N, 11,FALSE)</f>
        <v>10411034_01</v>
      </c>
      <c r="G654" s="242" t="s">
        <v>3535</v>
      </c>
      <c r="H654" s="16">
        <f ca="1">TODAY()-표1[[#This Row],[Date]]</f>
        <v>818</v>
      </c>
      <c r="I654" s="7" t="s">
        <v>3392</v>
      </c>
      <c r="J654" s="7" t="s">
        <v>3197</v>
      </c>
      <c r="K654" s="7" t="s">
        <v>3607</v>
      </c>
    </row>
    <row r="655" spans="1:11" hidden="1">
      <c r="A655" s="232">
        <v>45329</v>
      </c>
      <c r="B655" s="241">
        <v>48</v>
      </c>
      <c r="C655" s="252" t="s">
        <v>3389</v>
      </c>
      <c r="D655" s="252" t="s">
        <v>3340</v>
      </c>
      <c r="E655" s="252" t="s">
        <v>3390</v>
      </c>
      <c r="F655" s="258" t="str">
        <f>VLOOKUP(D655,Parts!D:N, 11,FALSE)</f>
        <v>10764610_01</v>
      </c>
      <c r="G655" s="242" t="s">
        <v>3643</v>
      </c>
      <c r="H655" s="16">
        <f>A488-표1[[#This Row],[Date]]</f>
        <v>218</v>
      </c>
      <c r="I655" s="7" t="s">
        <v>3392</v>
      </c>
      <c r="J655" s="7" t="s">
        <v>2337</v>
      </c>
      <c r="K655" s="7"/>
    </row>
    <row r="656" spans="1:11" hidden="1">
      <c r="A656" s="232">
        <v>45329</v>
      </c>
      <c r="B656" s="241">
        <v>42</v>
      </c>
      <c r="C656" s="252" t="s">
        <v>3389</v>
      </c>
      <c r="D656" s="252" t="s">
        <v>3340</v>
      </c>
      <c r="E656" s="252" t="s">
        <v>3390</v>
      </c>
      <c r="F656" s="258" t="str">
        <f>VLOOKUP(D656,Parts!D:N, 11,FALSE)</f>
        <v>10764610_01</v>
      </c>
      <c r="G656" s="242" t="s">
        <v>3566</v>
      </c>
      <c r="H656" s="16">
        <f>A479-표1[[#This Row],[Date]]</f>
        <v>226</v>
      </c>
      <c r="I656" s="7" t="s">
        <v>3392</v>
      </c>
      <c r="J656" s="7" t="s">
        <v>2337</v>
      </c>
      <c r="K656" s="7"/>
    </row>
    <row r="657" spans="1:11">
      <c r="A657" s="232">
        <v>45328</v>
      </c>
      <c r="B657" s="241">
        <v>51</v>
      </c>
      <c r="C657" s="252" t="s">
        <v>3432</v>
      </c>
      <c r="D657" s="252" t="s">
        <v>3803</v>
      </c>
      <c r="E657" s="252"/>
      <c r="F657" s="258" t="str">
        <f>VLOOKUP(D657,Parts!D:N, 11,FALSE)</f>
        <v>10611156_03</v>
      </c>
      <c r="G657" s="242" t="s">
        <v>3644</v>
      </c>
      <c r="H657" s="16">
        <f ca="1">TODAY()-표1[[#This Row],[Date]]</f>
        <v>825</v>
      </c>
      <c r="I657" s="7" t="s">
        <v>3392</v>
      </c>
      <c r="J657" s="7" t="s">
        <v>3197</v>
      </c>
      <c r="K657" s="7" t="s">
        <v>3607</v>
      </c>
    </row>
    <row r="658" spans="1:11" hidden="1">
      <c r="A658" s="232">
        <v>45322</v>
      </c>
      <c r="B658" s="241">
        <v>65</v>
      </c>
      <c r="C658" s="252" t="s">
        <v>3389</v>
      </c>
      <c r="D658" s="252" t="s">
        <v>3340</v>
      </c>
      <c r="E658" s="252" t="s">
        <v>3390</v>
      </c>
      <c r="F658" s="258" t="str">
        <f>VLOOKUP(D658,Parts!D:N, 11,FALSE)</f>
        <v>10764610_01</v>
      </c>
      <c r="G658" s="242" t="s">
        <v>3645</v>
      </c>
      <c r="H658" s="16">
        <f>A356-표1[[#This Row],[Date]]</f>
        <v>406</v>
      </c>
      <c r="I658" s="7" t="s">
        <v>3392</v>
      </c>
      <c r="J658" s="7" t="s">
        <v>2337</v>
      </c>
      <c r="K658" s="7"/>
    </row>
    <row r="659" spans="1:11" hidden="1">
      <c r="A659" s="232">
        <v>45321</v>
      </c>
      <c r="B659" s="241">
        <v>28</v>
      </c>
      <c r="C659" s="252" t="s">
        <v>3389</v>
      </c>
      <c r="D659" s="252" t="s">
        <v>3340</v>
      </c>
      <c r="E659" s="252" t="s">
        <v>3390</v>
      </c>
      <c r="F659" s="258" t="str">
        <f>VLOOKUP(D659,Parts!D:N, 11,FALSE)</f>
        <v>10764610_01</v>
      </c>
      <c r="G659" s="242" t="s">
        <v>3646</v>
      </c>
      <c r="H659" s="16">
        <f>A526-표1[[#This Row],[Date]]</f>
        <v>211</v>
      </c>
      <c r="I659" s="7" t="s">
        <v>3392</v>
      </c>
      <c r="J659" s="7" t="s">
        <v>2337</v>
      </c>
      <c r="K659" s="7"/>
    </row>
    <row r="660" spans="1:11" hidden="1">
      <c r="A660" s="232">
        <v>45320</v>
      </c>
      <c r="B660" s="241">
        <v>59</v>
      </c>
      <c r="C660" s="252" t="s">
        <v>3389</v>
      </c>
      <c r="D660" s="252" t="s">
        <v>3340</v>
      </c>
      <c r="E660" s="252" t="s">
        <v>3390</v>
      </c>
      <c r="F660" s="258" t="str">
        <f>VLOOKUP(D660,Parts!D:N, 11,FALSE)</f>
        <v>10764610_01</v>
      </c>
      <c r="G660" s="242" t="s">
        <v>3646</v>
      </c>
      <c r="H660" s="16">
        <f>A567-표1[[#This Row],[Date]]</f>
        <v>176</v>
      </c>
      <c r="I660" s="7" t="s">
        <v>3392</v>
      </c>
      <c r="J660" s="7" t="s">
        <v>2337</v>
      </c>
      <c r="K660" s="7"/>
    </row>
    <row r="661" spans="1:11" hidden="1">
      <c r="A661" s="232">
        <v>45320</v>
      </c>
      <c r="B661" s="241">
        <v>69</v>
      </c>
      <c r="C661" s="252" t="s">
        <v>3427</v>
      </c>
      <c r="D661" s="252" t="s">
        <v>3428</v>
      </c>
      <c r="E661" s="252" t="s">
        <v>3429</v>
      </c>
      <c r="F661" s="258" t="str">
        <f>VLOOKUP(D661,Parts!D:N, 11,FALSE)</f>
        <v>10567316_01</v>
      </c>
      <c r="G661" s="242" t="s">
        <v>3647</v>
      </c>
      <c r="H661" s="16">
        <f ca="1">TODAY()-표1[[#This Row],[Date]]</f>
        <v>833</v>
      </c>
      <c r="I661" s="7" t="s">
        <v>3392</v>
      </c>
      <c r="J661" s="7" t="s">
        <v>3197</v>
      </c>
      <c r="K661" s="7" t="s">
        <v>3607</v>
      </c>
    </row>
    <row r="662" spans="1:11" hidden="1">
      <c r="A662" s="232">
        <v>45320</v>
      </c>
      <c r="B662" s="241">
        <v>14</v>
      </c>
      <c r="C662" s="252" t="s">
        <v>3389</v>
      </c>
      <c r="D662" s="252" t="s">
        <v>3340</v>
      </c>
      <c r="E662" s="252" t="s">
        <v>3390</v>
      </c>
      <c r="F662" s="258" t="str">
        <f>VLOOKUP(D662,Parts!D:N, 11,FALSE)</f>
        <v>10764610_01</v>
      </c>
      <c r="G662" s="242" t="s">
        <v>3646</v>
      </c>
      <c r="H662" s="16">
        <f ca="1">TODAY()-표1[[#This Row],[Date]]</f>
        <v>833</v>
      </c>
      <c r="I662" s="7" t="s">
        <v>3392</v>
      </c>
      <c r="J662" s="7" t="s">
        <v>2337</v>
      </c>
      <c r="K662" s="7"/>
    </row>
    <row r="663" spans="1:11" hidden="1">
      <c r="A663" s="232">
        <v>45317</v>
      </c>
      <c r="B663" s="241">
        <v>72</v>
      </c>
      <c r="C663" s="252" t="s">
        <v>3427</v>
      </c>
      <c r="D663" s="252" t="s">
        <v>3428</v>
      </c>
      <c r="E663" s="252" t="s">
        <v>3429</v>
      </c>
      <c r="F663" s="258" t="str">
        <f>VLOOKUP(D663,Parts!D:N, 11,FALSE)</f>
        <v>10567316_01</v>
      </c>
      <c r="G663" s="242" t="s">
        <v>3648</v>
      </c>
      <c r="H663" s="16">
        <f ca="1">TODAY()-표1[[#This Row],[Date]]</f>
        <v>836</v>
      </c>
      <c r="I663" s="7" t="s">
        <v>3392</v>
      </c>
      <c r="J663" s="7" t="s">
        <v>3197</v>
      </c>
      <c r="K663" s="7" t="s">
        <v>3607</v>
      </c>
    </row>
    <row r="664" spans="1:11" ht="15" hidden="1">
      <c r="A664" s="232">
        <v>45316</v>
      </c>
      <c r="B664" s="241">
        <v>72</v>
      </c>
      <c r="C664" s="252" t="s">
        <v>478</v>
      </c>
      <c r="D664" s="252" t="s">
        <v>476</v>
      </c>
      <c r="E664" s="91" t="s">
        <v>3440</v>
      </c>
      <c r="F664" s="258">
        <f>VLOOKUP(D664,Parts!D:N, 11,FALSE)</f>
        <v>10867661</v>
      </c>
      <c r="G664" s="242" t="s">
        <v>3619</v>
      </c>
      <c r="H664" s="16">
        <f ca="1">TODAY()-표1[[#This Row],[Date]]</f>
        <v>837</v>
      </c>
      <c r="I664" s="7" t="s">
        <v>3392</v>
      </c>
      <c r="J664" s="7" t="s">
        <v>3197</v>
      </c>
      <c r="K664" s="7" t="s">
        <v>3607</v>
      </c>
    </row>
    <row r="665" spans="1:11" ht="15" hidden="1">
      <c r="A665" s="232">
        <v>45316</v>
      </c>
      <c r="B665" s="241">
        <v>69</v>
      </c>
      <c r="C665" s="252" t="s">
        <v>478</v>
      </c>
      <c r="D665" s="252" t="s">
        <v>476</v>
      </c>
      <c r="E665" s="91" t="s">
        <v>3440</v>
      </c>
      <c r="F665" s="258">
        <f>VLOOKUP(D665,Parts!D:N, 11,FALSE)</f>
        <v>10867661</v>
      </c>
      <c r="G665" s="242" t="s">
        <v>3619</v>
      </c>
      <c r="H665" s="16">
        <f ca="1">TODAY()-표1[[#This Row],[Date]]</f>
        <v>837</v>
      </c>
      <c r="I665" s="7" t="s">
        <v>3392</v>
      </c>
      <c r="J665" s="7" t="s">
        <v>3197</v>
      </c>
      <c r="K665" s="7" t="s">
        <v>3607</v>
      </c>
    </row>
    <row r="666" spans="1:11" hidden="1">
      <c r="A666" s="232">
        <v>45315</v>
      </c>
      <c r="B666" s="241"/>
      <c r="C666" s="252" t="s">
        <v>3649</v>
      </c>
      <c r="D666" s="252" t="s">
        <v>3650</v>
      </c>
      <c r="E666" s="252"/>
      <c r="F666" s="258" t="e">
        <f>VLOOKUP(D666,Parts!D:N, 11,FALSE)</f>
        <v>#N/A</v>
      </c>
      <c r="G666" s="242" t="s">
        <v>3651</v>
      </c>
      <c r="H666" s="16">
        <f ca="1">TODAY()-표1[[#This Row],[Date]]</f>
        <v>838</v>
      </c>
      <c r="I666" s="7" t="s">
        <v>3392</v>
      </c>
      <c r="J666" s="7" t="s">
        <v>3197</v>
      </c>
      <c r="K666" s="7" t="s">
        <v>3607</v>
      </c>
    </row>
    <row r="667" spans="1:11" hidden="1">
      <c r="A667" s="232">
        <v>45315</v>
      </c>
      <c r="B667" s="241">
        <v>69</v>
      </c>
      <c r="C667" s="252" t="s">
        <v>1715</v>
      </c>
      <c r="D667" s="252" t="s">
        <v>3509</v>
      </c>
      <c r="E667" s="252"/>
      <c r="F667" s="258">
        <f>VLOOKUP(D667,Parts!D:N, 11,FALSE)</f>
        <v>10408341</v>
      </c>
      <c r="G667" s="242" t="s">
        <v>3652</v>
      </c>
      <c r="H667" s="16">
        <f ca="1">TODAY()-표1[[#This Row],[Date]]</f>
        <v>838</v>
      </c>
      <c r="I667" s="7" t="s">
        <v>3392</v>
      </c>
      <c r="J667" s="7" t="s">
        <v>3197</v>
      </c>
      <c r="K667" s="7" t="s">
        <v>3607</v>
      </c>
    </row>
    <row r="668" spans="1:11" hidden="1">
      <c r="A668" s="232">
        <v>45315</v>
      </c>
      <c r="B668" s="241">
        <v>72</v>
      </c>
      <c r="C668" s="252" t="s">
        <v>1715</v>
      </c>
      <c r="D668" s="252" t="s">
        <v>3509</v>
      </c>
      <c r="E668" s="252"/>
      <c r="F668" s="258">
        <f>VLOOKUP(D668,Parts!D:N, 11,FALSE)</f>
        <v>10408341</v>
      </c>
      <c r="G668" s="242" t="s">
        <v>3652</v>
      </c>
      <c r="H668" s="16">
        <f ca="1">TODAY()-표1[[#This Row],[Date]]</f>
        <v>838</v>
      </c>
      <c r="I668" s="7" t="s">
        <v>3392</v>
      </c>
      <c r="J668" s="7" t="s">
        <v>3197</v>
      </c>
      <c r="K668" s="7" t="s">
        <v>3607</v>
      </c>
    </row>
    <row r="669" spans="1:11" hidden="1">
      <c r="A669" s="232">
        <v>45310</v>
      </c>
      <c r="B669" s="241">
        <v>17</v>
      </c>
      <c r="C669" s="252" t="s">
        <v>3559</v>
      </c>
      <c r="D669" s="252" t="s">
        <v>3625</v>
      </c>
      <c r="E669" s="252"/>
      <c r="F669" s="258" t="e">
        <f>VLOOKUP(D669,Parts!D:N, 11,FALSE)</f>
        <v>#N/A</v>
      </c>
      <c r="G669" s="242"/>
      <c r="H669" s="16">
        <f ca="1">TODAY()-표1[[#This Row],[Date]]</f>
        <v>843</v>
      </c>
      <c r="I669" s="7" t="s">
        <v>3392</v>
      </c>
      <c r="J669" s="7"/>
      <c r="K669" s="7"/>
    </row>
    <row r="670" spans="1:11" ht="16.5" hidden="1">
      <c r="A670" s="232">
        <v>45306</v>
      </c>
      <c r="B670" s="241">
        <v>34</v>
      </c>
      <c r="C670" s="252" t="s">
        <v>478</v>
      </c>
      <c r="D670" s="252" t="s">
        <v>3653</v>
      </c>
      <c r="E670" s="252" t="s">
        <v>3654</v>
      </c>
      <c r="F670" s="258">
        <f>VLOOKUP(D670,Parts!D:N, 11,FALSE)</f>
        <v>10395273</v>
      </c>
      <c r="G670" s="242" t="s">
        <v>3655</v>
      </c>
      <c r="H670" s="16">
        <f ca="1">TODAY()-표1[[#This Row],[Date]]</f>
        <v>847</v>
      </c>
      <c r="I670" s="7" t="s">
        <v>3392</v>
      </c>
      <c r="J670" s="7" t="s">
        <v>3197</v>
      </c>
      <c r="K670" s="7" t="s">
        <v>3607</v>
      </c>
    </row>
    <row r="671" spans="1:11" ht="16.5" hidden="1">
      <c r="A671" s="232">
        <v>45306</v>
      </c>
      <c r="B671" s="241">
        <v>34</v>
      </c>
      <c r="C671" s="252" t="s">
        <v>3451</v>
      </c>
      <c r="D671" s="252" t="s">
        <v>3656</v>
      </c>
      <c r="E671" s="252" t="s">
        <v>3657</v>
      </c>
      <c r="F671" s="258" t="str">
        <f>VLOOKUP(D671,Parts!D:N, 11,FALSE)</f>
        <v>10395201_01</v>
      </c>
      <c r="G671" s="242" t="s">
        <v>3655</v>
      </c>
      <c r="H671" s="16">
        <f ca="1">TODAY()-표1[[#This Row],[Date]]</f>
        <v>847</v>
      </c>
      <c r="I671" s="7" t="s">
        <v>3392</v>
      </c>
      <c r="J671" s="7" t="s">
        <v>3197</v>
      </c>
      <c r="K671" s="7" t="s">
        <v>3607</v>
      </c>
    </row>
    <row r="672" spans="1:11">
      <c r="A672" s="232">
        <v>45306</v>
      </c>
      <c r="B672" s="241">
        <v>94</v>
      </c>
      <c r="C672" s="252" t="s">
        <v>3432</v>
      </c>
      <c r="D672" s="252" t="s">
        <v>3803</v>
      </c>
      <c r="E672" s="252"/>
      <c r="F672" s="258" t="str">
        <f>VLOOKUP(D672,Parts!D:N, 11,FALSE)</f>
        <v>10611156_03</v>
      </c>
      <c r="G672" s="242" t="s">
        <v>3576</v>
      </c>
      <c r="H672" s="16">
        <f ca="1">TODAY()-표1[[#This Row],[Date]]</f>
        <v>847</v>
      </c>
      <c r="I672" s="7" t="s">
        <v>3392</v>
      </c>
      <c r="J672" s="7" t="s">
        <v>3197</v>
      </c>
      <c r="K672" s="7" t="s">
        <v>3607</v>
      </c>
    </row>
    <row r="673" spans="1:11" ht="16.5" hidden="1">
      <c r="A673" s="232">
        <v>45303</v>
      </c>
      <c r="B673" s="241">
        <v>34</v>
      </c>
      <c r="C673" s="252" t="s">
        <v>478</v>
      </c>
      <c r="D673" s="252" t="s">
        <v>3653</v>
      </c>
      <c r="E673" s="252" t="s">
        <v>3654</v>
      </c>
      <c r="F673" s="258">
        <f>VLOOKUP(D673,Parts!D:N, 11,FALSE)</f>
        <v>10395273</v>
      </c>
      <c r="G673" s="242" t="s">
        <v>3658</v>
      </c>
      <c r="H673" s="16">
        <f ca="1">TODAY()-표1[[#This Row],[Date]]</f>
        <v>850</v>
      </c>
      <c r="I673" s="7" t="s">
        <v>3392</v>
      </c>
      <c r="J673" s="7" t="s">
        <v>3197</v>
      </c>
      <c r="K673" s="7" t="s">
        <v>3607</v>
      </c>
    </row>
    <row r="674" spans="1:11" ht="16.5" hidden="1">
      <c r="A674" s="232">
        <v>45303</v>
      </c>
      <c r="B674" s="241">
        <v>34</v>
      </c>
      <c r="C674" s="252" t="s">
        <v>3451</v>
      </c>
      <c r="D674" s="252" t="s">
        <v>3656</v>
      </c>
      <c r="E674" s="252" t="s">
        <v>3657</v>
      </c>
      <c r="F674" s="258" t="str">
        <f>VLOOKUP(D674,Parts!D:N, 11,FALSE)</f>
        <v>10395201_01</v>
      </c>
      <c r="G674" s="242" t="s">
        <v>3658</v>
      </c>
      <c r="H674" s="16">
        <f ca="1">TODAY()-표1[[#This Row],[Date]]</f>
        <v>850</v>
      </c>
      <c r="I674" s="7" t="s">
        <v>3392</v>
      </c>
      <c r="J674" s="7" t="s">
        <v>3197</v>
      </c>
      <c r="K674" s="7" t="s">
        <v>3607</v>
      </c>
    </row>
    <row r="675" spans="1:11" hidden="1">
      <c r="A675" s="232">
        <v>45303</v>
      </c>
      <c r="B675" s="241">
        <v>12</v>
      </c>
      <c r="C675" s="252" t="s">
        <v>3451</v>
      </c>
      <c r="D675" s="252" t="s">
        <v>3528</v>
      </c>
      <c r="E675" s="252" t="s">
        <v>409</v>
      </c>
      <c r="F675" s="258" t="str">
        <f>VLOOKUP(D675,Parts!D:N, 11,FALSE)</f>
        <v>10411039_01</v>
      </c>
      <c r="G675" s="242" t="s">
        <v>3659</v>
      </c>
      <c r="H675" s="16">
        <f ca="1">TODAY()-표1[[#This Row],[Date]]</f>
        <v>850</v>
      </c>
      <c r="I675" s="7" t="s">
        <v>3392</v>
      </c>
      <c r="J675" s="7" t="s">
        <v>3197</v>
      </c>
      <c r="K675" s="7" t="s">
        <v>3607</v>
      </c>
    </row>
    <row r="676" spans="1:11" hidden="1">
      <c r="A676" s="232">
        <v>45303</v>
      </c>
      <c r="B676" s="241">
        <v>89</v>
      </c>
      <c r="C676" s="252" t="s">
        <v>3389</v>
      </c>
      <c r="D676" s="252" t="s">
        <v>3340</v>
      </c>
      <c r="E676" s="252" t="s">
        <v>3390</v>
      </c>
      <c r="F676" s="258" t="str">
        <f>VLOOKUP(D676,Parts!D:N, 11,FALSE)</f>
        <v>10764610_01</v>
      </c>
      <c r="G676" s="242" t="s">
        <v>3389</v>
      </c>
      <c r="H676" s="16">
        <f>A482-표1[[#This Row],[Date]]</f>
        <v>251</v>
      </c>
      <c r="I676" s="7" t="s">
        <v>3392</v>
      </c>
      <c r="J676" s="7" t="s">
        <v>2337</v>
      </c>
      <c r="K676" s="7"/>
    </row>
    <row r="677" spans="1:11" hidden="1">
      <c r="A677" s="232">
        <v>45300</v>
      </c>
      <c r="B677" s="241">
        <v>70</v>
      </c>
      <c r="C677" s="252" t="s">
        <v>3389</v>
      </c>
      <c r="D677" s="252" t="s">
        <v>3340</v>
      </c>
      <c r="E677" s="252" t="s">
        <v>3390</v>
      </c>
      <c r="F677" s="258" t="str">
        <f>VLOOKUP(D677,Parts!D:N, 11,FALSE)</f>
        <v>10764610_01</v>
      </c>
      <c r="G677" s="242" t="s">
        <v>3660</v>
      </c>
      <c r="H677" s="16">
        <f>A527-표1[[#This Row],[Date]]</f>
        <v>231</v>
      </c>
      <c r="I677" s="7" t="s">
        <v>3392</v>
      </c>
      <c r="J677" s="7" t="s">
        <v>2337</v>
      </c>
      <c r="K677" s="7"/>
    </row>
    <row r="678" spans="1:11" hidden="1">
      <c r="A678" s="232">
        <v>45300</v>
      </c>
      <c r="B678" s="241">
        <v>2</v>
      </c>
      <c r="C678" s="252" t="s">
        <v>3389</v>
      </c>
      <c r="D678" s="252" t="s">
        <v>3340</v>
      </c>
      <c r="E678" s="252" t="s">
        <v>3390</v>
      </c>
      <c r="F678" s="258" t="str">
        <f>VLOOKUP(D678,Parts!D:N, 11,FALSE)</f>
        <v>10764610_01</v>
      </c>
      <c r="G678" s="242" t="s">
        <v>3660</v>
      </c>
      <c r="H678" s="16">
        <f ca="1">TODAY()-표1[[#This Row],[Date]]</f>
        <v>853</v>
      </c>
      <c r="I678" s="7" t="s">
        <v>3392</v>
      </c>
      <c r="J678" s="7" t="s">
        <v>2337</v>
      </c>
      <c r="K678" s="7"/>
    </row>
    <row r="679" spans="1:11" hidden="1">
      <c r="A679" s="232">
        <v>45300</v>
      </c>
      <c r="B679" s="241">
        <v>15</v>
      </c>
      <c r="C679" s="252" t="s">
        <v>3389</v>
      </c>
      <c r="D679" s="252" t="s">
        <v>3340</v>
      </c>
      <c r="E679" s="252" t="s">
        <v>3390</v>
      </c>
      <c r="F679" s="258" t="str">
        <f>VLOOKUP(D679,Parts!D:N, 11,FALSE)</f>
        <v>10764610_01</v>
      </c>
      <c r="G679" s="242" t="s">
        <v>3646</v>
      </c>
      <c r="H679" s="16">
        <f>A558-표1[[#This Row],[Date]]</f>
        <v>202</v>
      </c>
      <c r="I679" s="7" t="s">
        <v>3392</v>
      </c>
      <c r="J679" s="7" t="s">
        <v>2337</v>
      </c>
      <c r="K679" s="7"/>
    </row>
    <row r="680" spans="1:11" ht="27" hidden="1">
      <c r="A680" s="232">
        <v>45296</v>
      </c>
      <c r="B680" s="241">
        <v>72</v>
      </c>
      <c r="C680" s="252" t="s">
        <v>3416</v>
      </c>
      <c r="D680" s="252" t="s">
        <v>3661</v>
      </c>
      <c r="E680" s="252" t="s">
        <v>3662</v>
      </c>
      <c r="F680" s="258" t="str">
        <f>VLOOKUP(D680,Parts!D:N, 11,FALSE)</f>
        <v>10676955_08</v>
      </c>
      <c r="G680" s="242" t="s">
        <v>3663</v>
      </c>
      <c r="H680" s="16">
        <f ca="1">TODAY()-표1[[#This Row],[Date]]</f>
        <v>857</v>
      </c>
      <c r="I680" s="7" t="s">
        <v>3392</v>
      </c>
      <c r="J680" s="7" t="s">
        <v>3197</v>
      </c>
      <c r="K680" s="7" t="s">
        <v>3607</v>
      </c>
    </row>
    <row r="681" spans="1:11" hidden="1">
      <c r="A681" s="232">
        <v>45296</v>
      </c>
      <c r="B681" s="241">
        <v>24</v>
      </c>
      <c r="C681" s="252" t="s">
        <v>3559</v>
      </c>
      <c r="D681" s="252" t="s">
        <v>3664</v>
      </c>
      <c r="E681" s="252"/>
      <c r="F681" s="258" t="e">
        <f>VLOOKUP(D681,Parts!D:N, 11,FALSE)</f>
        <v>#N/A</v>
      </c>
      <c r="G681" s="242" t="s">
        <v>3576</v>
      </c>
      <c r="H681" s="16">
        <f ca="1">TODAY()-표1[[#This Row],[Date]]</f>
        <v>857</v>
      </c>
      <c r="I681" s="7" t="s">
        <v>3547</v>
      </c>
      <c r="J681" s="7" t="s">
        <v>3197</v>
      </c>
      <c r="K681" s="7" t="s">
        <v>3607</v>
      </c>
    </row>
    <row r="682" spans="1:11" hidden="1">
      <c r="A682" s="232">
        <v>45295</v>
      </c>
      <c r="B682" s="241"/>
      <c r="C682" s="252" t="s">
        <v>3649</v>
      </c>
      <c r="D682" s="252" t="s">
        <v>3665</v>
      </c>
      <c r="E682" s="252"/>
      <c r="F682" s="258" t="e">
        <f>VLOOKUP(D682,Parts!D:N, 11,FALSE)</f>
        <v>#N/A</v>
      </c>
      <c r="G682" s="242" t="s">
        <v>3666</v>
      </c>
      <c r="H682" s="16">
        <f ca="1">TODAY()-표1[[#This Row],[Date]]</f>
        <v>858</v>
      </c>
      <c r="I682" s="7"/>
      <c r="J682" s="7"/>
      <c r="K682" s="7"/>
    </row>
    <row r="683" spans="1:11" hidden="1">
      <c r="A683" s="232">
        <v>45294</v>
      </c>
      <c r="B683" s="241">
        <v>69</v>
      </c>
      <c r="C683" s="252" t="s">
        <v>3389</v>
      </c>
      <c r="D683" s="252" t="s">
        <v>3340</v>
      </c>
      <c r="E683" s="252" t="s">
        <v>3390</v>
      </c>
      <c r="F683" s="258" t="str">
        <f>VLOOKUP(D683,Parts!D:N, 11,FALSE)</f>
        <v>10764610_01</v>
      </c>
      <c r="G683" s="242" t="s">
        <v>3667</v>
      </c>
      <c r="H683" s="16">
        <f ca="1">TODAY()-표1[[#This Row],[Date]]</f>
        <v>859</v>
      </c>
      <c r="I683" s="7" t="s">
        <v>3392</v>
      </c>
      <c r="J683" s="7" t="s">
        <v>2337</v>
      </c>
      <c r="K683" s="7"/>
    </row>
    <row r="684" spans="1:11" hidden="1">
      <c r="A684" s="232">
        <v>45294</v>
      </c>
      <c r="B684" s="241">
        <v>69</v>
      </c>
      <c r="C684" s="252" t="s">
        <v>3427</v>
      </c>
      <c r="D684" s="252" t="s">
        <v>3428</v>
      </c>
      <c r="E684" s="252" t="s">
        <v>3429</v>
      </c>
      <c r="F684" s="258" t="str">
        <f>VLOOKUP(D684,Parts!D:N, 11,FALSE)</f>
        <v>10567316_01</v>
      </c>
      <c r="G684" s="242" t="s">
        <v>3668</v>
      </c>
      <c r="H684" s="16">
        <f ca="1">TODAY()-표1[[#This Row],[Date]]</f>
        <v>859</v>
      </c>
      <c r="I684" s="7" t="s">
        <v>3392</v>
      </c>
      <c r="J684" s="7" t="s">
        <v>3197</v>
      </c>
      <c r="K684" s="7" t="s">
        <v>3607</v>
      </c>
    </row>
    <row r="685" spans="1:11" hidden="1">
      <c r="A685" s="232">
        <v>45294</v>
      </c>
      <c r="B685" s="241">
        <v>72</v>
      </c>
      <c r="C685" s="252" t="s">
        <v>456</v>
      </c>
      <c r="D685" s="252" t="s">
        <v>3413</v>
      </c>
      <c r="E685" s="252"/>
      <c r="F685" s="258" t="str">
        <f>VLOOKUP(D685,Parts!D:N, 11,FALSE)</f>
        <v>10547019_03</v>
      </c>
      <c r="G685" s="242" t="s">
        <v>3669</v>
      </c>
      <c r="H685" s="16">
        <f ca="1">TODAY()-표1[[#This Row],[Date]]</f>
        <v>859</v>
      </c>
      <c r="I685" s="7" t="s">
        <v>3392</v>
      </c>
      <c r="J685" s="7" t="s">
        <v>3197</v>
      </c>
      <c r="K685" s="7" t="s">
        <v>3607</v>
      </c>
    </row>
    <row r="686" spans="1:11" hidden="1">
      <c r="A686" s="232">
        <v>45294</v>
      </c>
      <c r="B686" s="241">
        <v>69</v>
      </c>
      <c r="C686" s="252" t="s">
        <v>3559</v>
      </c>
      <c r="D686" s="252" t="s">
        <v>3670</v>
      </c>
      <c r="E686" s="252"/>
      <c r="F686" s="258" t="e">
        <f>VLOOKUP(D686,Parts!D:N, 11,FALSE)</f>
        <v>#N/A</v>
      </c>
      <c r="G686" s="242" t="s">
        <v>3671</v>
      </c>
      <c r="H686" s="16">
        <f ca="1">TODAY()-표1[[#This Row],[Date]]</f>
        <v>859</v>
      </c>
      <c r="I686" s="7" t="s">
        <v>3547</v>
      </c>
      <c r="J686" s="7" t="s">
        <v>3197</v>
      </c>
      <c r="K686" s="7" t="s">
        <v>3607</v>
      </c>
    </row>
    <row r="687" spans="1:11" hidden="1">
      <c r="A687" s="232">
        <v>45287</v>
      </c>
      <c r="B687" s="241">
        <v>65</v>
      </c>
      <c r="C687" s="252" t="s">
        <v>456</v>
      </c>
      <c r="D687" s="252" t="s">
        <v>3413</v>
      </c>
      <c r="E687" s="252"/>
      <c r="F687" s="258" t="str">
        <f>VLOOKUP(D687,Parts!D:N, 11,FALSE)</f>
        <v>10547019_03</v>
      </c>
      <c r="G687" s="242" t="s">
        <v>3663</v>
      </c>
      <c r="H687" s="16">
        <f ca="1">TODAY()-표1[[#This Row],[Date]]</f>
        <v>866</v>
      </c>
      <c r="I687" s="7" t="s">
        <v>3392</v>
      </c>
      <c r="J687" s="7" t="s">
        <v>3197</v>
      </c>
      <c r="K687" s="7" t="s">
        <v>3607</v>
      </c>
    </row>
    <row r="688" spans="1:11" hidden="1">
      <c r="A688" s="232">
        <v>45286</v>
      </c>
      <c r="B688" s="241">
        <v>65</v>
      </c>
      <c r="C688" s="252" t="s">
        <v>3389</v>
      </c>
      <c r="D688" s="252" t="s">
        <v>3340</v>
      </c>
      <c r="E688" s="252" t="s">
        <v>3390</v>
      </c>
      <c r="F688" s="258" t="str">
        <f>VLOOKUP(D688,Parts!D:N, 11,FALSE)</f>
        <v>10764610_01</v>
      </c>
      <c r="G688" s="242" t="s">
        <v>3672</v>
      </c>
      <c r="H688" s="16">
        <f>A658-표1[[#This Row],[Date]]</f>
        <v>36</v>
      </c>
      <c r="I688" s="7" t="s">
        <v>3392</v>
      </c>
      <c r="J688" s="7" t="s">
        <v>2337</v>
      </c>
      <c r="K688" s="7"/>
    </row>
    <row r="689" spans="1:11" hidden="1">
      <c r="A689" s="232">
        <v>45286</v>
      </c>
      <c r="B689" s="241">
        <v>92</v>
      </c>
      <c r="C689" s="252" t="s">
        <v>3433</v>
      </c>
      <c r="D689" s="252" t="s">
        <v>3340</v>
      </c>
      <c r="E689" s="252" t="s">
        <v>3449</v>
      </c>
      <c r="F689" s="258" t="str">
        <f>VLOOKUP(D689,Parts!D:N, 11,FALSE)</f>
        <v>10764610_01</v>
      </c>
      <c r="G689" s="242" t="s">
        <v>3673</v>
      </c>
      <c r="H689" s="16">
        <f ca="1">TODAY()-표1[[#This Row],[Date]]</f>
        <v>867</v>
      </c>
      <c r="I689" s="7" t="s">
        <v>3392</v>
      </c>
      <c r="J689" s="7" t="s">
        <v>2337</v>
      </c>
      <c r="K689" s="7"/>
    </row>
    <row r="690" spans="1:11" ht="16.5" hidden="1">
      <c r="A690" s="232">
        <v>45282</v>
      </c>
      <c r="B690" s="241">
        <v>22</v>
      </c>
      <c r="C690" s="252" t="s">
        <v>478</v>
      </c>
      <c r="D690" s="252" t="s">
        <v>3464</v>
      </c>
      <c r="E690" s="252" t="s">
        <v>3465</v>
      </c>
      <c r="F690" s="258">
        <f>VLOOKUP(D690,Parts!D:N, 11,FALSE)</f>
        <v>10409303</v>
      </c>
      <c r="G690" s="242" t="s">
        <v>3490</v>
      </c>
      <c r="H690" s="16">
        <f ca="1">TODAY()-표1[[#This Row],[Date]]</f>
        <v>871</v>
      </c>
      <c r="I690" s="7" t="s">
        <v>3392</v>
      </c>
      <c r="J690" s="7" t="s">
        <v>3197</v>
      </c>
      <c r="K690" s="7" t="s">
        <v>3607</v>
      </c>
    </row>
    <row r="691" spans="1:11" hidden="1">
      <c r="A691" s="232">
        <v>45281</v>
      </c>
      <c r="B691" s="241"/>
      <c r="C691" s="252" t="s">
        <v>614</v>
      </c>
      <c r="D691" s="252" t="s">
        <v>3565</v>
      </c>
      <c r="E691" s="252" t="s">
        <v>616</v>
      </c>
      <c r="F691" s="258" t="str">
        <f>VLOOKUP(D691,Parts!D:N, 11,FALSE)</f>
        <v>10609544_02_0001</v>
      </c>
      <c r="G691" s="242" t="s">
        <v>3674</v>
      </c>
      <c r="H691" s="16">
        <f ca="1">TODAY()-표1[[#This Row],[Date]]</f>
        <v>872</v>
      </c>
      <c r="I691" s="7" t="s">
        <v>3547</v>
      </c>
      <c r="J691" s="7"/>
      <c r="K691" s="7"/>
    </row>
    <row r="692" spans="1:11" hidden="1">
      <c r="A692" s="232">
        <v>45281</v>
      </c>
      <c r="B692" s="241"/>
      <c r="C692" s="252" t="s">
        <v>614</v>
      </c>
      <c r="D692" s="252" t="s">
        <v>3565</v>
      </c>
      <c r="E692" s="252" t="s">
        <v>616</v>
      </c>
      <c r="F692" s="258" t="str">
        <f>VLOOKUP(D692,Parts!D:N, 11,FALSE)</f>
        <v>10609544_02_0001</v>
      </c>
      <c r="G692" s="242" t="s">
        <v>3675</v>
      </c>
      <c r="H692" s="16">
        <f ca="1">TODAY()-표1[[#This Row],[Date]]</f>
        <v>872</v>
      </c>
      <c r="I692" s="7" t="s">
        <v>3547</v>
      </c>
      <c r="J692" s="7"/>
      <c r="K692" s="7"/>
    </row>
    <row r="693" spans="1:11" hidden="1">
      <c r="A693" s="232">
        <v>45281</v>
      </c>
      <c r="B693" s="241"/>
      <c r="C693" s="252" t="s">
        <v>614</v>
      </c>
      <c r="D693" s="252" t="s">
        <v>3565</v>
      </c>
      <c r="E693" s="252" t="s">
        <v>616</v>
      </c>
      <c r="F693" s="258" t="str">
        <f>VLOOKUP(D693,Parts!D:N, 11,FALSE)</f>
        <v>10609544_02_0001</v>
      </c>
      <c r="G693" s="242" t="s">
        <v>3676</v>
      </c>
      <c r="H693" s="16">
        <f ca="1">TODAY()-표1[[#This Row],[Date]]</f>
        <v>872</v>
      </c>
      <c r="I693" s="7" t="s">
        <v>3547</v>
      </c>
      <c r="J693" s="7" t="s">
        <v>3197</v>
      </c>
      <c r="K693" s="7" t="s">
        <v>3607</v>
      </c>
    </row>
    <row r="694" spans="1:11" hidden="1">
      <c r="A694" s="232">
        <v>45279</v>
      </c>
      <c r="B694" s="241">
        <v>32</v>
      </c>
      <c r="C694" s="252" t="s">
        <v>3433</v>
      </c>
      <c r="D694" s="252" t="s">
        <v>3340</v>
      </c>
      <c r="E694" s="252" t="s">
        <v>3449</v>
      </c>
      <c r="F694" s="258" t="str">
        <f>VLOOKUP(D694,Parts!D:N, 11,FALSE)</f>
        <v>10764610_01</v>
      </c>
      <c r="G694" s="242" t="s">
        <v>3646</v>
      </c>
      <c r="H694" s="16">
        <f>A463-표1[[#This Row],[Date]]</f>
        <v>283</v>
      </c>
      <c r="I694" s="7" t="s">
        <v>3392</v>
      </c>
      <c r="J694" s="7" t="s">
        <v>2337</v>
      </c>
      <c r="K694" s="7"/>
    </row>
    <row r="695" spans="1:11" hidden="1">
      <c r="A695" s="232">
        <v>45279</v>
      </c>
      <c r="B695" s="241">
        <v>52</v>
      </c>
      <c r="C695" s="252" t="s">
        <v>3389</v>
      </c>
      <c r="D695" s="252" t="s">
        <v>3340</v>
      </c>
      <c r="E695" s="252" t="s">
        <v>3390</v>
      </c>
      <c r="F695" s="258" t="str">
        <f>VLOOKUP(D695,Parts!D:N, 11,FALSE)</f>
        <v>10764610_01</v>
      </c>
      <c r="G695" s="242" t="s">
        <v>3646</v>
      </c>
      <c r="H695" s="16">
        <f ca="1">TODAY()-표1[[#This Row],[Date]]</f>
        <v>874</v>
      </c>
      <c r="I695" s="7" t="s">
        <v>3392</v>
      </c>
      <c r="J695" s="7" t="s">
        <v>2337</v>
      </c>
      <c r="K695" s="7"/>
    </row>
    <row r="696" spans="1:11" ht="16.5" hidden="1">
      <c r="A696" s="232">
        <v>45278</v>
      </c>
      <c r="B696" s="241">
        <v>76</v>
      </c>
      <c r="C696" s="252" t="s">
        <v>3451</v>
      </c>
      <c r="D696" s="252" t="s">
        <v>3530</v>
      </c>
      <c r="E696" s="252" t="s">
        <v>3531</v>
      </c>
      <c r="F696" s="258" t="str">
        <f>VLOOKUP(D696,Parts!D:N, 11,FALSE)</f>
        <v>10411034_01</v>
      </c>
      <c r="G696" s="242" t="s">
        <v>3677</v>
      </c>
      <c r="H696" s="16">
        <f ca="1">TODAY()-표1[[#This Row],[Date]]</f>
        <v>875</v>
      </c>
      <c r="I696" s="7" t="s">
        <v>3392</v>
      </c>
      <c r="J696" s="7" t="s">
        <v>3197</v>
      </c>
      <c r="K696" s="7" t="s">
        <v>3607</v>
      </c>
    </row>
    <row r="697" spans="1:11" hidden="1">
      <c r="A697" s="232">
        <v>45275</v>
      </c>
      <c r="B697" s="241">
        <v>73</v>
      </c>
      <c r="C697" s="252" t="s">
        <v>3389</v>
      </c>
      <c r="D697" s="252" t="s">
        <v>3340</v>
      </c>
      <c r="E697" s="252" t="s">
        <v>3390</v>
      </c>
      <c r="F697" s="258" t="str">
        <f>VLOOKUP(D697,Parts!D:N, 11,FALSE)</f>
        <v>10764610_01</v>
      </c>
      <c r="G697" s="242" t="s">
        <v>3646</v>
      </c>
      <c r="H697" s="16">
        <f>A522-표1[[#This Row],[Date]]</f>
        <v>262</v>
      </c>
      <c r="I697" s="7" t="s">
        <v>3392</v>
      </c>
      <c r="J697" s="7" t="s">
        <v>2337</v>
      </c>
      <c r="K697" s="7"/>
    </row>
    <row r="698" spans="1:11" hidden="1">
      <c r="A698" s="232">
        <v>45275</v>
      </c>
      <c r="B698" s="241">
        <v>25</v>
      </c>
      <c r="C698" s="252" t="s">
        <v>3389</v>
      </c>
      <c r="D698" s="252" t="s">
        <v>3340</v>
      </c>
      <c r="E698" s="252" t="s">
        <v>3390</v>
      </c>
      <c r="F698" s="258" t="str">
        <f>VLOOKUP(D698,Parts!D:N, 11,FALSE)</f>
        <v>10764610_01</v>
      </c>
      <c r="G698" s="242" t="s">
        <v>3646</v>
      </c>
      <c r="H698" s="16">
        <f>A556-표1[[#This Row],[Date]]</f>
        <v>227</v>
      </c>
      <c r="I698" s="7" t="s">
        <v>3392</v>
      </c>
      <c r="J698" s="7" t="s">
        <v>2337</v>
      </c>
      <c r="K698" s="7"/>
    </row>
    <row r="699" spans="1:11" ht="16.5" hidden="1">
      <c r="A699" s="232">
        <v>45274</v>
      </c>
      <c r="B699" s="241"/>
      <c r="C699" s="252" t="s">
        <v>3784</v>
      </c>
      <c r="D699" s="252" t="s">
        <v>3815</v>
      </c>
      <c r="E699" s="252" t="s">
        <v>3777</v>
      </c>
      <c r="F699" s="258" t="str">
        <f>VLOOKUP(D699,Parts!D:N, 11,FALSE)</f>
        <v>10652991_01</v>
      </c>
      <c r="G699" s="242" t="s">
        <v>3814</v>
      </c>
      <c r="H699" s="16">
        <f>A557-표1[[#This Row],[Date]]</f>
        <v>228</v>
      </c>
      <c r="I699" s="7" t="s">
        <v>3392</v>
      </c>
      <c r="J699" s="7"/>
      <c r="K699" s="7"/>
    </row>
    <row r="700" spans="1:11" ht="16.5" hidden="1">
      <c r="A700" s="232">
        <v>45274</v>
      </c>
      <c r="B700" s="241"/>
      <c r="C700" s="252" t="s">
        <v>3784</v>
      </c>
      <c r="D700" s="252" t="s">
        <v>3815</v>
      </c>
      <c r="E700" s="252" t="s">
        <v>3777</v>
      </c>
      <c r="F700" s="258" t="str">
        <f>VLOOKUP(D700,Parts!D:N, 11,FALSE)</f>
        <v>10652991_01</v>
      </c>
      <c r="G700" s="242" t="s">
        <v>3814</v>
      </c>
      <c r="H700" s="16">
        <f>A558-표1[[#This Row],[Date]]</f>
        <v>228</v>
      </c>
      <c r="I700" s="7" t="s">
        <v>3392</v>
      </c>
      <c r="J700" s="7"/>
      <c r="K700" s="7"/>
    </row>
    <row r="701" spans="1:11" hidden="1">
      <c r="A701" s="232">
        <v>45274</v>
      </c>
      <c r="B701" s="241">
        <v>77</v>
      </c>
      <c r="C701" s="252" t="s">
        <v>3389</v>
      </c>
      <c r="D701" s="252" t="s">
        <v>3340</v>
      </c>
      <c r="E701" s="252" t="s">
        <v>3390</v>
      </c>
      <c r="F701" s="258" t="str">
        <f>VLOOKUP(D701,Parts!D:N, 11,FALSE)</f>
        <v>10764610_01</v>
      </c>
      <c r="G701" s="242" t="s">
        <v>3646</v>
      </c>
      <c r="H701" s="16">
        <f>A471-표1[[#This Row],[Date]]</f>
        <v>281</v>
      </c>
      <c r="I701" s="7" t="s">
        <v>3392</v>
      </c>
      <c r="J701" s="7" t="s">
        <v>2337</v>
      </c>
      <c r="K701" s="7"/>
    </row>
    <row r="702" spans="1:11">
      <c r="A702" s="232">
        <v>45273</v>
      </c>
      <c r="B702" s="241">
        <v>45</v>
      </c>
      <c r="C702" s="252" t="s">
        <v>3432</v>
      </c>
      <c r="D702" s="252" t="s">
        <v>3804</v>
      </c>
      <c r="E702" s="252"/>
      <c r="F702" s="258" t="str">
        <f>VLOOKUP(D702,Parts!D:N, 11,FALSE)</f>
        <v>10611156_02</v>
      </c>
      <c r="G702" s="242" t="s">
        <v>3553</v>
      </c>
      <c r="H702" s="16">
        <f ca="1">TODAY()-표1[[#This Row],[Date]]</f>
        <v>880</v>
      </c>
      <c r="I702" s="7" t="s">
        <v>3392</v>
      </c>
      <c r="J702" s="7" t="s">
        <v>3197</v>
      </c>
      <c r="K702" s="7" t="s">
        <v>3607</v>
      </c>
    </row>
    <row r="703" spans="1:11" ht="16.5" hidden="1">
      <c r="A703" s="232">
        <v>45272</v>
      </c>
      <c r="B703" s="241">
        <v>34</v>
      </c>
      <c r="C703" s="252" t="s">
        <v>3451</v>
      </c>
      <c r="D703" s="252" t="s">
        <v>3656</v>
      </c>
      <c r="E703" s="252" t="s">
        <v>3657</v>
      </c>
      <c r="F703" s="258" t="str">
        <f>VLOOKUP(D703,Parts!D:N, 11,FALSE)</f>
        <v>10395201_01</v>
      </c>
      <c r="G703" s="242" t="s">
        <v>3678</v>
      </c>
      <c r="H703" s="16">
        <f ca="1">TODAY()-표1[[#This Row],[Date]]</f>
        <v>881</v>
      </c>
      <c r="I703" s="7" t="s">
        <v>3392</v>
      </c>
      <c r="J703" s="7" t="s">
        <v>3197</v>
      </c>
      <c r="K703" s="7" t="s">
        <v>3607</v>
      </c>
    </row>
    <row r="704" spans="1:11" hidden="1">
      <c r="A704" s="232">
        <v>45268</v>
      </c>
      <c r="B704" s="241">
        <v>93</v>
      </c>
      <c r="C704" s="252" t="s">
        <v>3451</v>
      </c>
      <c r="D704" s="252" t="s">
        <v>3679</v>
      </c>
      <c r="E704" s="252" t="s">
        <v>3680</v>
      </c>
      <c r="F704" s="258" t="str">
        <f>VLOOKUP(D704,Parts!D:N, 11,FALSE)</f>
        <v>10410230_01</v>
      </c>
      <c r="G704" s="242" t="s">
        <v>3681</v>
      </c>
      <c r="H704" s="16">
        <f ca="1">TODAY()-표1[[#This Row],[Date]]</f>
        <v>885</v>
      </c>
      <c r="I704" s="7" t="s">
        <v>3392</v>
      </c>
      <c r="J704" s="7" t="s">
        <v>3197</v>
      </c>
      <c r="K704" s="7" t="s">
        <v>3607</v>
      </c>
    </row>
    <row r="705" spans="1:11" hidden="1">
      <c r="A705" s="232">
        <v>45266</v>
      </c>
      <c r="B705" s="241">
        <v>88</v>
      </c>
      <c r="C705" s="252" t="s">
        <v>3389</v>
      </c>
      <c r="D705" s="252" t="s">
        <v>3340</v>
      </c>
      <c r="E705" s="252" t="s">
        <v>3390</v>
      </c>
      <c r="F705" s="258" t="str">
        <f>VLOOKUP(D705,Parts!D:N, 11,FALSE)</f>
        <v>10764610_01</v>
      </c>
      <c r="G705" s="242" t="s">
        <v>3646</v>
      </c>
      <c r="H705" s="16">
        <f>A357-표1[[#This Row],[Date]]</f>
        <v>461</v>
      </c>
      <c r="I705" s="7" t="s">
        <v>3392</v>
      </c>
      <c r="J705" s="7" t="s">
        <v>2337</v>
      </c>
      <c r="K705" s="7"/>
    </row>
    <row r="706" spans="1:11">
      <c r="A706" s="232">
        <v>45264</v>
      </c>
      <c r="B706" s="241">
        <v>94</v>
      </c>
      <c r="C706" s="252" t="s">
        <v>3432</v>
      </c>
      <c r="D706" s="252" t="s">
        <v>3804</v>
      </c>
      <c r="E706" s="252"/>
      <c r="F706" s="258" t="str">
        <f>VLOOKUP(D706,Parts!D:N, 11,FALSE)</f>
        <v>10611156_02</v>
      </c>
      <c r="G706" s="242" t="s">
        <v>3682</v>
      </c>
      <c r="H706" s="16">
        <f ca="1">TODAY()-표1[[#This Row],[Date]]</f>
        <v>889</v>
      </c>
      <c r="I706" s="7" t="s">
        <v>3392</v>
      </c>
      <c r="J706" s="7" t="s">
        <v>3197</v>
      </c>
      <c r="K706" s="7" t="s">
        <v>3607</v>
      </c>
    </row>
    <row r="707" spans="1:11" hidden="1">
      <c r="A707" s="232">
        <v>45261</v>
      </c>
      <c r="B707" s="241">
        <v>10</v>
      </c>
      <c r="C707" s="252" t="s">
        <v>3433</v>
      </c>
      <c r="D707" s="252" t="s">
        <v>3340</v>
      </c>
      <c r="E707" s="252" t="s">
        <v>3449</v>
      </c>
      <c r="F707" s="258" t="str">
        <f>VLOOKUP(D707,Parts!D:N, 11,FALSE)</f>
        <v>10764610_01</v>
      </c>
      <c r="G707" s="242" t="s">
        <v>3683</v>
      </c>
      <c r="H707" s="16">
        <f ca="1">TODAY()-표1[[#This Row],[Date]]</f>
        <v>892</v>
      </c>
      <c r="I707" s="7" t="s">
        <v>3392</v>
      </c>
      <c r="J707" s="7" t="s">
        <v>2337</v>
      </c>
      <c r="K707" s="7"/>
    </row>
    <row r="708" spans="1:11" hidden="1">
      <c r="A708" s="232">
        <v>45261</v>
      </c>
      <c r="B708" s="241"/>
      <c r="C708" s="252" t="s">
        <v>614</v>
      </c>
      <c r="D708" s="252" t="s">
        <v>3565</v>
      </c>
      <c r="E708" s="252" t="s">
        <v>616</v>
      </c>
      <c r="F708" s="258" t="str">
        <f>VLOOKUP(D708,Parts!D:N, 11,FALSE)</f>
        <v>10609544_02_0001</v>
      </c>
      <c r="G708" s="242" t="s">
        <v>3684</v>
      </c>
      <c r="H708" s="16">
        <f ca="1">TODAY()-표1[[#This Row],[Date]]</f>
        <v>892</v>
      </c>
      <c r="I708" s="7" t="s">
        <v>3547</v>
      </c>
      <c r="J708" s="7" t="s">
        <v>3197</v>
      </c>
      <c r="K708" s="7" t="s">
        <v>3607</v>
      </c>
    </row>
    <row r="709" spans="1:11" hidden="1">
      <c r="A709" s="232">
        <v>45261</v>
      </c>
      <c r="B709" s="241"/>
      <c r="C709" s="252" t="s">
        <v>614</v>
      </c>
      <c r="D709" s="252" t="s">
        <v>3565</v>
      </c>
      <c r="E709" s="252" t="s">
        <v>616</v>
      </c>
      <c r="F709" s="258" t="str">
        <f>VLOOKUP(D709,Parts!D:N, 11,FALSE)</f>
        <v>10609544_02_0001</v>
      </c>
      <c r="G709" s="242" t="s">
        <v>3685</v>
      </c>
      <c r="H709" s="16">
        <f ca="1">TODAY()-표1[[#This Row],[Date]]</f>
        <v>892</v>
      </c>
      <c r="I709" s="7" t="s">
        <v>3547</v>
      </c>
      <c r="J709" s="7"/>
      <c r="K709" s="7"/>
    </row>
    <row r="710" spans="1:11" ht="16.5" hidden="1">
      <c r="A710" s="232">
        <v>45260</v>
      </c>
      <c r="B710" s="241">
        <v>43</v>
      </c>
      <c r="C710" s="252" t="s">
        <v>3451</v>
      </c>
      <c r="D710" s="252" t="s">
        <v>3530</v>
      </c>
      <c r="E710" s="252" t="s">
        <v>3531</v>
      </c>
      <c r="F710" s="258" t="str">
        <f>VLOOKUP(D710,Parts!D:N, 11,FALSE)</f>
        <v>10411034_01</v>
      </c>
      <c r="G710" s="242" t="s">
        <v>3535</v>
      </c>
      <c r="H710" s="16">
        <f ca="1">TODAY()-표1[[#This Row],[Date]]</f>
        <v>893</v>
      </c>
      <c r="I710" s="7" t="s">
        <v>3392</v>
      </c>
      <c r="J710" s="7" t="s">
        <v>3197</v>
      </c>
      <c r="K710" s="7" t="s">
        <v>3607</v>
      </c>
    </row>
    <row r="711" spans="1:11" hidden="1">
      <c r="A711" s="232">
        <v>45260</v>
      </c>
      <c r="B711" s="241"/>
      <c r="C711" s="252" t="s">
        <v>3622</v>
      </c>
      <c r="D711" s="252" t="s">
        <v>3686</v>
      </c>
      <c r="E711" s="252"/>
      <c r="F711" s="258" t="e">
        <f>VLOOKUP(D711,Parts!D:N, 11,FALSE)</f>
        <v>#N/A</v>
      </c>
      <c r="G711" s="242" t="s">
        <v>3687</v>
      </c>
      <c r="H711" s="16">
        <f ca="1">TODAY()-표1[[#This Row],[Date]]</f>
        <v>893</v>
      </c>
      <c r="I711" s="7" t="s">
        <v>3392</v>
      </c>
      <c r="J711" s="7"/>
      <c r="K711" s="7"/>
    </row>
    <row r="712" spans="1:11" hidden="1">
      <c r="A712" s="232">
        <v>45259</v>
      </c>
      <c r="B712" s="241"/>
      <c r="C712" s="252" t="s">
        <v>3649</v>
      </c>
      <c r="D712" s="252" t="s">
        <v>3688</v>
      </c>
      <c r="E712" s="252"/>
      <c r="F712" s="258" t="e">
        <f>VLOOKUP(D712,Parts!D:N, 11,FALSE)</f>
        <v>#N/A</v>
      </c>
      <c r="G712" s="242" t="s">
        <v>3689</v>
      </c>
      <c r="H712" s="16">
        <f ca="1">TODAY()-표1[[#This Row],[Date]]</f>
        <v>894</v>
      </c>
      <c r="I712" s="7" t="s">
        <v>3392</v>
      </c>
      <c r="J712" s="7" t="s">
        <v>3197</v>
      </c>
      <c r="K712" s="7" t="s">
        <v>3607</v>
      </c>
    </row>
    <row r="713" spans="1:11" hidden="1">
      <c r="A713" s="232">
        <v>45259</v>
      </c>
      <c r="B713" s="241">
        <v>12</v>
      </c>
      <c r="C713" s="252" t="s">
        <v>3389</v>
      </c>
      <c r="D713" s="252" t="s">
        <v>3340</v>
      </c>
      <c r="E713" s="252" t="s">
        <v>3390</v>
      </c>
      <c r="F713" s="258" t="str">
        <f>VLOOKUP(D713,Parts!D:N, 11,FALSE)</f>
        <v>10764610_01</v>
      </c>
      <c r="G713" s="242" t="s">
        <v>3646</v>
      </c>
      <c r="H713" s="16">
        <f ca="1">TODAY()-표1[[#This Row],[Date]]</f>
        <v>894</v>
      </c>
      <c r="I713" s="7" t="s">
        <v>3392</v>
      </c>
      <c r="J713" s="7" t="s">
        <v>2337</v>
      </c>
      <c r="K713" s="7"/>
    </row>
    <row r="714" spans="1:11" ht="16.5" hidden="1">
      <c r="A714" s="232">
        <v>45258</v>
      </c>
      <c r="B714" s="241">
        <v>93</v>
      </c>
      <c r="C714" s="252" t="s">
        <v>3451</v>
      </c>
      <c r="D714" s="252" t="s">
        <v>3530</v>
      </c>
      <c r="E714" s="252" t="s">
        <v>3531</v>
      </c>
      <c r="F714" s="258" t="str">
        <f>VLOOKUP(D714,Parts!D:N, 11,FALSE)</f>
        <v>10411034_01</v>
      </c>
      <c r="G714" s="242" t="s">
        <v>3690</v>
      </c>
      <c r="H714" s="16">
        <f ca="1">TODAY()-표1[[#This Row],[Date]]</f>
        <v>895</v>
      </c>
      <c r="I714" s="7" t="s">
        <v>3392</v>
      </c>
      <c r="J714" s="7" t="s">
        <v>3197</v>
      </c>
      <c r="K714" s="7" t="s">
        <v>3607</v>
      </c>
    </row>
    <row r="715" spans="1:11">
      <c r="A715" s="232">
        <v>45257</v>
      </c>
      <c r="B715" s="241">
        <v>22</v>
      </c>
      <c r="C715" s="252" t="s">
        <v>3432</v>
      </c>
      <c r="D715" s="252" t="s">
        <v>3804</v>
      </c>
      <c r="E715" s="252"/>
      <c r="F715" s="258" t="str">
        <f>VLOOKUP(D715,Parts!D:N, 11,FALSE)</f>
        <v>10611156_02</v>
      </c>
      <c r="G715" s="242" t="s">
        <v>3691</v>
      </c>
      <c r="H715" s="16">
        <f ca="1">TODAY()-표1[[#This Row],[Date]]</f>
        <v>896</v>
      </c>
      <c r="I715" s="7" t="s">
        <v>3392</v>
      </c>
      <c r="J715" s="7"/>
      <c r="K715" s="7"/>
    </row>
    <row r="716" spans="1:11">
      <c r="A716" s="232">
        <v>45257</v>
      </c>
      <c r="B716" s="241">
        <v>22</v>
      </c>
      <c r="C716" s="252" t="s">
        <v>3432</v>
      </c>
      <c r="D716" s="252" t="s">
        <v>3803</v>
      </c>
      <c r="E716" s="252"/>
      <c r="F716" s="258" t="str">
        <f>VLOOKUP(D716,Parts!D:N, 11,FALSE)</f>
        <v>10611156_03</v>
      </c>
      <c r="G716" s="242" t="s">
        <v>3691</v>
      </c>
      <c r="H716" s="16">
        <f ca="1">TODAY()-표1[[#This Row],[Date]]</f>
        <v>896</v>
      </c>
      <c r="I716" s="7" t="s">
        <v>3392</v>
      </c>
      <c r="J716" s="7" t="s">
        <v>3197</v>
      </c>
      <c r="K716" s="7" t="s">
        <v>3607</v>
      </c>
    </row>
    <row r="717" spans="1:11" hidden="1">
      <c r="A717" s="232">
        <v>45257</v>
      </c>
      <c r="B717" s="241">
        <v>58</v>
      </c>
      <c r="C717" s="252" t="s">
        <v>3389</v>
      </c>
      <c r="D717" s="252" t="s">
        <v>3340</v>
      </c>
      <c r="E717" s="252" t="s">
        <v>3390</v>
      </c>
      <c r="F717" s="258" t="str">
        <f>VLOOKUP(D717,Parts!D:N, 11,FALSE)</f>
        <v>10764610_01</v>
      </c>
      <c r="G717" s="242" t="s">
        <v>3646</v>
      </c>
      <c r="H717" s="16">
        <f>A472-표1[[#This Row],[Date]]</f>
        <v>298</v>
      </c>
      <c r="I717" s="7" t="s">
        <v>3392</v>
      </c>
      <c r="J717" s="7" t="s">
        <v>2337</v>
      </c>
      <c r="K717" s="7"/>
    </row>
    <row r="718" spans="1:11" hidden="1">
      <c r="A718" s="232">
        <v>45254</v>
      </c>
      <c r="B718" s="241">
        <v>22</v>
      </c>
      <c r="C718" s="252" t="s">
        <v>3389</v>
      </c>
      <c r="D718" s="252" t="s">
        <v>3340</v>
      </c>
      <c r="E718" s="252" t="s">
        <v>3390</v>
      </c>
      <c r="F718" s="258" t="str">
        <f>VLOOKUP(D718,Parts!D:N, 11,FALSE)</f>
        <v>10764610_01</v>
      </c>
      <c r="G718" s="242" t="s">
        <v>3692</v>
      </c>
      <c r="H718" s="16">
        <f>A557-표1[[#This Row],[Date]]</f>
        <v>248</v>
      </c>
      <c r="I718" s="7" t="s">
        <v>3392</v>
      </c>
      <c r="J718" s="7" t="s">
        <v>2337</v>
      </c>
      <c r="K718" s="7"/>
    </row>
    <row r="719" spans="1:11" hidden="1">
      <c r="A719" s="232">
        <v>45252</v>
      </c>
      <c r="B719" s="241">
        <v>22</v>
      </c>
      <c r="C719" s="252" t="s">
        <v>1715</v>
      </c>
      <c r="D719" s="252" t="s">
        <v>3509</v>
      </c>
      <c r="E719" s="252"/>
      <c r="F719" s="258">
        <f>VLOOKUP(D719,Parts!D:N, 11,FALSE)</f>
        <v>10408341</v>
      </c>
      <c r="G719" s="242" t="s">
        <v>3693</v>
      </c>
      <c r="H719" s="16">
        <f ca="1">TODAY()-표1[[#This Row],[Date]]</f>
        <v>901</v>
      </c>
      <c r="I719" s="7" t="s">
        <v>3392</v>
      </c>
      <c r="J719" s="7" t="s">
        <v>3197</v>
      </c>
      <c r="K719" s="7" t="s">
        <v>3607</v>
      </c>
    </row>
    <row r="720" spans="1:11" hidden="1">
      <c r="A720" s="232">
        <v>45252</v>
      </c>
      <c r="B720" s="241">
        <v>21</v>
      </c>
      <c r="C720" s="252" t="s">
        <v>3389</v>
      </c>
      <c r="D720" s="252" t="s">
        <v>3340</v>
      </c>
      <c r="E720" s="252" t="s">
        <v>3390</v>
      </c>
      <c r="F720" s="258" t="str">
        <f>VLOOKUP(D720,Parts!D:N, 11,FALSE)</f>
        <v>10764610_01</v>
      </c>
      <c r="G720" s="242" t="s">
        <v>3646</v>
      </c>
      <c r="H720" s="16">
        <f>A529-표1[[#This Row],[Date]]</f>
        <v>276</v>
      </c>
      <c r="I720" s="7" t="s">
        <v>3392</v>
      </c>
      <c r="J720" s="7" t="s">
        <v>2337</v>
      </c>
      <c r="K720" s="7"/>
    </row>
    <row r="721" spans="1:11" ht="15" hidden="1">
      <c r="A721" s="232">
        <v>45251</v>
      </c>
      <c r="B721" s="241">
        <v>22</v>
      </c>
      <c r="C721" s="252" t="s">
        <v>478</v>
      </c>
      <c r="D721" s="252" t="s">
        <v>476</v>
      </c>
      <c r="E721" s="91" t="s">
        <v>3440</v>
      </c>
      <c r="F721" s="258">
        <f>VLOOKUP(D721,Parts!D:N, 11,FALSE)</f>
        <v>10867661</v>
      </c>
      <c r="G721" s="242" t="s">
        <v>3619</v>
      </c>
      <c r="H721" s="16">
        <f ca="1">TODAY()-표1[[#This Row],[Date]]</f>
        <v>902</v>
      </c>
      <c r="I721" s="7" t="s">
        <v>3392</v>
      </c>
      <c r="J721" s="7" t="s">
        <v>3197</v>
      </c>
      <c r="K721" s="7" t="s">
        <v>3607</v>
      </c>
    </row>
    <row r="722" spans="1:11">
      <c r="A722" s="232">
        <v>45251</v>
      </c>
      <c r="B722" s="241">
        <v>42</v>
      </c>
      <c r="C722" s="252" t="s">
        <v>3432</v>
      </c>
      <c r="D722" s="252" t="s">
        <v>3804</v>
      </c>
      <c r="E722" s="252"/>
      <c r="F722" s="258" t="str">
        <f>VLOOKUP(D722,Parts!D:N, 11,FALSE)</f>
        <v>10611156_02</v>
      </c>
      <c r="G722" s="242" t="s">
        <v>3694</v>
      </c>
      <c r="H722" s="16">
        <f ca="1">TODAY()-표1[[#This Row],[Date]]</f>
        <v>902</v>
      </c>
      <c r="I722" s="7" t="s">
        <v>3392</v>
      </c>
      <c r="J722" s="7" t="s">
        <v>3197</v>
      </c>
      <c r="K722" s="7" t="s">
        <v>3607</v>
      </c>
    </row>
    <row r="723" spans="1:11" hidden="1">
      <c r="A723" s="232">
        <v>45250</v>
      </c>
      <c r="B723" s="241"/>
      <c r="C723" s="252" t="s">
        <v>3622</v>
      </c>
      <c r="D723" s="252" t="s">
        <v>3695</v>
      </c>
      <c r="E723" s="252"/>
      <c r="F723" s="258">
        <f>VLOOKUP(D723,Parts!D:N, 11,FALSE)</f>
        <v>10223711</v>
      </c>
      <c r="G723" s="242" t="s">
        <v>3696</v>
      </c>
      <c r="H723" s="16">
        <f ca="1">TODAY()-표1[[#This Row],[Date]]</f>
        <v>903</v>
      </c>
      <c r="I723" s="7" t="s">
        <v>3392</v>
      </c>
      <c r="J723" s="7" t="s">
        <v>3197</v>
      </c>
      <c r="K723" s="7" t="s">
        <v>3607</v>
      </c>
    </row>
    <row r="724" spans="1:11" hidden="1">
      <c r="A724" s="232">
        <v>45250</v>
      </c>
      <c r="B724" s="241"/>
      <c r="C724" s="252" t="s">
        <v>3622</v>
      </c>
      <c r="D724" s="252" t="s">
        <v>3697</v>
      </c>
      <c r="E724" s="252"/>
      <c r="F724" s="258" t="e">
        <f>VLOOKUP(D724,Parts!D:N, 11,FALSE)</f>
        <v>#N/A</v>
      </c>
      <c r="G724" s="242" t="s">
        <v>3698</v>
      </c>
      <c r="H724" s="16">
        <f ca="1">TODAY()-표1[[#This Row],[Date]]</f>
        <v>903</v>
      </c>
      <c r="I724" s="7" t="s">
        <v>3547</v>
      </c>
      <c r="J724" s="7"/>
      <c r="K724" s="7"/>
    </row>
    <row r="725" spans="1:11" hidden="1">
      <c r="A725" s="232">
        <v>45250</v>
      </c>
      <c r="B725" s="241">
        <v>94</v>
      </c>
      <c r="C725" s="252" t="s">
        <v>3389</v>
      </c>
      <c r="D725" s="252" t="s">
        <v>3340</v>
      </c>
      <c r="E725" s="252" t="s">
        <v>3390</v>
      </c>
      <c r="F725" s="258" t="str">
        <f>VLOOKUP(D725,Parts!D:N, 11,FALSE)</f>
        <v>10764610_01</v>
      </c>
      <c r="G725" s="242" t="s">
        <v>3646</v>
      </c>
      <c r="H725" s="16">
        <f ca="1">TODAY()-표1[[#This Row],[Date]]</f>
        <v>903</v>
      </c>
      <c r="I725" s="7" t="s">
        <v>3392</v>
      </c>
      <c r="J725" s="7" t="s">
        <v>2337</v>
      </c>
      <c r="K725" s="7"/>
    </row>
    <row r="726" spans="1:11" hidden="1">
      <c r="A726" s="232">
        <v>45250</v>
      </c>
      <c r="B726" s="241">
        <v>72</v>
      </c>
      <c r="C726" s="252" t="s">
        <v>3389</v>
      </c>
      <c r="D726" s="252" t="s">
        <v>3340</v>
      </c>
      <c r="E726" s="252" t="s">
        <v>3390</v>
      </c>
      <c r="F726" s="258" t="str">
        <f>VLOOKUP(D726,Parts!D:N, 11,FALSE)</f>
        <v>10764610_01</v>
      </c>
      <c r="G726" s="242" t="s">
        <v>3646</v>
      </c>
      <c r="H726" s="16">
        <f>A483-표1[[#This Row],[Date]]</f>
        <v>304</v>
      </c>
      <c r="I726" s="7" t="s">
        <v>3392</v>
      </c>
      <c r="J726" s="7" t="s">
        <v>2337</v>
      </c>
      <c r="K726" s="7"/>
    </row>
    <row r="727" spans="1:11" hidden="1">
      <c r="A727" s="232">
        <v>45246</v>
      </c>
      <c r="B727" s="241"/>
      <c r="C727" s="252" t="s">
        <v>3649</v>
      </c>
      <c r="D727" s="252" t="s">
        <v>3665</v>
      </c>
      <c r="E727" s="252"/>
      <c r="F727" s="258" t="e">
        <f>VLOOKUP(D727,Parts!D:N, 11,FALSE)</f>
        <v>#N/A</v>
      </c>
      <c r="G727" s="242" t="s">
        <v>3699</v>
      </c>
      <c r="H727" s="16">
        <f ca="1">TODAY()-표1[[#This Row],[Date]]</f>
        <v>907</v>
      </c>
      <c r="I727" s="7"/>
      <c r="J727" s="7"/>
      <c r="K727" s="7"/>
    </row>
    <row r="728" spans="1:11" ht="15" hidden="1">
      <c r="A728" s="232">
        <v>45246</v>
      </c>
      <c r="B728" s="241">
        <v>40</v>
      </c>
      <c r="C728" s="252" t="s">
        <v>478</v>
      </c>
      <c r="D728" s="252" t="s">
        <v>476</v>
      </c>
      <c r="E728" s="91" t="s">
        <v>3440</v>
      </c>
      <c r="F728" s="258">
        <f>VLOOKUP(D728,Parts!D:N, 11,FALSE)</f>
        <v>10867661</v>
      </c>
      <c r="G728" s="242" t="s">
        <v>3700</v>
      </c>
      <c r="H728" s="16">
        <f ca="1">TODAY()-표1[[#This Row],[Date]]</f>
        <v>907</v>
      </c>
      <c r="I728" s="7"/>
      <c r="J728" s="7"/>
      <c r="K728" s="7"/>
    </row>
    <row r="729" spans="1:11" hidden="1">
      <c r="A729" s="232">
        <v>45244</v>
      </c>
      <c r="B729" s="241">
        <v>60</v>
      </c>
      <c r="C729" s="252" t="s">
        <v>3389</v>
      </c>
      <c r="D729" s="252" t="s">
        <v>3340</v>
      </c>
      <c r="E729" s="252" t="s">
        <v>3390</v>
      </c>
      <c r="F729" s="258" t="str">
        <f>VLOOKUP(D729,Parts!D:N, 11,FALSE)</f>
        <v>10764610_01</v>
      </c>
      <c r="G729" s="242" t="s">
        <v>3646</v>
      </c>
      <c r="H729" s="16">
        <f>A578-표1[[#This Row],[Date]]</f>
        <v>245</v>
      </c>
      <c r="I729" s="7" t="s">
        <v>3392</v>
      </c>
      <c r="J729" s="7" t="s">
        <v>2337</v>
      </c>
      <c r="K729" s="7"/>
    </row>
    <row r="730" spans="1:11" hidden="1">
      <c r="A730" s="232">
        <v>45243</v>
      </c>
      <c r="B730" s="241">
        <v>30</v>
      </c>
      <c r="C730" s="252" t="s">
        <v>3389</v>
      </c>
      <c r="D730" s="252" t="s">
        <v>3340</v>
      </c>
      <c r="E730" s="252" t="s">
        <v>3390</v>
      </c>
      <c r="F730" s="258" t="str">
        <f>VLOOKUP(D730,Parts!D:N, 11,FALSE)</f>
        <v>10764610_01</v>
      </c>
      <c r="G730" s="242" t="s">
        <v>3646</v>
      </c>
      <c r="H730" s="16">
        <f>A442-표1[[#This Row],[Date]]</f>
        <v>351</v>
      </c>
      <c r="I730" s="7" t="s">
        <v>3392</v>
      </c>
      <c r="J730" s="7" t="s">
        <v>2337</v>
      </c>
      <c r="K730" s="7"/>
    </row>
    <row r="731" spans="1:11" hidden="1">
      <c r="A731" s="232">
        <v>45241</v>
      </c>
      <c r="B731" s="241"/>
      <c r="C731" s="252" t="s">
        <v>614</v>
      </c>
      <c r="D731" s="252" t="s">
        <v>3565</v>
      </c>
      <c r="E731" s="252" t="s">
        <v>616</v>
      </c>
      <c r="F731" s="258" t="str">
        <f>VLOOKUP(D731,Parts!D:N, 11,FALSE)</f>
        <v>10609544_02_0001</v>
      </c>
      <c r="G731" s="242" t="s">
        <v>3701</v>
      </c>
      <c r="H731" s="16">
        <f ca="1">TODAY()-표1[[#This Row],[Date]]</f>
        <v>912</v>
      </c>
      <c r="I731" s="7" t="s">
        <v>3392</v>
      </c>
      <c r="J731" s="7" t="s">
        <v>3197</v>
      </c>
      <c r="K731" s="7" t="s">
        <v>3607</v>
      </c>
    </row>
    <row r="732" spans="1:11" hidden="1">
      <c r="A732" s="232">
        <v>45241</v>
      </c>
      <c r="B732" s="241"/>
      <c r="C732" s="252" t="s">
        <v>614</v>
      </c>
      <c r="D732" s="252" t="s">
        <v>3565</v>
      </c>
      <c r="E732" s="252" t="s">
        <v>616</v>
      </c>
      <c r="F732" s="258" t="str">
        <f>VLOOKUP(D732,Parts!D:N, 11,FALSE)</f>
        <v>10609544_02_0001</v>
      </c>
      <c r="G732" s="242" t="s">
        <v>3702</v>
      </c>
      <c r="H732" s="16">
        <f ca="1">TODAY()-표1[[#This Row],[Date]]</f>
        <v>912</v>
      </c>
      <c r="I732" s="7" t="s">
        <v>3392</v>
      </c>
      <c r="J732" s="7" t="s">
        <v>3197</v>
      </c>
      <c r="K732" s="7" t="s">
        <v>3607</v>
      </c>
    </row>
    <row r="733" spans="1:11" hidden="1">
      <c r="A733" s="232">
        <v>45240</v>
      </c>
      <c r="B733" s="241">
        <v>4</v>
      </c>
      <c r="C733" s="252" t="s">
        <v>3389</v>
      </c>
      <c r="D733" s="252" t="s">
        <v>3340</v>
      </c>
      <c r="E733" s="252" t="s">
        <v>3390</v>
      </c>
      <c r="F733" s="258" t="str">
        <f>VLOOKUP(D733,Parts!D:N, 11,FALSE)</f>
        <v>10764610_01</v>
      </c>
      <c r="G733" s="242" t="s">
        <v>3646</v>
      </c>
      <c r="H733" s="16">
        <f ca="1">TODAY()-표1[[#This Row],[Date]]</f>
        <v>913</v>
      </c>
      <c r="I733" s="7" t="s">
        <v>3392</v>
      </c>
      <c r="J733" s="7" t="s">
        <v>2337</v>
      </c>
      <c r="K733" s="7"/>
    </row>
    <row r="734" spans="1:11" hidden="1">
      <c r="A734" s="232">
        <v>45240</v>
      </c>
      <c r="B734" s="241">
        <v>66</v>
      </c>
      <c r="C734" s="252" t="s">
        <v>3389</v>
      </c>
      <c r="D734" s="252" t="s">
        <v>3340</v>
      </c>
      <c r="E734" s="252" t="s">
        <v>3390</v>
      </c>
      <c r="F734" s="258" t="str">
        <f>VLOOKUP(D734,Parts!D:N, 11,FALSE)</f>
        <v>10764610_01</v>
      </c>
      <c r="G734" s="242" t="s">
        <v>3703</v>
      </c>
      <c r="H734" s="16">
        <f ca="1">TODAY()-표1[[#This Row],[Date]]</f>
        <v>913</v>
      </c>
      <c r="I734" s="7" t="s">
        <v>3392</v>
      </c>
      <c r="J734" s="7" t="s">
        <v>2337</v>
      </c>
      <c r="K734" s="7"/>
    </row>
    <row r="735" spans="1:11" hidden="1">
      <c r="A735" s="232">
        <v>45240</v>
      </c>
      <c r="B735" s="241"/>
      <c r="C735" s="252" t="s">
        <v>3622</v>
      </c>
      <c r="D735" s="252" t="s">
        <v>3704</v>
      </c>
      <c r="E735" s="252"/>
      <c r="F735" s="258" t="e">
        <f>VLOOKUP(D735,Parts!D:N, 11,FALSE)</f>
        <v>#N/A</v>
      </c>
      <c r="G735" s="242" t="s">
        <v>3705</v>
      </c>
      <c r="H735" s="16">
        <f ca="1">TODAY()-표1[[#This Row],[Date]]</f>
        <v>913</v>
      </c>
      <c r="I735" s="7" t="s">
        <v>3392</v>
      </c>
      <c r="J735" s="7"/>
      <c r="K735" s="7"/>
    </row>
    <row r="736" spans="1:11" hidden="1">
      <c r="A736" s="232">
        <v>45239</v>
      </c>
      <c r="B736" s="241">
        <v>33</v>
      </c>
      <c r="C736" s="252" t="s">
        <v>3389</v>
      </c>
      <c r="D736" s="252" t="s">
        <v>3340</v>
      </c>
      <c r="E736" s="252" t="s">
        <v>3390</v>
      </c>
      <c r="F736" s="258" t="str">
        <f>VLOOKUP(D736,Parts!D:N, 11,FALSE)</f>
        <v>10764610_01</v>
      </c>
      <c r="G736" s="242" t="s">
        <v>3646</v>
      </c>
      <c r="H736" s="16">
        <f ca="1">TODAY()-표1[[#This Row],[Date]]</f>
        <v>914</v>
      </c>
      <c r="I736" s="7" t="s">
        <v>3392</v>
      </c>
      <c r="J736" s="7" t="s">
        <v>2337</v>
      </c>
      <c r="K736" s="7"/>
    </row>
    <row r="737" spans="1:11" hidden="1">
      <c r="A737" s="232">
        <v>45239</v>
      </c>
      <c r="B737" s="241">
        <v>57</v>
      </c>
      <c r="C737" s="252" t="s">
        <v>3389</v>
      </c>
      <c r="D737" s="252" t="s">
        <v>3340</v>
      </c>
      <c r="E737" s="252" t="s">
        <v>3390</v>
      </c>
      <c r="F737" s="258" t="str">
        <f>VLOOKUP(D737,Parts!D:N, 11,FALSE)</f>
        <v>10764610_01</v>
      </c>
      <c r="G737" s="242" t="s">
        <v>3646</v>
      </c>
      <c r="H737" s="16">
        <f>A608-표1[[#This Row],[Date]]</f>
        <v>221</v>
      </c>
      <c r="I737" s="7" t="s">
        <v>3392</v>
      </c>
      <c r="J737" s="7" t="s">
        <v>2337</v>
      </c>
      <c r="K737" s="7"/>
    </row>
    <row r="738" spans="1:11">
      <c r="A738" s="232">
        <v>45238</v>
      </c>
      <c r="B738" s="241">
        <v>6</v>
      </c>
      <c r="C738" s="252" t="s">
        <v>3432</v>
      </c>
      <c r="D738" s="252" t="s">
        <v>3803</v>
      </c>
      <c r="E738" s="252"/>
      <c r="F738" s="258" t="str">
        <f>VLOOKUP(D738,Parts!D:N, 11,FALSE)</f>
        <v>10611156_03</v>
      </c>
      <c r="G738" s="242" t="s">
        <v>3706</v>
      </c>
      <c r="H738" s="16">
        <f ca="1">TODAY()-표1[[#This Row],[Date]]</f>
        <v>915</v>
      </c>
      <c r="I738" s="7" t="s">
        <v>3392</v>
      </c>
      <c r="J738" s="7"/>
      <c r="K738" s="7"/>
    </row>
    <row r="739" spans="1:11" hidden="1">
      <c r="A739" s="232">
        <v>45238</v>
      </c>
      <c r="B739" s="241">
        <v>55</v>
      </c>
      <c r="C739" s="252" t="s">
        <v>3389</v>
      </c>
      <c r="D739" s="252" t="s">
        <v>3340</v>
      </c>
      <c r="E739" s="252" t="s">
        <v>3390</v>
      </c>
      <c r="F739" s="258" t="str">
        <f>VLOOKUP(D739,Parts!D:N, 11,FALSE)</f>
        <v>10764610_01</v>
      </c>
      <c r="G739" s="242" t="s">
        <v>3646</v>
      </c>
      <c r="H739" s="16">
        <f ca="1">TODAY()-표1[[#This Row],[Date]]</f>
        <v>915</v>
      </c>
      <c r="I739" s="7" t="s">
        <v>3392</v>
      </c>
      <c r="J739" s="7" t="s">
        <v>2337</v>
      </c>
      <c r="K739" s="7"/>
    </row>
    <row r="740" spans="1:11" hidden="1">
      <c r="A740" s="232">
        <v>45238</v>
      </c>
      <c r="B740" s="241">
        <v>63</v>
      </c>
      <c r="C740" s="252" t="s">
        <v>3389</v>
      </c>
      <c r="D740" s="252" t="s">
        <v>3340</v>
      </c>
      <c r="E740" s="252" t="s">
        <v>3390</v>
      </c>
      <c r="F740" s="258" t="str">
        <f>VLOOKUP(D740,Parts!D:N, 11,FALSE)</f>
        <v>10764610_01</v>
      </c>
      <c r="G740" s="242" t="s">
        <v>3646</v>
      </c>
      <c r="H740" s="16">
        <f>A521-표1[[#This Row],[Date]]</f>
        <v>300</v>
      </c>
      <c r="I740" s="7" t="s">
        <v>3392</v>
      </c>
      <c r="J740" s="7" t="s">
        <v>2337</v>
      </c>
      <c r="K740" s="7"/>
    </row>
    <row r="741" spans="1:11" hidden="1">
      <c r="A741" s="232">
        <v>45238</v>
      </c>
      <c r="B741" s="241">
        <v>87</v>
      </c>
      <c r="C741" s="252" t="s">
        <v>3389</v>
      </c>
      <c r="D741" s="252" t="s">
        <v>3340</v>
      </c>
      <c r="E741" s="252" t="s">
        <v>3390</v>
      </c>
      <c r="F741" s="258" t="str">
        <f>VLOOKUP(D741,Parts!D:N, 11,FALSE)</f>
        <v>10764610_01</v>
      </c>
      <c r="G741" s="242" t="s">
        <v>3646</v>
      </c>
      <c r="H741" s="16">
        <f>A624-표1[[#This Row],[Date]]</f>
        <v>160</v>
      </c>
      <c r="I741" s="7" t="s">
        <v>3392</v>
      </c>
      <c r="J741" s="7" t="s">
        <v>2337</v>
      </c>
      <c r="K741" s="7"/>
    </row>
    <row r="742" spans="1:11" hidden="1">
      <c r="A742" s="232">
        <v>45237</v>
      </c>
      <c r="B742" s="241">
        <v>27</v>
      </c>
      <c r="C742" s="252" t="s">
        <v>3389</v>
      </c>
      <c r="D742" s="252" t="s">
        <v>3340</v>
      </c>
      <c r="E742" s="252" t="s">
        <v>3390</v>
      </c>
      <c r="F742" s="258" t="str">
        <f>VLOOKUP(D742,Parts!D:N, 11,FALSE)</f>
        <v>10764610_01</v>
      </c>
      <c r="G742" s="242" t="s">
        <v>3646</v>
      </c>
      <c r="H742" s="16">
        <f ca="1">TODAY()-표1[[#This Row],[Date]]</f>
        <v>916</v>
      </c>
      <c r="I742" s="7" t="s">
        <v>3392</v>
      </c>
      <c r="J742" s="7" t="s">
        <v>2337</v>
      </c>
      <c r="K742" s="7"/>
    </row>
    <row r="743" spans="1:11">
      <c r="A743" s="232">
        <v>45237</v>
      </c>
      <c r="B743" s="241">
        <v>73</v>
      </c>
      <c r="C743" s="252" t="s">
        <v>3432</v>
      </c>
      <c r="D743" s="252" t="s">
        <v>3803</v>
      </c>
      <c r="E743" s="252"/>
      <c r="F743" s="258" t="str">
        <f>VLOOKUP(D743,Parts!D:N, 11,FALSE)</f>
        <v>10611156_03</v>
      </c>
      <c r="G743" s="242" t="s">
        <v>3706</v>
      </c>
      <c r="H743" s="16">
        <f ca="1">TODAY()-표1[[#This Row],[Date]]</f>
        <v>916</v>
      </c>
      <c r="I743" s="7" t="s">
        <v>3392</v>
      </c>
      <c r="J743" s="7"/>
      <c r="K743" s="7"/>
    </row>
    <row r="744" spans="1:11" hidden="1">
      <c r="A744" s="232">
        <v>45237</v>
      </c>
      <c r="B744" s="241">
        <v>46</v>
      </c>
      <c r="C744" s="252" t="s">
        <v>3389</v>
      </c>
      <c r="D744" s="252" t="s">
        <v>3340</v>
      </c>
      <c r="E744" s="252" t="s">
        <v>3390</v>
      </c>
      <c r="F744" s="258" t="str">
        <f>VLOOKUP(D744,Parts!D:N, 11,FALSE)</f>
        <v>10764610_01</v>
      </c>
      <c r="G744" s="242" t="s">
        <v>3646</v>
      </c>
      <c r="H744" s="16">
        <f ca="1">TODAY()-표1[[#This Row],[Date]]</f>
        <v>916</v>
      </c>
      <c r="I744" s="7" t="s">
        <v>3392</v>
      </c>
      <c r="J744" s="7" t="s">
        <v>2337</v>
      </c>
      <c r="K744" s="7"/>
    </row>
    <row r="745" spans="1:11" hidden="1">
      <c r="A745" s="232">
        <v>45237</v>
      </c>
      <c r="B745" s="241">
        <v>62</v>
      </c>
      <c r="C745" s="252" t="s">
        <v>3389</v>
      </c>
      <c r="D745" s="252" t="s">
        <v>3340</v>
      </c>
      <c r="E745" s="252" t="s">
        <v>3390</v>
      </c>
      <c r="F745" s="258" t="str">
        <f>VLOOKUP(D745,Parts!D:N, 11,FALSE)</f>
        <v>10764610_01</v>
      </c>
      <c r="G745" s="242" t="s">
        <v>3646</v>
      </c>
      <c r="H745" s="16">
        <f ca="1">TODAY()-표1[[#This Row],[Date]]</f>
        <v>916</v>
      </c>
      <c r="I745" s="7" t="s">
        <v>3392</v>
      </c>
      <c r="J745" s="7" t="s">
        <v>2337</v>
      </c>
      <c r="K745" s="7"/>
    </row>
    <row r="746" spans="1:11" hidden="1">
      <c r="A746" s="232">
        <v>45236</v>
      </c>
      <c r="B746" s="241">
        <v>38</v>
      </c>
      <c r="C746" s="252" t="s">
        <v>3559</v>
      </c>
      <c r="D746" s="252" t="s">
        <v>3707</v>
      </c>
      <c r="E746" s="252"/>
      <c r="F746" s="258" t="e">
        <f>VLOOKUP(D746,Parts!D:N, 11,FALSE)</f>
        <v>#N/A</v>
      </c>
      <c r="G746" s="242"/>
      <c r="H746" s="16">
        <f ca="1">TODAY()-표1[[#This Row],[Date]]</f>
        <v>917</v>
      </c>
      <c r="I746" s="7" t="s">
        <v>3392</v>
      </c>
      <c r="J746" s="7"/>
      <c r="K746" s="7"/>
    </row>
    <row r="747" spans="1:11" hidden="1">
      <c r="A747" s="232">
        <v>45236</v>
      </c>
      <c r="B747" s="241">
        <v>5</v>
      </c>
      <c r="C747" s="252" t="s">
        <v>3559</v>
      </c>
      <c r="D747" s="252" t="s">
        <v>3708</v>
      </c>
      <c r="E747" s="252"/>
      <c r="F747" s="258" t="e">
        <f>VLOOKUP(D747,Parts!D:N, 11,FALSE)</f>
        <v>#N/A</v>
      </c>
      <c r="G747" s="242"/>
      <c r="H747" s="16">
        <f ca="1">TODAY()-표1[[#This Row],[Date]]</f>
        <v>917</v>
      </c>
      <c r="I747" s="7" t="s">
        <v>3392</v>
      </c>
      <c r="J747" s="7"/>
      <c r="K747" s="7"/>
    </row>
    <row r="748" spans="1:11" hidden="1">
      <c r="A748" s="232">
        <v>45236</v>
      </c>
      <c r="B748" s="241">
        <v>38</v>
      </c>
      <c r="C748" s="252" t="s">
        <v>3389</v>
      </c>
      <c r="D748" s="252" t="s">
        <v>3340</v>
      </c>
      <c r="E748" s="252" t="s">
        <v>3390</v>
      </c>
      <c r="F748" s="258" t="str">
        <f>VLOOKUP(D748,Parts!D:N, 11,FALSE)</f>
        <v>10764610_01</v>
      </c>
      <c r="G748" s="242" t="s">
        <v>3646</v>
      </c>
      <c r="H748" s="16">
        <f>A652-표1[[#This Row],[Date]]</f>
        <v>107</v>
      </c>
      <c r="I748" s="7" t="s">
        <v>3392</v>
      </c>
      <c r="J748" s="7" t="s">
        <v>2337</v>
      </c>
      <c r="K748" s="7"/>
    </row>
    <row r="749" spans="1:11" hidden="1">
      <c r="A749" s="232">
        <v>45236</v>
      </c>
      <c r="B749" s="241">
        <v>83</v>
      </c>
      <c r="C749" s="252" t="s">
        <v>3389</v>
      </c>
      <c r="D749" s="252" t="s">
        <v>3340</v>
      </c>
      <c r="E749" s="252" t="s">
        <v>3390</v>
      </c>
      <c r="F749" s="258" t="str">
        <f>VLOOKUP(D749,Parts!D:N, 11,FALSE)</f>
        <v>10764610_01</v>
      </c>
      <c r="G749" s="242" t="s">
        <v>3646</v>
      </c>
      <c r="H749" s="16">
        <f>A537-표1[[#This Row],[Date]]</f>
        <v>287</v>
      </c>
      <c r="I749" s="7" t="s">
        <v>3392</v>
      </c>
      <c r="J749" s="7" t="s">
        <v>2337</v>
      </c>
      <c r="K749" s="7"/>
    </row>
    <row r="750" spans="1:11" hidden="1">
      <c r="A750" s="232">
        <v>45234</v>
      </c>
      <c r="B750" s="241">
        <v>82</v>
      </c>
      <c r="C750" s="252" t="s">
        <v>3389</v>
      </c>
      <c r="D750" s="252" t="s">
        <v>3340</v>
      </c>
      <c r="E750" s="252" t="s">
        <v>3390</v>
      </c>
      <c r="F750" s="258" t="str">
        <f>VLOOKUP(D750,Parts!D:N, 11,FALSE)</f>
        <v>10764610_01</v>
      </c>
      <c r="G750" s="242" t="s">
        <v>3646</v>
      </c>
      <c r="H750" s="16">
        <f>A568-표1[[#This Row],[Date]]</f>
        <v>262</v>
      </c>
      <c r="I750" s="7" t="s">
        <v>3392</v>
      </c>
      <c r="J750" s="7" t="s">
        <v>2337</v>
      </c>
      <c r="K750" s="7"/>
    </row>
    <row r="751" spans="1:11" hidden="1">
      <c r="A751" s="232">
        <v>45233</v>
      </c>
      <c r="B751" s="241">
        <v>43</v>
      </c>
      <c r="C751" s="252" t="s">
        <v>3433</v>
      </c>
      <c r="D751" s="252" t="s">
        <v>3340</v>
      </c>
      <c r="E751" s="252" t="s">
        <v>3449</v>
      </c>
      <c r="F751" s="258" t="str">
        <f>VLOOKUP(D751,Parts!D:N, 11,FALSE)</f>
        <v>10764610_01</v>
      </c>
      <c r="G751" s="242" t="s">
        <v>3520</v>
      </c>
      <c r="H751" s="16">
        <f ca="1">TODAY()-표1[[#This Row],[Date]]</f>
        <v>920</v>
      </c>
      <c r="I751" s="7" t="s">
        <v>3392</v>
      </c>
      <c r="J751" s="7" t="s">
        <v>2337</v>
      </c>
      <c r="K751" s="7"/>
    </row>
    <row r="752" spans="1:11" hidden="1">
      <c r="A752" s="232">
        <v>45233</v>
      </c>
      <c r="B752" s="241">
        <v>93</v>
      </c>
      <c r="C752" s="252" t="s">
        <v>3433</v>
      </c>
      <c r="D752" s="252" t="s">
        <v>3340</v>
      </c>
      <c r="E752" s="252" t="s">
        <v>3449</v>
      </c>
      <c r="F752" s="258" t="str">
        <f>VLOOKUP(D752,Parts!D:N, 11,FALSE)</f>
        <v>10764610_01</v>
      </c>
      <c r="G752" s="242" t="s">
        <v>3709</v>
      </c>
      <c r="H752" s="16">
        <f ca="1">TODAY()-표1[[#This Row],[Date]]</f>
        <v>920</v>
      </c>
      <c r="I752" s="7" t="s">
        <v>3392</v>
      </c>
      <c r="J752" s="7" t="s">
        <v>2337</v>
      </c>
      <c r="K752" s="7"/>
    </row>
    <row r="753" spans="1:11" hidden="1">
      <c r="A753" s="232">
        <v>45233</v>
      </c>
      <c r="B753" s="241">
        <v>39</v>
      </c>
      <c r="C753" s="252" t="s">
        <v>3559</v>
      </c>
      <c r="D753" s="252" t="s">
        <v>3707</v>
      </c>
      <c r="E753" s="252"/>
      <c r="F753" s="258" t="e">
        <f>VLOOKUP(D753,Parts!D:N, 11,FALSE)</f>
        <v>#N/A</v>
      </c>
      <c r="G753" s="242"/>
      <c r="H753" s="16">
        <f ca="1">TODAY()-표1[[#This Row],[Date]]</f>
        <v>920</v>
      </c>
      <c r="I753" s="7" t="s">
        <v>3392</v>
      </c>
      <c r="J753" s="7"/>
      <c r="K753" s="7"/>
    </row>
    <row r="754" spans="1:11">
      <c r="A754" s="232">
        <v>45233</v>
      </c>
      <c r="B754" s="241">
        <v>1</v>
      </c>
      <c r="C754" s="252" t="s">
        <v>3432</v>
      </c>
      <c r="D754" s="252" t="s">
        <v>3804</v>
      </c>
      <c r="E754" s="252"/>
      <c r="F754" s="258" t="str">
        <f>VLOOKUP(D754,Parts!D:N, 11,FALSE)</f>
        <v>10611156_02</v>
      </c>
      <c r="G754" s="242" t="s">
        <v>3710</v>
      </c>
      <c r="H754" s="16">
        <f ca="1">TODAY()-표1[[#This Row],[Date]]</f>
        <v>920</v>
      </c>
      <c r="I754" s="7" t="s">
        <v>3392</v>
      </c>
      <c r="J754" s="7"/>
      <c r="K754" s="7"/>
    </row>
    <row r="755" spans="1:11" hidden="1">
      <c r="A755" s="232">
        <v>45233</v>
      </c>
      <c r="B755" s="241">
        <v>39</v>
      </c>
      <c r="C755" s="252" t="s">
        <v>3389</v>
      </c>
      <c r="D755" s="252" t="s">
        <v>3340</v>
      </c>
      <c r="E755" s="252" t="s">
        <v>3390</v>
      </c>
      <c r="F755" s="258" t="str">
        <f>VLOOKUP(D755,Parts!D:N, 11,FALSE)</f>
        <v>10764610_01</v>
      </c>
      <c r="G755" s="242" t="s">
        <v>3646</v>
      </c>
      <c r="H755" s="16">
        <f>A622-표1[[#This Row],[Date]]</f>
        <v>174</v>
      </c>
      <c r="I755" s="7" t="s">
        <v>3392</v>
      </c>
      <c r="J755" s="7" t="s">
        <v>2337</v>
      </c>
      <c r="K755" s="7"/>
    </row>
    <row r="756" spans="1:11" hidden="1">
      <c r="A756" s="232">
        <v>45233</v>
      </c>
      <c r="B756" s="241">
        <v>43</v>
      </c>
      <c r="C756" s="252" t="s">
        <v>3389</v>
      </c>
      <c r="D756" s="252" t="s">
        <v>3340</v>
      </c>
      <c r="E756" s="252" t="s">
        <v>3390</v>
      </c>
      <c r="F756" s="258" t="str">
        <f>VLOOKUP(D756,Parts!D:N, 11,FALSE)</f>
        <v>10764610_01</v>
      </c>
      <c r="G756" s="242" t="s">
        <v>3646</v>
      </c>
      <c r="H756" s="16">
        <f>A541-표1[[#This Row],[Date]]</f>
        <v>285</v>
      </c>
      <c r="I756" s="7" t="s">
        <v>3392</v>
      </c>
      <c r="J756" s="7" t="s">
        <v>2337</v>
      </c>
      <c r="K756" s="7"/>
    </row>
    <row r="757" spans="1:11" hidden="1">
      <c r="A757" s="232">
        <v>45233</v>
      </c>
      <c r="B757" s="241">
        <v>45</v>
      </c>
      <c r="C757" s="252" t="s">
        <v>3389</v>
      </c>
      <c r="D757" s="252" t="s">
        <v>3340</v>
      </c>
      <c r="E757" s="252" t="s">
        <v>3390</v>
      </c>
      <c r="F757" s="258" t="str">
        <f>VLOOKUP(D757,Parts!D:N, 11,FALSE)</f>
        <v>10764610_01</v>
      </c>
      <c r="G757" s="242" t="s">
        <v>3646</v>
      </c>
      <c r="H757" s="16">
        <f>A587-표1[[#This Row],[Date]]</f>
        <v>245</v>
      </c>
      <c r="I757" s="7" t="s">
        <v>3392</v>
      </c>
      <c r="J757" s="7" t="s">
        <v>2337</v>
      </c>
      <c r="K757" s="7"/>
    </row>
    <row r="758" spans="1:11" hidden="1">
      <c r="A758" s="232">
        <v>45233</v>
      </c>
      <c r="B758" s="241">
        <v>93</v>
      </c>
      <c r="C758" s="252" t="s">
        <v>3389</v>
      </c>
      <c r="D758" s="252" t="s">
        <v>3340</v>
      </c>
      <c r="E758" s="252" t="s">
        <v>3390</v>
      </c>
      <c r="F758" s="258" t="str">
        <f>VLOOKUP(D758,Parts!D:N, 11,FALSE)</f>
        <v>10764610_01</v>
      </c>
      <c r="G758" s="242" t="s">
        <v>3646</v>
      </c>
      <c r="H758" s="16">
        <f ca="1">TODAY()-표1[[#This Row],[Date]]</f>
        <v>920</v>
      </c>
      <c r="I758" s="7" t="s">
        <v>3392</v>
      </c>
      <c r="J758" s="7" t="s">
        <v>2337</v>
      </c>
      <c r="K758" s="7"/>
    </row>
    <row r="759" spans="1:11" hidden="1">
      <c r="A759" s="232">
        <v>45232</v>
      </c>
      <c r="B759" s="241">
        <v>32</v>
      </c>
      <c r="C759" s="252" t="s">
        <v>3389</v>
      </c>
      <c r="D759" s="252" t="s">
        <v>3340</v>
      </c>
      <c r="E759" s="252" t="s">
        <v>3390</v>
      </c>
      <c r="F759" s="258" t="str">
        <f>VLOOKUP(D759,Parts!D:N, 11,FALSE)</f>
        <v>10764610_01</v>
      </c>
      <c r="G759" s="242" t="s">
        <v>3646</v>
      </c>
      <c r="H759" s="16">
        <f>A643-표1[[#This Row],[Date]]</f>
        <v>126</v>
      </c>
      <c r="I759" s="7" t="s">
        <v>3392</v>
      </c>
      <c r="J759" s="7" t="s">
        <v>2337</v>
      </c>
      <c r="K759" s="7"/>
    </row>
    <row r="760" spans="1:11" hidden="1">
      <c r="A760" s="232">
        <v>45232</v>
      </c>
      <c r="B760" s="241">
        <v>56</v>
      </c>
      <c r="C760" s="252" t="s">
        <v>3559</v>
      </c>
      <c r="D760" s="252" t="s">
        <v>3708</v>
      </c>
      <c r="E760" s="252"/>
      <c r="F760" s="258" t="e">
        <f>VLOOKUP(D760,Parts!D:N, 11,FALSE)</f>
        <v>#N/A</v>
      </c>
      <c r="G760" s="242"/>
      <c r="H760" s="16">
        <f ca="1">TODAY()-표1[[#This Row],[Date]]</f>
        <v>921</v>
      </c>
      <c r="I760" s="7" t="s">
        <v>3392</v>
      </c>
      <c r="J760" s="7"/>
      <c r="K760" s="7"/>
    </row>
    <row r="761" spans="1:11" hidden="1">
      <c r="A761" s="232">
        <v>45231</v>
      </c>
      <c r="B761" s="241">
        <v>91</v>
      </c>
      <c r="C761" s="252" t="s">
        <v>3433</v>
      </c>
      <c r="D761" s="252" t="s">
        <v>3340</v>
      </c>
      <c r="E761" s="252" t="s">
        <v>3449</v>
      </c>
      <c r="F761" s="258" t="str">
        <f>VLOOKUP(D761,Parts!D:N, 11,FALSE)</f>
        <v>10764610_01</v>
      </c>
      <c r="G761" s="242" t="s">
        <v>3711</v>
      </c>
      <c r="H761" s="16">
        <f ca="1">TODAY()-표1[[#This Row],[Date]]</f>
        <v>922</v>
      </c>
      <c r="I761" s="7" t="s">
        <v>3392</v>
      </c>
      <c r="J761" s="7" t="s">
        <v>2337</v>
      </c>
      <c r="K761" s="7"/>
    </row>
    <row r="762" spans="1:11" hidden="1">
      <c r="A762" s="232">
        <v>45231</v>
      </c>
      <c r="B762" s="241">
        <v>91</v>
      </c>
      <c r="C762" s="252" t="s">
        <v>3389</v>
      </c>
      <c r="D762" s="252" t="s">
        <v>3340</v>
      </c>
      <c r="E762" s="252" t="s">
        <v>3390</v>
      </c>
      <c r="F762" s="258" t="str">
        <f>VLOOKUP(D762,Parts!D:N, 11,FALSE)</f>
        <v>10764610_01</v>
      </c>
      <c r="G762" s="242" t="s">
        <v>3711</v>
      </c>
      <c r="H762" s="16">
        <f ca="1">TODAY()-표1[[#This Row],[Date]]</f>
        <v>922</v>
      </c>
      <c r="I762" s="7" t="s">
        <v>3392</v>
      </c>
      <c r="J762" s="7" t="s">
        <v>2337</v>
      </c>
      <c r="K762" s="7"/>
    </row>
    <row r="763" spans="1:11" hidden="1">
      <c r="A763" s="232">
        <v>45230</v>
      </c>
      <c r="B763" s="241">
        <v>38</v>
      </c>
      <c r="C763" s="252" t="s">
        <v>3389</v>
      </c>
      <c r="D763" s="252" t="s">
        <v>3340</v>
      </c>
      <c r="E763" s="252" t="s">
        <v>3390</v>
      </c>
      <c r="F763" s="258" t="str">
        <f>VLOOKUP(D763,Parts!D:N, 11,FALSE)</f>
        <v>10764610_01</v>
      </c>
      <c r="G763" s="242" t="s">
        <v>3712</v>
      </c>
      <c r="H763" s="16">
        <f>A748-표1[[#This Row],[Date]]</f>
        <v>6</v>
      </c>
      <c r="I763" s="7" t="s">
        <v>3547</v>
      </c>
      <c r="J763" s="7" t="s">
        <v>2337</v>
      </c>
      <c r="K763" s="7"/>
    </row>
    <row r="764" spans="1:11" hidden="1">
      <c r="A764" s="232">
        <v>45230</v>
      </c>
      <c r="B764" s="241">
        <v>91</v>
      </c>
      <c r="C764" s="252" t="s">
        <v>3562</v>
      </c>
      <c r="D764" s="252" t="s">
        <v>3563</v>
      </c>
      <c r="E764" s="252" t="s">
        <v>3183</v>
      </c>
      <c r="F764" s="258" t="e">
        <f>VLOOKUP(D764,Parts!D:N, 11,FALSE)</f>
        <v>#N/A</v>
      </c>
      <c r="G764" s="242" t="s">
        <v>3713</v>
      </c>
      <c r="H764" s="16">
        <f ca="1">TODAY()-표1[[#This Row],[Date]]</f>
        <v>923</v>
      </c>
      <c r="I764" s="7" t="s">
        <v>3392</v>
      </c>
      <c r="J764" s="7"/>
      <c r="K764" s="7"/>
    </row>
    <row r="765" spans="1:11">
      <c r="A765" s="232">
        <v>45230</v>
      </c>
      <c r="B765" s="241">
        <v>91</v>
      </c>
      <c r="C765" s="252" t="s">
        <v>3432</v>
      </c>
      <c r="D765" s="252" t="s">
        <v>3804</v>
      </c>
      <c r="E765" s="252"/>
      <c r="F765" s="258" t="str">
        <f>VLOOKUP(D765,Parts!D:N, 11,FALSE)</f>
        <v>10611156_02</v>
      </c>
      <c r="G765" s="242" t="s">
        <v>3713</v>
      </c>
      <c r="H765" s="16">
        <f ca="1">TODAY()-표1[[#This Row],[Date]]</f>
        <v>923</v>
      </c>
      <c r="I765" s="7" t="s">
        <v>3392</v>
      </c>
      <c r="J765" s="7"/>
      <c r="K765" s="7"/>
    </row>
    <row r="766" spans="1:11" hidden="1">
      <c r="A766" s="232">
        <v>45230</v>
      </c>
      <c r="B766" s="241">
        <v>87</v>
      </c>
      <c r="C766" s="252" t="s">
        <v>3559</v>
      </c>
      <c r="D766" s="252" t="s">
        <v>3714</v>
      </c>
      <c r="E766" s="252"/>
      <c r="F766" s="258" t="e">
        <f>VLOOKUP(D766,Parts!D:N, 11,FALSE)</f>
        <v>#N/A</v>
      </c>
      <c r="G766" s="242" t="s">
        <v>3715</v>
      </c>
      <c r="H766" s="16">
        <f ca="1">TODAY()-표1[[#This Row],[Date]]</f>
        <v>923</v>
      </c>
      <c r="I766" s="7" t="s">
        <v>3547</v>
      </c>
      <c r="J766" s="7"/>
      <c r="K766" s="7"/>
    </row>
    <row r="767" spans="1:11" hidden="1">
      <c r="A767" s="232">
        <v>45230</v>
      </c>
      <c r="B767" s="241">
        <v>59</v>
      </c>
      <c r="C767" s="252" t="s">
        <v>3389</v>
      </c>
      <c r="D767" s="252" t="s">
        <v>3340</v>
      </c>
      <c r="E767" s="252" t="s">
        <v>3390</v>
      </c>
      <c r="F767" s="258" t="str">
        <f>VLOOKUP(D767,Parts!D:N, 11,FALSE)</f>
        <v>10764610_01</v>
      </c>
      <c r="G767" s="242" t="s">
        <v>3716</v>
      </c>
      <c r="H767" s="16">
        <f>A660-표1[[#This Row],[Date]]</f>
        <v>90</v>
      </c>
      <c r="I767" s="7" t="s">
        <v>3547</v>
      </c>
      <c r="J767" s="7" t="s">
        <v>2337</v>
      </c>
      <c r="K767" s="7"/>
    </row>
    <row r="768" spans="1:11" hidden="1">
      <c r="A768" s="232">
        <v>45230</v>
      </c>
      <c r="B768" s="241">
        <v>72</v>
      </c>
      <c r="C768" s="252" t="s">
        <v>3389</v>
      </c>
      <c r="D768" s="252" t="s">
        <v>3340</v>
      </c>
      <c r="E768" s="252" t="s">
        <v>3390</v>
      </c>
      <c r="F768" s="258" t="str">
        <f>VLOOKUP(D768,Parts!D:N, 11,FALSE)</f>
        <v>10764610_01</v>
      </c>
      <c r="G768" s="242" t="s">
        <v>3717</v>
      </c>
      <c r="H768" s="16">
        <f>A726-표1[[#This Row],[Date]]</f>
        <v>20</v>
      </c>
      <c r="I768" s="7" t="s">
        <v>3547</v>
      </c>
      <c r="J768" s="7" t="s">
        <v>2337</v>
      </c>
      <c r="K768" s="7"/>
    </row>
    <row r="769" spans="1:11" hidden="1">
      <c r="A769" s="232">
        <v>45229</v>
      </c>
      <c r="B769" s="241">
        <v>34</v>
      </c>
      <c r="C769" s="252" t="s">
        <v>3389</v>
      </c>
      <c r="D769" s="252" t="s">
        <v>3340</v>
      </c>
      <c r="E769" s="252" t="s">
        <v>3390</v>
      </c>
      <c r="F769" s="258" t="str">
        <f>VLOOKUP(D769,Parts!D:N, 11,FALSE)</f>
        <v>10764610_01</v>
      </c>
      <c r="G769" s="242" t="s">
        <v>3718</v>
      </c>
      <c r="H769" s="16">
        <f>A636-표1[[#This Row],[Date]]</f>
        <v>140</v>
      </c>
      <c r="I769" s="7" t="s">
        <v>3547</v>
      </c>
      <c r="J769" s="7" t="s">
        <v>2337</v>
      </c>
      <c r="K769" s="7"/>
    </row>
    <row r="770" spans="1:11" hidden="1">
      <c r="A770" s="232">
        <v>45229</v>
      </c>
      <c r="B770" s="241">
        <v>80</v>
      </c>
      <c r="C770" s="252" t="s">
        <v>3559</v>
      </c>
      <c r="D770" s="252" t="s">
        <v>3707</v>
      </c>
      <c r="E770" s="252"/>
      <c r="F770" s="258" t="e">
        <f>VLOOKUP(D770,Parts!D:N, 11,FALSE)</f>
        <v>#N/A</v>
      </c>
      <c r="G770" s="242"/>
      <c r="H770" s="16">
        <f ca="1">TODAY()-표1[[#This Row],[Date]]</f>
        <v>924</v>
      </c>
      <c r="I770" s="7" t="s">
        <v>3392</v>
      </c>
      <c r="J770" s="7"/>
      <c r="K770" s="7"/>
    </row>
    <row r="771" spans="1:11" hidden="1">
      <c r="A771" s="232">
        <v>45229</v>
      </c>
      <c r="B771" s="241">
        <v>80</v>
      </c>
      <c r="C771" s="252" t="s">
        <v>3389</v>
      </c>
      <c r="D771" s="252" t="s">
        <v>3340</v>
      </c>
      <c r="E771" s="252" t="s">
        <v>3390</v>
      </c>
      <c r="F771" s="258" t="str">
        <f>VLOOKUP(D771,Parts!D:N, 11,FALSE)</f>
        <v>10764610_01</v>
      </c>
      <c r="G771" s="242" t="s">
        <v>3719</v>
      </c>
      <c r="H771" s="16">
        <f>A629-표1[[#This Row],[Date]]</f>
        <v>155</v>
      </c>
      <c r="I771" s="7" t="s">
        <v>3547</v>
      </c>
      <c r="J771" s="7" t="s">
        <v>2337</v>
      </c>
      <c r="K771" s="7"/>
    </row>
    <row r="772" spans="1:11" hidden="1">
      <c r="A772" s="232">
        <v>45227</v>
      </c>
      <c r="B772" s="241">
        <v>67</v>
      </c>
      <c r="C772" s="252" t="s">
        <v>3559</v>
      </c>
      <c r="D772" s="252" t="s">
        <v>3720</v>
      </c>
      <c r="E772" s="252"/>
      <c r="F772" s="258" t="e">
        <f>VLOOKUP(D772,Parts!D:N, 11,FALSE)</f>
        <v>#N/A</v>
      </c>
      <c r="G772" s="242"/>
      <c r="H772" s="16">
        <f ca="1">TODAY()-표1[[#This Row],[Date]]</f>
        <v>926</v>
      </c>
      <c r="I772" s="7" t="s">
        <v>3392</v>
      </c>
      <c r="J772" s="7"/>
      <c r="K772" s="7"/>
    </row>
    <row r="773" spans="1:11">
      <c r="A773" s="232">
        <v>45227</v>
      </c>
      <c r="B773" s="241">
        <v>93</v>
      </c>
      <c r="C773" s="252" t="s">
        <v>3432</v>
      </c>
      <c r="D773" s="252" t="s">
        <v>3803</v>
      </c>
      <c r="E773" s="252"/>
      <c r="F773" s="258" t="str">
        <f>VLOOKUP(D773,Parts!D:N, 11,FALSE)</f>
        <v>10611156_03</v>
      </c>
      <c r="G773" s="242" t="s">
        <v>3706</v>
      </c>
      <c r="H773" s="16">
        <f>A394-표1[[#This Row],[Date]]</f>
        <v>452</v>
      </c>
      <c r="I773" s="7" t="s">
        <v>3392</v>
      </c>
      <c r="J773" s="7"/>
      <c r="K773" s="7"/>
    </row>
    <row r="774" spans="1:11" ht="27" hidden="1">
      <c r="A774" s="232">
        <v>45225</v>
      </c>
      <c r="B774" s="241">
        <v>40</v>
      </c>
      <c r="C774" s="252" t="s">
        <v>3416</v>
      </c>
      <c r="D774" s="252" t="s">
        <v>3661</v>
      </c>
      <c r="E774" s="252" t="s">
        <v>3662</v>
      </c>
      <c r="F774" s="258" t="str">
        <f>VLOOKUP(D774,Parts!D:N, 11,FALSE)</f>
        <v>10676955_08</v>
      </c>
      <c r="G774" s="242" t="s">
        <v>3721</v>
      </c>
      <c r="H774" s="16">
        <f ca="1">TODAY()-표1[[#This Row],[Date]]</f>
        <v>928</v>
      </c>
      <c r="I774" s="7" t="s">
        <v>3392</v>
      </c>
      <c r="J774" s="7"/>
      <c r="K774" s="7"/>
    </row>
    <row r="775" spans="1:11">
      <c r="A775" s="232">
        <v>45225</v>
      </c>
      <c r="B775" s="241">
        <v>51</v>
      </c>
      <c r="C775" s="252" t="s">
        <v>3432</v>
      </c>
      <c r="D775" s="252" t="s">
        <v>3803</v>
      </c>
      <c r="E775" s="252"/>
      <c r="F775" s="258" t="str">
        <f>VLOOKUP(D775,Parts!D:N, 11,FALSE)</f>
        <v>10611156_03</v>
      </c>
      <c r="G775" s="242" t="s">
        <v>3722</v>
      </c>
      <c r="H775" s="16">
        <f ca="1">TODAY()-표1[[#This Row],[Date]]</f>
        <v>928</v>
      </c>
      <c r="I775" s="7" t="s">
        <v>3392</v>
      </c>
      <c r="J775" s="7"/>
      <c r="K775" s="7"/>
    </row>
    <row r="776" spans="1:11">
      <c r="A776" s="232">
        <v>45225</v>
      </c>
      <c r="B776" s="241">
        <v>51</v>
      </c>
      <c r="C776" s="252" t="s">
        <v>3432</v>
      </c>
      <c r="D776" s="252" t="s">
        <v>3803</v>
      </c>
      <c r="E776" s="252"/>
      <c r="F776" s="258" t="str">
        <f>VLOOKUP(D776,Parts!D:N, 11,FALSE)</f>
        <v>10611156_03</v>
      </c>
      <c r="G776" s="242" t="s">
        <v>3723</v>
      </c>
      <c r="H776" s="16">
        <f ca="1">TODAY()-표1[[#This Row],[Date]]</f>
        <v>928</v>
      </c>
      <c r="I776" s="7" t="s">
        <v>3392</v>
      </c>
      <c r="J776" s="7"/>
      <c r="K776" s="7"/>
    </row>
    <row r="777" spans="1:11" hidden="1">
      <c r="A777" s="232">
        <v>45225</v>
      </c>
      <c r="B777" s="241">
        <v>74</v>
      </c>
      <c r="C777" s="252" t="s">
        <v>3389</v>
      </c>
      <c r="D777" s="252" t="s">
        <v>3340</v>
      </c>
      <c r="E777" s="252" t="s">
        <v>3390</v>
      </c>
      <c r="F777" s="258" t="str">
        <f>VLOOKUP(D777,Parts!D:N, 11,FALSE)</f>
        <v>10764610_01</v>
      </c>
      <c r="G777" s="242" t="s">
        <v>3724</v>
      </c>
      <c r="H777" s="16">
        <f ca="1">TODAY()-표1[[#This Row],[Date]]</f>
        <v>928</v>
      </c>
      <c r="I777" s="7" t="s">
        <v>3547</v>
      </c>
      <c r="J777" s="7" t="s">
        <v>2337</v>
      </c>
      <c r="K777" s="7"/>
    </row>
    <row r="778" spans="1:11" hidden="1">
      <c r="A778" s="232">
        <v>45225</v>
      </c>
      <c r="B778" s="241">
        <v>84</v>
      </c>
      <c r="C778" s="252" t="s">
        <v>3389</v>
      </c>
      <c r="D778" s="252" t="s">
        <v>3340</v>
      </c>
      <c r="E778" s="252" t="s">
        <v>3390</v>
      </c>
      <c r="F778" s="258" t="str">
        <f>VLOOKUP(D778,Parts!D:N, 11,FALSE)</f>
        <v>10764610_01</v>
      </c>
      <c r="G778" s="242" t="s">
        <v>3566</v>
      </c>
      <c r="H778" s="16">
        <f>A593-표1[[#This Row],[Date]]</f>
        <v>245</v>
      </c>
      <c r="I778" s="7" t="s">
        <v>3392</v>
      </c>
      <c r="J778" s="7" t="s">
        <v>2337</v>
      </c>
      <c r="K778" s="7"/>
    </row>
    <row r="779" spans="1:11" hidden="1">
      <c r="A779" s="232">
        <v>45224</v>
      </c>
      <c r="B779" s="241">
        <v>49</v>
      </c>
      <c r="C779" s="252" t="s">
        <v>3389</v>
      </c>
      <c r="D779" s="252" t="s">
        <v>3340</v>
      </c>
      <c r="E779" s="252" t="s">
        <v>3390</v>
      </c>
      <c r="F779" s="258" t="str">
        <f>VLOOKUP(D779,Parts!D:N, 11,FALSE)</f>
        <v>10764610_01</v>
      </c>
      <c r="G779" s="242" t="s">
        <v>3566</v>
      </c>
      <c r="H779" s="16">
        <f ca="1">TODAY()-표1[[#This Row],[Date]]</f>
        <v>929</v>
      </c>
      <c r="I779" s="7" t="s">
        <v>3392</v>
      </c>
      <c r="J779" s="7" t="s">
        <v>2337</v>
      </c>
      <c r="K779" s="7"/>
    </row>
    <row r="780" spans="1:11" hidden="1">
      <c r="A780" s="232">
        <v>45224</v>
      </c>
      <c r="B780" s="241">
        <v>40</v>
      </c>
      <c r="C780" s="252" t="s">
        <v>3433</v>
      </c>
      <c r="D780" s="252" t="s">
        <v>3340</v>
      </c>
      <c r="E780" s="252" t="s">
        <v>3449</v>
      </c>
      <c r="F780" s="258" t="str">
        <f>VLOOKUP(D780,Parts!D:N, 11,FALSE)</f>
        <v>10764610_01</v>
      </c>
      <c r="G780" s="242" t="s">
        <v>3566</v>
      </c>
      <c r="H780" s="16">
        <f ca="1">TODAY()-표1[[#This Row],[Date]]</f>
        <v>929</v>
      </c>
      <c r="I780" s="7" t="s">
        <v>3392</v>
      </c>
      <c r="J780" s="7" t="s">
        <v>2337</v>
      </c>
      <c r="K780" s="7"/>
    </row>
    <row r="781" spans="1:11" hidden="1">
      <c r="A781" s="232">
        <v>45224</v>
      </c>
      <c r="B781" s="241">
        <v>78</v>
      </c>
      <c r="C781" s="252" t="s">
        <v>3433</v>
      </c>
      <c r="D781" s="252" t="s">
        <v>3340</v>
      </c>
      <c r="E781" s="252" t="s">
        <v>3449</v>
      </c>
      <c r="F781" s="258" t="str">
        <f>VLOOKUP(D781,Parts!D:N, 11,FALSE)</f>
        <v>10764610_01</v>
      </c>
      <c r="G781" s="242" t="s">
        <v>3646</v>
      </c>
      <c r="H781" s="16">
        <f ca="1">TODAY()-표1[[#This Row],[Date]]</f>
        <v>929</v>
      </c>
      <c r="I781" s="7" t="s">
        <v>3392</v>
      </c>
      <c r="J781" s="7" t="s">
        <v>2337</v>
      </c>
      <c r="K781" s="7"/>
    </row>
    <row r="782" spans="1:11">
      <c r="A782" s="232">
        <v>45224</v>
      </c>
      <c r="B782" s="241">
        <v>91</v>
      </c>
      <c r="C782" s="252" t="s">
        <v>3432</v>
      </c>
      <c r="D782" s="252" t="s">
        <v>3804</v>
      </c>
      <c r="E782" s="252"/>
      <c r="F782" s="258" t="str">
        <f>VLOOKUP(D782,Parts!D:N, 11,FALSE)</f>
        <v>10611156_02</v>
      </c>
      <c r="G782" s="242" t="s">
        <v>3725</v>
      </c>
      <c r="H782" s="16">
        <f ca="1">TODAY()-표1[[#This Row],[Date]]</f>
        <v>929</v>
      </c>
      <c r="I782" s="7" t="s">
        <v>3392</v>
      </c>
      <c r="J782" s="7"/>
      <c r="K782" s="7"/>
    </row>
    <row r="783" spans="1:11" hidden="1">
      <c r="A783" s="232">
        <v>45224</v>
      </c>
      <c r="B783" s="241">
        <v>91</v>
      </c>
      <c r="C783" s="252" t="s">
        <v>3559</v>
      </c>
      <c r="D783" s="252" t="s">
        <v>3720</v>
      </c>
      <c r="E783" s="252"/>
      <c r="F783" s="258" t="e">
        <f>VLOOKUP(D783,Parts!D:N, 11,FALSE)</f>
        <v>#N/A</v>
      </c>
      <c r="G783" s="242"/>
      <c r="H783" s="16">
        <f ca="1">TODAY()-표1[[#This Row],[Date]]</f>
        <v>929</v>
      </c>
      <c r="I783" s="7"/>
      <c r="J783" s="7"/>
      <c r="K783" s="7"/>
    </row>
    <row r="784" spans="1:11" hidden="1">
      <c r="A784" s="232">
        <v>45224</v>
      </c>
      <c r="B784" s="241"/>
      <c r="C784" s="252" t="s">
        <v>3686</v>
      </c>
      <c r="D784" s="252"/>
      <c r="E784" s="252"/>
      <c r="F784" s="258" t="e">
        <f>VLOOKUP(D784,Parts!D:N, 11,FALSE)</f>
        <v>#N/A</v>
      </c>
      <c r="G784" s="242" t="s">
        <v>3726</v>
      </c>
      <c r="H784" s="16"/>
      <c r="I784" s="7"/>
      <c r="J784" s="7"/>
      <c r="K784" s="7"/>
    </row>
    <row r="785" spans="1:11" hidden="1">
      <c r="A785" s="232">
        <v>45224</v>
      </c>
      <c r="B785" s="241">
        <v>70</v>
      </c>
      <c r="C785" s="252" t="s">
        <v>3389</v>
      </c>
      <c r="D785" s="252" t="s">
        <v>3340</v>
      </c>
      <c r="E785" s="252" t="s">
        <v>3390</v>
      </c>
      <c r="F785" s="258" t="str">
        <f>VLOOKUP(D785,Parts!D:N, 11,FALSE)</f>
        <v>10764610_01</v>
      </c>
      <c r="G785" s="242" t="s">
        <v>3717</v>
      </c>
      <c r="H785" s="16">
        <f>A677-표1[[#This Row],[Date]]</f>
        <v>76</v>
      </c>
      <c r="I785" s="7" t="s">
        <v>3547</v>
      </c>
      <c r="J785" s="7" t="s">
        <v>2337</v>
      </c>
      <c r="K785" s="7"/>
    </row>
    <row r="786" spans="1:11" hidden="1">
      <c r="A786" s="232">
        <v>45224</v>
      </c>
      <c r="B786" s="241">
        <v>78</v>
      </c>
      <c r="C786" s="252" t="s">
        <v>3389</v>
      </c>
      <c r="D786" s="252" t="s">
        <v>3340</v>
      </c>
      <c r="E786" s="252" t="s">
        <v>3390</v>
      </c>
      <c r="F786" s="258" t="str">
        <f>VLOOKUP(D786,Parts!D:N, 11,FALSE)</f>
        <v>10764610_01</v>
      </c>
      <c r="G786" s="242" t="s">
        <v>3727</v>
      </c>
      <c r="H786" s="16">
        <f ca="1">TODAY()-표1[[#This Row],[Date]]</f>
        <v>929</v>
      </c>
      <c r="I786" s="7" t="s">
        <v>3547</v>
      </c>
      <c r="J786" s="7" t="s">
        <v>2337</v>
      </c>
      <c r="K786" s="7"/>
    </row>
    <row r="787" spans="1:11" hidden="1">
      <c r="A787" s="232">
        <v>45219</v>
      </c>
      <c r="B787" s="241">
        <v>37</v>
      </c>
      <c r="C787" s="252" t="s">
        <v>3389</v>
      </c>
      <c r="D787" s="252" t="s">
        <v>3340</v>
      </c>
      <c r="E787" s="252" t="s">
        <v>3390</v>
      </c>
      <c r="F787" s="258" t="str">
        <f>VLOOKUP(D787,Parts!D:N, 11,FALSE)</f>
        <v>10764610_01</v>
      </c>
      <c r="G787" s="242" t="s">
        <v>3712</v>
      </c>
      <c r="H787" s="16">
        <f>A582-표1[[#This Row],[Date]]</f>
        <v>264</v>
      </c>
      <c r="I787" s="7" t="s">
        <v>3547</v>
      </c>
      <c r="J787" s="7" t="s">
        <v>2337</v>
      </c>
      <c r="K787" s="7"/>
    </row>
    <row r="788" spans="1:11" hidden="1">
      <c r="A788" s="232">
        <v>45219</v>
      </c>
      <c r="B788" s="241">
        <v>88</v>
      </c>
      <c r="C788" s="252" t="s">
        <v>3559</v>
      </c>
      <c r="D788" s="252" t="s">
        <v>3707</v>
      </c>
      <c r="E788" s="252"/>
      <c r="F788" s="258" t="e">
        <f>VLOOKUP(D788,Parts!D:N, 11,FALSE)</f>
        <v>#N/A</v>
      </c>
      <c r="G788" s="242"/>
      <c r="H788" s="16"/>
      <c r="I788" s="7"/>
      <c r="J788" s="7"/>
      <c r="K788" s="7"/>
    </row>
    <row r="789" spans="1:11">
      <c r="A789" s="232">
        <v>45219</v>
      </c>
      <c r="B789" s="241">
        <v>73</v>
      </c>
      <c r="C789" s="252" t="s">
        <v>3432</v>
      </c>
      <c r="D789" s="252" t="s">
        <v>3804</v>
      </c>
      <c r="E789" s="252"/>
      <c r="F789" s="258" t="str">
        <f>VLOOKUP(D789,Parts!D:N, 11,FALSE)</f>
        <v>10611156_02</v>
      </c>
      <c r="G789" s="242" t="s">
        <v>3728</v>
      </c>
      <c r="H789" s="16">
        <f ca="1">TODAY()-표1[[#This Row],[Date]]</f>
        <v>934</v>
      </c>
      <c r="I789" s="7" t="s">
        <v>3392</v>
      </c>
      <c r="J789" s="7"/>
      <c r="K789" s="7"/>
    </row>
    <row r="790" spans="1:11" hidden="1">
      <c r="A790" s="232">
        <v>45219</v>
      </c>
      <c r="B790" s="241">
        <v>57</v>
      </c>
      <c r="C790" s="252" t="s">
        <v>3433</v>
      </c>
      <c r="D790" s="252" t="s">
        <v>3340</v>
      </c>
      <c r="E790" s="252" t="s">
        <v>3449</v>
      </c>
      <c r="F790" s="258" t="str">
        <f>VLOOKUP(D790,Parts!D:N, 11,FALSE)</f>
        <v>10764610_01</v>
      </c>
      <c r="G790" s="242" t="s">
        <v>3729</v>
      </c>
      <c r="H790" s="16">
        <f ca="1">TODAY()-표1[[#This Row],[Date]]</f>
        <v>934</v>
      </c>
      <c r="I790" s="7" t="s">
        <v>3392</v>
      </c>
      <c r="J790" s="7" t="s">
        <v>2337</v>
      </c>
      <c r="K790" s="7"/>
    </row>
    <row r="791" spans="1:11" hidden="1">
      <c r="A791" s="232">
        <v>45219</v>
      </c>
      <c r="B791" s="241">
        <v>68</v>
      </c>
      <c r="C791" s="252" t="s">
        <v>3559</v>
      </c>
      <c r="D791" s="252" t="s">
        <v>3707</v>
      </c>
      <c r="E791" s="252"/>
      <c r="F791" s="258" t="e">
        <f>VLOOKUP(D791,Parts!D:N, 11,FALSE)</f>
        <v>#N/A</v>
      </c>
      <c r="G791" s="242"/>
      <c r="H791" s="16"/>
      <c r="I791" s="7"/>
      <c r="J791" s="7"/>
      <c r="K791" s="7"/>
    </row>
    <row r="792" spans="1:11" hidden="1">
      <c r="A792" s="232">
        <v>45219</v>
      </c>
      <c r="B792" s="241">
        <v>68</v>
      </c>
      <c r="C792" s="252" t="s">
        <v>3389</v>
      </c>
      <c r="D792" s="252" t="s">
        <v>3340</v>
      </c>
      <c r="E792" s="252" t="s">
        <v>3390</v>
      </c>
      <c r="F792" s="258" t="str">
        <f>VLOOKUP(D792,Parts!D:N, 11,FALSE)</f>
        <v>10764610_01</v>
      </c>
      <c r="G792" s="242" t="s">
        <v>3566</v>
      </c>
      <c r="H792" s="16">
        <f>A553-표1[[#This Row],[Date]]</f>
        <v>283</v>
      </c>
      <c r="I792" s="7" t="s">
        <v>3392</v>
      </c>
      <c r="J792" s="7" t="s">
        <v>2337</v>
      </c>
      <c r="K792" s="7"/>
    </row>
    <row r="793" spans="1:11">
      <c r="A793" s="232">
        <v>45218</v>
      </c>
      <c r="B793" s="241">
        <v>35</v>
      </c>
      <c r="C793" s="252" t="s">
        <v>3432</v>
      </c>
      <c r="D793" s="252" t="s">
        <v>3803</v>
      </c>
      <c r="E793" s="252"/>
      <c r="F793" s="258" t="str">
        <f>VLOOKUP(D793,Parts!D:N, 11,FALSE)</f>
        <v>10611156_03</v>
      </c>
      <c r="G793" s="242" t="s">
        <v>3730</v>
      </c>
      <c r="H793" s="16">
        <f ca="1">TODAY()-표1[[#This Row],[Date]]</f>
        <v>935</v>
      </c>
      <c r="I793" s="7" t="s">
        <v>3392</v>
      </c>
      <c r="J793" s="7"/>
      <c r="K793" s="7"/>
    </row>
    <row r="794" spans="1:11" hidden="1">
      <c r="A794" s="232">
        <v>45218</v>
      </c>
      <c r="B794" s="241">
        <v>79</v>
      </c>
      <c r="C794" s="252" t="s">
        <v>3389</v>
      </c>
      <c r="D794" s="252" t="s">
        <v>3340</v>
      </c>
      <c r="E794" s="252" t="s">
        <v>3390</v>
      </c>
      <c r="F794" s="258" t="str">
        <f>VLOOKUP(D794,Parts!D:N, 11,FALSE)</f>
        <v>10764610_01</v>
      </c>
      <c r="G794" s="242"/>
      <c r="H794" s="16">
        <f>A621-표1[[#This Row],[Date]]</f>
        <v>211</v>
      </c>
      <c r="I794" s="7" t="s">
        <v>3392</v>
      </c>
      <c r="J794" s="7" t="s">
        <v>2337</v>
      </c>
      <c r="K794" s="7"/>
    </row>
    <row r="795" spans="1:11" hidden="1">
      <c r="A795" s="232">
        <v>45218</v>
      </c>
      <c r="B795" s="241">
        <v>90</v>
      </c>
      <c r="C795" s="252" t="s">
        <v>3389</v>
      </c>
      <c r="D795" s="252" t="s">
        <v>3340</v>
      </c>
      <c r="E795" s="252" t="s">
        <v>3390</v>
      </c>
      <c r="F795" s="258" t="str">
        <f>VLOOKUP(D795,Parts!D:N, 11,FALSE)</f>
        <v>10764610_01</v>
      </c>
      <c r="G795" s="242" t="s">
        <v>3566</v>
      </c>
      <c r="H795" s="16">
        <f>A564-표1[[#This Row],[Date]]</f>
        <v>279</v>
      </c>
      <c r="I795" s="7" t="s">
        <v>3392</v>
      </c>
      <c r="J795" s="7" t="s">
        <v>2337</v>
      </c>
      <c r="K795" s="7"/>
    </row>
    <row r="796" spans="1:11" hidden="1">
      <c r="A796" s="232">
        <v>45217</v>
      </c>
      <c r="B796" s="241">
        <v>28</v>
      </c>
      <c r="C796" s="252" t="s">
        <v>3389</v>
      </c>
      <c r="D796" s="252" t="s">
        <v>3340</v>
      </c>
      <c r="E796" s="252" t="s">
        <v>3390</v>
      </c>
      <c r="F796" s="258" t="str">
        <f>VLOOKUP(D796,Parts!D:N, 11,FALSE)</f>
        <v>10764610_01</v>
      </c>
      <c r="G796" s="242" t="s">
        <v>3566</v>
      </c>
      <c r="H796" s="16">
        <f>A659-표1[[#This Row],[Date]]</f>
        <v>104</v>
      </c>
      <c r="I796" s="7" t="s">
        <v>3392</v>
      </c>
      <c r="J796" s="7" t="s">
        <v>2337</v>
      </c>
      <c r="K796" s="7"/>
    </row>
    <row r="797" spans="1:11" hidden="1">
      <c r="A797" s="232">
        <v>45217</v>
      </c>
      <c r="B797" s="241">
        <v>29</v>
      </c>
      <c r="C797" s="252" t="s">
        <v>3389</v>
      </c>
      <c r="D797" s="252" t="s">
        <v>3340</v>
      </c>
      <c r="E797" s="252" t="s">
        <v>3390</v>
      </c>
      <c r="F797" s="258" t="str">
        <f>VLOOKUP(D797,Parts!D:N, 11,FALSE)</f>
        <v>10764610_01</v>
      </c>
      <c r="G797" s="242" t="s">
        <v>3731</v>
      </c>
      <c r="H797" s="16">
        <f>A528-표1[[#This Row],[Date]]</f>
        <v>313</v>
      </c>
      <c r="I797" s="7" t="s">
        <v>3392</v>
      </c>
      <c r="J797" s="7" t="s">
        <v>2337</v>
      </c>
      <c r="K797" s="7"/>
    </row>
    <row r="798" spans="1:11" hidden="1">
      <c r="A798" s="232">
        <v>45217</v>
      </c>
      <c r="B798" s="241">
        <v>66</v>
      </c>
      <c r="C798" s="252" t="s">
        <v>3389</v>
      </c>
      <c r="D798" s="252" t="s">
        <v>3340</v>
      </c>
      <c r="E798" s="252" t="s">
        <v>3390</v>
      </c>
      <c r="F798" s="258" t="str">
        <f>VLOOKUP(D798,Parts!D:N, 11,FALSE)</f>
        <v>10764610_01</v>
      </c>
      <c r="G798" s="242" t="s">
        <v>3566</v>
      </c>
      <c r="H798" s="16">
        <f>A734-표1[[#This Row],[Date]]</f>
        <v>23</v>
      </c>
      <c r="I798" s="7" t="s">
        <v>3392</v>
      </c>
      <c r="J798" s="7" t="s">
        <v>2337</v>
      </c>
      <c r="K798" s="7"/>
    </row>
    <row r="799" spans="1:11">
      <c r="A799" s="232">
        <v>45217</v>
      </c>
      <c r="B799" s="241">
        <v>56</v>
      </c>
      <c r="C799" s="252" t="s">
        <v>3432</v>
      </c>
      <c r="D799" s="252" t="s">
        <v>3803</v>
      </c>
      <c r="E799" s="252"/>
      <c r="F799" s="258" t="str">
        <f>VLOOKUP(D799,Parts!D:N, 11,FALSE)</f>
        <v>10611156_03</v>
      </c>
      <c r="G799" s="242" t="s">
        <v>3732</v>
      </c>
      <c r="H799" s="16">
        <f ca="1">TODAY()-표1[[#This Row],[Date]]</f>
        <v>936</v>
      </c>
      <c r="I799" s="7" t="s">
        <v>3392</v>
      </c>
      <c r="J799" s="7"/>
      <c r="K799" s="7"/>
    </row>
    <row r="800" spans="1:11" hidden="1">
      <c r="A800" s="232">
        <v>45216</v>
      </c>
      <c r="B800" s="241">
        <v>91</v>
      </c>
      <c r="C800" s="252" t="s">
        <v>3433</v>
      </c>
      <c r="D800" s="252" t="s">
        <v>3340</v>
      </c>
      <c r="E800" s="252" t="s">
        <v>3449</v>
      </c>
      <c r="F800" s="258" t="str">
        <f>VLOOKUP(D800,Parts!D:N, 11,FALSE)</f>
        <v>10764610_01</v>
      </c>
      <c r="G800" s="242" t="s">
        <v>3733</v>
      </c>
      <c r="H800" s="16"/>
      <c r="I800" s="7" t="s">
        <v>3547</v>
      </c>
      <c r="J800" s="7" t="s">
        <v>2337</v>
      </c>
      <c r="K800" s="7"/>
    </row>
    <row r="801" spans="1:11" hidden="1">
      <c r="A801" s="232">
        <v>45216</v>
      </c>
      <c r="B801" s="241">
        <v>93</v>
      </c>
      <c r="C801" s="252" t="s">
        <v>3433</v>
      </c>
      <c r="D801" s="252" t="s">
        <v>3340</v>
      </c>
      <c r="E801" s="252" t="s">
        <v>3449</v>
      </c>
      <c r="F801" s="258" t="str">
        <f>VLOOKUP(D801,Parts!D:N, 11,FALSE)</f>
        <v>10764610_01</v>
      </c>
      <c r="G801" s="242" t="s">
        <v>3734</v>
      </c>
      <c r="H801" s="16">
        <f>A752-표1[[#This Row],[Date]]</f>
        <v>17</v>
      </c>
      <c r="I801" s="7" t="s">
        <v>3547</v>
      </c>
      <c r="J801" s="7" t="s">
        <v>2337</v>
      </c>
      <c r="K801" s="7"/>
    </row>
    <row r="802" spans="1:11" hidden="1">
      <c r="A802" s="232">
        <v>45216</v>
      </c>
      <c r="B802" s="241">
        <v>91</v>
      </c>
      <c r="C802" s="252" t="s">
        <v>3389</v>
      </c>
      <c r="D802" s="252" t="s">
        <v>3340</v>
      </c>
      <c r="E802" s="252" t="s">
        <v>3390</v>
      </c>
      <c r="F802" s="258" t="str">
        <f>VLOOKUP(D802,Parts!D:N, 11,FALSE)</f>
        <v>10764610_01</v>
      </c>
      <c r="G802" s="242" t="s">
        <v>3735</v>
      </c>
      <c r="H802" s="16"/>
      <c r="I802" s="7" t="s">
        <v>3547</v>
      </c>
      <c r="J802" s="7" t="s">
        <v>2337</v>
      </c>
      <c r="K802" s="7"/>
    </row>
    <row r="803" spans="1:11" hidden="1">
      <c r="A803" s="232">
        <v>45216</v>
      </c>
      <c r="B803" s="241">
        <v>93</v>
      </c>
      <c r="C803" s="252" t="s">
        <v>3389</v>
      </c>
      <c r="D803" s="252" t="s">
        <v>3340</v>
      </c>
      <c r="E803" s="252" t="s">
        <v>3390</v>
      </c>
      <c r="F803" s="258" t="str">
        <f>VLOOKUP(D803,Parts!D:N, 11,FALSE)</f>
        <v>10764610_01</v>
      </c>
      <c r="G803" s="242" t="s">
        <v>3736</v>
      </c>
      <c r="H803" s="16">
        <f>A758-표1[[#This Row],[Date]]</f>
        <v>17</v>
      </c>
      <c r="I803" s="7" t="s">
        <v>3547</v>
      </c>
      <c r="J803" s="7" t="s">
        <v>2337</v>
      </c>
      <c r="K803" s="7"/>
    </row>
    <row r="804" spans="1:11" hidden="1">
      <c r="A804" s="232">
        <v>45215</v>
      </c>
      <c r="B804" s="241">
        <v>43</v>
      </c>
      <c r="C804" s="252" t="s">
        <v>3389</v>
      </c>
      <c r="D804" s="252" t="s">
        <v>3340</v>
      </c>
      <c r="E804" s="252" t="s">
        <v>3390</v>
      </c>
      <c r="F804" s="258" t="str">
        <f>VLOOKUP(D804,Parts!D:N, 11,FALSE)</f>
        <v>10764610_01</v>
      </c>
      <c r="G804" s="242"/>
      <c r="H804" s="16">
        <f>A756-표1[[#This Row],[Date]]</f>
        <v>18</v>
      </c>
      <c r="I804" s="7" t="s">
        <v>3392</v>
      </c>
      <c r="J804" s="7" t="s">
        <v>2337</v>
      </c>
      <c r="K804" s="7"/>
    </row>
    <row r="805" spans="1:11" ht="16.5" hidden="1">
      <c r="A805" s="232">
        <v>45215</v>
      </c>
      <c r="B805" s="241">
        <v>56</v>
      </c>
      <c r="C805" s="252" t="s">
        <v>3451</v>
      </c>
      <c r="D805" s="252" t="s">
        <v>3656</v>
      </c>
      <c r="E805" s="252" t="s">
        <v>3657</v>
      </c>
      <c r="F805" s="258" t="str">
        <f>VLOOKUP(D805,Parts!D:N, 11,FALSE)</f>
        <v>10395201_01</v>
      </c>
      <c r="G805" s="242"/>
      <c r="H805" s="16"/>
      <c r="I805" s="7"/>
      <c r="J805" s="7"/>
      <c r="K805" s="7"/>
    </row>
    <row r="806" spans="1:11" hidden="1">
      <c r="A806" s="232">
        <v>45215</v>
      </c>
      <c r="B806" s="241">
        <v>43</v>
      </c>
      <c r="C806" s="252" t="s">
        <v>3433</v>
      </c>
      <c r="D806" s="252" t="s">
        <v>3340</v>
      </c>
      <c r="E806" s="252" t="s">
        <v>3449</v>
      </c>
      <c r="F806" s="258" t="str">
        <f>VLOOKUP(D806,Parts!D:N, 11,FALSE)</f>
        <v>10764610_01</v>
      </c>
      <c r="G806" s="242" t="s">
        <v>3737</v>
      </c>
      <c r="H806" s="16">
        <f>A751-표1[[#This Row],[Date]]</f>
        <v>18</v>
      </c>
      <c r="I806" s="7" t="s">
        <v>3547</v>
      </c>
      <c r="J806" s="7" t="s">
        <v>2337</v>
      </c>
      <c r="K806" s="7"/>
    </row>
    <row r="807" spans="1:11" hidden="1">
      <c r="A807" s="232">
        <v>45215</v>
      </c>
      <c r="B807" s="241">
        <v>85</v>
      </c>
      <c r="C807" s="252" t="s">
        <v>3433</v>
      </c>
      <c r="D807" s="252" t="s">
        <v>3340</v>
      </c>
      <c r="E807" s="252" t="s">
        <v>3449</v>
      </c>
      <c r="F807" s="258" t="str">
        <f>VLOOKUP(D807,Parts!D:N, 11,FALSE)</f>
        <v>10764610_01</v>
      </c>
      <c r="G807" s="242"/>
      <c r="H807" s="16">
        <f ca="1">TODAY()-표1[[#This Row],[Date]]</f>
        <v>938</v>
      </c>
      <c r="I807" s="7" t="s">
        <v>3392</v>
      </c>
      <c r="J807" s="7" t="s">
        <v>2337</v>
      </c>
      <c r="K807" s="7"/>
    </row>
    <row r="808" spans="1:11" hidden="1">
      <c r="A808" s="232">
        <v>45215</v>
      </c>
      <c r="B808" s="241">
        <v>68</v>
      </c>
      <c r="C808" s="252" t="s">
        <v>3433</v>
      </c>
      <c r="D808" s="252" t="s">
        <v>3340</v>
      </c>
      <c r="E808" s="252" t="s">
        <v>3449</v>
      </c>
      <c r="F808" s="258" t="str">
        <f>VLOOKUP(D808,Parts!D:N, 11,FALSE)</f>
        <v>10764610_01</v>
      </c>
      <c r="G808" s="242"/>
      <c r="H808" s="16">
        <f ca="1">TODAY()-표1[[#This Row],[Date]]</f>
        <v>938</v>
      </c>
      <c r="I808" s="7" t="s">
        <v>3392</v>
      </c>
      <c r="J808" s="7" t="s">
        <v>2337</v>
      </c>
      <c r="K808" s="7"/>
    </row>
    <row r="809" spans="1:11" hidden="1">
      <c r="A809" s="232">
        <v>45215</v>
      </c>
      <c r="B809" s="241">
        <v>94</v>
      </c>
      <c r="C809" s="252" t="s">
        <v>3433</v>
      </c>
      <c r="D809" s="252" t="s">
        <v>3340</v>
      </c>
      <c r="E809" s="252" t="s">
        <v>3449</v>
      </c>
      <c r="F809" s="258" t="str">
        <f>VLOOKUP(D809,Parts!D:N, 11,FALSE)</f>
        <v>10764610_01</v>
      </c>
      <c r="G809" s="242" t="s">
        <v>3737</v>
      </c>
      <c r="H809" s="16">
        <f ca="1">TODAY()-표1[[#This Row],[Date]]</f>
        <v>938</v>
      </c>
      <c r="I809" s="7" t="s">
        <v>3547</v>
      </c>
      <c r="J809" s="7" t="s">
        <v>2337</v>
      </c>
      <c r="K809" s="7"/>
    </row>
    <row r="810" spans="1:11" hidden="1">
      <c r="A810" s="232">
        <v>45215</v>
      </c>
      <c r="B810" s="241">
        <v>85</v>
      </c>
      <c r="C810" s="252" t="s">
        <v>3389</v>
      </c>
      <c r="D810" s="252" t="s">
        <v>3340</v>
      </c>
      <c r="E810" s="252" t="s">
        <v>3390</v>
      </c>
      <c r="F810" s="258" t="str">
        <f>VLOOKUP(D810,Parts!D:N, 11,FALSE)</f>
        <v>10764610_01</v>
      </c>
      <c r="G810" s="242"/>
      <c r="H810" s="16">
        <f>A348-표1[[#This Row],[Date]]</f>
        <v>517</v>
      </c>
      <c r="I810" s="7" t="s">
        <v>3392</v>
      </c>
      <c r="J810" s="7" t="s">
        <v>2337</v>
      </c>
      <c r="K810" s="7"/>
    </row>
    <row r="811" spans="1:11" hidden="1">
      <c r="A811" s="232">
        <v>45213</v>
      </c>
      <c r="B811" s="241">
        <v>23</v>
      </c>
      <c r="C811" s="252" t="s">
        <v>3389</v>
      </c>
      <c r="D811" s="252" t="s">
        <v>3340</v>
      </c>
      <c r="E811" s="252" t="s">
        <v>3390</v>
      </c>
      <c r="F811" s="258" t="str">
        <f>VLOOKUP(D811,Parts!D:N, 11,FALSE)</f>
        <v>10764610_01</v>
      </c>
      <c r="G811" s="242" t="s">
        <v>3738</v>
      </c>
      <c r="H811" s="16">
        <f>A647-표1[[#This Row],[Date]]</f>
        <v>142</v>
      </c>
      <c r="I811" s="7" t="s">
        <v>3392</v>
      </c>
      <c r="J811" s="7" t="s">
        <v>2337</v>
      </c>
      <c r="K811" s="7"/>
    </row>
    <row r="812" spans="1:11" hidden="1">
      <c r="A812" s="232">
        <v>45213</v>
      </c>
      <c r="B812" s="241"/>
      <c r="C812" s="252" t="s">
        <v>3649</v>
      </c>
      <c r="D812" s="252" t="s">
        <v>3739</v>
      </c>
      <c r="E812" s="252"/>
      <c r="F812" s="258" t="e">
        <f>VLOOKUP(D812,Parts!D:N, 11,FALSE)</f>
        <v>#N/A</v>
      </c>
      <c r="G812" s="242" t="s">
        <v>3740</v>
      </c>
      <c r="H812" s="16"/>
      <c r="I812" s="7"/>
      <c r="J812" s="7"/>
      <c r="K812" s="7"/>
    </row>
    <row r="813" spans="1:11">
      <c r="A813" s="232">
        <v>45213</v>
      </c>
      <c r="B813" s="241">
        <v>69</v>
      </c>
      <c r="C813" s="252" t="s">
        <v>3432</v>
      </c>
      <c r="D813" s="252" t="s">
        <v>3803</v>
      </c>
      <c r="E813" s="252"/>
      <c r="F813" s="258" t="str">
        <f>VLOOKUP(D813,Parts!D:N, 11,FALSE)</f>
        <v>10611156_03</v>
      </c>
      <c r="G813" s="242"/>
      <c r="H813" s="16">
        <f ca="1">TODAY()-표1[[#This Row],[Date]]</f>
        <v>940</v>
      </c>
      <c r="I813" s="7" t="s">
        <v>3392</v>
      </c>
      <c r="J813" s="7"/>
      <c r="K813" s="7"/>
    </row>
    <row r="814" spans="1:11" hidden="1">
      <c r="A814" s="232">
        <v>45212</v>
      </c>
      <c r="B814" s="241">
        <v>50</v>
      </c>
      <c r="C814" s="252" t="s">
        <v>3389</v>
      </c>
      <c r="D814" s="252" t="s">
        <v>3340</v>
      </c>
      <c r="E814" s="252" t="s">
        <v>3390</v>
      </c>
      <c r="F814" s="258" t="str">
        <f>VLOOKUP(D814,Parts!D:N, 11,FALSE)</f>
        <v>10764610_01</v>
      </c>
      <c r="G814" s="242" t="s">
        <v>3741</v>
      </c>
      <c r="H814" s="16">
        <f>A580-표1[[#This Row],[Date]]</f>
        <v>277</v>
      </c>
      <c r="I814" s="7" t="s">
        <v>3547</v>
      </c>
      <c r="J814" s="7" t="s">
        <v>2337</v>
      </c>
      <c r="K814" s="7"/>
    </row>
    <row r="815" spans="1:11" hidden="1">
      <c r="A815" s="232">
        <v>45212</v>
      </c>
      <c r="B815" s="241">
        <v>88</v>
      </c>
      <c r="C815" s="252" t="s">
        <v>3389</v>
      </c>
      <c r="D815" s="252" t="s">
        <v>3340</v>
      </c>
      <c r="E815" s="252" t="s">
        <v>3390</v>
      </c>
      <c r="F815" s="258" t="str">
        <f>VLOOKUP(D815,Parts!D:N, 11,FALSE)</f>
        <v>10764610_01</v>
      </c>
      <c r="G815" s="242" t="s">
        <v>3566</v>
      </c>
      <c r="H815" s="16">
        <f>A705-표1[[#This Row],[Date]]</f>
        <v>54</v>
      </c>
      <c r="I815" s="7" t="s">
        <v>3392</v>
      </c>
      <c r="J815" s="7" t="s">
        <v>3197</v>
      </c>
      <c r="K815" s="7" t="s">
        <v>3607</v>
      </c>
    </row>
    <row r="816" spans="1:11" hidden="1">
      <c r="A816" s="232">
        <v>45211</v>
      </c>
      <c r="B816" s="241">
        <v>82</v>
      </c>
      <c r="C816" s="252" t="s">
        <v>3389</v>
      </c>
      <c r="D816" s="252" t="s">
        <v>3340</v>
      </c>
      <c r="E816" s="252" t="s">
        <v>3390</v>
      </c>
      <c r="F816" s="258" t="str">
        <f>VLOOKUP(D816,Parts!D:N, 11,FALSE)</f>
        <v>10764610_01</v>
      </c>
      <c r="G816" s="242"/>
      <c r="H816" s="16">
        <f>A750-표1[[#This Row],[Date]]</f>
        <v>23</v>
      </c>
      <c r="I816" s="7" t="s">
        <v>3392</v>
      </c>
      <c r="J816" s="7" t="s">
        <v>2337</v>
      </c>
      <c r="K816" s="7"/>
    </row>
    <row r="817" spans="1:11" hidden="1">
      <c r="A817" s="232">
        <v>45211</v>
      </c>
      <c r="B817" s="241">
        <v>26</v>
      </c>
      <c r="C817" s="252" t="s">
        <v>3559</v>
      </c>
      <c r="D817" s="252" t="s">
        <v>3708</v>
      </c>
      <c r="E817" s="252"/>
      <c r="F817" s="258" t="e">
        <f>VLOOKUP(D817,Parts!D:N, 11,FALSE)</f>
        <v>#N/A</v>
      </c>
      <c r="G817" s="242"/>
      <c r="H817" s="16"/>
      <c r="I817" s="7"/>
      <c r="J817" s="7"/>
      <c r="K817" s="7"/>
    </row>
    <row r="818" spans="1:11" hidden="1">
      <c r="A818" s="232">
        <v>45211</v>
      </c>
      <c r="B818" s="241">
        <v>69</v>
      </c>
      <c r="C818" s="252" t="s">
        <v>3559</v>
      </c>
      <c r="D818" s="252" t="s">
        <v>3708</v>
      </c>
      <c r="E818" s="252"/>
      <c r="F818" s="258" t="e">
        <f>VLOOKUP(D818,Parts!D:N, 11,FALSE)</f>
        <v>#N/A</v>
      </c>
      <c r="G818" s="242"/>
      <c r="H818" s="16"/>
      <c r="I818" s="7"/>
      <c r="J818" s="7"/>
      <c r="K818" s="7"/>
    </row>
    <row r="819" spans="1:11" hidden="1">
      <c r="A819" s="232">
        <v>45210</v>
      </c>
      <c r="B819" s="241">
        <v>23</v>
      </c>
      <c r="C819" s="252" t="s">
        <v>3389</v>
      </c>
      <c r="D819" s="252" t="s">
        <v>3340</v>
      </c>
      <c r="E819" s="252" t="s">
        <v>3390</v>
      </c>
      <c r="F819" s="258" t="str">
        <f>VLOOKUP(D819,Parts!D:N, 11,FALSE)</f>
        <v>10764610_01</v>
      </c>
      <c r="G819" s="242"/>
      <c r="H819" s="16"/>
      <c r="I819" s="7" t="s">
        <v>3392</v>
      </c>
      <c r="J819" s="7" t="s">
        <v>2337</v>
      </c>
      <c r="K819" s="7"/>
    </row>
    <row r="820" spans="1:11" hidden="1">
      <c r="A820" s="232">
        <v>45210</v>
      </c>
      <c r="B820" s="241">
        <v>39</v>
      </c>
      <c r="C820" s="252" t="s">
        <v>3389</v>
      </c>
      <c r="D820" s="252" t="s">
        <v>3340</v>
      </c>
      <c r="E820" s="252" t="s">
        <v>3390</v>
      </c>
      <c r="F820" s="258" t="str">
        <f>VLOOKUP(D820,Parts!D:N, 11,FALSE)</f>
        <v>10764610_01</v>
      </c>
      <c r="G820" s="242" t="s">
        <v>3742</v>
      </c>
      <c r="H820" s="16"/>
      <c r="I820" s="7" t="s">
        <v>3547</v>
      </c>
      <c r="J820" s="7" t="s">
        <v>2337</v>
      </c>
      <c r="K820" s="7"/>
    </row>
    <row r="821" spans="1:11" hidden="1">
      <c r="A821" s="232">
        <v>45210</v>
      </c>
      <c r="B821" s="241">
        <v>40</v>
      </c>
      <c r="C821" s="252" t="s">
        <v>3389</v>
      </c>
      <c r="D821" s="252" t="s">
        <v>3340</v>
      </c>
      <c r="E821" s="252" t="s">
        <v>3390</v>
      </c>
      <c r="F821" s="258" t="str">
        <f>VLOOKUP(D821,Parts!D:N, 11,FALSE)</f>
        <v>10764610_01</v>
      </c>
      <c r="G821" s="242" t="s">
        <v>3741</v>
      </c>
      <c r="H821" s="16">
        <f ca="1">TODAY()-표1[[#This Row],[Date]]</f>
        <v>943</v>
      </c>
      <c r="I821" s="7" t="s">
        <v>3547</v>
      </c>
      <c r="J821" s="7" t="s">
        <v>2337</v>
      </c>
      <c r="K821" s="7"/>
    </row>
    <row r="822" spans="1:11" hidden="1">
      <c r="A822" s="232">
        <v>45210</v>
      </c>
      <c r="B822" s="241">
        <v>73</v>
      </c>
      <c r="C822" s="252" t="s">
        <v>3389</v>
      </c>
      <c r="D822" s="252" t="s">
        <v>3340</v>
      </c>
      <c r="E822" s="252" t="s">
        <v>3390</v>
      </c>
      <c r="F822" s="258" t="str">
        <f>VLOOKUP(D822,Parts!D:N, 11,FALSE)</f>
        <v>10764610_01</v>
      </c>
      <c r="G822" s="242" t="s">
        <v>3743</v>
      </c>
      <c r="H822" s="16">
        <f>A697-표1[[#This Row],[Date]]</f>
        <v>65</v>
      </c>
      <c r="I822" s="7" t="s">
        <v>3547</v>
      </c>
      <c r="J822" s="7" t="s">
        <v>2337</v>
      </c>
      <c r="K822" s="7"/>
    </row>
    <row r="823" spans="1:11" hidden="1">
      <c r="A823" s="232">
        <v>45210</v>
      </c>
      <c r="B823" s="241">
        <v>87</v>
      </c>
      <c r="C823" s="252" t="s">
        <v>3389</v>
      </c>
      <c r="D823" s="252" t="s">
        <v>3340</v>
      </c>
      <c r="E823" s="252" t="s">
        <v>3390</v>
      </c>
      <c r="F823" s="258" t="str">
        <f>VLOOKUP(D823,Parts!D:N, 11,FALSE)</f>
        <v>10764610_01</v>
      </c>
      <c r="G823" s="242" t="s">
        <v>3744</v>
      </c>
      <c r="H823" s="16">
        <f>A741-표1[[#This Row],[Date]]</f>
        <v>28</v>
      </c>
      <c r="I823" s="7" t="s">
        <v>3392</v>
      </c>
      <c r="J823" s="7" t="s">
        <v>2337</v>
      </c>
      <c r="K823" s="7"/>
    </row>
    <row r="824" spans="1:11" hidden="1">
      <c r="A824" s="232">
        <v>45209</v>
      </c>
      <c r="B824" s="241">
        <v>66</v>
      </c>
      <c r="C824" s="252" t="s">
        <v>3389</v>
      </c>
      <c r="D824" s="252" t="s">
        <v>3340</v>
      </c>
      <c r="E824" s="252" t="s">
        <v>3390</v>
      </c>
      <c r="F824" s="258" t="str">
        <f>VLOOKUP(D824,Parts!D:N, 11,FALSE)</f>
        <v>10764610_01</v>
      </c>
      <c r="G824" s="242" t="s">
        <v>3745</v>
      </c>
      <c r="H824" s="16"/>
      <c r="I824" s="7" t="s">
        <v>3392</v>
      </c>
      <c r="J824" s="7" t="s">
        <v>2337</v>
      </c>
      <c r="K824" s="7"/>
    </row>
    <row r="825" spans="1:11" hidden="1">
      <c r="A825" s="232">
        <v>45209</v>
      </c>
      <c r="B825" s="241">
        <v>90</v>
      </c>
      <c r="C825" s="252" t="s">
        <v>3389</v>
      </c>
      <c r="D825" s="252" t="s">
        <v>3340</v>
      </c>
      <c r="E825" s="252" t="s">
        <v>3390</v>
      </c>
      <c r="F825" s="258" t="str">
        <f>VLOOKUP(D825,Parts!D:N, 11,FALSE)</f>
        <v>10764610_01</v>
      </c>
      <c r="G825" s="242" t="s">
        <v>3566</v>
      </c>
      <c r="H825" s="16">
        <f>A795-표1[[#This Row],[Date]]</f>
        <v>9</v>
      </c>
      <c r="I825" s="7" t="s">
        <v>3392</v>
      </c>
      <c r="J825" s="7" t="s">
        <v>2337</v>
      </c>
      <c r="K825" s="7"/>
    </row>
    <row r="826" spans="1:11" hidden="1">
      <c r="A826" s="232">
        <v>45206</v>
      </c>
      <c r="B826" s="241">
        <v>48</v>
      </c>
      <c r="C826" s="252" t="s">
        <v>3389</v>
      </c>
      <c r="D826" s="252" t="s">
        <v>3340</v>
      </c>
      <c r="E826" s="252" t="s">
        <v>3390</v>
      </c>
      <c r="F826" s="258" t="str">
        <f>VLOOKUP(D826,Parts!D:N, 11,FALSE)</f>
        <v>10764610_01</v>
      </c>
      <c r="G826" s="242"/>
      <c r="H826" s="16">
        <f>A655-표1[[#This Row],[Date]]</f>
        <v>123</v>
      </c>
      <c r="I826" s="7" t="s">
        <v>3392</v>
      </c>
      <c r="J826" s="7" t="s">
        <v>2337</v>
      </c>
      <c r="K826" s="7"/>
    </row>
    <row r="827" spans="1:11" hidden="1">
      <c r="A827" s="232">
        <v>45206</v>
      </c>
      <c r="B827" s="241">
        <v>48</v>
      </c>
      <c r="C827" s="252" t="s">
        <v>456</v>
      </c>
      <c r="D827" s="252" t="s">
        <v>3413</v>
      </c>
      <c r="E827" s="252"/>
      <c r="F827" s="258" t="str">
        <f>VLOOKUP(D827,Parts!D:N, 11,FALSE)</f>
        <v>10547019_03</v>
      </c>
      <c r="G827" s="242"/>
      <c r="H827" s="16"/>
      <c r="I827" s="7"/>
      <c r="J827" s="7"/>
      <c r="K827" s="7"/>
    </row>
    <row r="828" spans="1:11" ht="16.5" hidden="1">
      <c r="A828" s="232">
        <v>45205</v>
      </c>
      <c r="B828" s="241">
        <v>43</v>
      </c>
      <c r="C828" s="252" t="s">
        <v>3451</v>
      </c>
      <c r="D828" s="252" t="s">
        <v>3530</v>
      </c>
      <c r="E828" s="252" t="s">
        <v>3531</v>
      </c>
      <c r="F828" s="258" t="str">
        <f>VLOOKUP(D828,Parts!D:N, 11,FALSE)</f>
        <v>10411034_01</v>
      </c>
      <c r="G828" s="242"/>
      <c r="H828" s="16"/>
      <c r="I828" s="7"/>
      <c r="J828" s="7"/>
      <c r="K828" s="7"/>
    </row>
    <row r="829" spans="1:11" hidden="1">
      <c r="A829" s="232">
        <v>45205</v>
      </c>
      <c r="B829" s="241"/>
      <c r="C829" s="252" t="s">
        <v>234</v>
      </c>
      <c r="D829" s="252" t="s">
        <v>365</v>
      </c>
      <c r="E829" s="252"/>
      <c r="F829" s="258" t="str">
        <f>VLOOKUP(D829,Parts!D:N, 11,FALSE)</f>
        <v>BB10</v>
      </c>
      <c r="G829" s="242" t="s">
        <v>3746</v>
      </c>
      <c r="H829" s="16"/>
      <c r="I829" s="7"/>
      <c r="J829" s="7"/>
      <c r="K829" s="7"/>
    </row>
    <row r="830" spans="1:11" hidden="1">
      <c r="A830" s="232">
        <v>45204</v>
      </c>
      <c r="B830" s="241">
        <v>68</v>
      </c>
      <c r="C830" s="252" t="s">
        <v>3389</v>
      </c>
      <c r="D830" s="252" t="s">
        <v>3340</v>
      </c>
      <c r="E830" s="252" t="s">
        <v>3390</v>
      </c>
      <c r="F830" s="258" t="str">
        <f>VLOOKUP(D830,Parts!D:N, 11,FALSE)</f>
        <v>10764610_01</v>
      </c>
      <c r="G830" s="242"/>
      <c r="H830" s="16">
        <f>A792-표1[[#This Row],[Date]]</f>
        <v>15</v>
      </c>
      <c r="I830" s="7" t="s">
        <v>3392</v>
      </c>
      <c r="J830" s="7" t="s">
        <v>2337</v>
      </c>
      <c r="K830" s="7"/>
    </row>
    <row r="831" spans="1:11" hidden="1">
      <c r="A831" s="232">
        <v>45204</v>
      </c>
      <c r="B831" s="241">
        <v>48</v>
      </c>
      <c r="C831" s="252" t="s">
        <v>3433</v>
      </c>
      <c r="D831" s="252" t="s">
        <v>3340</v>
      </c>
      <c r="E831" s="252" t="s">
        <v>3449</v>
      </c>
      <c r="F831" s="258" t="str">
        <f>VLOOKUP(D831,Parts!D:N, 11,FALSE)</f>
        <v>10764610_01</v>
      </c>
      <c r="G831" s="242" t="s">
        <v>3744</v>
      </c>
      <c r="H831" s="16">
        <f ca="1">TODAY()-표1[[#This Row],[Date]]</f>
        <v>949</v>
      </c>
      <c r="I831" s="7" t="s">
        <v>3547</v>
      </c>
      <c r="J831" s="7" t="s">
        <v>2337</v>
      </c>
      <c r="K831" s="7"/>
    </row>
    <row r="832" spans="1:11" hidden="1">
      <c r="A832" s="232">
        <v>45204</v>
      </c>
      <c r="B832" s="241">
        <v>16</v>
      </c>
      <c r="C832" s="252" t="s">
        <v>3559</v>
      </c>
      <c r="D832" s="252" t="s">
        <v>3747</v>
      </c>
      <c r="E832" s="252"/>
      <c r="F832" s="258" t="e">
        <f>VLOOKUP(D832,Parts!D:N, 11,FALSE)</f>
        <v>#N/A</v>
      </c>
      <c r="G832" s="242"/>
      <c r="H832" s="16"/>
      <c r="I832" s="7"/>
      <c r="J832" s="7"/>
      <c r="K832" s="7"/>
    </row>
    <row r="833" spans="1:11" hidden="1">
      <c r="A833" s="232">
        <v>45204</v>
      </c>
      <c r="B833" s="241"/>
      <c r="C833" s="252" t="s">
        <v>3559</v>
      </c>
      <c r="D833" s="252" t="s">
        <v>3748</v>
      </c>
      <c r="E833" s="252"/>
      <c r="F833" s="258" t="e">
        <f>VLOOKUP(D833,Parts!D:N, 11,FALSE)</f>
        <v>#N/A</v>
      </c>
      <c r="G833" s="242" t="s">
        <v>3749</v>
      </c>
      <c r="H833" s="16"/>
      <c r="I833" s="7"/>
      <c r="J833" s="7"/>
      <c r="K833" s="7"/>
    </row>
    <row r="834" spans="1:11" hidden="1">
      <c r="A834" s="232">
        <v>45203</v>
      </c>
      <c r="B834" s="241">
        <v>3</v>
      </c>
      <c r="C834" s="252" t="s">
        <v>3389</v>
      </c>
      <c r="D834" s="252" t="s">
        <v>3340</v>
      </c>
      <c r="E834" s="252" t="s">
        <v>3390</v>
      </c>
      <c r="F834" s="258" t="str">
        <f>VLOOKUP(D834,Parts!D:N, 11,FALSE)</f>
        <v>10764610_01</v>
      </c>
      <c r="G834" s="242"/>
      <c r="H834" s="16">
        <f>A628-표1[[#This Row],[Date]]</f>
        <v>182</v>
      </c>
      <c r="I834" s="7" t="s">
        <v>3392</v>
      </c>
      <c r="J834" s="7" t="s">
        <v>2337</v>
      </c>
      <c r="K834" s="7"/>
    </row>
    <row r="835" spans="1:11" hidden="1">
      <c r="A835" s="232">
        <v>45203</v>
      </c>
      <c r="B835" s="241">
        <v>60</v>
      </c>
      <c r="C835" s="252" t="s">
        <v>3389</v>
      </c>
      <c r="D835" s="252" t="s">
        <v>3340</v>
      </c>
      <c r="E835" s="252" t="s">
        <v>3390</v>
      </c>
      <c r="F835" s="258" t="str">
        <f>VLOOKUP(D835,Parts!D:N, 11,FALSE)</f>
        <v>10764610_01</v>
      </c>
      <c r="G835" s="242"/>
      <c r="H835" s="16">
        <f>A729-표1[[#This Row],[Date]]</f>
        <v>41</v>
      </c>
      <c r="I835" s="7" t="s">
        <v>3392</v>
      </c>
      <c r="J835" s="7" t="s">
        <v>2337</v>
      </c>
      <c r="K835" s="7"/>
    </row>
    <row r="836" spans="1:11" hidden="1">
      <c r="A836" s="232">
        <v>45196</v>
      </c>
      <c r="B836" s="241">
        <v>3</v>
      </c>
      <c r="C836" s="252" t="s">
        <v>3433</v>
      </c>
      <c r="D836" s="252" t="s">
        <v>3340</v>
      </c>
      <c r="E836" s="252" t="s">
        <v>3449</v>
      </c>
      <c r="F836" s="258" t="str">
        <f>VLOOKUP(D836,Parts!D:N, 11,FALSE)</f>
        <v>10764610_01</v>
      </c>
      <c r="G836" s="242"/>
      <c r="H836" s="16">
        <f ca="1">TODAY()-표1[[#This Row],[Date]]</f>
        <v>957</v>
      </c>
      <c r="I836" s="7" t="s">
        <v>3392</v>
      </c>
      <c r="J836" s="7" t="s">
        <v>2337</v>
      </c>
      <c r="K836" s="7"/>
    </row>
    <row r="837" spans="1:11" hidden="1">
      <c r="A837" s="232">
        <v>45196</v>
      </c>
      <c r="B837" s="241">
        <v>11</v>
      </c>
      <c r="C837" s="252" t="s">
        <v>3559</v>
      </c>
      <c r="D837" s="252" t="s">
        <v>3750</v>
      </c>
      <c r="E837" s="252"/>
      <c r="F837" s="258" t="e">
        <f>VLOOKUP(D837,Parts!D:N, 11,FALSE)</f>
        <v>#N/A</v>
      </c>
      <c r="G837" s="242"/>
      <c r="H837" s="16"/>
      <c r="I837" s="7"/>
      <c r="J837" s="7"/>
      <c r="K837" s="7"/>
    </row>
    <row r="838" spans="1:11" ht="16.5" hidden="1">
      <c r="A838" s="232">
        <v>45195</v>
      </c>
      <c r="B838" s="241">
        <v>13</v>
      </c>
      <c r="C838" s="252" t="s">
        <v>3451</v>
      </c>
      <c r="D838" s="252" t="s">
        <v>3656</v>
      </c>
      <c r="E838" s="252" t="s">
        <v>3657</v>
      </c>
      <c r="F838" s="258" t="str">
        <f>VLOOKUP(D838,Parts!D:N, 11,FALSE)</f>
        <v>10395201_01</v>
      </c>
      <c r="G838" s="242"/>
      <c r="H838" s="16"/>
      <c r="I838" s="7"/>
      <c r="J838" s="7"/>
      <c r="K838" s="7"/>
    </row>
    <row r="839" spans="1:11" ht="16.5" hidden="1">
      <c r="A839" s="232">
        <v>45194</v>
      </c>
      <c r="B839" s="241">
        <v>43</v>
      </c>
      <c r="C839" s="252" t="s">
        <v>3451</v>
      </c>
      <c r="D839" s="252" t="s">
        <v>3530</v>
      </c>
      <c r="E839" s="252" t="s">
        <v>3531</v>
      </c>
      <c r="F839" s="258" t="str">
        <f>VLOOKUP(D839,Parts!D:N, 11,FALSE)</f>
        <v>10411034_01</v>
      </c>
      <c r="G839" s="242"/>
      <c r="H839" s="16"/>
      <c r="I839" s="7"/>
      <c r="J839" s="7"/>
      <c r="K839" s="7"/>
    </row>
    <row r="840" spans="1:11" ht="16.5" hidden="1">
      <c r="A840" s="232">
        <v>45194</v>
      </c>
      <c r="B840" s="241">
        <v>58</v>
      </c>
      <c r="C840" s="252" t="s">
        <v>3451</v>
      </c>
      <c r="D840" s="252" t="s">
        <v>3530</v>
      </c>
      <c r="E840" s="252" t="s">
        <v>3531</v>
      </c>
      <c r="F840" s="258" t="str">
        <f>VLOOKUP(D840,Parts!D:N, 11,FALSE)</f>
        <v>10411034_01</v>
      </c>
      <c r="G840" s="242"/>
      <c r="H840" s="16"/>
      <c r="I840" s="7"/>
      <c r="J840" s="7"/>
      <c r="K840" s="7"/>
    </row>
    <row r="841" spans="1:11" hidden="1">
      <c r="A841" s="232">
        <v>45193</v>
      </c>
      <c r="B841" s="241">
        <v>69</v>
      </c>
      <c r="C841" s="252" t="s">
        <v>3427</v>
      </c>
      <c r="D841" s="252" t="s">
        <v>3428</v>
      </c>
      <c r="E841" s="252" t="s">
        <v>3429</v>
      </c>
      <c r="F841" s="258" t="str">
        <f>VLOOKUP(D841,Parts!D:N, 11,FALSE)</f>
        <v>10567316_01</v>
      </c>
      <c r="G841" s="242" t="s">
        <v>3722</v>
      </c>
      <c r="H841" s="16"/>
      <c r="I841" s="7"/>
      <c r="J841" s="7"/>
      <c r="K841" s="7"/>
    </row>
    <row r="842" spans="1:11" hidden="1">
      <c r="A842" s="232">
        <v>45191</v>
      </c>
      <c r="B842" s="241">
        <v>42</v>
      </c>
      <c r="C842" s="252" t="s">
        <v>3451</v>
      </c>
      <c r="D842" s="252" t="s">
        <v>3751</v>
      </c>
      <c r="E842" s="252" t="s">
        <v>3752</v>
      </c>
      <c r="F842" s="258" t="str">
        <f>VLOOKUP(D842,Parts!D:N, 11,FALSE)</f>
        <v>10540023_01</v>
      </c>
      <c r="G842" s="242" t="s">
        <v>3753</v>
      </c>
      <c r="H842" s="16"/>
      <c r="I842" s="7" t="s">
        <v>3392</v>
      </c>
      <c r="J842" s="7"/>
      <c r="K842" s="7"/>
    </row>
    <row r="843" spans="1:11" hidden="1">
      <c r="A843" s="232">
        <v>45190</v>
      </c>
      <c r="B843" s="241">
        <v>51</v>
      </c>
      <c r="C843" s="252" t="s">
        <v>3427</v>
      </c>
      <c r="D843" s="252" t="s">
        <v>3428</v>
      </c>
      <c r="E843" s="252" t="s">
        <v>3429</v>
      </c>
      <c r="F843" s="258" t="str">
        <f>VLOOKUP(D843,Parts!D:N, 11,FALSE)</f>
        <v>10567316_01</v>
      </c>
      <c r="G843" s="242" t="s">
        <v>3722</v>
      </c>
      <c r="H843" s="16"/>
      <c r="I843" s="7"/>
      <c r="J843" s="7"/>
      <c r="K843" s="7"/>
    </row>
    <row r="844" spans="1:11" hidden="1">
      <c r="A844" s="232">
        <v>45190</v>
      </c>
      <c r="B844" s="241">
        <v>34</v>
      </c>
      <c r="C844" s="252" t="s">
        <v>3433</v>
      </c>
      <c r="D844" s="252" t="s">
        <v>3340</v>
      </c>
      <c r="E844" s="252" t="s">
        <v>3449</v>
      </c>
      <c r="F844" s="258" t="str">
        <f>VLOOKUP(D844,Parts!D:N, 11,FALSE)</f>
        <v>10764610_01</v>
      </c>
      <c r="G844" s="242" t="s">
        <v>3754</v>
      </c>
      <c r="H844" s="16">
        <f>A637-표1[[#This Row],[Date]]</f>
        <v>179</v>
      </c>
      <c r="I844" s="7" t="s">
        <v>3392</v>
      </c>
      <c r="J844" s="7" t="s">
        <v>2337</v>
      </c>
      <c r="K844" s="7"/>
    </row>
    <row r="845" spans="1:11" hidden="1">
      <c r="A845" s="232">
        <v>45189</v>
      </c>
      <c r="B845" s="241">
        <v>35</v>
      </c>
      <c r="C845" s="252" t="s">
        <v>3559</v>
      </c>
      <c r="D845" s="252" t="s">
        <v>3707</v>
      </c>
      <c r="E845" s="252"/>
      <c r="F845" s="258" t="e">
        <f>VLOOKUP(D845,Parts!D:N, 11,FALSE)</f>
        <v>#N/A</v>
      </c>
      <c r="G845" s="242"/>
      <c r="H845" s="16"/>
      <c r="I845" s="7"/>
      <c r="J845" s="7"/>
      <c r="K845" s="7"/>
    </row>
    <row r="846" spans="1:11" hidden="1">
      <c r="A846" s="232">
        <v>45189</v>
      </c>
      <c r="B846" s="241"/>
      <c r="C846" s="252" t="s">
        <v>3622</v>
      </c>
      <c r="D846" s="252" t="s">
        <v>3755</v>
      </c>
      <c r="E846" s="252"/>
      <c r="F846" s="258" t="e">
        <f>VLOOKUP(D846,Parts!D:N, 11,FALSE)</f>
        <v>#N/A</v>
      </c>
      <c r="G846" s="242" t="s">
        <v>3756</v>
      </c>
      <c r="H846" s="16"/>
      <c r="I846" s="7"/>
      <c r="J846" s="7"/>
      <c r="K846" s="7"/>
    </row>
    <row r="847" spans="1:11" hidden="1">
      <c r="A847" s="232">
        <v>45187</v>
      </c>
      <c r="B847" s="241">
        <v>61</v>
      </c>
      <c r="C847" s="252" t="s">
        <v>3433</v>
      </c>
      <c r="D847" s="252" t="s">
        <v>3340</v>
      </c>
      <c r="E847" s="252" t="s">
        <v>3449</v>
      </c>
      <c r="F847" s="258" t="str">
        <f>VLOOKUP(D847,Parts!D:N, 11,FALSE)</f>
        <v>10764610_01</v>
      </c>
      <c r="G847" s="242"/>
      <c r="H847" s="16">
        <f>A457-표1[[#This Row],[Date]]</f>
        <v>388</v>
      </c>
      <c r="I847" s="7"/>
      <c r="J847" s="7" t="s">
        <v>2337</v>
      </c>
      <c r="K847" s="7"/>
    </row>
    <row r="848" spans="1:11">
      <c r="A848" s="232">
        <v>45184</v>
      </c>
      <c r="B848" s="241">
        <v>69</v>
      </c>
      <c r="C848" s="252" t="s">
        <v>3432</v>
      </c>
      <c r="D848" s="252" t="s">
        <v>3803</v>
      </c>
      <c r="E848" s="252"/>
      <c r="F848" s="258" t="str">
        <f>VLOOKUP(D848,Parts!D:N, 11,FALSE)</f>
        <v>10611156_03</v>
      </c>
      <c r="G848" s="242"/>
      <c r="H848" s="16">
        <f ca="1">TODAY()-표1[[#This Row],[Date]]</f>
        <v>969</v>
      </c>
      <c r="I848" s="7" t="s">
        <v>3392</v>
      </c>
      <c r="J848" s="7"/>
      <c r="K848" s="7"/>
    </row>
    <row r="849" spans="1:11" hidden="1">
      <c r="A849" s="232">
        <v>45184</v>
      </c>
      <c r="B849" s="241">
        <v>69</v>
      </c>
      <c r="C849" s="252" t="s">
        <v>3427</v>
      </c>
      <c r="D849" s="252" t="s">
        <v>3428</v>
      </c>
      <c r="E849" s="252" t="s">
        <v>3429</v>
      </c>
      <c r="F849" s="258" t="str">
        <f>VLOOKUP(D849,Parts!D:N, 11,FALSE)</f>
        <v>10567316_01</v>
      </c>
      <c r="G849" s="242"/>
      <c r="H849" s="16"/>
      <c r="I849" s="7"/>
      <c r="J849" s="7"/>
      <c r="K849" s="7"/>
    </row>
    <row r="850" spans="1:11" hidden="1">
      <c r="A850" s="232">
        <v>45184</v>
      </c>
      <c r="B850" s="241">
        <v>42</v>
      </c>
      <c r="C850" s="252" t="s">
        <v>3451</v>
      </c>
      <c r="D850" s="252" t="s">
        <v>3528</v>
      </c>
      <c r="E850" s="252" t="s">
        <v>409</v>
      </c>
      <c r="F850" s="258" t="str">
        <f>VLOOKUP(D850,Parts!D:N, 11,FALSE)</f>
        <v>10411039_01</v>
      </c>
      <c r="G850" s="242" t="s">
        <v>3757</v>
      </c>
      <c r="H850" s="16"/>
      <c r="I850" s="7"/>
      <c r="J850" s="7"/>
      <c r="K850" s="7"/>
    </row>
    <row r="851" spans="1:11" hidden="1">
      <c r="A851" s="232">
        <v>45184</v>
      </c>
      <c r="B851" s="241">
        <v>22</v>
      </c>
      <c r="C851" s="252" t="s">
        <v>3559</v>
      </c>
      <c r="D851" s="252" t="s">
        <v>3708</v>
      </c>
      <c r="E851" s="252"/>
      <c r="F851" s="258" t="e">
        <f>VLOOKUP(D851,Parts!D:N, 11,FALSE)</f>
        <v>#N/A</v>
      </c>
      <c r="G851" s="242"/>
      <c r="H851" s="16"/>
      <c r="I851" s="7"/>
      <c r="J851" s="7"/>
      <c r="K851" s="7"/>
    </row>
    <row r="852" spans="1:11" hidden="1">
      <c r="A852" s="232">
        <v>45183</v>
      </c>
      <c r="B852" s="241">
        <v>60</v>
      </c>
      <c r="C852" s="252" t="s">
        <v>3389</v>
      </c>
      <c r="D852" s="252" t="s">
        <v>3340</v>
      </c>
      <c r="E852" s="252" t="s">
        <v>3390</v>
      </c>
      <c r="F852" s="258" t="str">
        <f>VLOOKUP(D852,Parts!D:N, 11,FALSE)</f>
        <v>10764610_01</v>
      </c>
      <c r="G852" s="242" t="s">
        <v>3758</v>
      </c>
      <c r="H852" s="16">
        <f>A835-표1[[#This Row],[Date]]</f>
        <v>20</v>
      </c>
      <c r="I852" s="7"/>
      <c r="J852" s="7" t="s">
        <v>2337</v>
      </c>
      <c r="K852" s="7"/>
    </row>
    <row r="853" spans="1:11" hidden="1">
      <c r="A853" s="232">
        <v>45182</v>
      </c>
      <c r="B853" s="241">
        <v>51</v>
      </c>
      <c r="C853" s="252" t="s">
        <v>3559</v>
      </c>
      <c r="D853" s="252" t="s">
        <v>3708</v>
      </c>
      <c r="E853" s="252"/>
      <c r="F853" s="258" t="e">
        <f>VLOOKUP(D853,Parts!D:N, 11,FALSE)</f>
        <v>#N/A</v>
      </c>
      <c r="G853" s="242"/>
      <c r="H853" s="16"/>
      <c r="I853" s="7"/>
      <c r="J853" s="7"/>
      <c r="K853" s="7"/>
    </row>
    <row r="854" spans="1:11" hidden="1">
      <c r="A854" s="232">
        <v>45182</v>
      </c>
      <c r="B854" s="241">
        <v>67</v>
      </c>
      <c r="C854" s="252" t="s">
        <v>3559</v>
      </c>
      <c r="D854" s="252" t="s">
        <v>3708</v>
      </c>
      <c r="E854" s="252"/>
      <c r="F854" s="258" t="e">
        <f>VLOOKUP(D854,Parts!D:N, 11,FALSE)</f>
        <v>#N/A</v>
      </c>
      <c r="G854" s="242"/>
      <c r="H854" s="16"/>
      <c r="I854" s="7"/>
      <c r="J854" s="7"/>
      <c r="K854" s="7"/>
    </row>
    <row r="855" spans="1:11" hidden="1">
      <c r="A855" s="232">
        <v>45182</v>
      </c>
      <c r="B855" s="241">
        <v>69</v>
      </c>
      <c r="C855" s="252" t="s">
        <v>3559</v>
      </c>
      <c r="D855" s="252" t="s">
        <v>3708</v>
      </c>
      <c r="E855" s="252"/>
      <c r="F855" s="258" t="e">
        <f>VLOOKUP(D855,Parts!D:N, 11,FALSE)</f>
        <v>#N/A</v>
      </c>
      <c r="G855" s="242"/>
      <c r="H855" s="16"/>
      <c r="I855" s="7"/>
      <c r="J855" s="7"/>
      <c r="K855" s="7"/>
    </row>
    <row r="856" spans="1:11" hidden="1">
      <c r="A856" s="232">
        <v>45181</v>
      </c>
      <c r="B856" s="241">
        <v>6</v>
      </c>
      <c r="C856" s="252" t="s">
        <v>3559</v>
      </c>
      <c r="D856" s="252" t="s">
        <v>3708</v>
      </c>
      <c r="E856" s="252"/>
      <c r="F856" s="258" t="e">
        <f>VLOOKUP(D856,Parts!D:N, 11,FALSE)</f>
        <v>#N/A</v>
      </c>
      <c r="G856" s="242"/>
      <c r="H856" s="16"/>
      <c r="I856" s="7"/>
      <c r="J856" s="7"/>
      <c r="K856" s="7"/>
    </row>
    <row r="857" spans="1:11" hidden="1">
      <c r="A857" s="232">
        <v>45181</v>
      </c>
      <c r="B857" s="241">
        <v>11</v>
      </c>
      <c r="C857" s="252" t="s">
        <v>3559</v>
      </c>
      <c r="D857" s="252" t="s">
        <v>3708</v>
      </c>
      <c r="E857" s="252"/>
      <c r="F857" s="258" t="e">
        <f>VLOOKUP(D857,Parts!D:N, 11,FALSE)</f>
        <v>#N/A</v>
      </c>
      <c r="G857" s="242"/>
      <c r="H857" s="16"/>
      <c r="I857" s="7"/>
      <c r="J857" s="7"/>
      <c r="K857" s="7"/>
    </row>
    <row r="858" spans="1:11" hidden="1">
      <c r="A858" s="232">
        <v>45178</v>
      </c>
      <c r="B858" s="241">
        <v>67</v>
      </c>
      <c r="C858" s="252" t="s">
        <v>3559</v>
      </c>
      <c r="D858" s="252" t="s">
        <v>3708</v>
      </c>
      <c r="E858" s="252"/>
      <c r="F858" s="258" t="e">
        <f>VLOOKUP(D858,Parts!D:N, 11,FALSE)</f>
        <v>#N/A</v>
      </c>
      <c r="G858" s="242"/>
      <c r="H858" s="16"/>
      <c r="I858" s="7"/>
      <c r="J858" s="7"/>
      <c r="K858" s="7"/>
    </row>
    <row r="859" spans="1:11" hidden="1">
      <c r="A859" s="232">
        <v>45176</v>
      </c>
      <c r="B859" s="241">
        <v>42</v>
      </c>
      <c r="C859" s="252" t="s">
        <v>3562</v>
      </c>
      <c r="D859" s="252" t="s">
        <v>3563</v>
      </c>
      <c r="E859" s="252" t="s">
        <v>3183</v>
      </c>
      <c r="F859" s="258" t="e">
        <f>VLOOKUP(D859,Parts!D:N, 11,FALSE)</f>
        <v>#N/A</v>
      </c>
      <c r="G859" s="242" t="s">
        <v>3713</v>
      </c>
      <c r="H859" s="16"/>
      <c r="I859" s="7"/>
      <c r="J859" s="7"/>
      <c r="K859" s="7"/>
    </row>
    <row r="860" spans="1:11" hidden="1">
      <c r="A860" s="232">
        <v>45176</v>
      </c>
      <c r="B860" s="241">
        <v>93</v>
      </c>
      <c r="C860" s="252" t="s">
        <v>3562</v>
      </c>
      <c r="D860" s="252" t="s">
        <v>3563</v>
      </c>
      <c r="E860" s="252" t="s">
        <v>3183</v>
      </c>
      <c r="F860" s="258" t="e">
        <f>VLOOKUP(D860,Parts!D:N, 11,FALSE)</f>
        <v>#N/A</v>
      </c>
      <c r="G860" s="242" t="s">
        <v>3713</v>
      </c>
      <c r="H860" s="16"/>
      <c r="I860" s="7"/>
      <c r="J860" s="7"/>
      <c r="K860" s="7"/>
    </row>
    <row r="861" spans="1:11" hidden="1">
      <c r="A861" s="232">
        <v>45170</v>
      </c>
      <c r="B861" s="241">
        <v>46</v>
      </c>
      <c r="C861" s="252" t="s">
        <v>3427</v>
      </c>
      <c r="D861" s="252" t="s">
        <v>3428</v>
      </c>
      <c r="E861" s="252" t="s">
        <v>3429</v>
      </c>
      <c r="F861" s="258" t="str">
        <f>VLOOKUP(D861,Parts!D:N, 11,FALSE)</f>
        <v>10567316_01</v>
      </c>
      <c r="G861" s="242" t="s">
        <v>3759</v>
      </c>
      <c r="H861" s="16"/>
      <c r="I861" s="7"/>
      <c r="J861" s="7"/>
      <c r="K861" s="7"/>
    </row>
    <row r="862" spans="1:11" hidden="1">
      <c r="A862" s="232">
        <v>45170</v>
      </c>
      <c r="B862" s="241">
        <v>46</v>
      </c>
      <c r="C862" s="252" t="s">
        <v>3427</v>
      </c>
      <c r="D862" s="252" t="s">
        <v>3466</v>
      </c>
      <c r="E862" s="252" t="s">
        <v>3395</v>
      </c>
      <c r="F862" s="258" t="str">
        <f>VLOOKUP(D862,Parts!D:N, 11,FALSE)</f>
        <v>10567315_01</v>
      </c>
      <c r="G862" s="242" t="s">
        <v>3759</v>
      </c>
      <c r="H862" s="16"/>
      <c r="I862" s="7"/>
      <c r="J862" s="7"/>
      <c r="K862" s="7"/>
    </row>
    <row r="863" spans="1:11">
      <c r="A863" s="232">
        <v>45169</v>
      </c>
      <c r="B863" s="241">
        <v>87</v>
      </c>
      <c r="C863" s="252" t="s">
        <v>3432</v>
      </c>
      <c r="D863" s="252" t="s">
        <v>3803</v>
      </c>
      <c r="E863" s="252"/>
      <c r="F863" s="258" t="str">
        <f>VLOOKUP(D863,Parts!D:N, 11,FALSE)</f>
        <v>10611156_03</v>
      </c>
      <c r="G863" s="242" t="s">
        <v>3760</v>
      </c>
      <c r="H863" s="16">
        <f ca="1">TODAY()-표1[[#This Row],[Date]]</f>
        <v>984</v>
      </c>
      <c r="I863" s="7" t="s">
        <v>3392</v>
      </c>
      <c r="J863" s="7"/>
      <c r="K863" s="7"/>
    </row>
    <row r="864" spans="1:11" hidden="1">
      <c r="A864" s="232">
        <v>45169</v>
      </c>
      <c r="B864" s="241">
        <v>87</v>
      </c>
      <c r="C864" s="252" t="s">
        <v>3562</v>
      </c>
      <c r="D864" s="252" t="s">
        <v>3563</v>
      </c>
      <c r="E864" s="252" t="s">
        <v>3183</v>
      </c>
      <c r="F864" s="258" t="e">
        <f>VLOOKUP(D864,Parts!D:N, 11,FALSE)</f>
        <v>#N/A</v>
      </c>
      <c r="G864" s="242" t="s">
        <v>3713</v>
      </c>
      <c r="H864" s="16"/>
      <c r="I864" s="7"/>
      <c r="J864" s="7"/>
      <c r="K864" s="7"/>
    </row>
  </sheetData>
  <phoneticPr fontId="30" type="noConversion"/>
  <conditionalFormatting sqref="H1:H14 H865:H1048576">
    <cfRule type="cellIs" dxfId="7" priority="3" operator="equal">
      <formula>0</formula>
    </cfRule>
    <cfRule type="cellIs" priority="4" operator="greaterThan">
      <formula>30</formula>
    </cfRule>
    <cfRule type="cellIs" dxfId="6" priority="5" operator="lessThanOrEqual">
      <formula>15</formula>
    </cfRule>
    <cfRule type="cellIs" dxfId="5" priority="6" operator="lessThanOrEqual">
      <formula>30</formula>
    </cfRule>
  </conditionalFormatting>
  <conditionalFormatting sqref="N3:DE4">
    <cfRule type="cellIs" dxfId="4" priority="1" operator="equal">
      <formula>0</formula>
    </cfRule>
    <cfRule type="cellIs" dxfId="3" priority="2" operator="greaterThanOrEqual">
      <formula>2</formula>
    </cfRule>
  </conditionalFormatting>
  <pageMargins left="0.7" right="0.7" top="0.75" bottom="0.75" header="0.3" footer="0.3"/>
  <pageSetup paperSize="9" fitToHeight="0"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10EC5-1A8F-46EE-88ED-1526E33F79D5}">
  <dimension ref="A1:H22"/>
  <sheetViews>
    <sheetView workbookViewId="0">
      <selection activeCell="B9" sqref="B9"/>
    </sheetView>
  </sheetViews>
  <sheetFormatPr defaultRowHeight="13.5"/>
  <cols>
    <col min="1" max="1" width="12.75" customWidth="1"/>
    <col min="2" max="2" width="43.75" customWidth="1"/>
    <col min="3" max="3" width="23.25" customWidth="1"/>
    <col min="4" max="4" width="13.375" customWidth="1"/>
    <col min="5" max="5" width="19.375" customWidth="1"/>
  </cols>
  <sheetData>
    <row r="1" spans="1:8">
      <c r="A1" s="7" t="s">
        <v>3761</v>
      </c>
      <c r="B1" s="2"/>
      <c r="C1" s="2"/>
      <c r="D1" s="2"/>
      <c r="E1" s="7" t="s">
        <v>3762</v>
      </c>
      <c r="F1" s="7" t="s">
        <v>3763</v>
      </c>
      <c r="G1" s="7" t="s">
        <v>3764</v>
      </c>
    </row>
    <row r="2" spans="1:8" ht="15.75">
      <c r="A2" s="24">
        <v>46087</v>
      </c>
      <c r="B2" s="200" t="s">
        <v>3765</v>
      </c>
      <c r="C2" s="2" t="s">
        <v>3766</v>
      </c>
      <c r="D2" s="2" t="s">
        <v>5</v>
      </c>
      <c r="E2" s="134">
        <v>10217147</v>
      </c>
      <c r="F2" s="7">
        <v>1</v>
      </c>
      <c r="G2" s="7" t="s">
        <v>2337</v>
      </c>
    </row>
    <row r="3" spans="1:8">
      <c r="A3" s="24">
        <v>46087</v>
      </c>
      <c r="B3" s="2" t="s">
        <v>3767</v>
      </c>
      <c r="C3" s="2" t="s">
        <v>3768</v>
      </c>
      <c r="D3" s="2" t="s">
        <v>5</v>
      </c>
      <c r="E3" s="134">
        <v>10623481</v>
      </c>
      <c r="F3" s="7">
        <v>1</v>
      </c>
      <c r="G3" s="7" t="s">
        <v>491</v>
      </c>
    </row>
    <row r="4" spans="1:8">
      <c r="A4" s="24">
        <v>46090</v>
      </c>
      <c r="B4" s="2" t="s">
        <v>3767</v>
      </c>
      <c r="C4" s="2" t="s">
        <v>3766</v>
      </c>
      <c r="D4" s="2" t="s">
        <v>5</v>
      </c>
      <c r="E4" s="134">
        <v>10217147</v>
      </c>
      <c r="F4" s="7">
        <v>1</v>
      </c>
      <c r="G4" s="7" t="s">
        <v>2337</v>
      </c>
    </row>
    <row r="5" spans="1:8" ht="15.75">
      <c r="A5" s="24">
        <v>46090</v>
      </c>
      <c r="B5" s="200" t="s">
        <v>3765</v>
      </c>
      <c r="C5" s="2" t="s">
        <v>3768</v>
      </c>
      <c r="D5" s="2" t="s">
        <v>5</v>
      </c>
      <c r="E5" s="134">
        <v>10623481</v>
      </c>
      <c r="F5" s="7">
        <v>1</v>
      </c>
      <c r="G5" s="7" t="s">
        <v>2337</v>
      </c>
    </row>
    <row r="6" spans="1:8">
      <c r="A6" s="24">
        <v>46114</v>
      </c>
      <c r="B6" s="2"/>
      <c r="C6" s="2" t="s">
        <v>3769</v>
      </c>
      <c r="D6" s="2"/>
      <c r="E6" s="134"/>
      <c r="F6" s="2">
        <v>12</v>
      </c>
      <c r="G6" s="2"/>
      <c r="H6" t="s">
        <v>3770</v>
      </c>
    </row>
    <row r="7" spans="1:8">
      <c r="A7" s="2"/>
      <c r="B7" s="2"/>
      <c r="C7" s="2"/>
      <c r="D7" s="2"/>
      <c r="E7" s="134"/>
      <c r="F7" s="2"/>
      <c r="G7" s="2"/>
    </row>
    <row r="8" spans="1:8">
      <c r="A8" s="2"/>
      <c r="B8" s="2"/>
      <c r="C8" s="2"/>
      <c r="D8" s="2"/>
      <c r="E8" s="134"/>
      <c r="F8" s="2"/>
      <c r="G8" s="2"/>
    </row>
    <row r="9" spans="1:8">
      <c r="A9" s="2"/>
      <c r="B9" s="2"/>
      <c r="C9" s="2"/>
      <c r="D9" s="2"/>
      <c r="E9" s="134"/>
      <c r="F9" s="2"/>
      <c r="G9" s="2"/>
    </row>
    <row r="10" spans="1:8">
      <c r="A10" s="2"/>
      <c r="B10" s="2"/>
      <c r="C10" s="2"/>
      <c r="D10" s="2"/>
      <c r="E10" s="134"/>
      <c r="F10" s="2"/>
      <c r="G10" s="2"/>
    </row>
    <row r="11" spans="1:8">
      <c r="A11" s="2"/>
      <c r="B11" s="2"/>
      <c r="C11" s="2"/>
      <c r="D11" s="2"/>
      <c r="E11" s="134"/>
      <c r="F11" s="2"/>
      <c r="G11" s="2"/>
    </row>
    <row r="12" spans="1:8">
      <c r="A12" s="2"/>
      <c r="B12" s="2"/>
      <c r="C12" s="2"/>
      <c r="D12" s="2"/>
      <c r="E12" s="134"/>
      <c r="F12" s="2"/>
      <c r="G12" s="2"/>
    </row>
    <row r="13" spans="1:8">
      <c r="A13" s="2"/>
      <c r="B13" s="2"/>
      <c r="C13" s="2"/>
      <c r="D13" s="2"/>
      <c r="E13" s="134"/>
      <c r="F13" s="2"/>
      <c r="G13" s="2"/>
    </row>
    <row r="14" spans="1:8">
      <c r="A14" s="2"/>
      <c r="B14" s="2"/>
      <c r="C14" s="2"/>
      <c r="D14" s="2"/>
      <c r="E14" s="134"/>
      <c r="F14" s="2"/>
      <c r="G14" s="2"/>
    </row>
    <row r="15" spans="1:8">
      <c r="A15" s="2"/>
      <c r="B15" s="2"/>
      <c r="C15" s="2"/>
      <c r="D15" s="2"/>
      <c r="E15" s="134"/>
      <c r="F15" s="2"/>
      <c r="G15" s="2"/>
    </row>
    <row r="16" spans="1:8">
      <c r="A16" s="2"/>
      <c r="B16" s="2"/>
      <c r="C16" s="2"/>
      <c r="D16" s="2"/>
      <c r="E16" s="134"/>
      <c r="F16" s="2"/>
      <c r="G16" s="2"/>
    </row>
    <row r="17" spans="1:7">
      <c r="A17" s="2"/>
      <c r="B17" s="2"/>
      <c r="C17" s="2"/>
      <c r="D17" s="2"/>
      <c r="E17" s="134"/>
      <c r="F17" s="2"/>
      <c r="G17" s="2"/>
    </row>
    <row r="18" spans="1:7">
      <c r="A18" s="2"/>
      <c r="B18" s="2"/>
      <c r="C18" s="2"/>
      <c r="D18" s="2"/>
      <c r="E18" s="134"/>
      <c r="F18" s="2"/>
      <c r="G18" s="2"/>
    </row>
    <row r="19" spans="1:7">
      <c r="A19" s="2"/>
      <c r="B19" s="2"/>
      <c r="C19" s="2"/>
      <c r="D19" s="2"/>
      <c r="E19" s="134"/>
      <c r="F19" s="2"/>
      <c r="G19" s="2"/>
    </row>
    <row r="20" spans="1:7">
      <c r="A20" s="2"/>
      <c r="B20" s="2"/>
      <c r="C20" s="2"/>
      <c r="D20" s="2"/>
      <c r="E20" s="134"/>
      <c r="F20" s="2"/>
      <c r="G20" s="2"/>
    </row>
    <row r="21" spans="1:7">
      <c r="A21" s="2"/>
      <c r="B21" s="2"/>
      <c r="C21" s="2"/>
      <c r="D21" s="2"/>
      <c r="E21" s="134"/>
      <c r="F21" s="2"/>
      <c r="G21" s="2"/>
    </row>
    <row r="22" spans="1:7">
      <c r="A22" s="2"/>
      <c r="B22" s="2"/>
      <c r="C22" s="2"/>
      <c r="D22" s="2"/>
      <c r="E22" s="134"/>
      <c r="F22" s="2"/>
      <c r="G22" s="2"/>
    </row>
  </sheetData>
  <phoneticPr fontId="3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ACD9D-CB45-448D-B199-38070E596385}">
  <dimension ref="A1:F33"/>
  <sheetViews>
    <sheetView workbookViewId="0">
      <pane ySplit="1" topLeftCell="A2" activePane="bottomLeft" state="frozen"/>
      <selection pane="bottomLeft" activeCell="H31" sqref="H31"/>
    </sheetView>
  </sheetViews>
  <sheetFormatPr defaultColWidth="9" defaultRowHeight="15"/>
  <cols>
    <col min="1" max="1" width="10.5" style="208" customWidth="1"/>
    <col min="2" max="2" width="12.25" style="208" customWidth="1"/>
    <col min="3" max="3" width="10.5" style="208" customWidth="1"/>
    <col min="4" max="4" width="12.25" style="208" customWidth="1"/>
    <col min="5" max="6" width="14.875" style="208" customWidth="1"/>
    <col min="7" max="16384" width="9" style="208"/>
  </cols>
  <sheetData>
    <row r="1" spans="1:6">
      <c r="A1" s="214" t="s">
        <v>3771</v>
      </c>
      <c r="B1" s="214" t="s">
        <v>3772</v>
      </c>
      <c r="C1" s="214" t="s">
        <v>3773</v>
      </c>
      <c r="D1" s="214" t="s">
        <v>3774</v>
      </c>
      <c r="E1" s="214" t="s">
        <v>3775</v>
      </c>
      <c r="F1" s="214" t="s">
        <v>3776</v>
      </c>
    </row>
    <row r="2" spans="1:6">
      <c r="A2" s="209">
        <v>45959</v>
      </c>
      <c r="B2" s="210" t="s">
        <v>5</v>
      </c>
      <c r="C2" s="211">
        <v>332</v>
      </c>
      <c r="D2" s="211">
        <f>C2-E2</f>
        <v>294</v>
      </c>
      <c r="E2" s="211">
        <v>38</v>
      </c>
      <c r="F2" s="212">
        <f t="shared" ref="F2:F29" si="0">IF(C2&gt;0,D2/C2,0)</f>
        <v>0.88554216867469882</v>
      </c>
    </row>
    <row r="3" spans="1:6">
      <c r="A3" s="209">
        <v>45959</v>
      </c>
      <c r="B3" s="210" t="s">
        <v>47</v>
      </c>
      <c r="C3" s="211">
        <v>637</v>
      </c>
      <c r="D3" s="211">
        <f t="shared" ref="D3:D33" si="1">C3-E3</f>
        <v>471</v>
      </c>
      <c r="E3" s="211">
        <v>166</v>
      </c>
      <c r="F3" s="212">
        <f t="shared" si="0"/>
        <v>0.73940345368916793</v>
      </c>
    </row>
    <row r="4" spans="1:6">
      <c r="A4" s="209">
        <v>45959</v>
      </c>
      <c r="B4" s="210" t="s">
        <v>2627</v>
      </c>
      <c r="C4" s="211">
        <v>179</v>
      </c>
      <c r="D4" s="211">
        <f t="shared" si="1"/>
        <v>179</v>
      </c>
      <c r="E4" s="211">
        <v>0</v>
      </c>
      <c r="F4" s="212">
        <f t="shared" si="0"/>
        <v>1</v>
      </c>
    </row>
    <row r="5" spans="1:6">
      <c r="A5" s="209">
        <v>45959</v>
      </c>
      <c r="B5" s="210" t="s">
        <v>2413</v>
      </c>
      <c r="C5" s="211">
        <v>71</v>
      </c>
      <c r="D5" s="211">
        <f t="shared" si="1"/>
        <v>71</v>
      </c>
      <c r="E5" s="211">
        <v>0</v>
      </c>
      <c r="F5" s="212">
        <f t="shared" si="0"/>
        <v>1</v>
      </c>
    </row>
    <row r="6" spans="1:6">
      <c r="A6" s="209">
        <v>45991</v>
      </c>
      <c r="B6" s="210" t="s">
        <v>5</v>
      </c>
      <c r="C6" s="211">
        <v>332</v>
      </c>
      <c r="D6" s="211">
        <f t="shared" si="1"/>
        <v>294</v>
      </c>
      <c r="E6" s="211">
        <v>38</v>
      </c>
      <c r="F6" s="212">
        <f t="shared" si="0"/>
        <v>0.88554216867469882</v>
      </c>
    </row>
    <row r="7" spans="1:6">
      <c r="A7" s="209">
        <v>45991</v>
      </c>
      <c r="B7" s="210" t="s">
        <v>47</v>
      </c>
      <c r="C7" s="211">
        <v>668</v>
      </c>
      <c r="D7" s="211">
        <f t="shared" si="1"/>
        <v>560</v>
      </c>
      <c r="E7" s="211">
        <v>108</v>
      </c>
      <c r="F7" s="212">
        <f t="shared" si="0"/>
        <v>0.83832335329341312</v>
      </c>
    </row>
    <row r="8" spans="1:6">
      <c r="A8" s="209">
        <v>45991</v>
      </c>
      <c r="B8" s="210" t="s">
        <v>2627</v>
      </c>
      <c r="C8" s="211">
        <v>179</v>
      </c>
      <c r="D8" s="211">
        <f t="shared" si="1"/>
        <v>179</v>
      </c>
      <c r="E8" s="211">
        <v>0</v>
      </c>
      <c r="F8" s="212">
        <f t="shared" si="0"/>
        <v>1</v>
      </c>
    </row>
    <row r="9" spans="1:6">
      <c r="A9" s="209">
        <v>45991</v>
      </c>
      <c r="B9" s="210" t="s">
        <v>2413</v>
      </c>
      <c r="C9" s="211">
        <v>71</v>
      </c>
      <c r="D9" s="211">
        <f t="shared" si="1"/>
        <v>71</v>
      </c>
      <c r="E9" s="211">
        <v>0</v>
      </c>
      <c r="F9" s="212">
        <f t="shared" si="0"/>
        <v>1</v>
      </c>
    </row>
    <row r="10" spans="1:6">
      <c r="A10" s="209">
        <v>45992</v>
      </c>
      <c r="B10" s="210" t="s">
        <v>5</v>
      </c>
      <c r="C10" s="211">
        <v>344</v>
      </c>
      <c r="D10" s="211">
        <f t="shared" si="1"/>
        <v>312</v>
      </c>
      <c r="E10" s="211">
        <v>32</v>
      </c>
      <c r="F10" s="212">
        <f t="shared" si="0"/>
        <v>0.90697674418604646</v>
      </c>
    </row>
    <row r="11" spans="1:6">
      <c r="A11" s="209">
        <v>45992</v>
      </c>
      <c r="B11" s="210" t="s">
        <v>47</v>
      </c>
      <c r="C11" s="211">
        <v>671</v>
      </c>
      <c r="D11" s="211">
        <f t="shared" si="1"/>
        <v>611</v>
      </c>
      <c r="E11" s="211">
        <v>60</v>
      </c>
      <c r="F11" s="212">
        <f t="shared" si="0"/>
        <v>0.91058122205663194</v>
      </c>
    </row>
    <row r="12" spans="1:6">
      <c r="A12" s="209">
        <v>45992</v>
      </c>
      <c r="B12" s="210" t="s">
        <v>2627</v>
      </c>
      <c r="C12" s="211">
        <v>192</v>
      </c>
      <c r="D12" s="211">
        <f t="shared" si="1"/>
        <v>189</v>
      </c>
      <c r="E12" s="211">
        <v>3</v>
      </c>
      <c r="F12" s="212">
        <f t="shared" si="0"/>
        <v>0.984375</v>
      </c>
    </row>
    <row r="13" spans="1:6">
      <c r="A13" s="209">
        <v>45992</v>
      </c>
      <c r="B13" s="210" t="s">
        <v>2413</v>
      </c>
      <c r="C13" s="211">
        <v>71</v>
      </c>
      <c r="D13" s="211">
        <f t="shared" si="1"/>
        <v>71</v>
      </c>
      <c r="E13" s="211">
        <v>0</v>
      </c>
      <c r="F13" s="212">
        <f t="shared" si="0"/>
        <v>1</v>
      </c>
    </row>
    <row r="14" spans="1:6">
      <c r="A14" s="209">
        <v>46023</v>
      </c>
      <c r="B14" s="210" t="s">
        <v>5</v>
      </c>
      <c r="C14" s="213">
        <v>346</v>
      </c>
      <c r="D14" s="211">
        <f t="shared" si="1"/>
        <v>311</v>
      </c>
      <c r="E14" s="213">
        <v>35</v>
      </c>
      <c r="F14" s="212">
        <f t="shared" si="0"/>
        <v>0.89884393063583812</v>
      </c>
    </row>
    <row r="15" spans="1:6">
      <c r="A15" s="209">
        <v>46023</v>
      </c>
      <c r="B15" s="210" t="s">
        <v>47</v>
      </c>
      <c r="C15" s="213">
        <v>702</v>
      </c>
      <c r="D15" s="211">
        <f t="shared" si="1"/>
        <v>664</v>
      </c>
      <c r="E15" s="213">
        <v>38</v>
      </c>
      <c r="F15" s="212">
        <f t="shared" si="0"/>
        <v>0.94586894586894588</v>
      </c>
    </row>
    <row r="16" spans="1:6">
      <c r="A16" s="209">
        <v>46023</v>
      </c>
      <c r="B16" s="210" t="s">
        <v>2627</v>
      </c>
      <c r="C16" s="213">
        <v>192</v>
      </c>
      <c r="D16" s="211">
        <f t="shared" si="1"/>
        <v>189</v>
      </c>
      <c r="E16" s="213">
        <v>3</v>
      </c>
      <c r="F16" s="212">
        <f t="shared" si="0"/>
        <v>0.984375</v>
      </c>
    </row>
    <row r="17" spans="1:6">
      <c r="A17" s="209">
        <v>46023</v>
      </c>
      <c r="B17" s="210" t="s">
        <v>2413</v>
      </c>
      <c r="C17" s="213">
        <v>71</v>
      </c>
      <c r="D17" s="211">
        <f t="shared" si="1"/>
        <v>71</v>
      </c>
      <c r="E17" s="213">
        <v>0</v>
      </c>
      <c r="F17" s="212">
        <f t="shared" si="0"/>
        <v>1</v>
      </c>
    </row>
    <row r="18" spans="1:6">
      <c r="A18" s="209">
        <v>46054</v>
      </c>
      <c r="B18" s="210" t="s">
        <v>5</v>
      </c>
      <c r="C18" s="213">
        <v>346</v>
      </c>
      <c r="D18" s="211">
        <f t="shared" si="1"/>
        <v>336</v>
      </c>
      <c r="E18" s="213">
        <v>10</v>
      </c>
      <c r="F18" s="212">
        <f t="shared" si="0"/>
        <v>0.97109826589595372</v>
      </c>
    </row>
    <row r="19" spans="1:6">
      <c r="A19" s="209">
        <v>46054</v>
      </c>
      <c r="B19" s="210" t="s">
        <v>47</v>
      </c>
      <c r="C19" s="213">
        <v>703</v>
      </c>
      <c r="D19" s="211">
        <f t="shared" si="1"/>
        <v>669</v>
      </c>
      <c r="E19" s="213">
        <v>34</v>
      </c>
      <c r="F19" s="212">
        <f t="shared" si="0"/>
        <v>0.9516358463726885</v>
      </c>
    </row>
    <row r="20" spans="1:6">
      <c r="A20" s="209">
        <v>46054</v>
      </c>
      <c r="B20" s="210" t="s">
        <v>2627</v>
      </c>
      <c r="C20" s="213">
        <v>192</v>
      </c>
      <c r="D20" s="211">
        <f t="shared" si="1"/>
        <v>189</v>
      </c>
      <c r="E20" s="213">
        <v>3</v>
      </c>
      <c r="F20" s="212">
        <f t="shared" si="0"/>
        <v>0.984375</v>
      </c>
    </row>
    <row r="21" spans="1:6">
      <c r="A21" s="209">
        <v>46054</v>
      </c>
      <c r="B21" s="210" t="s">
        <v>2413</v>
      </c>
      <c r="C21" s="213">
        <v>71</v>
      </c>
      <c r="D21" s="211">
        <f t="shared" si="1"/>
        <v>71</v>
      </c>
      <c r="E21" s="213">
        <v>0</v>
      </c>
      <c r="F21" s="212">
        <f t="shared" si="0"/>
        <v>1</v>
      </c>
    </row>
    <row r="22" spans="1:6">
      <c r="A22" s="209">
        <v>46082</v>
      </c>
      <c r="B22" s="210" t="s">
        <v>5</v>
      </c>
      <c r="C22" s="213">
        <v>346</v>
      </c>
      <c r="D22" s="211">
        <f t="shared" si="1"/>
        <v>341</v>
      </c>
      <c r="E22" s="213">
        <v>5</v>
      </c>
      <c r="F22" s="212">
        <f t="shared" si="0"/>
        <v>0.98554913294797686</v>
      </c>
    </row>
    <row r="23" spans="1:6">
      <c r="A23" s="209">
        <v>46082</v>
      </c>
      <c r="B23" s="210" t="s">
        <v>47</v>
      </c>
      <c r="C23" s="213">
        <v>703</v>
      </c>
      <c r="D23" s="211">
        <f t="shared" si="1"/>
        <v>667</v>
      </c>
      <c r="E23" s="213">
        <v>36</v>
      </c>
      <c r="F23" s="212">
        <f t="shared" si="0"/>
        <v>0.94879089615931722</v>
      </c>
    </row>
    <row r="24" spans="1:6">
      <c r="A24" s="209">
        <v>46082</v>
      </c>
      <c r="B24" s="210" t="s">
        <v>2627</v>
      </c>
      <c r="C24" s="213">
        <v>192</v>
      </c>
      <c r="D24" s="211">
        <f t="shared" si="1"/>
        <v>189</v>
      </c>
      <c r="E24" s="213">
        <v>3</v>
      </c>
      <c r="F24" s="212">
        <f t="shared" si="0"/>
        <v>0.984375</v>
      </c>
    </row>
    <row r="25" spans="1:6">
      <c r="A25" s="209">
        <v>46082</v>
      </c>
      <c r="B25" s="210" t="s">
        <v>2413</v>
      </c>
      <c r="C25" s="213">
        <v>71</v>
      </c>
      <c r="D25" s="211">
        <f t="shared" si="1"/>
        <v>71</v>
      </c>
      <c r="E25" s="213">
        <v>0</v>
      </c>
      <c r="F25" s="212">
        <f t="shared" si="0"/>
        <v>1</v>
      </c>
    </row>
    <row r="26" spans="1:6">
      <c r="A26" s="209">
        <v>46113</v>
      </c>
      <c r="B26" s="210" t="s">
        <v>5</v>
      </c>
      <c r="C26" s="213"/>
      <c r="D26" s="211">
        <f t="shared" si="1"/>
        <v>0</v>
      </c>
      <c r="E26" s="213"/>
      <c r="F26" s="212">
        <f t="shared" si="0"/>
        <v>0</v>
      </c>
    </row>
    <row r="27" spans="1:6">
      <c r="A27" s="209">
        <v>46113</v>
      </c>
      <c r="B27" s="210" t="s">
        <v>47</v>
      </c>
      <c r="C27" s="213"/>
      <c r="D27" s="211">
        <f t="shared" si="1"/>
        <v>0</v>
      </c>
      <c r="E27" s="213"/>
      <c r="F27" s="212">
        <f t="shared" si="0"/>
        <v>0</v>
      </c>
    </row>
    <row r="28" spans="1:6">
      <c r="A28" s="209">
        <v>46113</v>
      </c>
      <c r="B28" s="210" t="s">
        <v>2627</v>
      </c>
      <c r="C28" s="213"/>
      <c r="D28" s="211">
        <f t="shared" si="1"/>
        <v>0</v>
      </c>
      <c r="E28" s="213"/>
      <c r="F28" s="212">
        <f t="shared" si="0"/>
        <v>0</v>
      </c>
    </row>
    <row r="29" spans="1:6">
      <c r="A29" s="209">
        <v>46113</v>
      </c>
      <c r="B29" s="210" t="s">
        <v>2413</v>
      </c>
      <c r="C29" s="213"/>
      <c r="D29" s="211">
        <f t="shared" si="1"/>
        <v>0</v>
      </c>
      <c r="E29" s="213"/>
      <c r="F29" s="212">
        <f t="shared" si="0"/>
        <v>0</v>
      </c>
    </row>
    <row r="30" spans="1:6">
      <c r="A30" s="209">
        <v>46143</v>
      </c>
      <c r="B30" s="210" t="s">
        <v>5</v>
      </c>
      <c r="C30" s="213"/>
      <c r="D30" s="211">
        <f t="shared" si="1"/>
        <v>0</v>
      </c>
      <c r="E30" s="213"/>
      <c r="F30" s="212"/>
    </row>
    <row r="31" spans="1:6">
      <c r="A31" s="209">
        <v>46143</v>
      </c>
      <c r="B31" s="210" t="s">
        <v>47</v>
      </c>
      <c r="C31" s="213"/>
      <c r="D31" s="211">
        <f t="shared" si="1"/>
        <v>0</v>
      </c>
      <c r="E31" s="213"/>
      <c r="F31" s="212"/>
    </row>
    <row r="32" spans="1:6">
      <c r="A32" s="209">
        <v>46143</v>
      </c>
      <c r="B32" s="210" t="s">
        <v>2627</v>
      </c>
      <c r="C32" s="213"/>
      <c r="D32" s="211">
        <f t="shared" si="1"/>
        <v>0</v>
      </c>
      <c r="E32" s="213"/>
      <c r="F32" s="212"/>
    </row>
    <row r="33" spans="1:6">
      <c r="A33" s="209">
        <v>46143</v>
      </c>
      <c r="B33" s="210" t="s">
        <v>2413</v>
      </c>
      <c r="C33" s="213"/>
      <c r="D33" s="211">
        <f t="shared" si="1"/>
        <v>0</v>
      </c>
      <c r="E33" s="213"/>
      <c r="F33" s="212"/>
    </row>
  </sheetData>
  <phoneticPr fontId="30" type="noConversion"/>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D5C75-0F60-4045-BCBD-0BCBBCB23178}">
  <sheetPr>
    <tabColor theme="4" tint="-0.249977111117893"/>
  </sheetPr>
  <dimension ref="B1:P37"/>
  <sheetViews>
    <sheetView zoomScale="55" zoomScaleNormal="55" workbookViewId="0">
      <selection activeCell="N40" sqref="N40"/>
    </sheetView>
  </sheetViews>
  <sheetFormatPr defaultRowHeight="13.5"/>
  <cols>
    <col min="1" max="1" width="1" customWidth="1"/>
    <col min="2" max="2" width="43.25" customWidth="1"/>
    <col min="3" max="3" width="13" bestFit="1" customWidth="1"/>
    <col min="4" max="4" width="36.625" customWidth="1"/>
    <col min="5" max="5" width="16.75" bestFit="1" customWidth="1"/>
    <col min="6" max="6" width="15.875" customWidth="1"/>
    <col min="7" max="7" width="15" customWidth="1"/>
    <col min="8" max="8" width="16.75" customWidth="1"/>
    <col min="9" max="9" width="16.75" style="1" customWidth="1"/>
    <col min="10" max="14" width="16.75" customWidth="1"/>
    <col min="15" max="15" width="15" customWidth="1"/>
  </cols>
  <sheetData>
    <row r="1" spans="2:16" ht="14.25" thickBot="1">
      <c r="G1" s="285">
        <v>1717</v>
      </c>
      <c r="O1" s="285"/>
    </row>
    <row r="2" spans="2:16" ht="31.5">
      <c r="B2" s="292" t="s">
        <v>3791</v>
      </c>
      <c r="C2" s="340" t="s">
        <v>3809</v>
      </c>
      <c r="D2" s="295" t="s">
        <v>3792</v>
      </c>
      <c r="E2" s="295" t="s">
        <v>24</v>
      </c>
      <c r="F2" s="315" t="s">
        <v>25</v>
      </c>
      <c r="G2" s="305" t="s">
        <v>26</v>
      </c>
      <c r="H2" s="344" t="s">
        <v>3798</v>
      </c>
      <c r="I2" s="343" t="s">
        <v>3793</v>
      </c>
      <c r="J2" s="344" t="s">
        <v>3807</v>
      </c>
      <c r="K2" s="346" t="s">
        <v>3810</v>
      </c>
      <c r="L2" s="347" t="s">
        <v>3812</v>
      </c>
      <c r="M2" s="355" t="s">
        <v>3811</v>
      </c>
      <c r="N2" s="345" t="s">
        <v>3813</v>
      </c>
      <c r="O2" s="357" t="s">
        <v>3806</v>
      </c>
      <c r="P2" s="304" t="s">
        <v>3808</v>
      </c>
    </row>
    <row r="3" spans="2:16" ht="15">
      <c r="B3" s="391" t="s">
        <v>3787</v>
      </c>
      <c r="C3" s="393">
        <v>29100000</v>
      </c>
      <c r="D3" s="359" t="s">
        <v>350</v>
      </c>
      <c r="E3" s="360" t="s">
        <v>352</v>
      </c>
      <c r="F3" s="361">
        <v>572.63</v>
      </c>
      <c r="G3" s="362">
        <f t="shared" ref="G3:G36" si="0">F3*$G$1</f>
        <v>983205.71</v>
      </c>
      <c r="H3" s="363" t="s">
        <v>3797</v>
      </c>
      <c r="I3" s="364">
        <v>6</v>
      </c>
      <c r="J3" s="365">
        <f>COUNTIF('ASRS parts replacement'!F417:F10013,대응자료!E3)</f>
        <v>8</v>
      </c>
      <c r="K3" s="365">
        <f t="shared" ref="K3:K36" si="1">I3-J3</f>
        <v>-2</v>
      </c>
      <c r="L3" s="366">
        <v>0</v>
      </c>
      <c r="M3" s="367">
        <f>COUNTIF('ASRS parts replacement'!F:F,대응자료!E3)</f>
        <v>15</v>
      </c>
      <c r="N3" s="365">
        <f>VLOOKUP(D3,Parts!D:H,5,FALSE)</f>
        <v>9</v>
      </c>
      <c r="O3" s="368">
        <f t="shared" ref="O3:O36" si="2">N3*G3</f>
        <v>8848851.3900000006</v>
      </c>
      <c r="P3" t="s">
        <v>3816</v>
      </c>
    </row>
    <row r="4" spans="2:16" ht="15">
      <c r="B4" s="392"/>
      <c r="C4" s="394"/>
      <c r="D4" s="18" t="s">
        <v>408</v>
      </c>
      <c r="E4" s="263" t="s">
        <v>410</v>
      </c>
      <c r="F4" s="318">
        <v>691.97</v>
      </c>
      <c r="G4" s="307">
        <f t="shared" si="0"/>
        <v>1188112.49</v>
      </c>
      <c r="H4" s="19"/>
      <c r="I4" s="7">
        <v>6</v>
      </c>
      <c r="J4" s="76">
        <f>COUNTIF('ASRS parts replacement'!F418:F10014,대응자료!E4)</f>
        <v>5</v>
      </c>
      <c r="K4" s="76">
        <f t="shared" si="1"/>
        <v>1</v>
      </c>
      <c r="L4" s="348">
        <f t="shared" ref="L4:L34" si="3">G4*K4</f>
        <v>1188112.49</v>
      </c>
      <c r="M4" s="329">
        <f>COUNTIF('ASRS parts replacement'!F:F,대응자료!E4)</f>
        <v>9</v>
      </c>
      <c r="N4" s="76">
        <f>VLOOKUP(D4,Parts!D:H,5,FALSE)</f>
        <v>7</v>
      </c>
      <c r="O4" s="349">
        <f t="shared" si="2"/>
        <v>8316787.4299999997</v>
      </c>
      <c r="P4" t="s">
        <v>3817</v>
      </c>
    </row>
    <row r="5" spans="2:16" ht="15">
      <c r="B5" s="392"/>
      <c r="C5" s="394"/>
      <c r="D5" s="18" t="s">
        <v>313</v>
      </c>
      <c r="E5" s="263" t="s">
        <v>315</v>
      </c>
      <c r="F5" s="318">
        <v>170.83</v>
      </c>
      <c r="G5" s="307">
        <f t="shared" si="0"/>
        <v>293315.11000000004</v>
      </c>
      <c r="H5" s="19"/>
      <c r="I5" s="7">
        <v>30</v>
      </c>
      <c r="J5" s="76">
        <f>COUNTIF('ASRS parts replacement'!F419:F10015,대응자료!E5)</f>
        <v>235</v>
      </c>
      <c r="K5" s="76">
        <f t="shared" si="1"/>
        <v>-205</v>
      </c>
      <c r="L5" s="348">
        <v>0</v>
      </c>
      <c r="M5" s="329">
        <f>COUNTIF('ASRS parts replacement'!F:F,대응자료!E5)</f>
        <v>304</v>
      </c>
      <c r="N5" s="76">
        <f>VLOOKUP(D5,Parts!D:H,5,FALSE)</f>
        <v>104</v>
      </c>
      <c r="O5" s="349">
        <f t="shared" si="2"/>
        <v>30504771.440000005</v>
      </c>
      <c r="P5" t="s">
        <v>3820</v>
      </c>
    </row>
    <row r="6" spans="2:16" ht="15">
      <c r="B6" s="392"/>
      <c r="C6" s="394"/>
      <c r="D6" s="18" t="s">
        <v>306</v>
      </c>
      <c r="E6" s="263" t="s">
        <v>308</v>
      </c>
      <c r="F6" s="318">
        <v>64.599999999999994</v>
      </c>
      <c r="G6" s="307">
        <f t="shared" si="0"/>
        <v>110918.2</v>
      </c>
      <c r="H6" s="19"/>
      <c r="I6" s="7">
        <v>20</v>
      </c>
      <c r="J6" s="76">
        <f>COUNTIF('ASRS parts replacement'!F420:F10016,대응자료!E6)</f>
        <v>3</v>
      </c>
      <c r="K6" s="76">
        <f t="shared" si="1"/>
        <v>17</v>
      </c>
      <c r="L6" s="348">
        <f t="shared" si="3"/>
        <v>1885609.4</v>
      </c>
      <c r="M6" s="329">
        <f>COUNTIF('ASRS parts replacement'!F:F,대응자료!E6)</f>
        <v>20</v>
      </c>
      <c r="N6" s="76">
        <f>VLOOKUP(D6,Parts!D:H,5,FALSE)</f>
        <v>61</v>
      </c>
      <c r="O6" s="349">
        <f t="shared" si="2"/>
        <v>6766010.2000000002</v>
      </c>
      <c r="P6" t="s">
        <v>3819</v>
      </c>
    </row>
    <row r="7" spans="2:16" ht="15.75" thickBot="1">
      <c r="B7" s="388"/>
      <c r="C7" s="390"/>
      <c r="D7" s="279" t="s">
        <v>309</v>
      </c>
      <c r="E7" s="282" t="s">
        <v>311</v>
      </c>
      <c r="F7" s="319">
        <v>53.39</v>
      </c>
      <c r="G7" s="307">
        <f t="shared" si="0"/>
        <v>91670.63</v>
      </c>
      <c r="H7" s="162"/>
      <c r="I7" s="26">
        <v>20</v>
      </c>
      <c r="J7" s="76">
        <f>COUNTIF('ASRS parts replacement'!F421:F10017,대응자료!E7)</f>
        <v>21</v>
      </c>
      <c r="K7" s="76">
        <f t="shared" si="1"/>
        <v>-1</v>
      </c>
      <c r="L7" s="348">
        <v>0</v>
      </c>
      <c r="M7" s="329">
        <f>COUNTIF('ASRS parts replacement'!F:F,대응자료!E7)</f>
        <v>45</v>
      </c>
      <c r="N7" s="76">
        <f>VLOOKUP(D7,Parts!D:H,5,FALSE)</f>
        <v>146</v>
      </c>
      <c r="O7" s="349">
        <f t="shared" si="2"/>
        <v>13383911.98</v>
      </c>
      <c r="P7" t="s">
        <v>3821</v>
      </c>
    </row>
    <row r="8" spans="2:16" ht="15">
      <c r="B8" s="387" t="s">
        <v>3786</v>
      </c>
      <c r="C8" s="389">
        <v>42000000</v>
      </c>
      <c r="D8" s="159" t="s">
        <v>322</v>
      </c>
      <c r="E8" s="273" t="s">
        <v>324</v>
      </c>
      <c r="F8" s="317">
        <v>111.28</v>
      </c>
      <c r="G8" s="309">
        <f t="shared" si="0"/>
        <v>191067.76</v>
      </c>
      <c r="H8" s="78" t="s">
        <v>3796</v>
      </c>
      <c r="I8" s="51">
        <v>2</v>
      </c>
      <c r="J8" s="219">
        <f>COUNTIF('ASRS parts replacement'!F407:F10003,대응자료!E8)</f>
        <v>0</v>
      </c>
      <c r="K8" s="219">
        <f t="shared" si="1"/>
        <v>2</v>
      </c>
      <c r="L8" s="353">
        <f t="shared" ref="L8:L17" si="4">G8*K8</f>
        <v>382135.52</v>
      </c>
      <c r="M8" s="356">
        <f>COUNTIF('ASRS parts replacement'!F:F,대응자료!E8)</f>
        <v>1</v>
      </c>
      <c r="N8" s="219">
        <f>VLOOKUP(D8,Parts!D:H,5,FALSE)</f>
        <v>5</v>
      </c>
      <c r="O8" s="350">
        <f t="shared" si="2"/>
        <v>955338.8</v>
      </c>
    </row>
    <row r="9" spans="2:16" ht="15">
      <c r="B9" s="392"/>
      <c r="C9" s="394"/>
      <c r="D9" s="18" t="s">
        <v>328</v>
      </c>
      <c r="E9" s="263" t="s">
        <v>330</v>
      </c>
      <c r="F9" s="318">
        <v>110.4</v>
      </c>
      <c r="G9" s="307">
        <f t="shared" si="0"/>
        <v>189556.80000000002</v>
      </c>
      <c r="H9" s="19"/>
      <c r="I9" s="7">
        <v>3</v>
      </c>
      <c r="J9" s="76">
        <f>COUNTIF('ASRS parts replacement'!F408:F10004,대응자료!E9)</f>
        <v>0</v>
      </c>
      <c r="K9" s="76">
        <f t="shared" si="1"/>
        <v>3</v>
      </c>
      <c r="L9" s="348">
        <f t="shared" si="4"/>
        <v>568670.4</v>
      </c>
      <c r="M9" s="329">
        <f>COUNTIF('ASRS parts replacement'!F:F,대응자료!E9)</f>
        <v>3</v>
      </c>
      <c r="N9" s="76">
        <f>VLOOKUP(D9,Parts!D:H,5,FALSE)</f>
        <v>7</v>
      </c>
      <c r="O9" s="349">
        <f t="shared" si="2"/>
        <v>1326897.6000000001</v>
      </c>
    </row>
    <row r="10" spans="2:16" ht="15">
      <c r="B10" s="392"/>
      <c r="C10" s="394"/>
      <c r="D10" s="18" t="s">
        <v>325</v>
      </c>
      <c r="E10" s="263" t="s">
        <v>327</v>
      </c>
      <c r="F10" s="318">
        <v>111.28</v>
      </c>
      <c r="G10" s="307">
        <f t="shared" si="0"/>
        <v>191067.76</v>
      </c>
      <c r="H10" s="19"/>
      <c r="I10" s="7">
        <v>2</v>
      </c>
      <c r="J10" s="76">
        <f>COUNTIF('ASRS parts replacement'!F409:F10005,대응자료!E10)</f>
        <v>0</v>
      </c>
      <c r="K10" s="76">
        <f t="shared" si="1"/>
        <v>2</v>
      </c>
      <c r="L10" s="348">
        <f t="shared" si="4"/>
        <v>382135.52</v>
      </c>
      <c r="M10" s="329">
        <f>COUNTIF('ASRS parts replacement'!F:F,대응자료!E10)</f>
        <v>1</v>
      </c>
      <c r="N10" s="76">
        <f>VLOOKUP(D10,Parts!D:H,5,FALSE)</f>
        <v>7</v>
      </c>
      <c r="O10" s="349">
        <f t="shared" si="2"/>
        <v>1337474.32</v>
      </c>
    </row>
    <row r="11" spans="2:16" ht="15">
      <c r="B11" s="392"/>
      <c r="C11" s="394"/>
      <c r="D11" s="18" t="s">
        <v>331</v>
      </c>
      <c r="E11" s="263" t="s">
        <v>333</v>
      </c>
      <c r="F11" s="318">
        <v>114.52</v>
      </c>
      <c r="G11" s="307">
        <f t="shared" si="0"/>
        <v>196630.84</v>
      </c>
      <c r="H11" s="19"/>
      <c r="I11" s="7">
        <v>2</v>
      </c>
      <c r="J11" s="76">
        <f>COUNTIF('ASRS parts replacement'!F410:F10006,대응자료!E11)</f>
        <v>0</v>
      </c>
      <c r="K11" s="76">
        <f t="shared" si="1"/>
        <v>2</v>
      </c>
      <c r="L11" s="348">
        <f t="shared" si="4"/>
        <v>393261.68</v>
      </c>
      <c r="M11" s="329">
        <f>COUNTIF('ASRS parts replacement'!F:F,대응자료!E11)</f>
        <v>0</v>
      </c>
      <c r="N11" s="76">
        <f>VLOOKUP(D11,Parts!D:H,5,FALSE)</f>
        <v>6</v>
      </c>
      <c r="O11" s="349">
        <f t="shared" si="2"/>
        <v>1179785.04</v>
      </c>
    </row>
    <row r="12" spans="2:16" ht="15">
      <c r="B12" s="392"/>
      <c r="C12" s="394"/>
      <c r="D12" s="18" t="s">
        <v>335</v>
      </c>
      <c r="E12" s="263" t="s">
        <v>337</v>
      </c>
      <c r="F12" s="318">
        <v>668.55</v>
      </c>
      <c r="G12" s="307">
        <f t="shared" si="0"/>
        <v>1147900.3499999999</v>
      </c>
      <c r="H12" s="19"/>
      <c r="I12" s="7">
        <v>3</v>
      </c>
      <c r="J12" s="76">
        <f>COUNTIF('ASRS parts replacement'!F411:F10007,대응자료!E12)</f>
        <v>1</v>
      </c>
      <c r="K12" s="76">
        <f t="shared" si="1"/>
        <v>2</v>
      </c>
      <c r="L12" s="348">
        <f t="shared" si="4"/>
        <v>2295800.6999999997</v>
      </c>
      <c r="M12" s="329">
        <f>COUNTIF('ASRS parts replacement'!F:F,대응자료!E12)</f>
        <v>1</v>
      </c>
      <c r="N12" s="76">
        <f>VLOOKUP(D12,Parts!D:H,5,FALSE)</f>
        <v>7</v>
      </c>
      <c r="O12" s="349">
        <f t="shared" si="2"/>
        <v>8035302.4499999993</v>
      </c>
    </row>
    <row r="13" spans="2:16" ht="15">
      <c r="B13" s="392"/>
      <c r="C13" s="394"/>
      <c r="D13" s="18" t="s">
        <v>359</v>
      </c>
      <c r="E13" s="263" t="s">
        <v>361</v>
      </c>
      <c r="F13" s="318">
        <v>458.11</v>
      </c>
      <c r="G13" s="307">
        <f t="shared" si="0"/>
        <v>786574.87</v>
      </c>
      <c r="H13" s="19"/>
      <c r="I13" s="7">
        <v>3</v>
      </c>
      <c r="J13" s="76">
        <f>COUNTIF('ASRS parts replacement'!F412:F10008,대응자료!E13)</f>
        <v>0</v>
      </c>
      <c r="K13" s="76">
        <f t="shared" si="1"/>
        <v>3</v>
      </c>
      <c r="L13" s="348">
        <f t="shared" si="4"/>
        <v>2359724.61</v>
      </c>
      <c r="M13" s="329">
        <f>COUNTIF('ASRS parts replacement'!F:F,대응자료!E13)</f>
        <v>0</v>
      </c>
      <c r="N13" s="76">
        <f>VLOOKUP(D13,Parts!D:H,5,FALSE)</f>
        <v>9</v>
      </c>
      <c r="O13" s="349">
        <f t="shared" si="2"/>
        <v>7079173.8300000001</v>
      </c>
    </row>
    <row r="14" spans="2:16" ht="15">
      <c r="B14" s="392"/>
      <c r="C14" s="394"/>
      <c r="D14" s="18" t="s">
        <v>393</v>
      </c>
      <c r="E14" s="263" t="s">
        <v>395</v>
      </c>
      <c r="F14" s="318">
        <v>555.82000000000005</v>
      </c>
      <c r="G14" s="307">
        <f t="shared" si="0"/>
        <v>954342.94000000006</v>
      </c>
      <c r="H14" s="19"/>
      <c r="I14" s="7">
        <v>3</v>
      </c>
      <c r="J14" s="76">
        <f>COUNTIF('ASRS parts replacement'!F413:F10009,대응자료!E14)</f>
        <v>1</v>
      </c>
      <c r="K14" s="76">
        <f t="shared" si="1"/>
        <v>2</v>
      </c>
      <c r="L14" s="348">
        <f t="shared" si="4"/>
        <v>1908685.8800000001</v>
      </c>
      <c r="M14" s="329">
        <f>COUNTIF('ASRS parts replacement'!F:F,대응자료!E14)</f>
        <v>2</v>
      </c>
      <c r="N14" s="76">
        <f>VLOOKUP(D14,Parts!D:H,5,FALSE)</f>
        <v>8</v>
      </c>
      <c r="O14" s="349">
        <f t="shared" si="2"/>
        <v>7634743.5200000005</v>
      </c>
    </row>
    <row r="15" spans="2:16" ht="15">
      <c r="B15" s="392"/>
      <c r="C15" s="394"/>
      <c r="D15" s="18" t="s">
        <v>401</v>
      </c>
      <c r="E15" s="263" t="s">
        <v>403</v>
      </c>
      <c r="F15" s="318">
        <v>25.99</v>
      </c>
      <c r="G15" s="307">
        <f t="shared" si="0"/>
        <v>44624.829999999994</v>
      </c>
      <c r="H15" s="19"/>
      <c r="I15" s="7">
        <v>30</v>
      </c>
      <c r="J15" s="76">
        <f>COUNTIF('ASRS parts replacement'!F414:F10010,대응자료!E15)</f>
        <v>0</v>
      </c>
      <c r="K15" s="76">
        <f t="shared" si="1"/>
        <v>30</v>
      </c>
      <c r="L15" s="348">
        <f t="shared" si="4"/>
        <v>1338744.8999999999</v>
      </c>
      <c r="M15" s="329">
        <f>COUNTIF('ASRS parts replacement'!F:F,대응자료!E15)</f>
        <v>1</v>
      </c>
      <c r="N15" s="76">
        <f>VLOOKUP(D15,Parts!D:H,5,FALSE)</f>
        <v>28</v>
      </c>
      <c r="O15" s="349">
        <f t="shared" si="2"/>
        <v>1249495.2399999998</v>
      </c>
    </row>
    <row r="16" spans="2:16" ht="15">
      <c r="B16" s="392"/>
      <c r="C16" s="394"/>
      <c r="D16" s="18" t="s">
        <v>441</v>
      </c>
      <c r="E16" s="263" t="s">
        <v>443</v>
      </c>
      <c r="F16" s="318">
        <v>1059.9000000000001</v>
      </c>
      <c r="G16" s="307">
        <f t="shared" si="0"/>
        <v>1819848.3</v>
      </c>
      <c r="H16" s="19"/>
      <c r="I16" s="7">
        <v>5</v>
      </c>
      <c r="J16" s="76">
        <f>COUNTIF('ASRS parts replacement'!F415:F10011,대응자료!E16)</f>
        <v>2</v>
      </c>
      <c r="K16" s="76">
        <f t="shared" si="1"/>
        <v>3</v>
      </c>
      <c r="L16" s="348">
        <f t="shared" si="4"/>
        <v>5459544.9000000004</v>
      </c>
      <c r="M16" s="329">
        <f>COUNTIF('ASRS parts replacement'!F:F,대응자료!E16)</f>
        <v>4</v>
      </c>
      <c r="N16" s="76">
        <f>VLOOKUP(D16,Parts!D:H,5,FALSE)</f>
        <v>6</v>
      </c>
      <c r="O16" s="349">
        <f t="shared" si="2"/>
        <v>10919089.800000001</v>
      </c>
    </row>
    <row r="17" spans="2:15" ht="15.75" thickBot="1">
      <c r="B17" s="388"/>
      <c r="C17" s="390"/>
      <c r="D17" s="279" t="s">
        <v>584</v>
      </c>
      <c r="E17" s="282" t="s">
        <v>586</v>
      </c>
      <c r="F17" s="319">
        <v>3155.27</v>
      </c>
      <c r="G17" s="311">
        <f t="shared" si="0"/>
        <v>5417598.5899999999</v>
      </c>
      <c r="H17" s="162"/>
      <c r="I17" s="60">
        <v>2</v>
      </c>
      <c r="J17" s="162">
        <f>COUNTIF('ASRS parts replacement'!F416:F10012,대응자료!E17)</f>
        <v>2</v>
      </c>
      <c r="K17" s="162">
        <f t="shared" si="1"/>
        <v>0</v>
      </c>
      <c r="L17" s="354">
        <f t="shared" si="4"/>
        <v>0</v>
      </c>
      <c r="M17" s="332">
        <f>COUNTIF('ASRS parts replacement'!F:F,대응자료!E17)</f>
        <v>2</v>
      </c>
      <c r="N17" s="162">
        <f>VLOOKUP(D17,Parts!D:H,5,FALSE)</f>
        <v>1</v>
      </c>
      <c r="O17" s="351">
        <f t="shared" si="2"/>
        <v>5417598.5899999999</v>
      </c>
    </row>
    <row r="18" spans="2:15" ht="15.75" thickBot="1">
      <c r="B18" s="379" t="s">
        <v>3785</v>
      </c>
      <c r="C18" s="342">
        <v>8200000</v>
      </c>
      <c r="D18" s="165" t="s">
        <v>615</v>
      </c>
      <c r="E18" s="271" t="s">
        <v>617</v>
      </c>
      <c r="F18" s="316">
        <v>516.15</v>
      </c>
      <c r="G18" s="307">
        <f t="shared" si="0"/>
        <v>886229.54999999993</v>
      </c>
      <c r="H18" s="76" t="s">
        <v>3795</v>
      </c>
      <c r="I18" s="26">
        <v>5</v>
      </c>
      <c r="J18" s="76">
        <f>COUNTIF('ASRS parts replacement'!F406:F10002,대응자료!E18)</f>
        <v>10</v>
      </c>
      <c r="K18" s="76">
        <f t="shared" si="1"/>
        <v>-5</v>
      </c>
      <c r="L18" s="348">
        <v>0</v>
      </c>
      <c r="M18" s="329">
        <f>COUNTIF('ASRS parts replacement'!F:F,대응자료!E18)</f>
        <v>10</v>
      </c>
      <c r="N18" s="76">
        <f>VLOOKUP(D18,Parts!D:H,5,FALSE)</f>
        <v>10</v>
      </c>
      <c r="O18" s="349">
        <f t="shared" si="2"/>
        <v>8862295.5</v>
      </c>
    </row>
    <row r="19" spans="2:15" ht="15">
      <c r="B19" s="387" t="s">
        <v>3790</v>
      </c>
      <c r="C19" s="389">
        <v>42000000</v>
      </c>
      <c r="D19" s="159" t="s">
        <v>476</v>
      </c>
      <c r="E19" s="273">
        <v>10867661</v>
      </c>
      <c r="F19" s="317">
        <v>93</v>
      </c>
      <c r="G19" s="309">
        <f t="shared" si="0"/>
        <v>159681</v>
      </c>
      <c r="H19" s="78" t="s">
        <v>3795</v>
      </c>
      <c r="I19" s="51">
        <v>10</v>
      </c>
      <c r="J19" s="219">
        <f>COUNTIF('ASRS parts replacement'!F425:F10021,대응자료!E19)</f>
        <v>10</v>
      </c>
      <c r="K19" s="219">
        <f t="shared" si="1"/>
        <v>0</v>
      </c>
      <c r="L19" s="353">
        <f t="shared" ref="L19:L24" si="5">G19*K19</f>
        <v>0</v>
      </c>
      <c r="M19" s="356">
        <f>COUNTIF('ASRS parts replacement'!F:F,대응자료!E19)</f>
        <v>26</v>
      </c>
      <c r="N19" s="219">
        <f>VLOOKUP(D19,Parts!D:H,5,FALSE)</f>
        <v>88</v>
      </c>
      <c r="O19" s="350">
        <f t="shared" si="2"/>
        <v>14051928</v>
      </c>
    </row>
    <row r="20" spans="2:15" ht="15">
      <c r="B20" s="392"/>
      <c r="C20" s="394"/>
      <c r="D20" s="18" t="s">
        <v>474</v>
      </c>
      <c r="E20" s="263">
        <v>10409303</v>
      </c>
      <c r="F20" s="318">
        <v>51.66</v>
      </c>
      <c r="G20" s="307">
        <f t="shared" si="0"/>
        <v>88700.22</v>
      </c>
      <c r="H20" s="19"/>
      <c r="I20" s="7">
        <v>10</v>
      </c>
      <c r="J20" s="76">
        <f>COUNTIF('ASRS parts replacement'!F426:F10022,대응자료!E20)</f>
        <v>2</v>
      </c>
      <c r="K20" s="76">
        <f t="shared" si="1"/>
        <v>8</v>
      </c>
      <c r="L20" s="348">
        <f t="shared" si="5"/>
        <v>709601.76</v>
      </c>
      <c r="M20" s="329">
        <f>COUNTIF('ASRS parts replacement'!F:F,대응자료!E20)</f>
        <v>8</v>
      </c>
      <c r="N20" s="76">
        <f>VLOOKUP(D20,Parts!D:H,5,FALSE)</f>
        <v>10</v>
      </c>
      <c r="O20" s="349">
        <f t="shared" si="2"/>
        <v>887002.2</v>
      </c>
    </row>
    <row r="21" spans="2:15" ht="15">
      <c r="B21" s="392"/>
      <c r="C21" s="394"/>
      <c r="D21" s="18" t="s">
        <v>472</v>
      </c>
      <c r="E21" s="263">
        <v>10519144</v>
      </c>
      <c r="F21" s="318">
        <v>289.48</v>
      </c>
      <c r="G21" s="307">
        <f t="shared" si="0"/>
        <v>497037.16000000003</v>
      </c>
      <c r="H21" s="19"/>
      <c r="I21" s="7">
        <v>10</v>
      </c>
      <c r="J21" s="76">
        <f>COUNTIF('ASRS parts replacement'!F427:F10023,대응자료!E21)</f>
        <v>1</v>
      </c>
      <c r="K21" s="76">
        <f t="shared" si="1"/>
        <v>9</v>
      </c>
      <c r="L21" s="348">
        <f t="shared" si="5"/>
        <v>4473334.4400000004</v>
      </c>
      <c r="M21" s="329">
        <f>COUNTIF('ASRS parts replacement'!F:F,대응자료!E21)</f>
        <v>3</v>
      </c>
      <c r="N21" s="76">
        <f>VLOOKUP(D21,Parts!D:H,5,FALSE)</f>
        <v>16</v>
      </c>
      <c r="O21" s="349">
        <f t="shared" si="2"/>
        <v>7952594.5600000005</v>
      </c>
    </row>
    <row r="22" spans="2:15" ht="15">
      <c r="B22" s="392"/>
      <c r="C22" s="394"/>
      <c r="D22" s="18" t="s">
        <v>3805</v>
      </c>
      <c r="E22" s="263">
        <v>10200757</v>
      </c>
      <c r="F22" s="318">
        <v>0.2</v>
      </c>
      <c r="G22" s="307">
        <f t="shared" si="0"/>
        <v>343.40000000000003</v>
      </c>
      <c r="H22" s="19" t="s">
        <v>3801</v>
      </c>
      <c r="I22" s="7">
        <v>100</v>
      </c>
      <c r="J22" s="76">
        <f>COUNTIF('ASRS parts replacement'!F428:F10024,대응자료!E22)</f>
        <v>0</v>
      </c>
      <c r="K22" s="76">
        <f t="shared" si="1"/>
        <v>100</v>
      </c>
      <c r="L22" s="348">
        <f t="shared" si="5"/>
        <v>34340</v>
      </c>
      <c r="M22" s="329">
        <f>COUNTIF('ASRS parts replacement'!F:F,대응자료!E22)</f>
        <v>0</v>
      </c>
      <c r="N22" s="76">
        <v>100</v>
      </c>
      <c r="O22" s="349">
        <f t="shared" si="2"/>
        <v>34340</v>
      </c>
    </row>
    <row r="23" spans="2:15" ht="15">
      <c r="B23" s="392"/>
      <c r="C23" s="394"/>
      <c r="D23" s="18" t="s">
        <v>1093</v>
      </c>
      <c r="E23" s="263">
        <v>10446264</v>
      </c>
      <c r="F23" s="318">
        <v>255.47</v>
      </c>
      <c r="G23" s="307">
        <f t="shared" si="0"/>
        <v>438641.99</v>
      </c>
      <c r="H23" s="19"/>
      <c r="I23" s="7">
        <v>3</v>
      </c>
      <c r="J23" s="76">
        <f>COUNTIF('ASRS parts replacement'!F429:F10025,대응자료!E23)</f>
        <v>0</v>
      </c>
      <c r="K23" s="76">
        <f t="shared" si="1"/>
        <v>3</v>
      </c>
      <c r="L23" s="348">
        <f t="shared" si="5"/>
        <v>1315925.97</v>
      </c>
      <c r="M23" s="329">
        <f>COUNTIF('ASRS parts replacement'!F:F,대응자료!E23)</f>
        <v>1</v>
      </c>
      <c r="N23" s="76">
        <f>VLOOKUP(D23,Parts!D:H,5,FALSE)</f>
        <v>3</v>
      </c>
      <c r="O23" s="349">
        <f t="shared" si="2"/>
        <v>1315925.97</v>
      </c>
    </row>
    <row r="24" spans="2:15" ht="15">
      <c r="B24" s="392"/>
      <c r="C24" s="394"/>
      <c r="D24" s="18" t="s">
        <v>1096</v>
      </c>
      <c r="E24" s="263">
        <v>10218312</v>
      </c>
      <c r="F24" s="318">
        <v>255.47</v>
      </c>
      <c r="G24" s="307">
        <f t="shared" si="0"/>
        <v>438641.99</v>
      </c>
      <c r="H24" s="19"/>
      <c r="I24" s="7">
        <v>3</v>
      </c>
      <c r="J24" s="76">
        <f>COUNTIF('ASRS parts replacement'!F430:F10026,대응자료!E24)</f>
        <v>0</v>
      </c>
      <c r="K24" s="76">
        <f t="shared" si="1"/>
        <v>3</v>
      </c>
      <c r="L24" s="348">
        <f t="shared" si="5"/>
        <v>1315925.97</v>
      </c>
      <c r="M24" s="329">
        <f>COUNTIF('ASRS parts replacement'!F:F,대응자료!E24)</f>
        <v>0</v>
      </c>
      <c r="N24" s="76">
        <f>VLOOKUP(D24,Parts!D:H,5,FALSE)</f>
        <v>4</v>
      </c>
      <c r="O24" s="349">
        <f t="shared" si="2"/>
        <v>1754567.96</v>
      </c>
    </row>
    <row r="25" spans="2:15" ht="15">
      <c r="B25" s="392"/>
      <c r="C25" s="394"/>
      <c r="D25" s="18" t="s">
        <v>615</v>
      </c>
      <c r="E25" s="263" t="s">
        <v>617</v>
      </c>
      <c r="F25" s="318">
        <v>516.15</v>
      </c>
      <c r="G25" s="307">
        <f t="shared" si="0"/>
        <v>886229.54999999993</v>
      </c>
      <c r="H25" s="19"/>
      <c r="I25" s="7">
        <v>3</v>
      </c>
      <c r="J25" s="76">
        <f>COUNTIF('ASRS parts replacement'!F431:F10027,대응자료!E25)</f>
        <v>8</v>
      </c>
      <c r="K25" s="76">
        <f t="shared" si="1"/>
        <v>-5</v>
      </c>
      <c r="L25" s="348">
        <v>0</v>
      </c>
      <c r="M25" s="329">
        <f>COUNTIF('ASRS parts replacement'!F:F,대응자료!E25)</f>
        <v>10</v>
      </c>
      <c r="N25" s="76">
        <f>VLOOKUP(D25,Parts!D:H,5,FALSE)</f>
        <v>10</v>
      </c>
      <c r="O25" s="349">
        <f t="shared" si="2"/>
        <v>8862295.5</v>
      </c>
    </row>
    <row r="26" spans="2:15" ht="15">
      <c r="B26" s="392"/>
      <c r="C26" s="394"/>
      <c r="D26" s="18" t="s">
        <v>618</v>
      </c>
      <c r="E26" s="263" t="s">
        <v>620</v>
      </c>
      <c r="F26" s="318">
        <v>405.55</v>
      </c>
      <c r="G26" s="307">
        <f t="shared" si="0"/>
        <v>696329.35</v>
      </c>
      <c r="H26" s="19"/>
      <c r="I26" s="7">
        <v>2</v>
      </c>
      <c r="J26" s="76">
        <f>COUNTIF('ASRS parts replacement'!F432:F10028,대응자료!E26)</f>
        <v>0</v>
      </c>
      <c r="K26" s="76">
        <f t="shared" si="1"/>
        <v>2</v>
      </c>
      <c r="L26" s="348">
        <f>G26*K26</f>
        <v>1392658.7</v>
      </c>
      <c r="M26" s="329">
        <f>COUNTIF('ASRS parts replacement'!F:F,대응자료!E26)</f>
        <v>0</v>
      </c>
      <c r="N26" s="76">
        <f>VLOOKUP(D26,Parts!D:H,5,FALSE)</f>
        <v>5</v>
      </c>
      <c r="O26" s="349">
        <f t="shared" si="2"/>
        <v>3481646.75</v>
      </c>
    </row>
    <row r="27" spans="2:15" ht="15">
      <c r="B27" s="392"/>
      <c r="C27" s="394"/>
      <c r="D27" s="18" t="s">
        <v>373</v>
      </c>
      <c r="E27" s="263" t="s">
        <v>375</v>
      </c>
      <c r="F27" s="318">
        <v>150.43</v>
      </c>
      <c r="G27" s="307">
        <f t="shared" si="0"/>
        <v>258288.31</v>
      </c>
      <c r="H27" s="19"/>
      <c r="I27" s="7">
        <v>5</v>
      </c>
      <c r="J27" s="76">
        <f>COUNTIF('ASRS parts replacement'!F433:F10029,대응자료!E27)</f>
        <v>0</v>
      </c>
      <c r="K27" s="76">
        <f t="shared" si="1"/>
        <v>5</v>
      </c>
      <c r="L27" s="348">
        <f>G27*K27</f>
        <v>1291441.55</v>
      </c>
      <c r="M27" s="329">
        <f>COUNTIF('ASRS parts replacement'!F:F,대응자료!E27)</f>
        <v>0</v>
      </c>
      <c r="N27" s="76">
        <f>VLOOKUP(D27,Parts!D:H,5,FALSE)</f>
        <v>12</v>
      </c>
      <c r="O27" s="349">
        <f t="shared" si="2"/>
        <v>3099459.7199999997</v>
      </c>
    </row>
    <row r="28" spans="2:15" ht="15">
      <c r="B28" s="392"/>
      <c r="C28" s="394"/>
      <c r="D28" s="18" t="s">
        <v>624</v>
      </c>
      <c r="E28" s="263">
        <v>10217650</v>
      </c>
      <c r="F28" s="318">
        <v>121.08</v>
      </c>
      <c r="G28" s="307">
        <f t="shared" si="0"/>
        <v>207894.36</v>
      </c>
      <c r="H28" s="19"/>
      <c r="I28" s="7">
        <v>10</v>
      </c>
      <c r="J28" s="76">
        <f>COUNTIF('ASRS parts replacement'!F434:F10030,대응자료!E28)</f>
        <v>1</v>
      </c>
      <c r="K28" s="76">
        <f t="shared" si="1"/>
        <v>9</v>
      </c>
      <c r="L28" s="348">
        <f>G28*K28</f>
        <v>1871049.2399999998</v>
      </c>
      <c r="M28" s="329">
        <f>COUNTIF('ASRS parts replacement'!F:F,대응자료!E28)</f>
        <v>3</v>
      </c>
      <c r="N28" s="76">
        <f>VLOOKUP(D28,Parts!D:H,5,FALSE)</f>
        <v>12</v>
      </c>
      <c r="O28" s="349">
        <f t="shared" si="2"/>
        <v>2494732.3199999998</v>
      </c>
    </row>
    <row r="29" spans="2:15" ht="15">
      <c r="B29" s="392"/>
      <c r="C29" s="394"/>
      <c r="D29" s="18" t="s">
        <v>313</v>
      </c>
      <c r="E29" s="263" t="s">
        <v>315</v>
      </c>
      <c r="F29" s="318">
        <v>170.83</v>
      </c>
      <c r="G29" s="307">
        <f t="shared" si="0"/>
        <v>293315.11000000004</v>
      </c>
      <c r="H29" s="19"/>
      <c r="I29" s="7">
        <v>30</v>
      </c>
      <c r="J29" s="76">
        <f>COUNTIF('ASRS parts replacement'!F435:F10031,대응자료!E29)</f>
        <v>227</v>
      </c>
      <c r="K29" s="76">
        <f t="shared" si="1"/>
        <v>-197</v>
      </c>
      <c r="L29" s="348">
        <v>0</v>
      </c>
      <c r="M29" s="329">
        <f>COUNTIF('ASRS parts replacement'!F:F,대응자료!E29)</f>
        <v>304</v>
      </c>
      <c r="N29" s="76">
        <f>VLOOKUP(D29,Parts!D:H,5,FALSE)</f>
        <v>104</v>
      </c>
      <c r="O29" s="349">
        <f t="shared" si="2"/>
        <v>30504771.440000005</v>
      </c>
    </row>
    <row r="30" spans="2:15" ht="15">
      <c r="B30" s="392"/>
      <c r="C30" s="394"/>
      <c r="D30" s="18" t="s">
        <v>291</v>
      </c>
      <c r="E30" s="263" t="s">
        <v>294</v>
      </c>
      <c r="F30" s="318">
        <v>0.25</v>
      </c>
      <c r="G30" s="307">
        <f t="shared" si="0"/>
        <v>429.25</v>
      </c>
      <c r="H30" s="19"/>
      <c r="I30" s="7">
        <v>100</v>
      </c>
      <c r="J30" s="76">
        <f>COUNTIF('ASRS parts replacement'!F436:F10032,대응자료!E30)</f>
        <v>0</v>
      </c>
      <c r="K30" s="76">
        <f t="shared" si="1"/>
        <v>100</v>
      </c>
      <c r="L30" s="348">
        <f>G30*K30</f>
        <v>42925</v>
      </c>
      <c r="M30" s="329">
        <f>COUNTIF('ASRS parts replacement'!F:F,대응자료!E30)</f>
        <v>0</v>
      </c>
      <c r="N30" s="76">
        <f>VLOOKUP(D30,Parts!D:H,5,FALSE)</f>
        <v>70</v>
      </c>
      <c r="O30" s="349">
        <f t="shared" si="2"/>
        <v>30047.5</v>
      </c>
    </row>
    <row r="31" spans="2:15" ht="15">
      <c r="B31" s="392"/>
      <c r="C31" s="394"/>
      <c r="D31" s="18" t="s">
        <v>288</v>
      </c>
      <c r="E31" s="263" t="s">
        <v>290</v>
      </c>
      <c r="F31" s="318">
        <v>4.12</v>
      </c>
      <c r="G31" s="307">
        <f t="shared" si="0"/>
        <v>7074.04</v>
      </c>
      <c r="H31" s="19"/>
      <c r="I31" s="7">
        <v>100</v>
      </c>
      <c r="J31" s="76">
        <f>COUNTIF('ASRS parts replacement'!F437:F10033,대응자료!E31)</f>
        <v>0</v>
      </c>
      <c r="K31" s="76">
        <f t="shared" si="1"/>
        <v>100</v>
      </c>
      <c r="L31" s="348">
        <f>G31*K31</f>
        <v>707404</v>
      </c>
      <c r="M31" s="329">
        <f>COUNTIF('ASRS parts replacement'!F:F,대응자료!E31)</f>
        <v>0</v>
      </c>
      <c r="N31" s="76">
        <f>VLOOKUP(D31,Parts!D:H,5,FALSE)</f>
        <v>100</v>
      </c>
      <c r="O31" s="349">
        <f t="shared" si="2"/>
        <v>707404</v>
      </c>
    </row>
    <row r="32" spans="2:15" ht="15">
      <c r="B32" s="392"/>
      <c r="C32" s="394"/>
      <c r="D32" s="18" t="s">
        <v>295</v>
      </c>
      <c r="E32" s="263" t="s">
        <v>297</v>
      </c>
      <c r="F32" s="318">
        <v>9.64</v>
      </c>
      <c r="G32" s="307">
        <f t="shared" si="0"/>
        <v>16551.88</v>
      </c>
      <c r="H32" s="19"/>
      <c r="I32" s="7">
        <v>40</v>
      </c>
      <c r="J32" s="76">
        <f>COUNTIF('ASRS parts replacement'!F438:F10034,대응자료!E32)</f>
        <v>14</v>
      </c>
      <c r="K32" s="76">
        <f t="shared" si="1"/>
        <v>26</v>
      </c>
      <c r="L32" s="348">
        <f>G32*K32</f>
        <v>430348.88</v>
      </c>
      <c r="M32" s="329">
        <f>COUNTIF('ASRS parts replacement'!F:F,대응자료!E32)</f>
        <v>16</v>
      </c>
      <c r="N32" s="76">
        <f>VLOOKUP(D32,Parts!D:H,5,FALSE)</f>
        <v>26</v>
      </c>
      <c r="O32" s="349">
        <f t="shared" si="2"/>
        <v>430348.88</v>
      </c>
    </row>
    <row r="33" spans="2:15" ht="15.75" thickBot="1">
      <c r="B33" s="388"/>
      <c r="C33" s="390"/>
      <c r="D33" s="303" t="s">
        <v>298</v>
      </c>
      <c r="E33" s="300" t="s">
        <v>299</v>
      </c>
      <c r="F33" s="320">
        <v>9.64</v>
      </c>
      <c r="G33" s="314">
        <f t="shared" si="0"/>
        <v>16551.88</v>
      </c>
      <c r="H33" s="299"/>
      <c r="I33" s="294">
        <v>40</v>
      </c>
      <c r="J33" s="162">
        <f>COUNTIF('ASRS parts replacement'!F439:F10035,대응자료!E33)</f>
        <v>29</v>
      </c>
      <c r="K33" s="162">
        <f t="shared" si="1"/>
        <v>11</v>
      </c>
      <c r="L33" s="354">
        <f>G33*K33</f>
        <v>182070.68000000002</v>
      </c>
      <c r="M33" s="334">
        <f>COUNTIF('ASRS parts replacement'!F:F,대응자료!E33)</f>
        <v>32</v>
      </c>
      <c r="N33" s="299">
        <f>VLOOKUP(D33,Parts!D:H,5,FALSE)</f>
        <v>11</v>
      </c>
      <c r="O33" s="352">
        <f t="shared" si="2"/>
        <v>182070.68000000002</v>
      </c>
    </row>
    <row r="34" spans="2:15" ht="15">
      <c r="B34" s="387" t="s">
        <v>3788</v>
      </c>
      <c r="C34" s="389">
        <v>2690000</v>
      </c>
      <c r="D34" s="159" t="s">
        <v>342</v>
      </c>
      <c r="E34" s="273">
        <v>10408341</v>
      </c>
      <c r="F34" s="317">
        <v>104.2</v>
      </c>
      <c r="G34" s="309">
        <f t="shared" si="0"/>
        <v>178911.4</v>
      </c>
      <c r="H34" s="78" t="s">
        <v>3799</v>
      </c>
      <c r="I34" s="51">
        <v>4</v>
      </c>
      <c r="J34" s="219">
        <f>COUNTIF('ASRS parts replacement'!F422:F10018,대응자료!E34)</f>
        <v>4</v>
      </c>
      <c r="K34" s="219">
        <f t="shared" si="1"/>
        <v>0</v>
      </c>
      <c r="L34" s="353">
        <f t="shared" si="3"/>
        <v>0</v>
      </c>
      <c r="M34" s="356">
        <f>COUNTIF('ASRS parts replacement'!F:F,대응자료!E34)</f>
        <v>5</v>
      </c>
      <c r="N34" s="219">
        <f>VLOOKUP(D34,Parts!D:H,5,FALSE)</f>
        <v>8</v>
      </c>
      <c r="O34" s="350">
        <f t="shared" si="2"/>
        <v>1431291.2</v>
      </c>
    </row>
    <row r="35" spans="2:15" ht="15.75" thickBot="1">
      <c r="B35" s="388"/>
      <c r="C35" s="390"/>
      <c r="D35" s="279" t="s">
        <v>428</v>
      </c>
      <c r="E35" s="282" t="s">
        <v>430</v>
      </c>
      <c r="F35" s="319">
        <v>97.2</v>
      </c>
      <c r="G35" s="311">
        <f t="shared" si="0"/>
        <v>166892.4</v>
      </c>
      <c r="H35" s="162"/>
      <c r="I35" s="60">
        <v>4</v>
      </c>
      <c r="J35" s="162">
        <f>COUNTIF('ASRS parts replacement'!F423:F10019,대응자료!E35)</f>
        <v>5</v>
      </c>
      <c r="K35" s="162">
        <f t="shared" si="1"/>
        <v>-1</v>
      </c>
      <c r="L35" s="354">
        <v>0</v>
      </c>
      <c r="M35" s="332">
        <f>COUNTIF('ASRS parts replacement'!F:F,대응자료!E35)</f>
        <v>5</v>
      </c>
      <c r="N35" s="162">
        <f>VLOOKUP(D35,Parts!D:H,5,FALSE)</f>
        <v>19</v>
      </c>
      <c r="O35" s="351">
        <f t="shared" si="2"/>
        <v>3170955.6</v>
      </c>
    </row>
    <row r="36" spans="2:15" ht="15.75" thickBot="1">
      <c r="B36" s="380" t="s">
        <v>3789</v>
      </c>
      <c r="C36" s="369">
        <v>1680000</v>
      </c>
      <c r="D36" s="370" t="s">
        <v>459</v>
      </c>
      <c r="E36" s="371">
        <v>10404892</v>
      </c>
      <c r="F36" s="372">
        <v>258.19</v>
      </c>
      <c r="G36" s="373">
        <f t="shared" si="0"/>
        <v>443312.23</v>
      </c>
      <c r="H36" s="374" t="s">
        <v>3800</v>
      </c>
      <c r="I36" s="375">
        <v>2</v>
      </c>
      <c r="J36" s="374">
        <f>COUNTIF('ASRS parts replacement'!F424:F10020,대응자료!E36)</f>
        <v>8</v>
      </c>
      <c r="K36" s="374">
        <f t="shared" si="1"/>
        <v>-6</v>
      </c>
      <c r="L36" s="376">
        <v>0</v>
      </c>
      <c r="M36" s="377">
        <f>COUNTIF('ASRS parts replacement'!F:F,대응자료!E36)</f>
        <v>12</v>
      </c>
      <c r="N36" s="374">
        <f>VLOOKUP(D36,Parts!D:H,5,FALSE)</f>
        <v>4</v>
      </c>
      <c r="O36" s="378">
        <f t="shared" si="2"/>
        <v>1773248.92</v>
      </c>
    </row>
    <row r="37" spans="2:15">
      <c r="L37" s="341">
        <f>SUM(L3:L36)</f>
        <v>31929452.189999998</v>
      </c>
      <c r="O37" s="341">
        <f>SUM(O3:O36)</f>
        <v>203982158.32999995</v>
      </c>
    </row>
  </sheetData>
  <mergeCells count="8">
    <mergeCell ref="B34:B35"/>
    <mergeCell ref="C34:C35"/>
    <mergeCell ref="B3:B7"/>
    <mergeCell ref="C3:C7"/>
    <mergeCell ref="B8:B17"/>
    <mergeCell ref="C8:C17"/>
    <mergeCell ref="B19:B33"/>
    <mergeCell ref="C19:C33"/>
  </mergeCells>
  <phoneticPr fontId="30" type="noConversion"/>
  <conditionalFormatting sqref="E3:E36">
    <cfRule type="expression" dxfId="2" priority="1">
      <formula>COUNTIF(E:E, E3)&gt;1</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3516F-457F-46DB-9D91-8A057EA91B13}">
  <sheetPr>
    <tabColor theme="4" tint="-0.249977111117893"/>
  </sheetPr>
  <dimension ref="B1:Q36"/>
  <sheetViews>
    <sheetView zoomScale="70" zoomScaleNormal="70" workbookViewId="0">
      <selection activeCell="H40" sqref="H40"/>
    </sheetView>
  </sheetViews>
  <sheetFormatPr defaultRowHeight="13.5"/>
  <cols>
    <col min="1" max="1" width="1" customWidth="1"/>
    <col min="2" max="2" width="45.5" customWidth="1"/>
    <col min="3" max="3" width="54.75" customWidth="1"/>
    <col min="4" max="4" width="16.75" bestFit="1" customWidth="1"/>
    <col min="5" max="5" width="10.625" bestFit="1" customWidth="1"/>
    <col min="6" max="9" width="9.25" bestFit="1" customWidth="1"/>
    <col min="10" max="10" width="9.625" bestFit="1" customWidth="1"/>
    <col min="11" max="11" width="8.125" bestFit="1" customWidth="1"/>
    <col min="12" max="12" width="12.75" bestFit="1" customWidth="1"/>
    <col min="13" max="13" width="15.875" bestFit="1" customWidth="1"/>
    <col min="14" max="14" width="15" bestFit="1" customWidth="1"/>
    <col min="15" max="15" width="16.75" customWidth="1"/>
    <col min="16" max="16" width="16.75" style="1" customWidth="1"/>
    <col min="17" max="17" width="16.75" customWidth="1"/>
  </cols>
  <sheetData>
    <row r="1" spans="2:17" ht="14.25" thickBot="1">
      <c r="N1" s="285">
        <v>1712</v>
      </c>
    </row>
    <row r="2" spans="2:17" ht="30">
      <c r="B2" s="292" t="s">
        <v>3791</v>
      </c>
      <c r="C2" s="295" t="s">
        <v>3792</v>
      </c>
      <c r="D2" s="295" t="s">
        <v>24</v>
      </c>
      <c r="E2" s="295" t="s">
        <v>17</v>
      </c>
      <c r="F2" s="296" t="s">
        <v>18</v>
      </c>
      <c r="G2" s="296" t="s">
        <v>19</v>
      </c>
      <c r="H2" s="296" t="s">
        <v>1</v>
      </c>
      <c r="I2" s="297" t="s">
        <v>20</v>
      </c>
      <c r="J2" s="295" t="s">
        <v>21</v>
      </c>
      <c r="K2" s="295" t="s">
        <v>22</v>
      </c>
      <c r="L2" s="295" t="s">
        <v>23</v>
      </c>
      <c r="M2" s="298" t="s">
        <v>25</v>
      </c>
      <c r="N2" s="326" t="s">
        <v>26</v>
      </c>
      <c r="O2" s="327" t="s">
        <v>3798</v>
      </c>
      <c r="P2" s="295" t="s">
        <v>3793</v>
      </c>
      <c r="Q2" s="328" t="s">
        <v>3794</v>
      </c>
    </row>
    <row r="3" spans="2:17" ht="15.75" thickBot="1">
      <c r="B3" s="286" t="s">
        <v>3785</v>
      </c>
      <c r="C3" s="165" t="s">
        <v>615</v>
      </c>
      <c r="D3" s="271" t="s">
        <v>617</v>
      </c>
      <c r="E3" s="76" t="s">
        <v>612</v>
      </c>
      <c r="F3" s="76">
        <v>94</v>
      </c>
      <c r="G3" s="76">
        <v>10</v>
      </c>
      <c r="H3" s="269">
        <f>_xlfn.LET(
  _xlpm.orderNum,#REF!,
  _xlpm.usedCount, COUNTIFS( 'ASRS parts replacement'!F:F, _xlpm.orderNum, 'ASRS parts replacement'!A:A, "&gt;=2025-01-01", 'ASRS parts replacement'!A:A, "&lt;=2025-12-31"),
  IF(_xlpm.usedCount=0, 2, MAX(2, _xlpm.usedCount/12*6*2))
)</f>
        <v>2</v>
      </c>
      <c r="I3" s="76" t="str">
        <f t="shared" ref="I3:I36" si="0">IF(G3&lt;H3,"X","O")</f>
        <v>O</v>
      </c>
      <c r="J3" s="270">
        <v>124</v>
      </c>
      <c r="K3" s="76"/>
      <c r="L3" s="76"/>
      <c r="M3" s="306">
        <v>516.15</v>
      </c>
      <c r="N3" s="335">
        <f>M3*$N$1</f>
        <v>883648.79999999993</v>
      </c>
      <c r="O3" s="329" t="s">
        <v>3795</v>
      </c>
      <c r="P3" s="26">
        <v>5</v>
      </c>
      <c r="Q3" s="321">
        <f>COUNTIF('ASRS parts replacement'!F:F,D3)</f>
        <v>10</v>
      </c>
    </row>
    <row r="4" spans="2:17" ht="15">
      <c r="B4" s="287" t="s">
        <v>3786</v>
      </c>
      <c r="C4" s="159" t="s">
        <v>322</v>
      </c>
      <c r="D4" s="273" t="s">
        <v>324</v>
      </c>
      <c r="E4" s="78" t="s">
        <v>293</v>
      </c>
      <c r="F4" s="78">
        <v>90</v>
      </c>
      <c r="G4" s="78">
        <v>5</v>
      </c>
      <c r="H4" s="283">
        <f>_xlfn.LET(
  _xlpm.orderNum,#REF!,
  _xlpm.usedCount, COUNTIFS( 'ASRS parts replacement'!F:F, _xlpm.orderNum, 'ASRS parts replacement'!A:A, "&gt;=2025-01-01", 'ASRS parts replacement'!A:A, "&lt;=2025-12-31"),
  IF(_xlpm.usedCount=0, 2, MAX(2, _xlpm.usedCount/12*6*2))
)</f>
        <v>2</v>
      </c>
      <c r="I4" s="78" t="str">
        <f t="shared" si="0"/>
        <v>O</v>
      </c>
      <c r="J4" s="272">
        <v>205</v>
      </c>
      <c r="K4" s="78" t="s">
        <v>144</v>
      </c>
      <c r="L4" s="78"/>
      <c r="M4" s="308">
        <v>111.28</v>
      </c>
      <c r="N4" s="336">
        <f t="shared" ref="N4:N36" si="1">M4*$N$1</f>
        <v>190511.36000000002</v>
      </c>
      <c r="O4" s="330" t="s">
        <v>3796</v>
      </c>
      <c r="P4" s="51">
        <v>2</v>
      </c>
      <c r="Q4" s="322">
        <f>COUNTIF('ASRS parts replacement'!F:F,D4)</f>
        <v>1</v>
      </c>
    </row>
    <row r="5" spans="2:17" ht="15">
      <c r="B5" s="288"/>
      <c r="C5" s="18" t="s">
        <v>328</v>
      </c>
      <c r="D5" s="263" t="s">
        <v>330</v>
      </c>
      <c r="E5" s="19" t="s">
        <v>293</v>
      </c>
      <c r="F5" s="19">
        <v>90</v>
      </c>
      <c r="G5" s="19">
        <v>7</v>
      </c>
      <c r="H5" s="269">
        <f>_xlfn.LET(
  _xlpm.orderNum,#REF!,
  _xlpm.usedCount, COUNTIFS( 'ASRS parts replacement'!F:F, _xlpm.orderNum, 'ASRS parts replacement'!A:A, "&gt;=2025-01-01", 'ASRS parts replacement'!A:A, "&lt;=2025-12-31"),
  IF(_xlpm.usedCount=0, 2, MAX(2, _xlpm.usedCount/12*6*2))
)</f>
        <v>2</v>
      </c>
      <c r="I5" s="19" t="str">
        <f t="shared" si="0"/>
        <v>O</v>
      </c>
      <c r="J5" s="106">
        <v>204</v>
      </c>
      <c r="K5" s="19" t="s">
        <v>144</v>
      </c>
      <c r="L5" s="19"/>
      <c r="M5" s="80">
        <v>110.4</v>
      </c>
      <c r="N5" s="335">
        <f t="shared" si="1"/>
        <v>189004.80000000002</v>
      </c>
      <c r="O5" s="331"/>
      <c r="P5" s="7">
        <v>3</v>
      </c>
      <c r="Q5" s="321">
        <f>COUNTIF('ASRS parts replacement'!F:F,D5)</f>
        <v>3</v>
      </c>
    </row>
    <row r="6" spans="2:17" ht="15">
      <c r="B6" s="288"/>
      <c r="C6" s="18" t="s">
        <v>325</v>
      </c>
      <c r="D6" s="263" t="s">
        <v>327</v>
      </c>
      <c r="E6" s="19" t="s">
        <v>293</v>
      </c>
      <c r="F6" s="19">
        <v>90</v>
      </c>
      <c r="G6" s="19">
        <v>7</v>
      </c>
      <c r="H6" s="269">
        <f>_xlfn.LET(
  _xlpm.orderNum,#REF!,
  _xlpm.usedCount, COUNTIFS( 'ASRS parts replacement'!F:F, _xlpm.orderNum, 'ASRS parts replacement'!A:A, "&gt;=2025-01-01", 'ASRS parts replacement'!A:A, "&lt;=2025-12-31"),
  IF(_xlpm.usedCount=0, 2, MAX(2, _xlpm.usedCount/12*6*2))
)</f>
        <v>2</v>
      </c>
      <c r="I6" s="19" t="str">
        <f>IF(G6&lt;H6,"X","O")</f>
        <v>O</v>
      </c>
      <c r="J6" s="106">
        <v>205</v>
      </c>
      <c r="K6" s="19" t="s">
        <v>144</v>
      </c>
      <c r="L6" s="19"/>
      <c r="M6" s="80">
        <v>111.28</v>
      </c>
      <c r="N6" s="335">
        <f t="shared" si="1"/>
        <v>190511.36000000002</v>
      </c>
      <c r="O6" s="331"/>
      <c r="P6" s="7">
        <v>2</v>
      </c>
      <c r="Q6" s="321">
        <f>COUNTIF('ASRS parts replacement'!F:F,D6)</f>
        <v>1</v>
      </c>
    </row>
    <row r="7" spans="2:17" ht="15">
      <c r="B7" s="288"/>
      <c r="C7" s="18" t="s">
        <v>331</v>
      </c>
      <c r="D7" s="263" t="s">
        <v>333</v>
      </c>
      <c r="E7" s="19" t="s">
        <v>293</v>
      </c>
      <c r="F7" s="19">
        <v>90</v>
      </c>
      <c r="G7" s="19">
        <v>6</v>
      </c>
      <c r="H7" s="269">
        <f>_xlfn.LET(
  _xlpm.orderNum,#REF!,
  _xlpm.usedCount, COUNTIFS( 'ASRS parts replacement'!F:F, _xlpm.orderNum, 'ASRS parts replacement'!A:A, "&gt;=2025-01-01", 'ASRS parts replacement'!A:A, "&lt;=2025-12-31"),
  IF(_xlpm.usedCount=0, 2, MAX(2, _xlpm.usedCount/12*6*2))
)</f>
        <v>2</v>
      </c>
      <c r="I7" s="19" t="str">
        <f t="shared" si="0"/>
        <v>O</v>
      </c>
      <c r="J7" s="106">
        <v>204</v>
      </c>
      <c r="K7" s="19" t="s">
        <v>144</v>
      </c>
      <c r="L7" s="19"/>
      <c r="M7" s="80">
        <v>114.52</v>
      </c>
      <c r="N7" s="335">
        <f t="shared" si="1"/>
        <v>196058.23999999999</v>
      </c>
      <c r="O7" s="331"/>
      <c r="P7" s="7">
        <v>2</v>
      </c>
      <c r="Q7" s="321">
        <f>COUNTIF('ASRS parts replacement'!F:F,D7)</f>
        <v>0</v>
      </c>
    </row>
    <row r="8" spans="2:17" ht="15">
      <c r="B8" s="288"/>
      <c r="C8" s="18" t="s">
        <v>335</v>
      </c>
      <c r="D8" s="263" t="s">
        <v>337</v>
      </c>
      <c r="E8" s="19" t="s">
        <v>293</v>
      </c>
      <c r="F8" s="19">
        <v>90</v>
      </c>
      <c r="G8" s="19">
        <v>7</v>
      </c>
      <c r="H8" s="269">
        <f>_xlfn.LET(
  _xlpm.orderNum,#REF!,
  _xlpm.usedCount, COUNTIFS( 'ASRS parts replacement'!F:F, _xlpm.orderNum, 'ASRS parts replacement'!A:A, "&gt;=2025-01-01", 'ASRS parts replacement'!A:A, "&lt;=2025-12-31"),
  IF(_xlpm.usedCount=0, 2, MAX(2, _xlpm.usedCount/12*6*2))
)</f>
        <v>2</v>
      </c>
      <c r="I8" s="19" t="str">
        <f t="shared" si="0"/>
        <v>O</v>
      </c>
      <c r="J8" s="106">
        <v>205</v>
      </c>
      <c r="K8" s="19" t="s">
        <v>144</v>
      </c>
      <c r="L8" s="19"/>
      <c r="M8" s="80">
        <v>668.55</v>
      </c>
      <c r="N8" s="335">
        <f t="shared" si="1"/>
        <v>1144557.5999999999</v>
      </c>
      <c r="O8" s="331"/>
      <c r="P8" s="7">
        <v>3</v>
      </c>
      <c r="Q8" s="321">
        <f>COUNTIF('ASRS parts replacement'!F:F,D8)</f>
        <v>1</v>
      </c>
    </row>
    <row r="9" spans="2:17" ht="15">
      <c r="B9" s="288"/>
      <c r="C9" s="18" t="s">
        <v>359</v>
      </c>
      <c r="D9" s="263" t="s">
        <v>361</v>
      </c>
      <c r="E9" s="19" t="s">
        <v>293</v>
      </c>
      <c r="F9" s="19">
        <v>180</v>
      </c>
      <c r="G9" s="19">
        <v>9</v>
      </c>
      <c r="H9" s="269">
        <f>_xlfn.LET(
  _xlpm.orderNum,#REF!,
  _xlpm.usedCount, COUNTIFS( 'ASRS parts replacement'!F:F, _xlpm.orderNum, 'ASRS parts replacement'!A:A, "&gt;=2025-01-01", 'ASRS parts replacement'!A:A, "&lt;=2025-12-31"),
  IF(_xlpm.usedCount=0, 2, MAX(2, _xlpm.usedCount/12*6*2))
)</f>
        <v>2</v>
      </c>
      <c r="I9" s="19" t="str">
        <f t="shared" si="0"/>
        <v>O</v>
      </c>
      <c r="J9" s="106">
        <v>205</v>
      </c>
      <c r="K9" s="19" t="s">
        <v>144</v>
      </c>
      <c r="L9" s="19"/>
      <c r="M9" s="80">
        <v>458.11</v>
      </c>
      <c r="N9" s="335">
        <f t="shared" si="1"/>
        <v>784284.32000000007</v>
      </c>
      <c r="O9" s="331"/>
      <c r="P9" s="7">
        <v>3</v>
      </c>
      <c r="Q9" s="321">
        <f>COUNTIF('ASRS parts replacement'!F:F,D9)</f>
        <v>0</v>
      </c>
    </row>
    <row r="10" spans="2:17" ht="15">
      <c r="B10" s="288"/>
      <c r="C10" s="18" t="s">
        <v>393</v>
      </c>
      <c r="D10" s="263" t="s">
        <v>395</v>
      </c>
      <c r="E10" s="19" t="s">
        <v>293</v>
      </c>
      <c r="F10" s="19">
        <v>90</v>
      </c>
      <c r="G10" s="19">
        <v>8</v>
      </c>
      <c r="H10" s="269">
        <f>_xlfn.LET(
  _xlpm.orderNum,#REF!,
  _xlpm.usedCount, COUNTIFS( 'ASRS parts replacement'!F:F, _xlpm.orderNum, 'ASRS parts replacement'!A:A, "&gt;=2025-01-01", 'ASRS parts replacement'!A:A, "&lt;=2025-12-31"),
  IF(_xlpm.usedCount=0, 2, MAX(2, _xlpm.usedCount/12*6*2))
)</f>
        <v>2</v>
      </c>
      <c r="I10" s="19" t="str">
        <f t="shared" si="0"/>
        <v>O</v>
      </c>
      <c r="J10" s="106">
        <v>242</v>
      </c>
      <c r="K10" s="19" t="s">
        <v>144</v>
      </c>
      <c r="L10" s="19"/>
      <c r="M10" s="80">
        <v>555.82000000000005</v>
      </c>
      <c r="N10" s="335">
        <f t="shared" si="1"/>
        <v>951563.84000000008</v>
      </c>
      <c r="O10" s="331"/>
      <c r="P10" s="7">
        <v>3</v>
      </c>
      <c r="Q10" s="321">
        <f>COUNTIF('ASRS parts replacement'!F:F,D10)</f>
        <v>2</v>
      </c>
    </row>
    <row r="11" spans="2:17" ht="15">
      <c r="B11" s="288"/>
      <c r="C11" s="18" t="s">
        <v>401</v>
      </c>
      <c r="D11" s="263" t="s">
        <v>403</v>
      </c>
      <c r="E11" s="19" t="s">
        <v>293</v>
      </c>
      <c r="F11" s="19">
        <v>90</v>
      </c>
      <c r="G11" s="19">
        <v>28</v>
      </c>
      <c r="H11" s="269">
        <f>_xlfn.LET(
  _xlpm.orderNum,#REF!,
  _xlpm.usedCount, COUNTIFS( 'ASRS parts replacement'!F:F, _xlpm.orderNum, 'ASRS parts replacement'!A:A, "&gt;=2025-01-01", 'ASRS parts replacement'!A:A, "&lt;=2025-12-31"),
  IF(_xlpm.usedCount=0, 2, MAX(2, _xlpm.usedCount/12*6*2))
)</f>
        <v>2</v>
      </c>
      <c r="I11" s="19" t="str">
        <f t="shared" si="0"/>
        <v>O</v>
      </c>
      <c r="J11" s="106">
        <v>242</v>
      </c>
      <c r="K11" s="19" t="s">
        <v>144</v>
      </c>
      <c r="L11" s="19"/>
      <c r="M11" s="80">
        <v>25.99</v>
      </c>
      <c r="N11" s="335">
        <f t="shared" si="1"/>
        <v>44494.879999999997</v>
      </c>
      <c r="O11" s="331"/>
      <c r="P11" s="7">
        <v>30</v>
      </c>
      <c r="Q11" s="321">
        <f>COUNTIF('ASRS parts replacement'!F:F,D11)</f>
        <v>1</v>
      </c>
    </row>
    <row r="12" spans="2:17" ht="15">
      <c r="B12" s="288"/>
      <c r="C12" s="18" t="s">
        <v>441</v>
      </c>
      <c r="D12" s="263" t="s">
        <v>443</v>
      </c>
      <c r="E12" s="19" t="s">
        <v>293</v>
      </c>
      <c r="F12" s="19">
        <v>90</v>
      </c>
      <c r="G12" s="19">
        <v>6</v>
      </c>
      <c r="H12" s="269">
        <f>_xlfn.LET(
  _xlpm.orderNum,#REF!,
  _xlpm.usedCount, COUNTIFS( 'ASRS parts replacement'!F:F, _xlpm.orderNum, 'ASRS parts replacement'!A:A, "&gt;=2025-01-01", 'ASRS parts replacement'!A:A, "&lt;=2025-12-31"),
  IF(_xlpm.usedCount=0, 2, MAX(2, _xlpm.usedCount/12*6*2))
)</f>
        <v>2</v>
      </c>
      <c r="I12" s="19" t="str">
        <f t="shared" si="0"/>
        <v>O</v>
      </c>
      <c r="J12" s="106">
        <v>123</v>
      </c>
      <c r="K12" s="19" t="s">
        <v>144</v>
      </c>
      <c r="L12" s="19"/>
      <c r="M12" s="80">
        <v>1059.9000000000001</v>
      </c>
      <c r="N12" s="335">
        <f t="shared" si="1"/>
        <v>1814548.8</v>
      </c>
      <c r="O12" s="331"/>
      <c r="P12" s="7">
        <v>5</v>
      </c>
      <c r="Q12" s="321">
        <f>COUNTIF('ASRS parts replacement'!F:F,D12)</f>
        <v>4</v>
      </c>
    </row>
    <row r="13" spans="2:17" ht="15.75" thickBot="1">
      <c r="B13" s="289"/>
      <c r="C13" s="279" t="s">
        <v>584</v>
      </c>
      <c r="D13" s="282" t="s">
        <v>586</v>
      </c>
      <c r="E13" s="162" t="s">
        <v>5</v>
      </c>
      <c r="F13" s="162">
        <v>3</v>
      </c>
      <c r="G13" s="162">
        <v>1</v>
      </c>
      <c r="H13" s="269">
        <v>1</v>
      </c>
      <c r="I13" s="162" t="str">
        <f t="shared" si="0"/>
        <v>O</v>
      </c>
      <c r="J13" s="281">
        <v>213</v>
      </c>
      <c r="K13" s="162" t="s">
        <v>144</v>
      </c>
      <c r="L13" s="162" t="s">
        <v>585</v>
      </c>
      <c r="M13" s="310">
        <v>3155.27</v>
      </c>
      <c r="N13" s="337">
        <f t="shared" si="1"/>
        <v>5401822.2400000002</v>
      </c>
      <c r="O13" s="332"/>
      <c r="P13" s="60">
        <v>2</v>
      </c>
      <c r="Q13" s="323">
        <f>COUNTIF('ASRS parts replacement'!F:F,D13)</f>
        <v>2</v>
      </c>
    </row>
    <row r="14" spans="2:17" ht="15">
      <c r="B14" s="290" t="s">
        <v>3787</v>
      </c>
      <c r="C14" s="159" t="s">
        <v>350</v>
      </c>
      <c r="D14" s="273" t="s">
        <v>352</v>
      </c>
      <c r="E14" s="78" t="s">
        <v>293</v>
      </c>
      <c r="F14" s="78">
        <v>90</v>
      </c>
      <c r="G14" s="78">
        <v>9</v>
      </c>
      <c r="H14" s="283">
        <f>_xlfn.LET(
  _xlpm.orderNum,#REF!,
  _xlpm.usedCount, COUNTIFS( 'ASRS parts replacement'!F:F, _xlpm.orderNum, 'ASRS parts replacement'!A:A, "&gt;=2025-01-01", 'ASRS parts replacement'!A:A, "&lt;=2025-12-31"),
  IF(_xlpm.usedCount=0, 2, MAX(2, _xlpm.usedCount/12*6*2))
)</f>
        <v>2</v>
      </c>
      <c r="I14" s="78" t="str">
        <f t="shared" si="0"/>
        <v>O</v>
      </c>
      <c r="J14" s="272">
        <v>203</v>
      </c>
      <c r="K14" s="78" t="s">
        <v>144</v>
      </c>
      <c r="L14" s="78"/>
      <c r="M14" s="308">
        <v>572.63</v>
      </c>
      <c r="N14" s="338">
        <f t="shared" si="1"/>
        <v>980342.55999999994</v>
      </c>
      <c r="O14" s="330" t="s">
        <v>3797</v>
      </c>
      <c r="P14" s="63">
        <v>6</v>
      </c>
      <c r="Q14" s="324">
        <f>COUNTIF('ASRS parts replacement'!F:F,D14)</f>
        <v>15</v>
      </c>
    </row>
    <row r="15" spans="2:17" ht="15">
      <c r="B15" s="288"/>
      <c r="C15" s="18" t="s">
        <v>408</v>
      </c>
      <c r="D15" s="263" t="s">
        <v>410</v>
      </c>
      <c r="E15" s="19" t="s">
        <v>293</v>
      </c>
      <c r="F15" s="19">
        <v>90</v>
      </c>
      <c r="G15" s="19">
        <v>7</v>
      </c>
      <c r="H15" s="269">
        <f>_xlfn.LET(
  _xlpm.orderNum,#REF!,
  _xlpm.usedCount, COUNTIFS( 'ASRS parts replacement'!F:F, _xlpm.orderNum, 'ASRS parts replacement'!A:A, "&gt;=2025-01-01", 'ASRS parts replacement'!A:A, "&lt;=2025-12-31"),
  IF(_xlpm.usedCount=0, 2, MAX(2, _xlpm.usedCount/12*6*2))
)</f>
        <v>2</v>
      </c>
      <c r="I15" s="19" t="str">
        <f t="shared" si="0"/>
        <v>O</v>
      </c>
      <c r="J15" s="106">
        <v>205</v>
      </c>
      <c r="K15" s="19" t="s">
        <v>144</v>
      </c>
      <c r="L15" s="19"/>
      <c r="M15" s="80">
        <v>691.97</v>
      </c>
      <c r="N15" s="335">
        <f t="shared" si="1"/>
        <v>1184652.6400000001</v>
      </c>
      <c r="O15" s="331"/>
      <c r="P15" s="7">
        <v>6</v>
      </c>
      <c r="Q15" s="321">
        <f>COUNTIF('ASRS parts replacement'!F:F,D15)</f>
        <v>9</v>
      </c>
    </row>
    <row r="16" spans="2:17" ht="15">
      <c r="B16" s="288"/>
      <c r="C16" s="18" t="s">
        <v>313</v>
      </c>
      <c r="D16" s="263" t="s">
        <v>315</v>
      </c>
      <c r="E16" s="19" t="s">
        <v>293</v>
      </c>
      <c r="F16" s="19">
        <v>180</v>
      </c>
      <c r="G16" s="19">
        <v>104</v>
      </c>
      <c r="H16" s="269">
        <f>_xlfn.LET(
  _xlpm.orderNum,#REF!,
  _xlpm.usedCount, COUNTIFS( 'ASRS parts replacement'!F:F, _xlpm.orderNum, 'ASRS parts replacement'!A:A, "&gt;=2025-01-01", 'ASRS parts replacement'!A:A, "&lt;=2025-12-31"),
  IF(_xlpm.usedCount=0, 2, MAX(2, _xlpm.usedCount/12*6*2))
)</f>
        <v>2</v>
      </c>
      <c r="I16" s="19" t="str">
        <f t="shared" si="0"/>
        <v>O</v>
      </c>
      <c r="J16" s="106">
        <v>202</v>
      </c>
      <c r="K16" s="19" t="s">
        <v>144</v>
      </c>
      <c r="L16" s="19"/>
      <c r="M16" s="80">
        <v>170.83</v>
      </c>
      <c r="N16" s="335">
        <f t="shared" si="1"/>
        <v>292460.96000000002</v>
      </c>
      <c r="O16" s="331"/>
      <c r="P16" s="7">
        <v>30</v>
      </c>
      <c r="Q16" s="321">
        <f>COUNTIF('ASRS parts replacement'!F:F,D16)</f>
        <v>304</v>
      </c>
    </row>
    <row r="17" spans="2:17" ht="15">
      <c r="B17" s="288"/>
      <c r="C17" s="18" t="s">
        <v>306</v>
      </c>
      <c r="D17" s="263" t="s">
        <v>308</v>
      </c>
      <c r="E17" s="19" t="s">
        <v>293</v>
      </c>
      <c r="F17" s="19">
        <v>360</v>
      </c>
      <c r="G17" s="19">
        <v>61</v>
      </c>
      <c r="H17" s="269">
        <f>_xlfn.LET(
  _xlpm.orderNum,#REF!,
  _xlpm.usedCount, COUNTIFS( 'ASRS parts replacement'!F:F, _xlpm.orderNum, 'ASRS parts replacement'!A:A, "&gt;=2025-01-01", 'ASRS parts replacement'!A:A, "&lt;=2025-12-31"),
  IF(_xlpm.usedCount=0, 2, MAX(2, _xlpm.usedCount/12*6*2))
)</f>
        <v>2</v>
      </c>
      <c r="I17" s="19" t="str">
        <f t="shared" si="0"/>
        <v>O</v>
      </c>
      <c r="J17" s="106">
        <v>242</v>
      </c>
      <c r="K17" s="19" t="s">
        <v>144</v>
      </c>
      <c r="L17" s="19"/>
      <c r="M17" s="80">
        <v>64.599999999999994</v>
      </c>
      <c r="N17" s="335">
        <f t="shared" si="1"/>
        <v>110595.2</v>
      </c>
      <c r="O17" s="331"/>
      <c r="P17" s="7">
        <v>20</v>
      </c>
      <c r="Q17" s="321">
        <f>COUNTIF('ASRS parts replacement'!F:F,D17)</f>
        <v>20</v>
      </c>
    </row>
    <row r="18" spans="2:17" ht="15.75" thickBot="1">
      <c r="B18" s="286"/>
      <c r="C18" s="279" t="s">
        <v>309</v>
      </c>
      <c r="D18" s="282" t="s">
        <v>311</v>
      </c>
      <c r="E18" s="162" t="s">
        <v>293</v>
      </c>
      <c r="F18" s="162">
        <v>360</v>
      </c>
      <c r="G18" s="162">
        <v>146</v>
      </c>
      <c r="H18" s="280">
        <f>_xlfn.LET(
  _xlpm.orderNum,#REF!,
  _xlpm.usedCount, COUNTIFS( 'ASRS parts replacement'!F:F, _xlpm.orderNum, 'ASRS parts replacement'!A:A, "&gt;=2025-01-01", 'ASRS parts replacement'!A:A, "&lt;=2025-12-31"),
  IF(_xlpm.usedCount=0, 2, MAX(2, _xlpm.usedCount/12*6*2))
)</f>
        <v>2</v>
      </c>
      <c r="I18" s="162" t="str">
        <f t="shared" si="0"/>
        <v>O</v>
      </c>
      <c r="J18" s="281">
        <v>242</v>
      </c>
      <c r="K18" s="162" t="s">
        <v>144</v>
      </c>
      <c r="L18" s="162"/>
      <c r="M18" s="310">
        <v>53.39</v>
      </c>
      <c r="N18" s="335">
        <f t="shared" si="1"/>
        <v>91403.680000000008</v>
      </c>
      <c r="O18" s="332"/>
      <c r="P18" s="26">
        <v>20</v>
      </c>
      <c r="Q18" s="321">
        <f>COUNTIF('ASRS parts replacement'!F:F,D18)</f>
        <v>45</v>
      </c>
    </row>
    <row r="19" spans="2:17" ht="15">
      <c r="B19" s="287" t="s">
        <v>3788</v>
      </c>
      <c r="C19" s="159" t="s">
        <v>342</v>
      </c>
      <c r="D19" s="273">
        <v>10408341</v>
      </c>
      <c r="E19" s="78" t="s">
        <v>293</v>
      </c>
      <c r="F19" s="78">
        <v>180</v>
      </c>
      <c r="G19" s="78">
        <v>8</v>
      </c>
      <c r="H19" s="284">
        <f>_xlfn.LET(
  _xlpm.orderNum,#REF!,
  _xlpm.usedCount, COUNTIFS( 'ASRS parts replacement'!F:F, _xlpm.orderNum, 'ASRS parts replacement'!A:A, "&gt;=2025-01-01", 'ASRS parts replacement'!A:A, "&lt;=2025-12-31"),
  IF(_xlpm.usedCount=0, 2, MAX(2, _xlpm.usedCount/12*6*2))
)</f>
        <v>2</v>
      </c>
      <c r="I19" s="78" t="str">
        <f t="shared" si="0"/>
        <v>O</v>
      </c>
      <c r="J19" s="272">
        <v>242</v>
      </c>
      <c r="K19" s="78" t="s">
        <v>144</v>
      </c>
      <c r="L19" s="78"/>
      <c r="M19" s="308">
        <v>104.2</v>
      </c>
      <c r="N19" s="336">
        <f t="shared" si="1"/>
        <v>178390.39999999999</v>
      </c>
      <c r="O19" s="330" t="s">
        <v>3799</v>
      </c>
      <c r="P19" s="51">
        <v>4</v>
      </c>
      <c r="Q19" s="322">
        <f>COUNTIF('ASRS parts replacement'!F:F,D19)</f>
        <v>5</v>
      </c>
    </row>
    <row r="20" spans="2:17" ht="15.75" thickBot="1">
      <c r="B20" s="289"/>
      <c r="C20" s="279" t="s">
        <v>428</v>
      </c>
      <c r="D20" s="282" t="s">
        <v>430</v>
      </c>
      <c r="E20" s="162" t="s">
        <v>293</v>
      </c>
      <c r="F20" s="162">
        <v>720</v>
      </c>
      <c r="G20" s="162">
        <v>19</v>
      </c>
      <c r="H20" s="269">
        <f>_xlfn.LET(
  _xlpm.orderNum,#REF!,
  _xlpm.usedCount, COUNTIFS( 'ASRS parts replacement'!F:F, _xlpm.orderNum, 'ASRS parts replacement'!A:A, "&gt;=2025-01-01", 'ASRS parts replacement'!A:A, "&lt;=2025-12-31"),
  IF(_xlpm.usedCount=0, 2, MAX(2, _xlpm.usedCount/12*6*2))
)</f>
        <v>2</v>
      </c>
      <c r="I20" s="162" t="str">
        <f t="shared" si="0"/>
        <v>O</v>
      </c>
      <c r="J20" s="281">
        <v>242</v>
      </c>
      <c r="K20" s="162" t="s">
        <v>144</v>
      </c>
      <c r="L20" s="162"/>
      <c r="M20" s="310">
        <v>97.2</v>
      </c>
      <c r="N20" s="337">
        <f t="shared" si="1"/>
        <v>166406.39999999999</v>
      </c>
      <c r="O20" s="332"/>
      <c r="P20" s="60">
        <v>4</v>
      </c>
      <c r="Q20" s="323">
        <f>COUNTIF('ASRS parts replacement'!F:F,D20)</f>
        <v>5</v>
      </c>
    </row>
    <row r="21" spans="2:17" ht="15.75" thickBot="1">
      <c r="B21" s="291" t="s">
        <v>3789</v>
      </c>
      <c r="C21" s="274" t="s">
        <v>459</v>
      </c>
      <c r="D21" s="278">
        <v>10404892</v>
      </c>
      <c r="E21" s="275" t="s">
        <v>293</v>
      </c>
      <c r="F21" s="275">
        <v>90</v>
      </c>
      <c r="G21" s="275">
        <v>4</v>
      </c>
      <c r="H21" s="276">
        <f>_xlfn.LET(
  _xlpm.orderNum,#REF!,
  _xlpm.usedCount, COUNTIFS( 'ASRS parts replacement'!F:F, _xlpm.orderNum, 'ASRS parts replacement'!A:A, "&gt;=2025-01-01", 'ASRS parts replacement'!A:A, "&lt;=2025-12-31"),
  IF(_xlpm.usedCount=0, 2, MAX(2, _xlpm.usedCount/12*6*2))
)</f>
        <v>2</v>
      </c>
      <c r="I21" s="275" t="str">
        <f t="shared" si="0"/>
        <v>O</v>
      </c>
      <c r="J21" s="277">
        <v>114</v>
      </c>
      <c r="K21" s="275"/>
      <c r="L21" s="275" t="s">
        <v>461</v>
      </c>
      <c r="M21" s="312">
        <v>258.19</v>
      </c>
      <c r="N21" s="338">
        <f t="shared" si="1"/>
        <v>442021.27999999997</v>
      </c>
      <c r="O21" s="333" t="s">
        <v>3800</v>
      </c>
      <c r="P21" s="97">
        <v>2</v>
      </c>
      <c r="Q21" s="324">
        <f>COUNTIF('ASRS parts replacement'!F:F,D21)</f>
        <v>12</v>
      </c>
    </row>
    <row r="22" spans="2:17" ht="15">
      <c r="B22" s="287" t="s">
        <v>3790</v>
      </c>
      <c r="C22" s="159" t="s">
        <v>476</v>
      </c>
      <c r="D22" s="273">
        <v>10867661</v>
      </c>
      <c r="E22" s="78" t="s">
        <v>283</v>
      </c>
      <c r="F22" s="78">
        <v>180</v>
      </c>
      <c r="G22" s="78">
        <v>88</v>
      </c>
      <c r="H22" s="284">
        <f>_xlfn.LET(
  _xlpm.orderNum,#REF!,
  _xlpm.usedCount, COUNTIFS( 'ASRS parts replacement'!F:F, _xlpm.orderNum, 'ASRS parts replacement'!A:A, "&gt;=2025-01-01", 'ASRS parts replacement'!A:A, "&lt;=2025-12-31"),
  IF(_xlpm.usedCount=0, 2, MAX(2, _xlpm.usedCount/12*6*2))
)</f>
        <v>2</v>
      </c>
      <c r="I22" s="78" t="str">
        <f t="shared" si="0"/>
        <v>O</v>
      </c>
      <c r="J22" s="272">
        <v>213</v>
      </c>
      <c r="K22" s="78"/>
      <c r="L22" s="78" t="s">
        <v>364</v>
      </c>
      <c r="M22" s="308">
        <v>93</v>
      </c>
      <c r="N22" s="336">
        <f t="shared" si="1"/>
        <v>159216</v>
      </c>
      <c r="O22" s="330" t="s">
        <v>3795</v>
      </c>
      <c r="P22" s="51">
        <v>10</v>
      </c>
      <c r="Q22" s="322">
        <f>COUNTIF('ASRS parts replacement'!F:F,D22)</f>
        <v>26</v>
      </c>
    </row>
    <row r="23" spans="2:17" ht="15">
      <c r="B23" s="288"/>
      <c r="C23" s="18" t="s">
        <v>474</v>
      </c>
      <c r="D23" s="263">
        <v>10409303</v>
      </c>
      <c r="E23" s="19" t="s">
        <v>293</v>
      </c>
      <c r="F23" s="19">
        <v>90</v>
      </c>
      <c r="G23" s="19">
        <v>10</v>
      </c>
      <c r="H23" s="269">
        <f>_xlfn.LET(
  _xlpm.orderNum,#REF!,
  _xlpm.usedCount, COUNTIFS( 'ASRS parts replacement'!F:F, _xlpm.orderNum, 'ASRS parts replacement'!A:A, "&gt;=2025-01-01", 'ASRS parts replacement'!A:A, "&lt;=2025-12-31"),
  IF(_xlpm.usedCount=0, 2, MAX(2, _xlpm.usedCount/12*6*2))
)</f>
        <v>2</v>
      </c>
      <c r="I23" s="19" t="str">
        <f t="shared" si="0"/>
        <v>O</v>
      </c>
      <c r="J23" s="106">
        <v>213</v>
      </c>
      <c r="K23" s="19"/>
      <c r="L23" s="19" t="s">
        <v>364</v>
      </c>
      <c r="M23" s="80">
        <v>51.66</v>
      </c>
      <c r="N23" s="335">
        <f t="shared" si="1"/>
        <v>88441.919999999998</v>
      </c>
      <c r="O23" s="331"/>
      <c r="P23" s="7">
        <v>10</v>
      </c>
      <c r="Q23" s="321">
        <f>COUNTIF('ASRS parts replacement'!F:F,D23)</f>
        <v>8</v>
      </c>
    </row>
    <row r="24" spans="2:17" ht="15">
      <c r="B24" s="288"/>
      <c r="C24" s="18" t="s">
        <v>472</v>
      </c>
      <c r="D24" s="263">
        <v>10519144</v>
      </c>
      <c r="E24" s="19" t="s">
        <v>293</v>
      </c>
      <c r="F24" s="19">
        <v>90</v>
      </c>
      <c r="G24" s="19">
        <v>16</v>
      </c>
      <c r="H24" s="269">
        <f>_xlfn.LET(
  _xlpm.orderNum,#REF!,
  _xlpm.usedCount, COUNTIFS( 'ASRS parts replacement'!F:F, _xlpm.orderNum, 'ASRS parts replacement'!A:A, "&gt;=2025-01-01", 'ASRS parts replacement'!A:A, "&lt;=2025-12-31"),
  IF(_xlpm.usedCount=0, 2, MAX(2, _xlpm.usedCount/12*6*2))
)</f>
        <v>2</v>
      </c>
      <c r="I24" s="19" t="str">
        <f t="shared" si="0"/>
        <v>O</v>
      </c>
      <c r="J24" s="106">
        <v>213</v>
      </c>
      <c r="K24" s="19" t="s">
        <v>144</v>
      </c>
      <c r="L24" s="19" t="s">
        <v>239</v>
      </c>
      <c r="M24" s="80"/>
      <c r="N24" s="335">
        <f t="shared" si="1"/>
        <v>0</v>
      </c>
      <c r="O24" s="331"/>
      <c r="P24" s="7">
        <v>10</v>
      </c>
      <c r="Q24" s="321">
        <f>COUNTIF('ASRS parts replacement'!F:F,D24)</f>
        <v>3</v>
      </c>
    </row>
    <row r="25" spans="2:17" ht="15">
      <c r="B25" s="288"/>
      <c r="C25" s="18"/>
      <c r="D25" s="263">
        <v>10200757</v>
      </c>
      <c r="E25" s="19"/>
      <c r="F25" s="19"/>
      <c r="G25" s="19"/>
      <c r="H25" s="269">
        <f>_xlfn.LET(
  _xlpm.orderNum,#REF!,
  _xlpm.usedCount, COUNTIFS( 'ASRS parts replacement'!F:F, _xlpm.orderNum, 'ASRS parts replacement'!A:A, "&gt;=2025-01-01", 'ASRS parts replacement'!A:A, "&lt;=2025-12-31"),
  IF(_xlpm.usedCount=0, 2, MAX(2, _xlpm.usedCount/12*6*2))
)</f>
        <v>2</v>
      </c>
      <c r="I25" s="19"/>
      <c r="J25" s="106"/>
      <c r="K25" s="19"/>
      <c r="L25" s="19"/>
      <c r="M25" s="80"/>
      <c r="N25" s="335">
        <f t="shared" si="1"/>
        <v>0</v>
      </c>
      <c r="O25" s="331" t="s">
        <v>3801</v>
      </c>
      <c r="P25" s="7">
        <v>100</v>
      </c>
      <c r="Q25" s="321">
        <f>COUNTIF('ASRS parts replacement'!F:F,D25)</f>
        <v>0</v>
      </c>
    </row>
    <row r="26" spans="2:17" ht="15">
      <c r="B26" s="288"/>
      <c r="C26" s="18" t="s">
        <v>1093</v>
      </c>
      <c r="D26" s="263">
        <v>10446264</v>
      </c>
      <c r="E26" s="19" t="s">
        <v>841</v>
      </c>
      <c r="F26" s="19">
        <v>67</v>
      </c>
      <c r="G26" s="19">
        <v>3</v>
      </c>
      <c r="H26" s="269">
        <f>_xlfn.LET(
  _xlpm.orderNum,#REF!,
  _xlpm.usedCount, COUNTIFS( 'ASRS parts replacement'!F:F, _xlpm.orderNum, 'ASRS parts replacement'!A:A, "&gt;=2025-01-01", 'ASRS parts replacement'!A:A, "&lt;=2025-12-31"),
  IF(_xlpm.usedCount=0, 2, MAX(2, _xlpm.usedCount/12*6*2))
)</f>
        <v>2</v>
      </c>
      <c r="I26" s="19" t="str">
        <f t="shared" si="0"/>
        <v>O</v>
      </c>
      <c r="J26" s="106">
        <v>124</v>
      </c>
      <c r="K26" s="19" t="s">
        <v>144</v>
      </c>
      <c r="L26" s="19" t="s">
        <v>1095</v>
      </c>
      <c r="M26" s="80">
        <v>255.47</v>
      </c>
      <c r="N26" s="335">
        <f t="shared" si="1"/>
        <v>437364.64</v>
      </c>
      <c r="O26" s="331"/>
      <c r="P26" s="7">
        <v>3</v>
      </c>
      <c r="Q26" s="321">
        <f>COUNTIF('ASRS parts replacement'!F:F,D26)</f>
        <v>1</v>
      </c>
    </row>
    <row r="27" spans="2:17" ht="15">
      <c r="B27" s="288"/>
      <c r="C27" s="18" t="s">
        <v>1096</v>
      </c>
      <c r="D27" s="263">
        <v>10218312</v>
      </c>
      <c r="E27" s="19" t="s">
        <v>1098</v>
      </c>
      <c r="F27" s="19">
        <v>167</v>
      </c>
      <c r="G27" s="19">
        <v>4</v>
      </c>
      <c r="H27" s="269">
        <f>_xlfn.LET(
  _xlpm.orderNum,#REF!,
  _xlpm.usedCount, COUNTIFS( 'ASRS parts replacement'!F:F, _xlpm.orderNum, 'ASRS parts replacement'!A:A, "&gt;=2025-01-01", 'ASRS parts replacement'!A:A, "&lt;=2025-12-31"),
  IF(_xlpm.usedCount=0, 2, MAX(2, _xlpm.usedCount/12*6*2))
)</f>
        <v>2</v>
      </c>
      <c r="I27" s="19" t="str">
        <f t="shared" si="0"/>
        <v>O</v>
      </c>
      <c r="J27" s="106">
        <v>124</v>
      </c>
      <c r="K27" s="19" t="s">
        <v>144</v>
      </c>
      <c r="L27" s="19" t="s">
        <v>1095</v>
      </c>
      <c r="M27" s="80">
        <v>255.47</v>
      </c>
      <c r="N27" s="335">
        <f t="shared" si="1"/>
        <v>437364.64</v>
      </c>
      <c r="O27" s="331"/>
      <c r="P27" s="7">
        <v>3</v>
      </c>
      <c r="Q27" s="321">
        <f>COUNTIF('ASRS parts replacement'!F:F,D27)</f>
        <v>0</v>
      </c>
    </row>
    <row r="28" spans="2:17" ht="15">
      <c r="B28" s="288"/>
      <c r="C28" s="18" t="s">
        <v>615</v>
      </c>
      <c r="D28" s="263" t="s">
        <v>617</v>
      </c>
      <c r="E28" s="19" t="s">
        <v>612</v>
      </c>
      <c r="F28" s="19">
        <v>94</v>
      </c>
      <c r="G28" s="19">
        <v>10</v>
      </c>
      <c r="H28" s="269">
        <f>_xlfn.LET(
  _xlpm.orderNum,#REF!,
  _xlpm.usedCount, COUNTIFS( 'ASRS parts replacement'!F:F, _xlpm.orderNum, 'ASRS parts replacement'!A:A, "&gt;=2025-01-01", 'ASRS parts replacement'!A:A, "&lt;=2025-12-31"),
  IF(_xlpm.usedCount=0, 2, MAX(2, _xlpm.usedCount/12*6*2))
)</f>
        <v>2</v>
      </c>
      <c r="I28" s="19" t="str">
        <f t="shared" si="0"/>
        <v>O</v>
      </c>
      <c r="J28" s="106">
        <v>124</v>
      </c>
      <c r="K28" s="19"/>
      <c r="L28" s="19"/>
      <c r="M28" s="80">
        <v>516.15</v>
      </c>
      <c r="N28" s="335">
        <f t="shared" si="1"/>
        <v>883648.79999999993</v>
      </c>
      <c r="O28" s="331"/>
      <c r="P28" s="7">
        <v>3</v>
      </c>
      <c r="Q28" s="321">
        <f>COUNTIF('ASRS parts replacement'!F:F,D28)</f>
        <v>10</v>
      </c>
    </row>
    <row r="29" spans="2:17" ht="15">
      <c r="B29" s="288"/>
      <c r="C29" s="18" t="s">
        <v>618</v>
      </c>
      <c r="D29" s="263" t="s">
        <v>620</v>
      </c>
      <c r="E29" s="19" t="s">
        <v>612</v>
      </c>
      <c r="F29" s="19">
        <v>18</v>
      </c>
      <c r="G29" s="19">
        <v>5</v>
      </c>
      <c r="H29" s="269">
        <f>_xlfn.LET(
  _xlpm.orderNum,#REF!,
  _xlpm.usedCount, COUNTIFS( 'ASRS parts replacement'!F:F, _xlpm.orderNum, 'ASRS parts replacement'!A:A, "&gt;=2025-01-01", 'ASRS parts replacement'!A:A, "&lt;=2025-12-31"),
  IF(_xlpm.usedCount=0, 2, MAX(2, _xlpm.usedCount/12*6*2))
)</f>
        <v>2</v>
      </c>
      <c r="I29" s="19" t="str">
        <f t="shared" si="0"/>
        <v>O</v>
      </c>
      <c r="J29" s="106">
        <v>124</v>
      </c>
      <c r="K29" s="19"/>
      <c r="L29" s="19"/>
      <c r="M29" s="80">
        <v>405.55</v>
      </c>
      <c r="N29" s="335">
        <f t="shared" si="1"/>
        <v>694301.6</v>
      </c>
      <c r="O29" s="331"/>
      <c r="P29" s="7">
        <v>2</v>
      </c>
      <c r="Q29" s="321">
        <f>COUNTIF('ASRS parts replacement'!F:F,D29)</f>
        <v>0</v>
      </c>
    </row>
    <row r="30" spans="2:17" ht="15">
      <c r="B30" s="288"/>
      <c r="C30" s="18" t="s">
        <v>373</v>
      </c>
      <c r="D30" s="263" t="s">
        <v>375</v>
      </c>
      <c r="E30" s="19" t="s">
        <v>283</v>
      </c>
      <c r="F30" s="19">
        <v>180</v>
      </c>
      <c r="G30" s="19">
        <v>12</v>
      </c>
      <c r="H30" s="269">
        <f>_xlfn.LET(
  _xlpm.orderNum,#REF!,
  _xlpm.usedCount, COUNTIFS( 'ASRS parts replacement'!F:F, _xlpm.orderNum, 'ASRS parts replacement'!A:A, "&gt;=2025-01-01", 'ASRS parts replacement'!A:A, "&lt;=2025-12-31"),
  IF(_xlpm.usedCount=0, 2, MAX(2, _xlpm.usedCount/12*6*2))
)</f>
        <v>2</v>
      </c>
      <c r="I30" s="19" t="str">
        <f t="shared" si="0"/>
        <v>O</v>
      </c>
      <c r="J30" s="106" t="s">
        <v>53</v>
      </c>
      <c r="K30" s="19" t="s">
        <v>255</v>
      </c>
      <c r="L30" s="19"/>
      <c r="M30" s="80">
        <v>150.43</v>
      </c>
      <c r="N30" s="335">
        <f t="shared" si="1"/>
        <v>257536.16</v>
      </c>
      <c r="O30" s="331"/>
      <c r="P30" s="7">
        <v>5</v>
      </c>
      <c r="Q30" s="321">
        <f>COUNTIF('ASRS parts replacement'!F:F,D30)</f>
        <v>0</v>
      </c>
    </row>
    <row r="31" spans="2:17" ht="15">
      <c r="B31" s="288"/>
      <c r="C31" s="18" t="s">
        <v>624</v>
      </c>
      <c r="D31" s="263">
        <v>10217650</v>
      </c>
      <c r="E31" s="19" t="s">
        <v>612</v>
      </c>
      <c r="F31" s="19">
        <v>99</v>
      </c>
      <c r="G31" s="19">
        <v>12</v>
      </c>
      <c r="H31" s="269">
        <f>_xlfn.LET(
  _xlpm.orderNum,#REF!,
  _xlpm.usedCount, COUNTIFS( 'ASRS parts replacement'!F:F, _xlpm.orderNum, 'ASRS parts replacement'!A:A, "&gt;=2025-01-01", 'ASRS parts replacement'!A:A, "&lt;=2025-12-31"),
  IF(_xlpm.usedCount=0, 2, MAX(2, _xlpm.usedCount/12*6*2))
)</f>
        <v>2</v>
      </c>
      <c r="I31" s="19" t="str">
        <f t="shared" si="0"/>
        <v>O</v>
      </c>
      <c r="J31" s="106">
        <v>223</v>
      </c>
      <c r="K31" s="19" t="s">
        <v>144</v>
      </c>
      <c r="L31" s="19" t="s">
        <v>626</v>
      </c>
      <c r="M31" s="80">
        <v>121.08</v>
      </c>
      <c r="N31" s="335">
        <f t="shared" si="1"/>
        <v>207288.95999999999</v>
      </c>
      <c r="O31" s="331"/>
      <c r="P31" s="7">
        <v>10</v>
      </c>
      <c r="Q31" s="321">
        <f>COUNTIF('ASRS parts replacement'!F:F,D31)</f>
        <v>3</v>
      </c>
    </row>
    <row r="32" spans="2:17" ht="15">
      <c r="B32" s="288"/>
      <c r="C32" s="18" t="s">
        <v>313</v>
      </c>
      <c r="D32" s="263" t="s">
        <v>315</v>
      </c>
      <c r="E32" s="19" t="s">
        <v>293</v>
      </c>
      <c r="F32" s="19">
        <v>180</v>
      </c>
      <c r="G32" s="19">
        <v>104</v>
      </c>
      <c r="H32" s="269">
        <f>_xlfn.LET(
  _xlpm.orderNum,#REF!,
  _xlpm.usedCount, COUNTIFS( 'ASRS parts replacement'!F:F, _xlpm.orderNum, 'ASRS parts replacement'!A:A, "&gt;=2025-01-01", 'ASRS parts replacement'!A:A, "&lt;=2025-12-31"),
  IF(_xlpm.usedCount=0, 2, MAX(2, _xlpm.usedCount/12*6*2))
)</f>
        <v>2</v>
      </c>
      <c r="I32" s="19" t="str">
        <f t="shared" si="0"/>
        <v>O</v>
      </c>
      <c r="J32" s="106">
        <v>202</v>
      </c>
      <c r="K32" s="19" t="s">
        <v>144</v>
      </c>
      <c r="L32" s="19"/>
      <c r="M32" s="80">
        <v>170.83</v>
      </c>
      <c r="N32" s="335">
        <f t="shared" si="1"/>
        <v>292460.96000000002</v>
      </c>
      <c r="O32" s="331"/>
      <c r="P32" s="7">
        <v>30</v>
      </c>
      <c r="Q32" s="321">
        <f>COUNTIF('ASRS parts replacement'!F:F,D32)</f>
        <v>304</v>
      </c>
    </row>
    <row r="33" spans="2:17" ht="15">
      <c r="B33" s="288"/>
      <c r="C33" s="18" t="s">
        <v>291</v>
      </c>
      <c r="D33" s="263" t="s">
        <v>294</v>
      </c>
      <c r="E33" s="19" t="s">
        <v>293</v>
      </c>
      <c r="F33" s="19">
        <v>360</v>
      </c>
      <c r="G33" s="19">
        <v>70</v>
      </c>
      <c r="H33" s="269">
        <f>_xlfn.LET(
  _xlpm.orderNum,#REF!,
  _xlpm.usedCount, COUNTIFS( 'ASRS parts replacement'!F:F, _xlpm.orderNum, 'ASRS parts replacement'!A:A, "&gt;=2025-01-01", 'ASRS parts replacement'!A:A, "&lt;=2025-12-31"),
  IF(_xlpm.usedCount=0, 2, MAX(2, _xlpm.usedCount/12*6*2))
)</f>
        <v>2</v>
      </c>
      <c r="I33" s="19" t="str">
        <f t="shared" si="0"/>
        <v>O</v>
      </c>
      <c r="J33" s="106">
        <v>242</v>
      </c>
      <c r="K33" s="19" t="s">
        <v>144</v>
      </c>
      <c r="L33" s="19"/>
      <c r="M33" s="80"/>
      <c r="N33" s="335">
        <f t="shared" si="1"/>
        <v>0</v>
      </c>
      <c r="O33" s="331"/>
      <c r="P33" s="7">
        <v>100</v>
      </c>
      <c r="Q33" s="321">
        <f>COUNTIF('ASRS parts replacement'!F:F,D33)</f>
        <v>0</v>
      </c>
    </row>
    <row r="34" spans="2:17" ht="15">
      <c r="B34" s="288"/>
      <c r="C34" s="18" t="s">
        <v>288</v>
      </c>
      <c r="D34" s="263" t="s">
        <v>290</v>
      </c>
      <c r="E34" s="19" t="s">
        <v>283</v>
      </c>
      <c r="F34" s="19">
        <v>360</v>
      </c>
      <c r="G34" s="19">
        <v>110</v>
      </c>
      <c r="H34" s="269">
        <f>_xlfn.LET(
  _xlpm.orderNum,#REF!,
  _xlpm.usedCount, COUNTIFS( 'ASRS parts replacement'!F:F, _xlpm.orderNum, 'ASRS parts replacement'!A:A, "&gt;=2025-01-01", 'ASRS parts replacement'!A:A, "&lt;=2025-12-31"),
  IF(_xlpm.usedCount=0, 2, MAX(2, _xlpm.usedCount/12*6*2))
)</f>
        <v>2</v>
      </c>
      <c r="I34" s="19" t="str">
        <f t="shared" si="0"/>
        <v>O</v>
      </c>
      <c r="J34" s="106">
        <v>242</v>
      </c>
      <c r="K34" s="19" t="s">
        <v>144</v>
      </c>
      <c r="L34" s="19"/>
      <c r="M34" s="80"/>
      <c r="N34" s="335">
        <f t="shared" si="1"/>
        <v>0</v>
      </c>
      <c r="O34" s="331"/>
      <c r="P34" s="7">
        <v>100</v>
      </c>
      <c r="Q34" s="321">
        <f>COUNTIF('ASRS parts replacement'!F:F,D34)</f>
        <v>0</v>
      </c>
    </row>
    <row r="35" spans="2:17" ht="15">
      <c r="B35" s="288"/>
      <c r="C35" s="18" t="s">
        <v>295</v>
      </c>
      <c r="D35" s="263" t="s">
        <v>297</v>
      </c>
      <c r="E35" s="19" t="s">
        <v>293</v>
      </c>
      <c r="F35" s="19">
        <v>90</v>
      </c>
      <c r="G35" s="19">
        <v>40</v>
      </c>
      <c r="H35" s="269">
        <f>_xlfn.LET(
  _xlpm.orderNum,#REF!,
  _xlpm.usedCount, COUNTIFS( 'ASRS parts replacement'!F:F, _xlpm.orderNum, 'ASRS parts replacement'!A:A, "&gt;=2025-01-01", 'ASRS parts replacement'!A:A, "&lt;=2025-12-31"),
  IF(_xlpm.usedCount=0, 2, MAX(2, _xlpm.usedCount/12*6*2))
)</f>
        <v>2</v>
      </c>
      <c r="I35" s="19" t="str">
        <f t="shared" si="0"/>
        <v>O</v>
      </c>
      <c r="J35" s="106">
        <v>242</v>
      </c>
      <c r="K35" s="19" t="s">
        <v>144</v>
      </c>
      <c r="L35" s="19"/>
      <c r="M35" s="80"/>
      <c r="N35" s="335">
        <f t="shared" si="1"/>
        <v>0</v>
      </c>
      <c r="O35" s="331"/>
      <c r="P35" s="7">
        <v>40</v>
      </c>
      <c r="Q35" s="321">
        <f>COUNTIF('ASRS parts replacement'!F:F,D35)</f>
        <v>16</v>
      </c>
    </row>
    <row r="36" spans="2:17" ht="15.75" thickBot="1">
      <c r="B36" s="293"/>
      <c r="C36" s="303" t="s">
        <v>298</v>
      </c>
      <c r="D36" s="300" t="s">
        <v>299</v>
      </c>
      <c r="E36" s="299" t="s">
        <v>293</v>
      </c>
      <c r="F36" s="299">
        <v>90</v>
      </c>
      <c r="G36" s="299">
        <v>40</v>
      </c>
      <c r="H36" s="301">
        <f>_xlfn.LET(
  _xlpm.orderNum,#REF!,
  _xlpm.usedCount, COUNTIFS( 'ASRS parts replacement'!F:F, _xlpm.orderNum, 'ASRS parts replacement'!A:A, "&gt;=2025-01-01", 'ASRS parts replacement'!A:A, "&lt;=2025-12-31"),
  IF(_xlpm.usedCount=0, 2, MAX(2, _xlpm.usedCount/12*6*2))
)</f>
        <v>2</v>
      </c>
      <c r="I36" s="299" t="str">
        <f t="shared" si="0"/>
        <v>O</v>
      </c>
      <c r="J36" s="302">
        <v>242</v>
      </c>
      <c r="K36" s="299" t="s">
        <v>144</v>
      </c>
      <c r="L36" s="299"/>
      <c r="M36" s="313"/>
      <c r="N36" s="339">
        <f t="shared" si="1"/>
        <v>0</v>
      </c>
      <c r="O36" s="334"/>
      <c r="P36" s="294">
        <v>40</v>
      </c>
      <c r="Q36" s="325">
        <f>COUNTIF('ASRS parts replacement'!F:F,D36)</f>
        <v>32</v>
      </c>
    </row>
  </sheetData>
  <phoneticPr fontId="30" type="noConversion"/>
  <conditionalFormatting sqref="D3:D36">
    <cfRule type="expression" dxfId="1" priority="1">
      <formula>COUNTIF(D:D, D3)&gt;1</formula>
    </cfRule>
  </conditionalFormatting>
  <conditionalFormatting sqref="I3:I36">
    <cfRule type="cellIs" dxfId="0" priority="56" operator="equal">
      <formula>"X"</formula>
    </cfRule>
  </conditionalFormatting>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7a91c0ff-3f0a-4c89-b32a-2a17a0797f06" xsi:nil="true"/>
    <lcf76f155ced4ddcb4097134ff3c332f xmlns="c5266891-46a7-4958-873a-c72f5d01913a">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FEC6D962C772C4F871A313636322ED3" ma:contentTypeVersion="11" ma:contentTypeDescription="Create a new document." ma:contentTypeScope="" ma:versionID="ec17b0109c1af9d556531296ca963f83">
  <xsd:schema xmlns:xsd="http://www.w3.org/2001/XMLSchema" xmlns:xs="http://www.w3.org/2001/XMLSchema" xmlns:p="http://schemas.microsoft.com/office/2006/metadata/properties" xmlns:ns2="c5266891-46a7-4958-873a-c72f5d01913a" xmlns:ns3="7a91c0ff-3f0a-4c89-b32a-2a17a0797f06" targetNamespace="http://schemas.microsoft.com/office/2006/metadata/properties" ma:root="true" ma:fieldsID="f90c5e507da014b17e63ed0fbe03636e" ns2:_="" ns3:_="">
    <xsd:import namespace="c5266891-46a7-4958-873a-c72f5d01913a"/>
    <xsd:import namespace="7a91c0ff-3f0a-4c89-b32a-2a17a0797f0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5266891-46a7-4958-873a-c72f5d019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8e6f92ab-757b-4a06-b2fd-890e0a950c8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91c0ff-3f0a-4c89-b32a-2a17a0797f0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10e3acb8-674d-4b7c-92c9-4c1d15ef7855}" ma:internalName="TaxCatchAll" ma:showField="CatchAllData" ma:web="7a91c0ff-3f0a-4c89-b32a-2a17a0797f0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A112BB-838E-46E9-981A-A25CCF523F58}">
  <ds:schemaRefs>
    <ds:schemaRef ds:uri="http://schemas.microsoft.com/sharepoint/v3/contenttype/forms"/>
  </ds:schemaRefs>
</ds:datastoreItem>
</file>

<file path=customXml/itemProps2.xml><?xml version="1.0" encoding="utf-8"?>
<ds:datastoreItem xmlns:ds="http://schemas.openxmlformats.org/officeDocument/2006/customXml" ds:itemID="{5188DD92-8486-46BE-A762-B229D8250930}">
  <ds:schemaRefs>
    <ds:schemaRef ds:uri="http://purl.org/dc/dcmitype/"/>
    <ds:schemaRef ds:uri="7a91c0ff-3f0a-4c89-b32a-2a17a0797f06"/>
    <ds:schemaRef ds:uri="http://schemas.microsoft.com/office/2006/documentManagement/types"/>
    <ds:schemaRef ds:uri="c5266891-46a7-4958-873a-c72f5d01913a"/>
    <ds:schemaRef ds:uri="http://www.w3.org/XML/1998/namespace"/>
    <ds:schemaRef ds:uri="http://purl.org/dc/terms/"/>
    <ds:schemaRef ds:uri="http://schemas.microsoft.com/office/infopath/2007/PartnerControls"/>
    <ds:schemaRef ds:uri="http://schemas.openxmlformats.org/package/2006/metadata/core-properties"/>
    <ds:schemaRef ds:uri="http://schemas.microsoft.com/office/2006/metadata/properties"/>
    <ds:schemaRef ds:uri="http://purl.org/dc/elements/1.1/"/>
  </ds:schemaRefs>
</ds:datastoreItem>
</file>

<file path=customXml/itemProps3.xml><?xml version="1.0" encoding="utf-8"?>
<ds:datastoreItem xmlns:ds="http://schemas.openxmlformats.org/officeDocument/2006/customXml" ds:itemID="{8398DAD2-8352-4E1D-B2DA-801B5BF1D7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5266891-46a7-4958-873a-c72f5d01913a"/>
    <ds:schemaRef ds:uri="7a91c0ff-3f0a-4c89-b32a-2a17a0797f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299a644-a20f-492e-8471-57a29cac90c5}" enabled="0" method="" siteId="{e299a644-a20f-492e-8471-57a29cac90c5}"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7</vt:i4>
      </vt:variant>
      <vt:variant>
        <vt:lpstr>이름 지정된 범위</vt:lpstr>
      </vt:variant>
      <vt:variant>
        <vt:i4>2</vt:i4>
      </vt:variant>
    </vt:vector>
  </HeadingPairs>
  <TitlesOfParts>
    <vt:vector size="9" baseType="lpstr">
      <vt:lpstr>Parts</vt:lpstr>
      <vt:lpstr>Parts purchase</vt:lpstr>
      <vt:lpstr>ASRS parts replacement</vt:lpstr>
      <vt:lpstr>임시) DLS PM 대여 항목</vt:lpstr>
      <vt:lpstr>Monthly</vt:lpstr>
      <vt:lpstr>대응자료</vt:lpstr>
      <vt:lpstr>Sheet1</vt:lpstr>
      <vt:lpstr>'ASRS parts replacement'!Print_Area</vt:lpstr>
      <vt:lpstr>Parts!Print_Area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Song, JeongHo</dc:creator>
  <cp:keywords/>
  <dc:description/>
  <cp:lastModifiedBy>Ohjun Kwon</cp:lastModifiedBy>
  <cp:revision/>
  <dcterms:created xsi:type="dcterms:W3CDTF">2024-08-06T07:59:50Z</dcterms:created>
  <dcterms:modified xsi:type="dcterms:W3CDTF">2026-05-11T02:03:51Z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0x0101000FEC6D962C772C4F871A313636322ED3</vt:lpwstr>
  </property>
  <property fmtid="{D5CDD505-2E9C-101B-9397-08002B2CF9AE}" pid="3" name="MediaServiceImageTags">
    <vt:lpwstr/>
  </property>
</Properties>
</file>