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ophia\Dropbox\MASTER\Master_Data_Table\"/>
    </mc:Choice>
  </mc:AlternateContent>
  <xr:revisionPtr revIDLastSave="0" documentId="13_ncr:1_{D8C365E7-A561-4B8B-A293-1E839BC0635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LICIA " sheetId="1" r:id="rId1"/>
    <sheet name="AK" sheetId="2" r:id="rId2"/>
    <sheet name="Seminar_neueParafac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AK!$A$1:$DX$59</definedName>
    <definedName name="_xlnm._FilterDatabase" localSheetId="0" hidden="1">'ALICIA '!$A$1:$EB$85</definedName>
    <definedName name="_xlnm._FilterDatabase" localSheetId="2" hidden="1">Seminar_neueParafac!$A$1:$DX$99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6" i="4" l="1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F61" i="4"/>
  <c r="F62" i="4"/>
  <c r="F63" i="4"/>
  <c r="F64" i="4"/>
  <c r="F65" i="4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2" i="1"/>
  <c r="BT2" i="1"/>
  <c r="BV2" i="1"/>
  <c r="BV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J3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S2" i="1"/>
  <c r="BR2" i="1"/>
  <c r="BQ2" i="1"/>
  <c r="BO2" i="1"/>
  <c r="BP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M2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2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2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H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G2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3" i="1"/>
  <c r="BG4" i="1"/>
  <c r="BG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3" i="1"/>
  <c r="BF4" i="1"/>
  <c r="BF5" i="1"/>
  <c r="BF2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3" i="1"/>
  <c r="BE4" i="1"/>
  <c r="BE5" i="1"/>
  <c r="BE2" i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R45" i="1"/>
  <c r="R46" i="1"/>
  <c r="R47" i="1"/>
  <c r="R48" i="1"/>
  <c r="R49" i="1"/>
  <c r="M49" i="1"/>
  <c r="N49" i="1" s="1"/>
  <c r="M50" i="1"/>
  <c r="N50" i="1" s="1"/>
  <c r="BD53" i="1"/>
  <c r="M45" i="1"/>
  <c r="N45" i="1" s="1"/>
  <c r="M46" i="1"/>
  <c r="N46" i="1" s="1"/>
  <c r="M47" i="1"/>
  <c r="N47" i="1" s="1"/>
  <c r="M48" i="1"/>
  <c r="N48" i="1" s="1"/>
  <c r="K45" i="1"/>
  <c r="K46" i="1"/>
  <c r="K47" i="1"/>
  <c r="K48" i="1"/>
  <c r="C94" i="4"/>
  <c r="F94" i="4" s="1"/>
  <c r="C95" i="4"/>
  <c r="F95" i="4" s="1"/>
  <c r="C96" i="4"/>
  <c r="F96" i="4" s="1"/>
  <c r="C97" i="4"/>
  <c r="F97" i="4" s="1"/>
  <c r="C98" i="4"/>
  <c r="F98" i="4" s="1"/>
  <c r="C99" i="4"/>
  <c r="F99" i="4" s="1"/>
  <c r="C88" i="4"/>
  <c r="F88" i="4" s="1"/>
  <c r="C89" i="4"/>
  <c r="F89" i="4" s="1"/>
  <c r="C90" i="4"/>
  <c r="F90" i="4" s="1"/>
  <c r="C91" i="4"/>
  <c r="F91" i="4" s="1"/>
  <c r="C92" i="4"/>
  <c r="F92" i="4" s="1"/>
  <c r="C93" i="4"/>
  <c r="F93" i="4" s="1"/>
  <c r="C67" i="4"/>
  <c r="F67" i="4" s="1"/>
  <c r="C68" i="4"/>
  <c r="F68" i="4" s="1"/>
  <c r="C69" i="4"/>
  <c r="F69" i="4" s="1"/>
  <c r="C70" i="4"/>
  <c r="F70" i="4" s="1"/>
  <c r="C71" i="4"/>
  <c r="K71" i="4" s="1"/>
  <c r="C72" i="4"/>
  <c r="F72" i="4" s="1"/>
  <c r="C73" i="4"/>
  <c r="M73" i="4" s="1"/>
  <c r="N73" i="4" s="1"/>
  <c r="C74" i="4"/>
  <c r="M74" i="4" s="1"/>
  <c r="N74" i="4" s="1"/>
  <c r="C75" i="4"/>
  <c r="M75" i="4" s="1"/>
  <c r="N75" i="4" s="1"/>
  <c r="C76" i="4"/>
  <c r="M76" i="4" s="1"/>
  <c r="N76" i="4" s="1"/>
  <c r="C77" i="4"/>
  <c r="M77" i="4" s="1"/>
  <c r="N77" i="4" s="1"/>
  <c r="C78" i="4"/>
  <c r="M78" i="4" s="1"/>
  <c r="N78" i="4" s="1"/>
  <c r="C79" i="4"/>
  <c r="F79" i="4" s="1"/>
  <c r="C80" i="4"/>
  <c r="F80" i="4" s="1"/>
  <c r="C81" i="4"/>
  <c r="F81" i="4" s="1"/>
  <c r="C82" i="4"/>
  <c r="F82" i="4" s="1"/>
  <c r="C83" i="4"/>
  <c r="F83" i="4" s="1"/>
  <c r="C84" i="4"/>
  <c r="F84" i="4" s="1"/>
  <c r="C85" i="4"/>
  <c r="F85" i="4" s="1"/>
  <c r="C86" i="4"/>
  <c r="F86" i="4" s="1"/>
  <c r="C87" i="4"/>
  <c r="F87" i="4" s="1"/>
  <c r="C66" i="4"/>
  <c r="F66" i="4" s="1"/>
  <c r="M60" i="4"/>
  <c r="S60" i="4" s="1"/>
  <c r="M61" i="4"/>
  <c r="S61" i="4" s="1"/>
  <c r="M62" i="4"/>
  <c r="S62" i="4" s="1"/>
  <c r="M63" i="4"/>
  <c r="S63" i="4" s="1"/>
  <c r="M64" i="4"/>
  <c r="S64" i="4" s="1"/>
  <c r="M65" i="4"/>
  <c r="S65" i="4" s="1"/>
  <c r="M59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3" i="2"/>
  <c r="F2" i="2"/>
  <c r="F4" i="1"/>
  <c r="F3" i="1"/>
  <c r="K4" i="1"/>
  <c r="R40" i="1"/>
  <c r="BD4" i="1"/>
  <c r="K4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  <c r="CM4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1" i="1"/>
  <c r="R42" i="1"/>
  <c r="R43" i="1"/>
  <c r="R4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4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44" i="1"/>
  <c r="K41" i="1"/>
  <c r="K34" i="1"/>
  <c r="K24" i="1"/>
  <c r="K7" i="1"/>
  <c r="K6" i="1"/>
  <c r="K5" i="1"/>
  <c r="K23" i="1"/>
  <c r="K25" i="1"/>
  <c r="K26" i="1"/>
  <c r="K27" i="1"/>
  <c r="K28" i="1"/>
  <c r="K29" i="1"/>
  <c r="K30" i="1"/>
  <c r="K31" i="1"/>
  <c r="K32" i="1"/>
  <c r="K33" i="1"/>
  <c r="K35" i="1"/>
  <c r="K36" i="1"/>
  <c r="L35" i="1" s="1"/>
  <c r="K37" i="1"/>
  <c r="K38" i="1"/>
  <c r="K39" i="1"/>
  <c r="K40" i="1"/>
  <c r="K42" i="1"/>
  <c r="K43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K3" i="1"/>
  <c r="K85" i="4" l="1"/>
  <c r="L85" i="4" s="1"/>
  <c r="K83" i="4"/>
  <c r="L83" i="4" s="1"/>
  <c r="K82" i="4"/>
  <c r="L82" i="4" s="1"/>
  <c r="K84" i="4"/>
  <c r="L84" i="4" s="1"/>
  <c r="K81" i="4"/>
  <c r="L81" i="4" s="1"/>
  <c r="M84" i="4"/>
  <c r="N84" i="4" s="1"/>
  <c r="M83" i="4"/>
  <c r="N83" i="4" s="1"/>
  <c r="M72" i="4"/>
  <c r="N72" i="4" s="1"/>
  <c r="M71" i="4"/>
  <c r="N71" i="4" s="1"/>
  <c r="M70" i="4"/>
  <c r="N70" i="4" s="1"/>
  <c r="K72" i="4"/>
  <c r="L71" i="4" s="1"/>
  <c r="M69" i="4"/>
  <c r="N69" i="4" s="1"/>
  <c r="K70" i="4"/>
  <c r="M68" i="4"/>
  <c r="N68" i="4" s="1"/>
  <c r="K69" i="4"/>
  <c r="M67" i="4"/>
  <c r="N67" i="4" s="1"/>
  <c r="K68" i="4"/>
  <c r="M66" i="4"/>
  <c r="N66" i="4" s="1"/>
  <c r="K67" i="4"/>
  <c r="K66" i="4"/>
  <c r="K99" i="4"/>
  <c r="M92" i="4"/>
  <c r="N92" i="4" s="1"/>
  <c r="K98" i="4"/>
  <c r="M88" i="4"/>
  <c r="N88" i="4" s="1"/>
  <c r="K97" i="4"/>
  <c r="M87" i="4"/>
  <c r="N87" i="4" s="1"/>
  <c r="K96" i="4"/>
  <c r="M86" i="4"/>
  <c r="N86" i="4" s="1"/>
  <c r="F71" i="4"/>
  <c r="K86" i="4"/>
  <c r="L86" i="4" s="1"/>
  <c r="M85" i="4"/>
  <c r="N85" i="4" s="1"/>
  <c r="K95" i="4"/>
  <c r="K79" i="4"/>
  <c r="M97" i="4"/>
  <c r="N97" i="4" s="1"/>
  <c r="M81" i="4"/>
  <c r="N81" i="4" s="1"/>
  <c r="F76" i="4"/>
  <c r="K94" i="4"/>
  <c r="K78" i="4"/>
  <c r="M96" i="4"/>
  <c r="N96" i="4" s="1"/>
  <c r="M80" i="4"/>
  <c r="N80" i="4" s="1"/>
  <c r="F75" i="4"/>
  <c r="F78" i="4"/>
  <c r="K80" i="4"/>
  <c r="L80" i="4" s="1"/>
  <c r="K93" i="4"/>
  <c r="K77" i="4"/>
  <c r="M95" i="4"/>
  <c r="N95" i="4" s="1"/>
  <c r="M79" i="4"/>
  <c r="N79" i="4" s="1"/>
  <c r="F74" i="4"/>
  <c r="M98" i="4"/>
  <c r="N98" i="4" s="1"/>
  <c r="M82" i="4"/>
  <c r="N82" i="4" s="1"/>
  <c r="F77" i="4"/>
  <c r="K92" i="4"/>
  <c r="L92" i="4" s="1"/>
  <c r="K76" i="4"/>
  <c r="M94" i="4"/>
  <c r="N94" i="4" s="1"/>
  <c r="F73" i="4"/>
  <c r="M99" i="4"/>
  <c r="N99" i="4" s="1"/>
  <c r="K91" i="4"/>
  <c r="K75" i="4"/>
  <c r="M93" i="4"/>
  <c r="N93" i="4" s="1"/>
  <c r="K90" i="4"/>
  <c r="K74" i="4"/>
  <c r="K89" i="4"/>
  <c r="K73" i="4"/>
  <c r="L73" i="4" s="1"/>
  <c r="M91" i="4"/>
  <c r="N91" i="4" s="1"/>
  <c r="K88" i="4"/>
  <c r="L88" i="4" s="1"/>
  <c r="M90" i="4"/>
  <c r="N90" i="4" s="1"/>
  <c r="K87" i="4"/>
  <c r="L87" i="4" s="1"/>
  <c r="M89" i="4"/>
  <c r="N89" i="4" s="1"/>
  <c r="B86" i="4"/>
  <c r="B85" i="4"/>
  <c r="B82" i="4"/>
  <c r="M4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V2" i="2"/>
  <c r="BD3" i="1"/>
  <c r="BD5" i="1"/>
  <c r="BD2" i="1"/>
  <c r="BR31" i="2"/>
  <c r="BT31" i="2"/>
  <c r="BR33" i="2"/>
  <c r="BT33" i="2"/>
  <c r="BR35" i="2"/>
  <c r="BM39" i="2"/>
  <c r="BD31" i="2"/>
  <c r="BP31" i="2" s="1"/>
  <c r="BD32" i="2"/>
  <c r="BP32" i="2" s="1"/>
  <c r="BD33" i="2"/>
  <c r="BP33" i="2" s="1"/>
  <c r="BD34" i="2"/>
  <c r="BP34" i="2" s="1"/>
  <c r="BD35" i="2"/>
  <c r="BP35" i="2" s="1"/>
  <c r="BD36" i="2"/>
  <c r="BP36" i="2" s="1"/>
  <c r="BD37" i="2"/>
  <c r="BP37" i="2" s="1"/>
  <c r="BD38" i="2"/>
  <c r="BP38" i="2" s="1"/>
  <c r="BD39" i="2"/>
  <c r="BP39" i="2" s="1"/>
  <c r="BD40" i="2"/>
  <c r="BP40" i="2" s="1"/>
  <c r="BD41" i="2"/>
  <c r="BP41" i="2" s="1"/>
  <c r="BD30" i="2"/>
  <c r="BP30" i="2" s="1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L94" i="4" l="1"/>
  <c r="L69" i="4"/>
  <c r="L89" i="4"/>
  <c r="L96" i="4"/>
  <c r="L98" i="4"/>
  <c r="L75" i="4"/>
  <c r="L91" i="4"/>
  <c r="L78" i="4"/>
  <c r="L76" i="4"/>
  <c r="BO39" i="2"/>
  <c r="BT40" i="2"/>
  <c r="BR40" i="2"/>
  <c r="BL39" i="2"/>
  <c r="BT30" i="2"/>
  <c r="BK39" i="2"/>
  <c r="BJ39" i="2"/>
  <c r="BG39" i="2"/>
  <c r="BQ38" i="2"/>
  <c r="BE39" i="2"/>
  <c r="BT38" i="2"/>
  <c r="BR38" i="2"/>
  <c r="BT41" i="2"/>
  <c r="BO38" i="2"/>
  <c r="BR41" i="2"/>
  <c r="BG38" i="2"/>
  <c r="BR30" i="2"/>
  <c r="BS38" i="2"/>
  <c r="BJ41" i="2"/>
  <c r="BE38" i="2"/>
  <c r="BT37" i="2"/>
  <c r="BR37" i="2"/>
  <c r="BT36" i="2"/>
  <c r="BS36" i="2"/>
  <c r="BR36" i="2"/>
  <c r="BQ36" i="2"/>
  <c r="BO36" i="2"/>
  <c r="BM36" i="2"/>
  <c r="BL36" i="2"/>
  <c r="BK36" i="2"/>
  <c r="BT39" i="2"/>
  <c r="BM38" i="2"/>
  <c r="BJ36" i="2"/>
  <c r="BS39" i="2"/>
  <c r="BL38" i="2"/>
  <c r="BG36" i="2"/>
  <c r="BR39" i="2"/>
  <c r="BK38" i="2"/>
  <c r="BE36" i="2"/>
  <c r="BQ39" i="2"/>
  <c r="BJ38" i="2"/>
  <c r="BT35" i="2"/>
  <c r="BO41" i="2"/>
  <c r="BO40" i="2"/>
  <c r="BO37" i="2"/>
  <c r="BO35" i="2"/>
  <c r="BO34" i="2"/>
  <c r="BO33" i="2"/>
  <c r="BO32" i="2"/>
  <c r="BO31" i="2"/>
  <c r="BO30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M41" i="2"/>
  <c r="BM40" i="2"/>
  <c r="BM37" i="2"/>
  <c r="BM35" i="2"/>
  <c r="BM34" i="2"/>
  <c r="BM33" i="2"/>
  <c r="BM32" i="2"/>
  <c r="BM31" i="2"/>
  <c r="BM30" i="2"/>
  <c r="BL41" i="2"/>
  <c r="BL40" i="2"/>
  <c r="BL37" i="2"/>
  <c r="BL35" i="2"/>
  <c r="BL34" i="2"/>
  <c r="BL33" i="2"/>
  <c r="BL32" i="2"/>
  <c r="BL31" i="2"/>
  <c r="BL30" i="2"/>
  <c r="BK41" i="2"/>
  <c r="BK40" i="2"/>
  <c r="BK37" i="2"/>
  <c r="BK35" i="2"/>
  <c r="BK34" i="2"/>
  <c r="BK33" i="2"/>
  <c r="BK32" i="2"/>
  <c r="BK31" i="2"/>
  <c r="BK30" i="2"/>
  <c r="BJ40" i="2"/>
  <c r="BJ37" i="2"/>
  <c r="BJ35" i="2"/>
  <c r="BJ34" i="2"/>
  <c r="BJ33" i="2"/>
  <c r="BJ32" i="2"/>
  <c r="BJ31" i="2"/>
  <c r="BJ30" i="2"/>
  <c r="BI41" i="2"/>
  <c r="BI40" i="2"/>
  <c r="BI39" i="2"/>
  <c r="BI38" i="2"/>
  <c r="BI37" i="2"/>
  <c r="BI36" i="2"/>
  <c r="BI35" i="2"/>
  <c r="BI34" i="2"/>
  <c r="BI33" i="2"/>
  <c r="BI32" i="2"/>
  <c r="BI31" i="2"/>
  <c r="BI30" i="2"/>
  <c r="BH41" i="2"/>
  <c r="BH40" i="2"/>
  <c r="BH39" i="2"/>
  <c r="BH38" i="2"/>
  <c r="BH37" i="2"/>
  <c r="BH36" i="2"/>
  <c r="BH35" i="2"/>
  <c r="BH34" i="2"/>
  <c r="BH33" i="2"/>
  <c r="BH32" i="2"/>
  <c r="BH31" i="2"/>
  <c r="BH30" i="2"/>
  <c r="BG41" i="2"/>
  <c r="BG40" i="2"/>
  <c r="BG37" i="2"/>
  <c r="BG35" i="2"/>
  <c r="BG34" i="2"/>
  <c r="BG33" i="2"/>
  <c r="BG32" i="2"/>
  <c r="BG31" i="2"/>
  <c r="BG30" i="2"/>
  <c r="BF41" i="2"/>
  <c r="BF40" i="2"/>
  <c r="BF39" i="2"/>
  <c r="BF38" i="2"/>
  <c r="BF37" i="2"/>
  <c r="BF36" i="2"/>
  <c r="BF35" i="2"/>
  <c r="BF34" i="2"/>
  <c r="BF33" i="2"/>
  <c r="BF32" i="2"/>
  <c r="BF31" i="2"/>
  <c r="BF30" i="2"/>
  <c r="BE41" i="2"/>
  <c r="BE40" i="2"/>
  <c r="BE37" i="2"/>
  <c r="BE35" i="2"/>
  <c r="BE34" i="2"/>
  <c r="BE33" i="2"/>
  <c r="BE32" i="2"/>
  <c r="BE31" i="2"/>
  <c r="BE30" i="2"/>
  <c r="BT34" i="2"/>
  <c r="BT32" i="2"/>
  <c r="BS41" i="2"/>
  <c r="BS40" i="2"/>
  <c r="BS37" i="2"/>
  <c r="BS35" i="2"/>
  <c r="BS34" i="2"/>
  <c r="BS33" i="2"/>
  <c r="BS32" i="2"/>
  <c r="BS31" i="2"/>
  <c r="BS30" i="2"/>
  <c r="BR34" i="2"/>
  <c r="BR32" i="2"/>
  <c r="BQ41" i="2"/>
  <c r="BQ40" i="2"/>
  <c r="BQ37" i="2"/>
  <c r="BQ35" i="2"/>
  <c r="BQ34" i="2"/>
  <c r="BQ33" i="2"/>
  <c r="BQ32" i="2"/>
  <c r="BQ31" i="2"/>
  <c r="BQ30" i="2"/>
  <c r="BD52" i="1"/>
  <c r="BD54" i="1"/>
  <c r="BD55" i="1"/>
  <c r="BD56" i="1"/>
  <c r="BD57" i="1"/>
  <c r="BD58" i="1"/>
  <c r="BD59" i="1"/>
  <c r="BD60" i="1"/>
  <c r="BD61" i="1"/>
  <c r="BD62" i="1"/>
  <c r="BD63" i="1"/>
  <c r="BD51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49" i="1"/>
  <c r="CW40" i="2"/>
  <c r="BU66" i="4"/>
  <c r="CF66" i="4" s="1"/>
  <c r="BU67" i="4"/>
  <c r="CF67" i="4" s="1"/>
  <c r="BU68" i="4"/>
  <c r="CF68" i="4" s="1"/>
  <c r="BU69" i="4"/>
  <c r="CF69" i="4" s="1"/>
  <c r="BU70" i="4"/>
  <c r="CF70" i="4" s="1"/>
  <c r="BU71" i="4"/>
  <c r="CF71" i="4" s="1"/>
  <c r="BU72" i="4"/>
  <c r="CF72" i="4" s="1"/>
  <c r="BU73" i="4"/>
  <c r="CF73" i="4" s="1"/>
  <c r="BU74" i="4"/>
  <c r="CF74" i="4" s="1"/>
  <c r="BU75" i="4"/>
  <c r="CF75" i="4" s="1"/>
  <c r="BU76" i="4"/>
  <c r="CF76" i="4" s="1"/>
  <c r="BU77" i="4"/>
  <c r="CF77" i="4" s="1"/>
  <c r="BU78" i="4"/>
  <c r="CF78" i="4" s="1"/>
  <c r="BU79" i="4"/>
  <c r="CF79" i="4" s="1"/>
  <c r="BU80" i="4"/>
  <c r="CF80" i="4" s="1"/>
  <c r="BU81" i="4"/>
  <c r="CF81" i="4" s="1"/>
  <c r="BU82" i="4"/>
  <c r="CF82" i="4" s="1"/>
  <c r="BU83" i="4"/>
  <c r="CF83" i="4" s="1"/>
  <c r="BU84" i="4"/>
  <c r="CF84" i="4" s="1"/>
  <c r="BU85" i="4"/>
  <c r="CF85" i="4" s="1"/>
  <c r="BU86" i="4"/>
  <c r="CF86" i="4" s="1"/>
  <c r="BU87" i="4"/>
  <c r="CF87" i="4" s="1"/>
  <c r="BU88" i="4"/>
  <c r="CF88" i="4" s="1"/>
  <c r="BU89" i="4"/>
  <c r="CF89" i="4" s="1"/>
  <c r="BU90" i="4"/>
  <c r="CF90" i="4" s="1"/>
  <c r="BU91" i="4"/>
  <c r="CF91" i="4" s="1"/>
  <c r="BU92" i="4"/>
  <c r="CF92" i="4" s="1"/>
  <c r="BU93" i="4"/>
  <c r="CF93" i="4" s="1"/>
  <c r="BU94" i="4"/>
  <c r="CF94" i="4" s="1"/>
  <c r="BU95" i="4"/>
  <c r="CF95" i="4" s="1"/>
  <c r="BU96" i="4"/>
  <c r="CF96" i="4" s="1"/>
  <c r="BU97" i="4"/>
  <c r="CF97" i="4" s="1"/>
  <c r="BU98" i="4"/>
  <c r="CF98" i="4" s="1"/>
  <c r="BU99" i="4"/>
  <c r="CF99" i="4" s="1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BT70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BT72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BT73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BT75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BT76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BT78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BT81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BT84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BT85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BS87" i="4"/>
  <c r="BT87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BS88" i="4"/>
  <c r="BT88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BS90" i="4"/>
  <c r="BT90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BS91" i="4"/>
  <c r="BT91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BS93" i="4"/>
  <c r="BT93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BS96" i="4"/>
  <c r="BT96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BS97" i="4"/>
  <c r="BT97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BS99" i="4"/>
  <c r="BT99" i="4"/>
  <c r="CM66" i="4"/>
  <c r="CN66" i="4"/>
  <c r="CO66" i="4"/>
  <c r="CP66" i="4"/>
  <c r="CQ66" i="4"/>
  <c r="CR66" i="4"/>
  <c r="CS66" i="4"/>
  <c r="CT66" i="4"/>
  <c r="CU66" i="4"/>
  <c r="CV66" i="4"/>
  <c r="CM67" i="4"/>
  <c r="CN67" i="4"/>
  <c r="CO67" i="4"/>
  <c r="CP67" i="4"/>
  <c r="CQ67" i="4"/>
  <c r="CR67" i="4"/>
  <c r="CS67" i="4"/>
  <c r="CT67" i="4"/>
  <c r="CU67" i="4"/>
  <c r="CV67" i="4"/>
  <c r="CM68" i="4"/>
  <c r="CN68" i="4"/>
  <c r="CO68" i="4"/>
  <c r="CP68" i="4"/>
  <c r="CQ68" i="4"/>
  <c r="CR68" i="4"/>
  <c r="CS68" i="4"/>
  <c r="CT68" i="4"/>
  <c r="CU68" i="4"/>
  <c r="CV68" i="4"/>
  <c r="CM69" i="4"/>
  <c r="CN69" i="4"/>
  <c r="CO69" i="4"/>
  <c r="CP69" i="4"/>
  <c r="CQ69" i="4"/>
  <c r="CR69" i="4"/>
  <c r="CS69" i="4"/>
  <c r="CT69" i="4"/>
  <c r="CU69" i="4"/>
  <c r="CV69" i="4"/>
  <c r="CM70" i="4"/>
  <c r="CN70" i="4"/>
  <c r="CO70" i="4"/>
  <c r="CP70" i="4"/>
  <c r="CQ70" i="4"/>
  <c r="CR70" i="4"/>
  <c r="CS70" i="4"/>
  <c r="CT70" i="4"/>
  <c r="CU70" i="4"/>
  <c r="CV70" i="4"/>
  <c r="CM71" i="4"/>
  <c r="CN71" i="4"/>
  <c r="CO71" i="4"/>
  <c r="CP71" i="4"/>
  <c r="CQ71" i="4"/>
  <c r="CR71" i="4"/>
  <c r="CS71" i="4"/>
  <c r="CT71" i="4"/>
  <c r="CU71" i="4"/>
  <c r="CV71" i="4"/>
  <c r="CM72" i="4"/>
  <c r="CN72" i="4"/>
  <c r="CO72" i="4"/>
  <c r="CP72" i="4"/>
  <c r="CQ72" i="4"/>
  <c r="CR72" i="4"/>
  <c r="CS72" i="4"/>
  <c r="CT72" i="4"/>
  <c r="CU72" i="4"/>
  <c r="CV72" i="4"/>
  <c r="CM73" i="4"/>
  <c r="CN73" i="4"/>
  <c r="CO73" i="4"/>
  <c r="CP73" i="4"/>
  <c r="CQ73" i="4"/>
  <c r="CR73" i="4"/>
  <c r="CS73" i="4"/>
  <c r="CT73" i="4"/>
  <c r="CU73" i="4"/>
  <c r="CV73" i="4"/>
  <c r="CM74" i="4"/>
  <c r="CN74" i="4"/>
  <c r="CO74" i="4"/>
  <c r="CP74" i="4"/>
  <c r="CQ74" i="4"/>
  <c r="CR74" i="4"/>
  <c r="CS74" i="4"/>
  <c r="CT74" i="4"/>
  <c r="CU74" i="4"/>
  <c r="CV74" i="4"/>
  <c r="CM75" i="4"/>
  <c r="CN75" i="4"/>
  <c r="CO75" i="4"/>
  <c r="CP75" i="4"/>
  <c r="CQ75" i="4"/>
  <c r="CR75" i="4"/>
  <c r="CS75" i="4"/>
  <c r="CT75" i="4"/>
  <c r="CU75" i="4"/>
  <c r="CV75" i="4"/>
  <c r="CM76" i="4"/>
  <c r="CN76" i="4"/>
  <c r="CO76" i="4"/>
  <c r="CP76" i="4"/>
  <c r="CQ76" i="4"/>
  <c r="CR76" i="4"/>
  <c r="CS76" i="4"/>
  <c r="CT76" i="4"/>
  <c r="CU76" i="4"/>
  <c r="CV76" i="4"/>
  <c r="CM77" i="4"/>
  <c r="CN77" i="4"/>
  <c r="CO77" i="4"/>
  <c r="CP77" i="4"/>
  <c r="CQ77" i="4"/>
  <c r="CR77" i="4"/>
  <c r="CS77" i="4"/>
  <c r="CT77" i="4"/>
  <c r="CU77" i="4"/>
  <c r="CV77" i="4"/>
  <c r="CM78" i="4"/>
  <c r="CN78" i="4"/>
  <c r="CO78" i="4"/>
  <c r="CP78" i="4"/>
  <c r="CQ78" i="4"/>
  <c r="CR78" i="4"/>
  <c r="CS78" i="4"/>
  <c r="CT78" i="4"/>
  <c r="CU78" i="4"/>
  <c r="CV78" i="4"/>
  <c r="CM79" i="4"/>
  <c r="CN79" i="4"/>
  <c r="CO79" i="4"/>
  <c r="CP79" i="4"/>
  <c r="CQ79" i="4"/>
  <c r="CR79" i="4"/>
  <c r="CS79" i="4"/>
  <c r="CT79" i="4"/>
  <c r="CU79" i="4"/>
  <c r="CV79" i="4"/>
  <c r="CM80" i="4"/>
  <c r="CN80" i="4"/>
  <c r="CO80" i="4"/>
  <c r="CP80" i="4"/>
  <c r="CQ80" i="4"/>
  <c r="CR80" i="4"/>
  <c r="CS80" i="4"/>
  <c r="CT80" i="4"/>
  <c r="CU80" i="4"/>
  <c r="CV80" i="4"/>
  <c r="CM81" i="4"/>
  <c r="CN81" i="4"/>
  <c r="CO81" i="4"/>
  <c r="CP81" i="4"/>
  <c r="CQ81" i="4"/>
  <c r="CR81" i="4"/>
  <c r="CS81" i="4"/>
  <c r="CT81" i="4"/>
  <c r="CU81" i="4"/>
  <c r="CV81" i="4"/>
  <c r="CM82" i="4"/>
  <c r="CN82" i="4"/>
  <c r="CO82" i="4"/>
  <c r="CP82" i="4"/>
  <c r="CQ82" i="4"/>
  <c r="CR82" i="4"/>
  <c r="CS82" i="4"/>
  <c r="CT82" i="4"/>
  <c r="CU82" i="4"/>
  <c r="CV82" i="4"/>
  <c r="CM83" i="4"/>
  <c r="CN83" i="4"/>
  <c r="CO83" i="4"/>
  <c r="CP83" i="4"/>
  <c r="CQ83" i="4"/>
  <c r="CR83" i="4"/>
  <c r="CS83" i="4"/>
  <c r="CT83" i="4"/>
  <c r="CU83" i="4"/>
  <c r="CV83" i="4"/>
  <c r="CM84" i="4"/>
  <c r="CN84" i="4"/>
  <c r="CO84" i="4"/>
  <c r="CP84" i="4"/>
  <c r="CQ84" i="4"/>
  <c r="CR84" i="4"/>
  <c r="CS84" i="4"/>
  <c r="CT84" i="4"/>
  <c r="CU84" i="4"/>
  <c r="CV84" i="4"/>
  <c r="CM85" i="4"/>
  <c r="CN85" i="4"/>
  <c r="CO85" i="4"/>
  <c r="CP85" i="4"/>
  <c r="CQ85" i="4"/>
  <c r="CR85" i="4"/>
  <c r="CS85" i="4"/>
  <c r="CT85" i="4"/>
  <c r="CU85" i="4"/>
  <c r="CV85" i="4"/>
  <c r="CM86" i="4"/>
  <c r="CN86" i="4"/>
  <c r="CO86" i="4"/>
  <c r="CP86" i="4"/>
  <c r="CQ86" i="4"/>
  <c r="CR86" i="4"/>
  <c r="CS86" i="4"/>
  <c r="CT86" i="4"/>
  <c r="CU86" i="4"/>
  <c r="CV86" i="4"/>
  <c r="CM87" i="4"/>
  <c r="CN87" i="4"/>
  <c r="CO87" i="4"/>
  <c r="CP87" i="4"/>
  <c r="CQ87" i="4"/>
  <c r="CR87" i="4"/>
  <c r="CS87" i="4"/>
  <c r="CT87" i="4"/>
  <c r="CU87" i="4"/>
  <c r="CV87" i="4"/>
  <c r="CM88" i="4"/>
  <c r="CN88" i="4"/>
  <c r="CO88" i="4"/>
  <c r="CP88" i="4"/>
  <c r="CQ88" i="4"/>
  <c r="CR88" i="4"/>
  <c r="CS88" i="4"/>
  <c r="CT88" i="4"/>
  <c r="CU88" i="4"/>
  <c r="CV88" i="4"/>
  <c r="CM89" i="4"/>
  <c r="CN89" i="4"/>
  <c r="CO89" i="4"/>
  <c r="CP89" i="4"/>
  <c r="CQ89" i="4"/>
  <c r="CR89" i="4"/>
  <c r="CS89" i="4"/>
  <c r="CT89" i="4"/>
  <c r="CU89" i="4"/>
  <c r="CV89" i="4"/>
  <c r="CM90" i="4"/>
  <c r="CN90" i="4"/>
  <c r="CO90" i="4"/>
  <c r="CP90" i="4"/>
  <c r="CQ90" i="4"/>
  <c r="CR90" i="4"/>
  <c r="CS90" i="4"/>
  <c r="CT90" i="4"/>
  <c r="CU90" i="4"/>
  <c r="CV90" i="4"/>
  <c r="CM91" i="4"/>
  <c r="CN91" i="4"/>
  <c r="CO91" i="4"/>
  <c r="CP91" i="4"/>
  <c r="CQ91" i="4"/>
  <c r="CR91" i="4"/>
  <c r="CS91" i="4"/>
  <c r="CT91" i="4"/>
  <c r="CU91" i="4"/>
  <c r="CV91" i="4"/>
  <c r="CM92" i="4"/>
  <c r="CN92" i="4"/>
  <c r="CO92" i="4"/>
  <c r="CP92" i="4"/>
  <c r="CQ92" i="4"/>
  <c r="CR92" i="4"/>
  <c r="CS92" i="4"/>
  <c r="CT92" i="4"/>
  <c r="CU92" i="4"/>
  <c r="CV92" i="4"/>
  <c r="CM93" i="4"/>
  <c r="CN93" i="4"/>
  <c r="CO93" i="4"/>
  <c r="CP93" i="4"/>
  <c r="CQ93" i="4"/>
  <c r="CR93" i="4"/>
  <c r="CS93" i="4"/>
  <c r="CT93" i="4"/>
  <c r="CU93" i="4"/>
  <c r="CV93" i="4"/>
  <c r="CM94" i="4"/>
  <c r="CN94" i="4"/>
  <c r="CO94" i="4"/>
  <c r="CP94" i="4"/>
  <c r="CQ94" i="4"/>
  <c r="CR94" i="4"/>
  <c r="CS94" i="4"/>
  <c r="CT94" i="4"/>
  <c r="CU94" i="4"/>
  <c r="CV94" i="4"/>
  <c r="CM95" i="4"/>
  <c r="CN95" i="4"/>
  <c r="CO95" i="4"/>
  <c r="CP95" i="4"/>
  <c r="CQ95" i="4"/>
  <c r="CR95" i="4"/>
  <c r="CS95" i="4"/>
  <c r="CT95" i="4"/>
  <c r="CU95" i="4"/>
  <c r="CV95" i="4"/>
  <c r="CM96" i="4"/>
  <c r="CN96" i="4"/>
  <c r="CO96" i="4"/>
  <c r="CP96" i="4"/>
  <c r="CQ96" i="4"/>
  <c r="CR96" i="4"/>
  <c r="CS96" i="4"/>
  <c r="CT96" i="4"/>
  <c r="CU96" i="4"/>
  <c r="CV96" i="4"/>
  <c r="CM97" i="4"/>
  <c r="CN97" i="4"/>
  <c r="CO97" i="4"/>
  <c r="CP97" i="4"/>
  <c r="CQ97" i="4"/>
  <c r="CR97" i="4"/>
  <c r="CS97" i="4"/>
  <c r="CT97" i="4"/>
  <c r="CU97" i="4"/>
  <c r="CV97" i="4"/>
  <c r="CM98" i="4"/>
  <c r="CN98" i="4"/>
  <c r="CO98" i="4"/>
  <c r="CP98" i="4"/>
  <c r="CQ98" i="4"/>
  <c r="CR98" i="4"/>
  <c r="CS98" i="4"/>
  <c r="CT98" i="4"/>
  <c r="CU98" i="4"/>
  <c r="CV98" i="4"/>
  <c r="CM99" i="4"/>
  <c r="CN99" i="4"/>
  <c r="CO99" i="4"/>
  <c r="CP99" i="4"/>
  <c r="CQ99" i="4"/>
  <c r="CR99" i="4"/>
  <c r="CS99" i="4"/>
  <c r="CT99" i="4"/>
  <c r="CU99" i="4"/>
  <c r="CV99" i="4"/>
  <c r="CX55" i="1"/>
  <c r="CY55" i="1"/>
  <c r="CZ55" i="1"/>
  <c r="DA55" i="1"/>
  <c r="DB55" i="1"/>
  <c r="DC55" i="1"/>
  <c r="DD55" i="1"/>
  <c r="DE55" i="1"/>
  <c r="DF55" i="1"/>
  <c r="DG55" i="1"/>
  <c r="CX56" i="1"/>
  <c r="CY56" i="1"/>
  <c r="CZ56" i="1"/>
  <c r="DA56" i="1"/>
  <c r="DB56" i="1"/>
  <c r="DC56" i="1"/>
  <c r="DD56" i="1"/>
  <c r="DE56" i="1"/>
  <c r="DF56" i="1"/>
  <c r="DG56" i="1"/>
  <c r="CX57" i="1"/>
  <c r="CY57" i="1"/>
  <c r="CZ57" i="1"/>
  <c r="DA57" i="1"/>
  <c r="DB57" i="1"/>
  <c r="DC57" i="1"/>
  <c r="DD57" i="1"/>
  <c r="DE57" i="1"/>
  <c r="DF57" i="1"/>
  <c r="DG57" i="1"/>
  <c r="CX58" i="1"/>
  <c r="CY58" i="1"/>
  <c r="CZ58" i="1"/>
  <c r="DA58" i="1"/>
  <c r="DB58" i="1"/>
  <c r="DC58" i="1"/>
  <c r="DD58" i="1"/>
  <c r="DE58" i="1"/>
  <c r="DF58" i="1"/>
  <c r="DG58" i="1"/>
  <c r="CX59" i="1"/>
  <c r="CY59" i="1"/>
  <c r="CZ59" i="1"/>
  <c r="DA59" i="1"/>
  <c r="DB59" i="1"/>
  <c r="DC59" i="1"/>
  <c r="DD59" i="1"/>
  <c r="DE59" i="1"/>
  <c r="DF59" i="1"/>
  <c r="DG59" i="1"/>
  <c r="CX60" i="1"/>
  <c r="CY60" i="1"/>
  <c r="CZ60" i="1"/>
  <c r="DA60" i="1"/>
  <c r="DB60" i="1"/>
  <c r="DC60" i="1"/>
  <c r="DD60" i="1"/>
  <c r="DE60" i="1"/>
  <c r="DF60" i="1"/>
  <c r="DG60" i="1"/>
  <c r="CX61" i="1"/>
  <c r="CY61" i="1"/>
  <c r="CZ61" i="1"/>
  <c r="DA61" i="1"/>
  <c r="DB61" i="1"/>
  <c r="DC61" i="1"/>
  <c r="DD61" i="1"/>
  <c r="DE61" i="1"/>
  <c r="DF61" i="1"/>
  <c r="DG61" i="1"/>
  <c r="CX62" i="1"/>
  <c r="CY62" i="1"/>
  <c r="CZ62" i="1"/>
  <c r="DA62" i="1"/>
  <c r="DB62" i="1"/>
  <c r="DC62" i="1"/>
  <c r="DD62" i="1"/>
  <c r="DE62" i="1"/>
  <c r="DF62" i="1"/>
  <c r="DG62" i="1"/>
  <c r="CX63" i="1"/>
  <c r="CY63" i="1"/>
  <c r="CZ63" i="1"/>
  <c r="DA63" i="1"/>
  <c r="DB63" i="1"/>
  <c r="DC63" i="1"/>
  <c r="DD63" i="1"/>
  <c r="DE63" i="1"/>
  <c r="DF63" i="1"/>
  <c r="DG63" i="1"/>
  <c r="CM55" i="1"/>
  <c r="CN55" i="1"/>
  <c r="CO55" i="1"/>
  <c r="CP55" i="1"/>
  <c r="CQ55" i="1"/>
  <c r="CR55" i="1"/>
  <c r="CS55" i="1"/>
  <c r="CT55" i="1"/>
  <c r="CU55" i="1"/>
  <c r="CV55" i="1"/>
  <c r="CM56" i="1"/>
  <c r="CN56" i="1"/>
  <c r="CO56" i="1"/>
  <c r="CP56" i="1"/>
  <c r="CQ56" i="1"/>
  <c r="CR56" i="1"/>
  <c r="CS56" i="1"/>
  <c r="CT56" i="1"/>
  <c r="CU56" i="1"/>
  <c r="CV56" i="1"/>
  <c r="CM57" i="1"/>
  <c r="CN57" i="1"/>
  <c r="CO57" i="1"/>
  <c r="CP57" i="1"/>
  <c r="CQ57" i="1"/>
  <c r="CR57" i="1"/>
  <c r="CS57" i="1"/>
  <c r="CT57" i="1"/>
  <c r="CU57" i="1"/>
  <c r="CV57" i="1"/>
  <c r="CM58" i="1"/>
  <c r="CN58" i="1"/>
  <c r="CO58" i="1"/>
  <c r="CP58" i="1"/>
  <c r="CQ58" i="1"/>
  <c r="CR58" i="1"/>
  <c r="CS58" i="1"/>
  <c r="CT58" i="1"/>
  <c r="CU58" i="1"/>
  <c r="CV58" i="1"/>
  <c r="CM59" i="1"/>
  <c r="CN59" i="1"/>
  <c r="CO59" i="1"/>
  <c r="CP59" i="1"/>
  <c r="CQ59" i="1"/>
  <c r="CR59" i="1"/>
  <c r="CS59" i="1"/>
  <c r="CT59" i="1"/>
  <c r="CU59" i="1"/>
  <c r="CV59" i="1"/>
  <c r="CM60" i="1"/>
  <c r="CN60" i="1"/>
  <c r="CO60" i="1"/>
  <c r="CP60" i="1"/>
  <c r="CQ60" i="1"/>
  <c r="CR60" i="1"/>
  <c r="CS60" i="1"/>
  <c r="CT60" i="1"/>
  <c r="CU60" i="1"/>
  <c r="CV60" i="1"/>
  <c r="CM61" i="1"/>
  <c r="CN61" i="1"/>
  <c r="CO61" i="1"/>
  <c r="CP61" i="1"/>
  <c r="CQ61" i="1"/>
  <c r="CR61" i="1"/>
  <c r="CS61" i="1"/>
  <c r="CT61" i="1"/>
  <c r="CU61" i="1"/>
  <c r="CV61" i="1"/>
  <c r="CM62" i="1"/>
  <c r="CN62" i="1"/>
  <c r="CO62" i="1"/>
  <c r="CP62" i="1"/>
  <c r="CQ62" i="1"/>
  <c r="CR62" i="1"/>
  <c r="CS62" i="1"/>
  <c r="CT62" i="1"/>
  <c r="CU62" i="1"/>
  <c r="CV62" i="1"/>
  <c r="CM63" i="1"/>
  <c r="CN63" i="1"/>
  <c r="CO63" i="1"/>
  <c r="CP63" i="1"/>
  <c r="CQ63" i="1"/>
  <c r="CR63" i="1"/>
  <c r="CS63" i="1"/>
  <c r="CT63" i="1"/>
  <c r="CU63" i="1"/>
  <c r="CV63" i="1"/>
  <c r="DC51" i="1"/>
  <c r="DD51" i="1"/>
  <c r="DE51" i="1"/>
  <c r="DF51" i="1"/>
  <c r="DG51" i="1"/>
  <c r="DC52" i="1"/>
  <c r="DD52" i="1"/>
  <c r="DE52" i="1"/>
  <c r="DF52" i="1"/>
  <c r="DG52" i="1"/>
  <c r="DC53" i="1"/>
  <c r="DD53" i="1"/>
  <c r="DE53" i="1"/>
  <c r="DF53" i="1"/>
  <c r="DG53" i="1"/>
  <c r="DC54" i="1"/>
  <c r="DD54" i="1"/>
  <c r="DE54" i="1"/>
  <c r="DF54" i="1"/>
  <c r="DG54" i="1"/>
  <c r="CX51" i="1"/>
  <c r="CY51" i="1"/>
  <c r="CZ51" i="1"/>
  <c r="DA51" i="1"/>
  <c r="DB51" i="1"/>
  <c r="CX52" i="1"/>
  <c r="CY52" i="1"/>
  <c r="CZ52" i="1"/>
  <c r="DA52" i="1"/>
  <c r="DB52" i="1"/>
  <c r="CX53" i="1"/>
  <c r="CY53" i="1"/>
  <c r="CZ53" i="1"/>
  <c r="DA53" i="1"/>
  <c r="DB53" i="1"/>
  <c r="CX54" i="1"/>
  <c r="CY54" i="1"/>
  <c r="CZ54" i="1"/>
  <c r="DA54" i="1"/>
  <c r="DB54" i="1"/>
  <c r="CM51" i="1"/>
  <c r="CN51" i="1"/>
  <c r="CO51" i="1"/>
  <c r="CP51" i="1"/>
  <c r="CQ51" i="1"/>
  <c r="CR51" i="1"/>
  <c r="CS51" i="1"/>
  <c r="CT51" i="1"/>
  <c r="CU51" i="1"/>
  <c r="CV51" i="1"/>
  <c r="CM52" i="1"/>
  <c r="CN52" i="1"/>
  <c r="CO52" i="1"/>
  <c r="CP52" i="1"/>
  <c r="CQ52" i="1"/>
  <c r="CR52" i="1"/>
  <c r="CS52" i="1"/>
  <c r="CT52" i="1"/>
  <c r="CU52" i="1"/>
  <c r="CV52" i="1"/>
  <c r="CM53" i="1"/>
  <c r="CN53" i="1"/>
  <c r="CO53" i="1"/>
  <c r="CP53" i="1"/>
  <c r="CQ53" i="1"/>
  <c r="CR53" i="1"/>
  <c r="CS53" i="1"/>
  <c r="CT53" i="1"/>
  <c r="CU53" i="1"/>
  <c r="CV53" i="1"/>
  <c r="CM54" i="1"/>
  <c r="CN54" i="1"/>
  <c r="CO54" i="1"/>
  <c r="CP54" i="1"/>
  <c r="CQ54" i="1"/>
  <c r="CR54" i="1"/>
  <c r="CS54" i="1"/>
  <c r="CT54" i="1"/>
  <c r="CU54" i="1"/>
  <c r="CV54" i="1"/>
  <c r="CB72" i="4" l="1"/>
  <c r="CA72" i="4"/>
  <c r="CD81" i="4"/>
  <c r="CC81" i="4"/>
  <c r="CE78" i="4"/>
  <c r="BY92" i="4"/>
  <c r="BZ72" i="4"/>
  <c r="BZ95" i="4"/>
  <c r="CI94" i="4"/>
  <c r="CI93" i="4"/>
  <c r="CE87" i="4"/>
  <c r="CD87" i="4"/>
  <c r="CC87" i="4"/>
  <c r="CE93" i="4"/>
  <c r="CA87" i="4"/>
  <c r="CE71" i="4"/>
  <c r="CB93" i="4"/>
  <c r="CD71" i="4"/>
  <c r="CA93" i="4"/>
  <c r="CC71" i="4"/>
  <c r="CB71" i="4"/>
  <c r="CJ89" i="4"/>
  <c r="CD78" i="4"/>
  <c r="CI89" i="4"/>
  <c r="CB78" i="4"/>
  <c r="CE89" i="4"/>
  <c r="CE76" i="4"/>
  <c r="CE97" i="4"/>
  <c r="CD89" i="4"/>
  <c r="CD76" i="4"/>
  <c r="CD97" i="4"/>
  <c r="CC89" i="4"/>
  <c r="CC76" i="4"/>
  <c r="CC97" i="4"/>
  <c r="CA89" i="4"/>
  <c r="CB76" i="4"/>
  <c r="CA97" i="4"/>
  <c r="CA88" i="4"/>
  <c r="CA76" i="4"/>
  <c r="CD95" i="4"/>
  <c r="BZ88" i="4"/>
  <c r="BZ76" i="4"/>
  <c r="CC95" i="4"/>
  <c r="BY88" i="4"/>
  <c r="CC72" i="4"/>
  <c r="CJ97" i="4"/>
  <c r="CI95" i="4"/>
  <c r="BY94" i="4"/>
  <c r="CA92" i="4"/>
  <c r="CC88" i="4"/>
  <c r="CC83" i="4"/>
  <c r="CE79" i="4"/>
  <c r="CA77" i="4"/>
  <c r="CI97" i="4"/>
  <c r="CE95" i="4"/>
  <c r="CJ93" i="4"/>
  <c r="BZ92" i="4"/>
  <c r="CB88" i="4"/>
  <c r="CE82" i="4"/>
  <c r="CD79" i="4"/>
  <c r="BZ77" i="4"/>
  <c r="CD82" i="4"/>
  <c r="CC79" i="4"/>
  <c r="CC82" i="4"/>
  <c r="CB79" i="4"/>
  <c r="CB95" i="4"/>
  <c r="CD93" i="4"/>
  <c r="CB82" i="4"/>
  <c r="CA79" i="4"/>
  <c r="CJ99" i="4"/>
  <c r="CB97" i="4"/>
  <c r="CA95" i="4"/>
  <c r="CC93" i="4"/>
  <c r="CE81" i="4"/>
  <c r="BZ79" i="4"/>
  <c r="CD99" i="4"/>
  <c r="CI96" i="4"/>
  <c r="CJ94" i="4"/>
  <c r="BZ93" i="4"/>
  <c r="CB89" i="4"/>
  <c r="CB87" i="4"/>
  <c r="CB81" i="4"/>
  <c r="CC78" i="4"/>
  <c r="CE73" i="4"/>
  <c r="CA71" i="4"/>
  <c r="CC99" i="4"/>
  <c r="CE96" i="4"/>
  <c r="BY93" i="4"/>
  <c r="CA81" i="4"/>
  <c r="CD73" i="4"/>
  <c r="CJ98" i="4"/>
  <c r="CD96" i="4"/>
  <c r="CE94" i="4"/>
  <c r="CJ92" i="4"/>
  <c r="BZ89" i="4"/>
  <c r="BZ87" i="4"/>
  <c r="CE80" i="4"/>
  <c r="CA78" i="4"/>
  <c r="CC73" i="4"/>
  <c r="CI98" i="4"/>
  <c r="CC96" i="4"/>
  <c r="CD94" i="4"/>
  <c r="CI92" i="4"/>
  <c r="BY89" i="4"/>
  <c r="CE85" i="4"/>
  <c r="CD80" i="4"/>
  <c r="BZ78" i="4"/>
  <c r="CB73" i="4"/>
  <c r="CE98" i="4"/>
  <c r="CB96" i="4"/>
  <c r="CC94" i="4"/>
  <c r="CE92" i="4"/>
  <c r="CJ88" i="4"/>
  <c r="CE84" i="4"/>
  <c r="CC80" i="4"/>
  <c r="CE77" i="4"/>
  <c r="CA73" i="4"/>
  <c r="CI99" i="4"/>
  <c r="CE99" i="4"/>
  <c r="CJ96" i="4"/>
  <c r="BY95" i="4"/>
  <c r="CD98" i="4"/>
  <c r="CA96" i="4"/>
  <c r="CB94" i="4"/>
  <c r="CD92" i="4"/>
  <c r="CI88" i="4"/>
  <c r="CD84" i="4"/>
  <c r="CB80" i="4"/>
  <c r="CD77" i="4"/>
  <c r="BZ73" i="4"/>
  <c r="CC98" i="4"/>
  <c r="BZ96" i="4"/>
  <c r="CA94" i="4"/>
  <c r="CC92" i="4"/>
  <c r="CE88" i="4"/>
  <c r="CE83" i="4"/>
  <c r="CA80" i="4"/>
  <c r="CC77" i="4"/>
  <c r="CE72" i="4"/>
  <c r="CB98" i="4"/>
  <c r="CJ95" i="4"/>
  <c r="BZ94" i="4"/>
  <c r="CB92" i="4"/>
  <c r="CD88" i="4"/>
  <c r="CD83" i="4"/>
  <c r="BZ80" i="4"/>
  <c r="CB77" i="4"/>
  <c r="CD72" i="4"/>
  <c r="CE75" i="4"/>
  <c r="CE74" i="4"/>
  <c r="CE70" i="4"/>
  <c r="CE69" i="4"/>
  <c r="CE68" i="4"/>
  <c r="CE67" i="4"/>
  <c r="CE66" i="4"/>
  <c r="CD75" i="4"/>
  <c r="CD74" i="4"/>
  <c r="CD70" i="4"/>
  <c r="CD69" i="4"/>
  <c r="CD68" i="4"/>
  <c r="CD67" i="4"/>
  <c r="CD66" i="4"/>
  <c r="CC75" i="4"/>
  <c r="CC74" i="4"/>
  <c r="CC70" i="4"/>
  <c r="CC69" i="4"/>
  <c r="CC68" i="4"/>
  <c r="CC67" i="4"/>
  <c r="CC66" i="4"/>
  <c r="CB75" i="4"/>
  <c r="CB74" i="4"/>
  <c r="CB70" i="4"/>
  <c r="CB69" i="4"/>
  <c r="CB68" i="4"/>
  <c r="CB67" i="4"/>
  <c r="CB66" i="4"/>
  <c r="CA75" i="4"/>
  <c r="CA74" i="4"/>
  <c r="CA70" i="4"/>
  <c r="CA69" i="4"/>
  <c r="CA68" i="4"/>
  <c r="CA67" i="4"/>
  <c r="CA66" i="4"/>
  <c r="BZ75" i="4"/>
  <c r="BZ74" i="4"/>
  <c r="BZ71" i="4"/>
  <c r="BZ70" i="4"/>
  <c r="BZ69" i="4"/>
  <c r="BZ68" i="4"/>
  <c r="BZ67" i="4"/>
  <c r="BZ66" i="4"/>
  <c r="BY91" i="4"/>
  <c r="BY90" i="4"/>
  <c r="BY87" i="4"/>
  <c r="BY86" i="4"/>
  <c r="BY85" i="4"/>
  <c r="BY84" i="4"/>
  <c r="BY83" i="4"/>
  <c r="BY82" i="4"/>
  <c r="BY81" i="4"/>
  <c r="BY80" i="4"/>
  <c r="BY79" i="4"/>
  <c r="BY78" i="4"/>
  <c r="BY77" i="4"/>
  <c r="BY76" i="4"/>
  <c r="BY75" i="4"/>
  <c r="BY74" i="4"/>
  <c r="BY73" i="4"/>
  <c r="BY72" i="4"/>
  <c r="BY71" i="4"/>
  <c r="BY70" i="4"/>
  <c r="BY69" i="4"/>
  <c r="BY68" i="4"/>
  <c r="BY67" i="4"/>
  <c r="BY66" i="4"/>
  <c r="BX99" i="4"/>
  <c r="BX98" i="4"/>
  <c r="BX97" i="4"/>
  <c r="BX96" i="4"/>
  <c r="BX95" i="4"/>
  <c r="BX94" i="4"/>
  <c r="BX93" i="4"/>
  <c r="BX92" i="4"/>
  <c r="BX91" i="4"/>
  <c r="BX90" i="4"/>
  <c r="BX89" i="4"/>
  <c r="BX88" i="4"/>
  <c r="BX87" i="4"/>
  <c r="BX86" i="4"/>
  <c r="BX85" i="4"/>
  <c r="BX84" i="4"/>
  <c r="BX83" i="4"/>
  <c r="BX82" i="4"/>
  <c r="BX81" i="4"/>
  <c r="BX80" i="4"/>
  <c r="BX79" i="4"/>
  <c r="BX78" i="4"/>
  <c r="BX77" i="4"/>
  <c r="BX76" i="4"/>
  <c r="BX75" i="4"/>
  <c r="BX74" i="4"/>
  <c r="BX73" i="4"/>
  <c r="BX72" i="4"/>
  <c r="BX71" i="4"/>
  <c r="BX70" i="4"/>
  <c r="BX69" i="4"/>
  <c r="BX68" i="4"/>
  <c r="BX67" i="4"/>
  <c r="BX66" i="4"/>
  <c r="CD86" i="4"/>
  <c r="CC91" i="4"/>
  <c r="CC90" i="4"/>
  <c r="CC86" i="4"/>
  <c r="CC85" i="4"/>
  <c r="CC84" i="4"/>
  <c r="CB99" i="4"/>
  <c r="CB91" i="4"/>
  <c r="CB90" i="4"/>
  <c r="CB86" i="4"/>
  <c r="CB85" i="4"/>
  <c r="CB84" i="4"/>
  <c r="CB83" i="4"/>
  <c r="CA99" i="4"/>
  <c r="CA98" i="4"/>
  <c r="CA91" i="4"/>
  <c r="CA90" i="4"/>
  <c r="CA86" i="4"/>
  <c r="CA85" i="4"/>
  <c r="CA84" i="4"/>
  <c r="CA83" i="4"/>
  <c r="CA82" i="4"/>
  <c r="BZ99" i="4"/>
  <c r="BZ98" i="4"/>
  <c r="BZ97" i="4"/>
  <c r="BZ91" i="4"/>
  <c r="BZ90" i="4"/>
  <c r="BZ86" i="4"/>
  <c r="BZ85" i="4"/>
  <c r="BZ84" i="4"/>
  <c r="BZ83" i="4"/>
  <c r="BZ82" i="4"/>
  <c r="BZ81" i="4"/>
  <c r="BY99" i="4"/>
  <c r="BY98" i="4"/>
  <c r="BY97" i="4"/>
  <c r="BY96" i="4"/>
  <c r="BW99" i="4"/>
  <c r="BW98" i="4"/>
  <c r="BW97" i="4"/>
  <c r="BW96" i="4"/>
  <c r="BW95" i="4"/>
  <c r="BW94" i="4"/>
  <c r="BW93" i="4"/>
  <c r="BW92" i="4"/>
  <c r="BW91" i="4"/>
  <c r="BW90" i="4"/>
  <c r="BW89" i="4"/>
  <c r="BW88" i="4"/>
  <c r="BW87" i="4"/>
  <c r="BW86" i="4"/>
  <c r="BW85" i="4"/>
  <c r="BW84" i="4"/>
  <c r="BW83" i="4"/>
  <c r="BW82" i="4"/>
  <c r="BW81" i="4"/>
  <c r="BW80" i="4"/>
  <c r="BW79" i="4"/>
  <c r="BW78" i="4"/>
  <c r="BW77" i="4"/>
  <c r="BW76" i="4"/>
  <c r="BW75" i="4"/>
  <c r="BW74" i="4"/>
  <c r="BW73" i="4"/>
  <c r="BW72" i="4"/>
  <c r="BW71" i="4"/>
  <c r="BW70" i="4"/>
  <c r="BW69" i="4"/>
  <c r="BW68" i="4"/>
  <c r="BW67" i="4"/>
  <c r="BW66" i="4"/>
  <c r="CE91" i="4"/>
  <c r="CE90" i="4"/>
  <c r="CE86" i="4"/>
  <c r="CD91" i="4"/>
  <c r="CD90" i="4"/>
  <c r="CD85" i="4"/>
  <c r="BV99" i="4"/>
  <c r="BV98" i="4"/>
  <c r="BV97" i="4"/>
  <c r="BV96" i="4"/>
  <c r="BV95" i="4"/>
  <c r="BV94" i="4"/>
  <c r="BV93" i="4"/>
  <c r="BV92" i="4"/>
  <c r="BV91" i="4"/>
  <c r="BV90" i="4"/>
  <c r="BV89" i="4"/>
  <c r="BV88" i="4"/>
  <c r="BV87" i="4"/>
  <c r="BV86" i="4"/>
  <c r="BV85" i="4"/>
  <c r="BV84" i="4"/>
  <c r="BV83" i="4"/>
  <c r="BV82" i="4"/>
  <c r="BV81" i="4"/>
  <c r="BV80" i="4"/>
  <c r="BV79" i="4"/>
  <c r="BV78" i="4"/>
  <c r="BV77" i="4"/>
  <c r="BV76" i="4"/>
  <c r="BV75" i="4"/>
  <c r="BV74" i="4"/>
  <c r="BV73" i="4"/>
  <c r="BV72" i="4"/>
  <c r="BV71" i="4"/>
  <c r="BV70" i="4"/>
  <c r="BV69" i="4"/>
  <c r="BV68" i="4"/>
  <c r="BV67" i="4"/>
  <c r="BV66" i="4"/>
  <c r="CK99" i="4"/>
  <c r="CK98" i="4"/>
  <c r="CK97" i="4"/>
  <c r="CK96" i="4"/>
  <c r="CK95" i="4"/>
  <c r="CK94" i="4"/>
  <c r="CK93" i="4"/>
  <c r="CK92" i="4"/>
  <c r="CK91" i="4"/>
  <c r="CK90" i="4"/>
  <c r="CK89" i="4"/>
  <c r="CK88" i="4"/>
  <c r="CK87" i="4"/>
  <c r="CK86" i="4"/>
  <c r="CK85" i="4"/>
  <c r="CK84" i="4"/>
  <c r="CK83" i="4"/>
  <c r="CK82" i="4"/>
  <c r="CK81" i="4"/>
  <c r="CK80" i="4"/>
  <c r="CK79" i="4"/>
  <c r="CK78" i="4"/>
  <c r="CK77" i="4"/>
  <c r="CK76" i="4"/>
  <c r="CK75" i="4"/>
  <c r="CK74" i="4"/>
  <c r="CK73" i="4"/>
  <c r="CK72" i="4"/>
  <c r="CK71" i="4"/>
  <c r="CK70" i="4"/>
  <c r="CK69" i="4"/>
  <c r="CK68" i="4"/>
  <c r="CK67" i="4"/>
  <c r="CK66" i="4"/>
  <c r="CJ91" i="4"/>
  <c r="CJ90" i="4"/>
  <c r="CJ87" i="4"/>
  <c r="CJ86" i="4"/>
  <c r="CJ85" i="4"/>
  <c r="CJ84" i="4"/>
  <c r="CJ83" i="4"/>
  <c r="CJ82" i="4"/>
  <c r="CJ81" i="4"/>
  <c r="CJ80" i="4"/>
  <c r="CJ79" i="4"/>
  <c r="CJ78" i="4"/>
  <c r="CJ77" i="4"/>
  <c r="CJ76" i="4"/>
  <c r="CJ75" i="4"/>
  <c r="CJ74" i="4"/>
  <c r="CJ73" i="4"/>
  <c r="CJ72" i="4"/>
  <c r="CJ71" i="4"/>
  <c r="CJ70" i="4"/>
  <c r="CJ69" i="4"/>
  <c r="CJ68" i="4"/>
  <c r="CJ67" i="4"/>
  <c r="CJ66" i="4"/>
  <c r="CI91" i="4"/>
  <c r="CI90" i="4"/>
  <c r="CI87" i="4"/>
  <c r="CI86" i="4"/>
  <c r="CI85" i="4"/>
  <c r="CI84" i="4"/>
  <c r="CI83" i="4"/>
  <c r="CI82" i="4"/>
  <c r="CI81" i="4"/>
  <c r="CI80" i="4"/>
  <c r="CI79" i="4"/>
  <c r="CI78" i="4"/>
  <c r="CI77" i="4"/>
  <c r="CI76" i="4"/>
  <c r="CI75" i="4"/>
  <c r="CI74" i="4"/>
  <c r="CI73" i="4"/>
  <c r="CI72" i="4"/>
  <c r="CI71" i="4"/>
  <c r="CI70" i="4"/>
  <c r="CI69" i="4"/>
  <c r="CI68" i="4"/>
  <c r="CI67" i="4"/>
  <c r="CI66" i="4"/>
  <c r="CH99" i="4"/>
  <c r="CH98" i="4"/>
  <c r="CH97" i="4"/>
  <c r="CH96" i="4"/>
  <c r="CH95" i="4"/>
  <c r="CH94" i="4"/>
  <c r="CH93" i="4"/>
  <c r="CH92" i="4"/>
  <c r="CH91" i="4"/>
  <c r="CH90" i="4"/>
  <c r="CH89" i="4"/>
  <c r="CH88" i="4"/>
  <c r="CH87" i="4"/>
  <c r="CH86" i="4"/>
  <c r="CH85" i="4"/>
  <c r="CH84" i="4"/>
  <c r="CH83" i="4"/>
  <c r="CH82" i="4"/>
  <c r="CH81" i="4"/>
  <c r="CH80" i="4"/>
  <c r="CH79" i="4"/>
  <c r="CH78" i="4"/>
  <c r="CH77" i="4"/>
  <c r="CH76" i="4"/>
  <c r="CH75" i="4"/>
  <c r="CH74" i="4"/>
  <c r="CH73" i="4"/>
  <c r="CH72" i="4"/>
  <c r="CH71" i="4"/>
  <c r="CH70" i="4"/>
  <c r="CH69" i="4"/>
  <c r="CH68" i="4"/>
  <c r="CH67" i="4"/>
  <c r="CH66" i="4"/>
  <c r="CG99" i="4"/>
  <c r="CG98" i="4"/>
  <c r="CG97" i="4"/>
  <c r="CG96" i="4"/>
  <c r="CG95" i="4"/>
  <c r="CG94" i="4"/>
  <c r="CG93" i="4"/>
  <c r="CG92" i="4"/>
  <c r="CG91" i="4"/>
  <c r="CG90" i="4"/>
  <c r="CG89" i="4"/>
  <c r="CG88" i="4"/>
  <c r="CG87" i="4"/>
  <c r="CG86" i="4"/>
  <c r="CG85" i="4"/>
  <c r="CG84" i="4"/>
  <c r="CG83" i="4"/>
  <c r="CG82" i="4"/>
  <c r="CG81" i="4"/>
  <c r="CG80" i="4"/>
  <c r="CG79" i="4"/>
  <c r="CG78" i="4"/>
  <c r="CG77" i="4"/>
  <c r="CG76" i="4"/>
  <c r="CG75" i="4"/>
  <c r="CG74" i="4"/>
  <c r="CG73" i="4"/>
  <c r="CG72" i="4"/>
  <c r="CG71" i="4"/>
  <c r="CG70" i="4"/>
  <c r="CG69" i="4"/>
  <c r="CG68" i="4"/>
  <c r="CG67" i="4"/>
  <c r="CG66" i="4"/>
  <c r="CA61" i="1"/>
  <c r="CB61" i="1"/>
  <c r="CC61" i="1"/>
  <c r="CD61" i="1"/>
  <c r="BX61" i="1"/>
  <c r="BY61" i="1"/>
  <c r="BZ61" i="1"/>
  <c r="CE61" i="1"/>
  <c r="CF61" i="1"/>
  <c r="CG61" i="1"/>
  <c r="CI61" i="1"/>
  <c r="CJ61" i="1"/>
  <c r="CH61" i="1"/>
  <c r="CK61" i="1"/>
  <c r="CA60" i="1"/>
  <c r="CB60" i="1"/>
  <c r="CC60" i="1"/>
  <c r="CD60" i="1"/>
  <c r="CH60" i="1"/>
  <c r="CI60" i="1"/>
  <c r="CJ60" i="1"/>
  <c r="CK60" i="1"/>
  <c r="BX60" i="1"/>
  <c r="BY60" i="1"/>
  <c r="CE60" i="1"/>
  <c r="BZ60" i="1"/>
  <c r="CF60" i="1"/>
  <c r="CG60" i="1"/>
  <c r="CA59" i="1"/>
  <c r="CB59" i="1"/>
  <c r="CC59" i="1"/>
  <c r="CD59" i="1"/>
  <c r="BZ59" i="1"/>
  <c r="CE59" i="1"/>
  <c r="CF59" i="1"/>
  <c r="CG59" i="1"/>
  <c r="CH59" i="1"/>
  <c r="CI59" i="1"/>
  <c r="CJ59" i="1"/>
  <c r="CK59" i="1"/>
  <c r="BX59" i="1"/>
  <c r="BY59" i="1"/>
  <c r="CA58" i="1"/>
  <c r="CB58" i="1"/>
  <c r="CD58" i="1"/>
  <c r="CC58" i="1"/>
  <c r="BX58" i="1"/>
  <c r="BY58" i="1"/>
  <c r="BZ58" i="1"/>
  <c r="CE58" i="1"/>
  <c r="CF58" i="1"/>
  <c r="CG58" i="1"/>
  <c r="CH58" i="1"/>
  <c r="CI58" i="1"/>
  <c r="CJ58" i="1"/>
  <c r="CK58" i="1"/>
  <c r="CA57" i="1"/>
  <c r="CB57" i="1"/>
  <c r="CC57" i="1"/>
  <c r="CD57" i="1"/>
  <c r="BX57" i="1"/>
  <c r="BY57" i="1"/>
  <c r="BZ57" i="1"/>
  <c r="CE57" i="1"/>
  <c r="CF57" i="1"/>
  <c r="CG57" i="1"/>
  <c r="CH57" i="1"/>
  <c r="CI57" i="1"/>
  <c r="CJ57" i="1"/>
  <c r="CK57" i="1"/>
  <c r="CA56" i="1"/>
  <c r="CB56" i="1"/>
  <c r="CC56" i="1"/>
  <c r="CD56" i="1"/>
  <c r="CH56" i="1"/>
  <c r="CI56" i="1"/>
  <c r="CJ56" i="1"/>
  <c r="CK56" i="1"/>
  <c r="BX56" i="1"/>
  <c r="BY56" i="1"/>
  <c r="CE56" i="1"/>
  <c r="BZ56" i="1"/>
  <c r="CF56" i="1"/>
  <c r="CG56" i="1"/>
  <c r="CA55" i="1"/>
  <c r="CB55" i="1"/>
  <c r="CC55" i="1"/>
  <c r="CD55" i="1"/>
  <c r="BZ55" i="1"/>
  <c r="CE55" i="1"/>
  <c r="CF55" i="1"/>
  <c r="CG55" i="1"/>
  <c r="CH55" i="1"/>
  <c r="CI55" i="1"/>
  <c r="CJ55" i="1"/>
  <c r="CK55" i="1"/>
  <c r="BX55" i="1"/>
  <c r="BY55" i="1"/>
  <c r="CA54" i="1"/>
  <c r="CB54" i="1"/>
  <c r="CC54" i="1"/>
  <c r="CD54" i="1"/>
  <c r="BX54" i="1"/>
  <c r="BY54" i="1"/>
  <c r="BZ54" i="1"/>
  <c r="CE54" i="1"/>
  <c r="CF54" i="1"/>
  <c r="CG54" i="1"/>
  <c r="CH54" i="1"/>
  <c r="CI54" i="1"/>
  <c r="CJ54" i="1"/>
  <c r="CK54" i="1"/>
  <c r="CA53" i="1"/>
  <c r="CB53" i="1"/>
  <c r="CC53" i="1"/>
  <c r="CD53" i="1"/>
  <c r="BX53" i="1"/>
  <c r="BY53" i="1"/>
  <c r="BZ53" i="1"/>
  <c r="CE53" i="1"/>
  <c r="CF53" i="1"/>
  <c r="CG53" i="1"/>
  <c r="CH53" i="1"/>
  <c r="CI53" i="1"/>
  <c r="CJ53" i="1"/>
  <c r="CK53" i="1"/>
  <c r="CA52" i="1"/>
  <c r="CB52" i="1"/>
  <c r="CC52" i="1"/>
  <c r="CD52" i="1"/>
  <c r="CH52" i="1"/>
  <c r="CI52" i="1"/>
  <c r="CJ52" i="1"/>
  <c r="CK52" i="1"/>
  <c r="BX52" i="1"/>
  <c r="BY52" i="1"/>
  <c r="CE52" i="1"/>
  <c r="BZ52" i="1"/>
  <c r="CF52" i="1"/>
  <c r="CG52" i="1"/>
  <c r="CA51" i="1"/>
  <c r="CB51" i="1"/>
  <c r="CC51" i="1"/>
  <c r="CD51" i="1"/>
  <c r="BZ51" i="1"/>
  <c r="CE51" i="1"/>
  <c r="CF51" i="1"/>
  <c r="CG51" i="1"/>
  <c r="CH51" i="1"/>
  <c r="CI51" i="1"/>
  <c r="CJ51" i="1"/>
  <c r="CK51" i="1"/>
  <c r="BX51" i="1"/>
  <c r="BY51" i="1"/>
  <c r="CA50" i="1"/>
  <c r="CB50" i="1"/>
  <c r="CC50" i="1"/>
  <c r="CD50" i="1"/>
  <c r="BX50" i="1"/>
  <c r="BY50" i="1"/>
  <c r="BZ50" i="1"/>
  <c r="CE50" i="1"/>
  <c r="CF50" i="1"/>
  <c r="CG50" i="1"/>
  <c r="CH50" i="1"/>
  <c r="CI50" i="1"/>
  <c r="CJ50" i="1"/>
  <c r="CK50" i="1"/>
  <c r="CA63" i="1"/>
  <c r="CB63" i="1"/>
  <c r="CD63" i="1"/>
  <c r="CC63" i="1"/>
  <c r="BX63" i="1"/>
  <c r="BY63" i="1"/>
  <c r="BZ63" i="1"/>
  <c r="CE63" i="1"/>
  <c r="CF63" i="1"/>
  <c r="CG63" i="1"/>
  <c r="CI63" i="1"/>
  <c r="CH63" i="1"/>
  <c r="CJ63" i="1"/>
  <c r="CK63" i="1"/>
  <c r="CA62" i="1"/>
  <c r="CB62" i="1"/>
  <c r="CD62" i="1"/>
  <c r="CC62" i="1"/>
  <c r="BZ62" i="1"/>
  <c r="CE62" i="1"/>
  <c r="CF62" i="1"/>
  <c r="CG62" i="1"/>
  <c r="CH62" i="1"/>
  <c r="CI62" i="1"/>
  <c r="CJ62" i="1"/>
  <c r="CK62" i="1"/>
  <c r="BX62" i="1"/>
  <c r="BY62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X40" i="2"/>
  <c r="CY40" i="2"/>
  <c r="CZ40" i="2"/>
  <c r="DA40" i="2"/>
  <c r="DB40" i="2"/>
  <c r="DC40" i="2"/>
  <c r="DD40" i="2"/>
  <c r="DE40" i="2"/>
  <c r="DF40" i="2"/>
  <c r="DG40" i="2"/>
  <c r="CW36" i="2"/>
  <c r="CX36" i="2" s="1"/>
  <c r="CW37" i="2"/>
  <c r="DD37" i="2" s="1"/>
  <c r="CW38" i="2"/>
  <c r="CX38" i="2" s="1"/>
  <c r="CW39" i="2"/>
  <c r="CZ39" i="2" s="1"/>
  <c r="CW41" i="2"/>
  <c r="CX41" i="2" s="1"/>
  <c r="CM36" i="2"/>
  <c r="CN36" i="2"/>
  <c r="CO36" i="2"/>
  <c r="CP36" i="2"/>
  <c r="CQ36" i="2"/>
  <c r="CR36" i="2"/>
  <c r="CS36" i="2"/>
  <c r="CT36" i="2"/>
  <c r="CU36" i="2"/>
  <c r="CV36" i="2"/>
  <c r="CM37" i="2"/>
  <c r="CN37" i="2"/>
  <c r="CO37" i="2"/>
  <c r="CP37" i="2"/>
  <c r="CQ37" i="2"/>
  <c r="CR37" i="2"/>
  <c r="CS37" i="2"/>
  <c r="CT37" i="2"/>
  <c r="CU37" i="2"/>
  <c r="CV37" i="2"/>
  <c r="CM38" i="2"/>
  <c r="CN38" i="2"/>
  <c r="CO38" i="2"/>
  <c r="CP38" i="2"/>
  <c r="CQ38" i="2"/>
  <c r="CR38" i="2"/>
  <c r="CS38" i="2"/>
  <c r="CT38" i="2"/>
  <c r="CU38" i="2"/>
  <c r="CV38" i="2"/>
  <c r="CM39" i="2"/>
  <c r="CN39" i="2"/>
  <c r="CO39" i="2"/>
  <c r="CP39" i="2"/>
  <c r="CQ39" i="2"/>
  <c r="CR39" i="2"/>
  <c r="CS39" i="2"/>
  <c r="CT39" i="2"/>
  <c r="CU39" i="2"/>
  <c r="CV39" i="2"/>
  <c r="CM40" i="2"/>
  <c r="CN40" i="2"/>
  <c r="CO40" i="2"/>
  <c r="CP40" i="2"/>
  <c r="CQ40" i="2"/>
  <c r="CR40" i="2"/>
  <c r="CS40" i="2"/>
  <c r="CT40" i="2"/>
  <c r="CU40" i="2"/>
  <c r="CV40" i="2"/>
  <c r="CM41" i="2"/>
  <c r="CN41" i="2"/>
  <c r="CO41" i="2"/>
  <c r="CP41" i="2"/>
  <c r="CQ41" i="2"/>
  <c r="CR41" i="2"/>
  <c r="CS41" i="2"/>
  <c r="CT41" i="2"/>
  <c r="CU41" i="2"/>
  <c r="CV41" i="2"/>
  <c r="R36" i="2"/>
  <c r="R37" i="2"/>
  <c r="R38" i="2"/>
  <c r="R39" i="2"/>
  <c r="R40" i="2"/>
  <c r="R41" i="2"/>
  <c r="M36" i="2"/>
  <c r="BU36" i="2" s="1"/>
  <c r="M37" i="2"/>
  <c r="BU37" i="2" s="1"/>
  <c r="M38" i="2"/>
  <c r="BU38" i="2" s="1"/>
  <c r="M39" i="2"/>
  <c r="BU39" i="2" s="1"/>
  <c r="M40" i="2"/>
  <c r="BU40" i="2" s="1"/>
  <c r="M41" i="2"/>
  <c r="BU41" i="2" s="1"/>
  <c r="K36" i="2"/>
  <c r="K37" i="2"/>
  <c r="K38" i="2"/>
  <c r="K39" i="2"/>
  <c r="K40" i="2"/>
  <c r="K41" i="2"/>
  <c r="CX3" i="4"/>
  <c r="CY3" i="4"/>
  <c r="CZ3" i="4"/>
  <c r="DA3" i="4"/>
  <c r="DB3" i="4"/>
  <c r="DC3" i="4"/>
  <c r="DD3" i="4"/>
  <c r="DE3" i="4"/>
  <c r="DF3" i="4"/>
  <c r="DG3" i="4"/>
  <c r="CX4" i="4"/>
  <c r="CY4" i="4"/>
  <c r="CZ4" i="4"/>
  <c r="DA4" i="4"/>
  <c r="DB4" i="4"/>
  <c r="DC4" i="4"/>
  <c r="DD4" i="4"/>
  <c r="DE4" i="4"/>
  <c r="DF4" i="4"/>
  <c r="DG4" i="4"/>
  <c r="CX5" i="4"/>
  <c r="CY5" i="4"/>
  <c r="CZ5" i="4"/>
  <c r="DA5" i="4"/>
  <c r="DB5" i="4"/>
  <c r="DC5" i="4"/>
  <c r="DD5" i="4"/>
  <c r="DE5" i="4"/>
  <c r="DF5" i="4"/>
  <c r="DG5" i="4"/>
  <c r="CX6" i="4"/>
  <c r="CY6" i="4"/>
  <c r="CZ6" i="4"/>
  <c r="DA6" i="4"/>
  <c r="DB6" i="4"/>
  <c r="DC6" i="4"/>
  <c r="DD6" i="4"/>
  <c r="DE6" i="4"/>
  <c r="DF6" i="4"/>
  <c r="DG6" i="4"/>
  <c r="CX7" i="4"/>
  <c r="CY7" i="4"/>
  <c r="CZ7" i="4"/>
  <c r="DA7" i="4"/>
  <c r="DB7" i="4"/>
  <c r="DC7" i="4"/>
  <c r="DD7" i="4"/>
  <c r="DE7" i="4"/>
  <c r="DF7" i="4"/>
  <c r="DG7" i="4"/>
  <c r="CX8" i="4"/>
  <c r="CY8" i="4"/>
  <c r="CZ8" i="4"/>
  <c r="DA8" i="4"/>
  <c r="DB8" i="4"/>
  <c r="DC8" i="4"/>
  <c r="DD8" i="4"/>
  <c r="DE8" i="4"/>
  <c r="DF8" i="4"/>
  <c r="DG8" i="4"/>
  <c r="CX9" i="4"/>
  <c r="CY9" i="4"/>
  <c r="CZ9" i="4"/>
  <c r="DA9" i="4"/>
  <c r="DB9" i="4"/>
  <c r="DC9" i="4"/>
  <c r="DD9" i="4"/>
  <c r="DE9" i="4"/>
  <c r="DF9" i="4"/>
  <c r="DG9" i="4"/>
  <c r="CX10" i="4"/>
  <c r="CY10" i="4"/>
  <c r="CZ10" i="4"/>
  <c r="DA10" i="4"/>
  <c r="DB10" i="4"/>
  <c r="DC10" i="4"/>
  <c r="DD10" i="4"/>
  <c r="DE10" i="4"/>
  <c r="DF10" i="4"/>
  <c r="DG10" i="4"/>
  <c r="CX11" i="4"/>
  <c r="CY11" i="4"/>
  <c r="CZ11" i="4"/>
  <c r="DA11" i="4"/>
  <c r="DB11" i="4"/>
  <c r="DC11" i="4"/>
  <c r="DD11" i="4"/>
  <c r="DE11" i="4"/>
  <c r="DF11" i="4"/>
  <c r="DG11" i="4"/>
  <c r="CX12" i="4"/>
  <c r="CY12" i="4"/>
  <c r="CZ12" i="4"/>
  <c r="DA12" i="4"/>
  <c r="DB12" i="4"/>
  <c r="DC12" i="4"/>
  <c r="DD12" i="4"/>
  <c r="DE12" i="4"/>
  <c r="DF12" i="4"/>
  <c r="DG12" i="4"/>
  <c r="CX13" i="4"/>
  <c r="CY13" i="4"/>
  <c r="CZ13" i="4"/>
  <c r="DA13" i="4"/>
  <c r="DB13" i="4"/>
  <c r="DC13" i="4"/>
  <c r="DD13" i="4"/>
  <c r="DE13" i="4"/>
  <c r="DF13" i="4"/>
  <c r="DG13" i="4"/>
  <c r="CX14" i="4"/>
  <c r="CY14" i="4"/>
  <c r="CZ14" i="4"/>
  <c r="DA14" i="4"/>
  <c r="DB14" i="4"/>
  <c r="DC14" i="4"/>
  <c r="DD14" i="4"/>
  <c r="DE14" i="4"/>
  <c r="DF14" i="4"/>
  <c r="DG14" i="4"/>
  <c r="CX15" i="4"/>
  <c r="CY15" i="4"/>
  <c r="CZ15" i="4"/>
  <c r="DA15" i="4"/>
  <c r="DB15" i="4"/>
  <c r="DC15" i="4"/>
  <c r="DD15" i="4"/>
  <c r="DE15" i="4"/>
  <c r="DF15" i="4"/>
  <c r="DG15" i="4"/>
  <c r="CX16" i="4"/>
  <c r="CY16" i="4"/>
  <c r="CZ16" i="4"/>
  <c r="DA16" i="4"/>
  <c r="DB16" i="4"/>
  <c r="DC16" i="4"/>
  <c r="DD16" i="4"/>
  <c r="DE16" i="4"/>
  <c r="DF16" i="4"/>
  <c r="DG16" i="4"/>
  <c r="CX17" i="4"/>
  <c r="CY17" i="4"/>
  <c r="CZ17" i="4"/>
  <c r="DA17" i="4"/>
  <c r="DB17" i="4"/>
  <c r="DC17" i="4"/>
  <c r="DD17" i="4"/>
  <c r="DE17" i="4"/>
  <c r="DF17" i="4"/>
  <c r="DG17" i="4"/>
  <c r="CX18" i="4"/>
  <c r="CY18" i="4"/>
  <c r="CZ18" i="4"/>
  <c r="DA18" i="4"/>
  <c r="DB18" i="4"/>
  <c r="DC18" i="4"/>
  <c r="DD18" i="4"/>
  <c r="DE18" i="4"/>
  <c r="DF18" i="4"/>
  <c r="DG18" i="4"/>
  <c r="CX19" i="4"/>
  <c r="CY19" i="4"/>
  <c r="CZ19" i="4"/>
  <c r="DA19" i="4"/>
  <c r="DB19" i="4"/>
  <c r="DC19" i="4"/>
  <c r="DD19" i="4"/>
  <c r="DE19" i="4"/>
  <c r="DF19" i="4"/>
  <c r="DG19" i="4"/>
  <c r="CX20" i="4"/>
  <c r="CY20" i="4"/>
  <c r="CZ20" i="4"/>
  <c r="DA20" i="4"/>
  <c r="DB20" i="4"/>
  <c r="DC20" i="4"/>
  <c r="DD20" i="4"/>
  <c r="DE20" i="4"/>
  <c r="DF20" i="4"/>
  <c r="DG20" i="4"/>
  <c r="CX21" i="4"/>
  <c r="CY21" i="4"/>
  <c r="CZ21" i="4"/>
  <c r="DA21" i="4"/>
  <c r="DB21" i="4"/>
  <c r="DC21" i="4"/>
  <c r="DD21" i="4"/>
  <c r="DE21" i="4"/>
  <c r="DF21" i="4"/>
  <c r="DG21" i="4"/>
  <c r="CX22" i="4"/>
  <c r="CY22" i="4"/>
  <c r="CZ22" i="4"/>
  <c r="DA22" i="4"/>
  <c r="DB22" i="4"/>
  <c r="DC22" i="4"/>
  <c r="DD22" i="4"/>
  <c r="DE22" i="4"/>
  <c r="DF22" i="4"/>
  <c r="DG22" i="4"/>
  <c r="CX23" i="4"/>
  <c r="CY23" i="4"/>
  <c r="CZ23" i="4"/>
  <c r="DA23" i="4"/>
  <c r="DB23" i="4"/>
  <c r="DC23" i="4"/>
  <c r="DD23" i="4"/>
  <c r="DE23" i="4"/>
  <c r="DF23" i="4"/>
  <c r="DG23" i="4"/>
  <c r="CX24" i="4"/>
  <c r="CY24" i="4"/>
  <c r="CZ24" i="4"/>
  <c r="DA24" i="4"/>
  <c r="DB24" i="4"/>
  <c r="DC24" i="4"/>
  <c r="DD24" i="4"/>
  <c r="DE24" i="4"/>
  <c r="DF24" i="4"/>
  <c r="DG24" i="4"/>
  <c r="CX25" i="4"/>
  <c r="CY25" i="4"/>
  <c r="CZ25" i="4"/>
  <c r="DA25" i="4"/>
  <c r="DB25" i="4"/>
  <c r="DC25" i="4"/>
  <c r="DD25" i="4"/>
  <c r="DE25" i="4"/>
  <c r="DF25" i="4"/>
  <c r="DG25" i="4"/>
  <c r="CX26" i="4"/>
  <c r="CY26" i="4"/>
  <c r="CZ26" i="4"/>
  <c r="DA26" i="4"/>
  <c r="DB26" i="4"/>
  <c r="DC26" i="4"/>
  <c r="DD26" i="4"/>
  <c r="DE26" i="4"/>
  <c r="DF26" i="4"/>
  <c r="DG26" i="4"/>
  <c r="CX27" i="4"/>
  <c r="CY27" i="4"/>
  <c r="CZ27" i="4"/>
  <c r="DA27" i="4"/>
  <c r="DB27" i="4"/>
  <c r="DC27" i="4"/>
  <c r="DD27" i="4"/>
  <c r="DE27" i="4"/>
  <c r="DF27" i="4"/>
  <c r="DG27" i="4"/>
  <c r="CX28" i="4"/>
  <c r="CY28" i="4"/>
  <c r="CZ28" i="4"/>
  <c r="DA28" i="4"/>
  <c r="DB28" i="4"/>
  <c r="DC28" i="4"/>
  <c r="DD28" i="4"/>
  <c r="DE28" i="4"/>
  <c r="DF28" i="4"/>
  <c r="DG28" i="4"/>
  <c r="CX29" i="4"/>
  <c r="CY29" i="4"/>
  <c r="CZ29" i="4"/>
  <c r="DA29" i="4"/>
  <c r="DB29" i="4"/>
  <c r="DC29" i="4"/>
  <c r="DD29" i="4"/>
  <c r="DE29" i="4"/>
  <c r="DF29" i="4"/>
  <c r="DG29" i="4"/>
  <c r="CX30" i="4"/>
  <c r="CY30" i="4"/>
  <c r="CZ30" i="4"/>
  <c r="DA30" i="4"/>
  <c r="DB30" i="4"/>
  <c r="DC30" i="4"/>
  <c r="DD30" i="4"/>
  <c r="DE30" i="4"/>
  <c r="DF30" i="4"/>
  <c r="DG30" i="4"/>
  <c r="CX31" i="4"/>
  <c r="CY31" i="4"/>
  <c r="CZ31" i="4"/>
  <c r="DA31" i="4"/>
  <c r="DB31" i="4"/>
  <c r="DC31" i="4"/>
  <c r="DD31" i="4"/>
  <c r="DE31" i="4"/>
  <c r="DF31" i="4"/>
  <c r="DG31" i="4"/>
  <c r="CX32" i="4"/>
  <c r="CY32" i="4"/>
  <c r="CZ32" i="4"/>
  <c r="DA32" i="4"/>
  <c r="DB32" i="4"/>
  <c r="DC32" i="4"/>
  <c r="DD32" i="4"/>
  <c r="DE32" i="4"/>
  <c r="DF32" i="4"/>
  <c r="DG32" i="4"/>
  <c r="CX33" i="4"/>
  <c r="CY33" i="4"/>
  <c r="CZ33" i="4"/>
  <c r="DA33" i="4"/>
  <c r="DB33" i="4"/>
  <c r="DC33" i="4"/>
  <c r="DD33" i="4"/>
  <c r="DE33" i="4"/>
  <c r="DF33" i="4"/>
  <c r="DG33" i="4"/>
  <c r="CX34" i="4"/>
  <c r="CY34" i="4"/>
  <c r="CZ34" i="4"/>
  <c r="DA34" i="4"/>
  <c r="DB34" i="4"/>
  <c r="DC34" i="4"/>
  <c r="DD34" i="4"/>
  <c r="DE34" i="4"/>
  <c r="DF34" i="4"/>
  <c r="DG34" i="4"/>
  <c r="CX35" i="4"/>
  <c r="CY35" i="4"/>
  <c r="CZ35" i="4"/>
  <c r="DA35" i="4"/>
  <c r="DB35" i="4"/>
  <c r="DC35" i="4"/>
  <c r="DD35" i="4"/>
  <c r="DE35" i="4"/>
  <c r="DF35" i="4"/>
  <c r="DG35" i="4"/>
  <c r="CX36" i="4"/>
  <c r="CY36" i="4"/>
  <c r="CZ36" i="4"/>
  <c r="DA36" i="4"/>
  <c r="DB36" i="4"/>
  <c r="DC36" i="4"/>
  <c r="DD36" i="4"/>
  <c r="DE36" i="4"/>
  <c r="DF36" i="4"/>
  <c r="DG36" i="4"/>
  <c r="CX37" i="4"/>
  <c r="CY37" i="4"/>
  <c r="CZ37" i="4"/>
  <c r="DA37" i="4"/>
  <c r="DB37" i="4"/>
  <c r="DC37" i="4"/>
  <c r="DD37" i="4"/>
  <c r="DE37" i="4"/>
  <c r="DF37" i="4"/>
  <c r="DG37" i="4"/>
  <c r="CX38" i="4"/>
  <c r="CY38" i="4"/>
  <c r="CZ38" i="4"/>
  <c r="DA38" i="4"/>
  <c r="DB38" i="4"/>
  <c r="DC38" i="4"/>
  <c r="DD38" i="4"/>
  <c r="DE38" i="4"/>
  <c r="DF38" i="4"/>
  <c r="DG38" i="4"/>
  <c r="CX39" i="4"/>
  <c r="CY39" i="4"/>
  <c r="CZ39" i="4"/>
  <c r="DA39" i="4"/>
  <c r="DB39" i="4"/>
  <c r="DC39" i="4"/>
  <c r="DD39" i="4"/>
  <c r="DE39" i="4"/>
  <c r="DF39" i="4"/>
  <c r="DG39" i="4"/>
  <c r="CX40" i="4"/>
  <c r="CY40" i="4"/>
  <c r="CZ40" i="4"/>
  <c r="DA40" i="4"/>
  <c r="DB40" i="4"/>
  <c r="DC40" i="4"/>
  <c r="DD40" i="4"/>
  <c r="DE40" i="4"/>
  <c r="DF40" i="4"/>
  <c r="DG40" i="4"/>
  <c r="CX41" i="4"/>
  <c r="CY41" i="4"/>
  <c r="CZ41" i="4"/>
  <c r="DA41" i="4"/>
  <c r="DB41" i="4"/>
  <c r="DC41" i="4"/>
  <c r="DD41" i="4"/>
  <c r="DE41" i="4"/>
  <c r="DF41" i="4"/>
  <c r="DG41" i="4"/>
  <c r="CX42" i="4"/>
  <c r="CY42" i="4"/>
  <c r="CZ42" i="4"/>
  <c r="DA42" i="4"/>
  <c r="DB42" i="4"/>
  <c r="DC42" i="4"/>
  <c r="DD42" i="4"/>
  <c r="DE42" i="4"/>
  <c r="DF42" i="4"/>
  <c r="DG42" i="4"/>
  <c r="CX43" i="4"/>
  <c r="CY43" i="4"/>
  <c r="CZ43" i="4"/>
  <c r="DA43" i="4"/>
  <c r="DB43" i="4"/>
  <c r="DC43" i="4"/>
  <c r="DD43" i="4"/>
  <c r="DE43" i="4"/>
  <c r="DF43" i="4"/>
  <c r="DG43" i="4"/>
  <c r="CX44" i="4"/>
  <c r="CY44" i="4"/>
  <c r="CZ44" i="4"/>
  <c r="DA44" i="4"/>
  <c r="DB44" i="4"/>
  <c r="DC44" i="4"/>
  <c r="DD44" i="4"/>
  <c r="DE44" i="4"/>
  <c r="DF44" i="4"/>
  <c r="DG44" i="4"/>
  <c r="CX45" i="4"/>
  <c r="CY45" i="4"/>
  <c r="CZ45" i="4"/>
  <c r="DA45" i="4"/>
  <c r="DB45" i="4"/>
  <c r="DC45" i="4"/>
  <c r="DD45" i="4"/>
  <c r="DE45" i="4"/>
  <c r="DF45" i="4"/>
  <c r="DG45" i="4"/>
  <c r="CX46" i="4"/>
  <c r="CY46" i="4"/>
  <c r="CZ46" i="4"/>
  <c r="DA46" i="4"/>
  <c r="DB46" i="4"/>
  <c r="DC46" i="4"/>
  <c r="DD46" i="4"/>
  <c r="DE46" i="4"/>
  <c r="DF46" i="4"/>
  <c r="DG46" i="4"/>
  <c r="CX47" i="4"/>
  <c r="CY47" i="4"/>
  <c r="CZ47" i="4"/>
  <c r="DA47" i="4"/>
  <c r="DB47" i="4"/>
  <c r="DC47" i="4"/>
  <c r="DD47" i="4"/>
  <c r="DE47" i="4"/>
  <c r="DF47" i="4"/>
  <c r="DG47" i="4"/>
  <c r="CX48" i="4"/>
  <c r="CY48" i="4"/>
  <c r="CZ48" i="4"/>
  <c r="DA48" i="4"/>
  <c r="DB48" i="4"/>
  <c r="DC48" i="4"/>
  <c r="DD48" i="4"/>
  <c r="DE48" i="4"/>
  <c r="DF48" i="4"/>
  <c r="DG48" i="4"/>
  <c r="CX49" i="4"/>
  <c r="CY49" i="4"/>
  <c r="CZ49" i="4"/>
  <c r="DA49" i="4"/>
  <c r="DB49" i="4"/>
  <c r="DC49" i="4"/>
  <c r="DD49" i="4"/>
  <c r="DE49" i="4"/>
  <c r="DF49" i="4"/>
  <c r="DG49" i="4"/>
  <c r="CX50" i="4"/>
  <c r="CY50" i="4"/>
  <c r="CZ50" i="4"/>
  <c r="DA50" i="4"/>
  <c r="DB50" i="4"/>
  <c r="DC50" i="4"/>
  <c r="DD50" i="4"/>
  <c r="DE50" i="4"/>
  <c r="DF50" i="4"/>
  <c r="DG50" i="4"/>
  <c r="CX51" i="4"/>
  <c r="CY51" i="4"/>
  <c r="CZ51" i="4"/>
  <c r="DA51" i="4"/>
  <c r="DB51" i="4"/>
  <c r="DC51" i="4"/>
  <c r="DD51" i="4"/>
  <c r="DE51" i="4"/>
  <c r="DF51" i="4"/>
  <c r="DG51" i="4"/>
  <c r="CX52" i="4"/>
  <c r="CY52" i="4"/>
  <c r="CZ52" i="4"/>
  <c r="DA52" i="4"/>
  <c r="DB52" i="4"/>
  <c r="DC52" i="4"/>
  <c r="DD52" i="4"/>
  <c r="DE52" i="4"/>
  <c r="DF52" i="4"/>
  <c r="DG52" i="4"/>
  <c r="CX53" i="4"/>
  <c r="CY53" i="4"/>
  <c r="CZ53" i="4"/>
  <c r="DA53" i="4"/>
  <c r="DB53" i="4"/>
  <c r="DC53" i="4"/>
  <c r="DD53" i="4"/>
  <c r="DE53" i="4"/>
  <c r="DF53" i="4"/>
  <c r="DG53" i="4"/>
  <c r="CX54" i="4"/>
  <c r="CY54" i="4"/>
  <c r="CZ54" i="4"/>
  <c r="DA54" i="4"/>
  <c r="DB54" i="4"/>
  <c r="DC54" i="4"/>
  <c r="DD54" i="4"/>
  <c r="DE54" i="4"/>
  <c r="DF54" i="4"/>
  <c r="DG54" i="4"/>
  <c r="CX55" i="4"/>
  <c r="CY55" i="4"/>
  <c r="CZ55" i="4"/>
  <c r="DA55" i="4"/>
  <c r="DB55" i="4"/>
  <c r="DC55" i="4"/>
  <c r="DD55" i="4"/>
  <c r="DE55" i="4"/>
  <c r="DF55" i="4"/>
  <c r="DG55" i="4"/>
  <c r="CX56" i="4"/>
  <c r="CY56" i="4"/>
  <c r="CZ56" i="4"/>
  <c r="DA56" i="4"/>
  <c r="DB56" i="4"/>
  <c r="DC56" i="4"/>
  <c r="DD56" i="4"/>
  <c r="DE56" i="4"/>
  <c r="DF56" i="4"/>
  <c r="DG56" i="4"/>
  <c r="CX57" i="4"/>
  <c r="CY57" i="4"/>
  <c r="CZ57" i="4"/>
  <c r="DA57" i="4"/>
  <c r="DB57" i="4"/>
  <c r="DC57" i="4"/>
  <c r="DD57" i="4"/>
  <c r="DE57" i="4"/>
  <c r="DF57" i="4"/>
  <c r="DG57" i="4"/>
  <c r="CX58" i="4"/>
  <c r="CY58" i="4"/>
  <c r="CZ58" i="4"/>
  <c r="DA58" i="4"/>
  <c r="DB58" i="4"/>
  <c r="DC58" i="4"/>
  <c r="DD58" i="4"/>
  <c r="DE58" i="4"/>
  <c r="DF58" i="4"/>
  <c r="DG58" i="4"/>
  <c r="CX59" i="4"/>
  <c r="CY59" i="4"/>
  <c r="CZ59" i="4"/>
  <c r="DA59" i="4"/>
  <c r="DB59" i="4"/>
  <c r="DC59" i="4"/>
  <c r="DD59" i="4"/>
  <c r="DE59" i="4"/>
  <c r="DF59" i="4"/>
  <c r="DG59" i="4"/>
  <c r="CX60" i="4"/>
  <c r="CY60" i="4"/>
  <c r="CZ60" i="4"/>
  <c r="DA60" i="4"/>
  <c r="DB60" i="4"/>
  <c r="DC60" i="4"/>
  <c r="DD60" i="4"/>
  <c r="DE60" i="4"/>
  <c r="DF60" i="4"/>
  <c r="DG60" i="4"/>
  <c r="CX61" i="4"/>
  <c r="CY61" i="4"/>
  <c r="CZ61" i="4"/>
  <c r="DA61" i="4"/>
  <c r="DB61" i="4"/>
  <c r="DC61" i="4"/>
  <c r="DD61" i="4"/>
  <c r="DE61" i="4"/>
  <c r="DF61" i="4"/>
  <c r="DG61" i="4"/>
  <c r="CX62" i="4"/>
  <c r="CY62" i="4"/>
  <c r="CZ62" i="4"/>
  <c r="DA62" i="4"/>
  <c r="DB62" i="4"/>
  <c r="DC62" i="4"/>
  <c r="DD62" i="4"/>
  <c r="DE62" i="4"/>
  <c r="DF62" i="4"/>
  <c r="DG62" i="4"/>
  <c r="CX63" i="4"/>
  <c r="CY63" i="4"/>
  <c r="CZ63" i="4"/>
  <c r="DA63" i="4"/>
  <c r="DB63" i="4"/>
  <c r="DC63" i="4"/>
  <c r="DD63" i="4"/>
  <c r="DE63" i="4"/>
  <c r="DF63" i="4"/>
  <c r="DG63" i="4"/>
  <c r="CX64" i="4"/>
  <c r="CY64" i="4"/>
  <c r="CZ64" i="4"/>
  <c r="DA64" i="4"/>
  <c r="DB64" i="4"/>
  <c r="DC64" i="4"/>
  <c r="DD64" i="4"/>
  <c r="DE64" i="4"/>
  <c r="DF64" i="4"/>
  <c r="DG64" i="4"/>
  <c r="CX65" i="4"/>
  <c r="CY65" i="4"/>
  <c r="CZ65" i="4"/>
  <c r="DA65" i="4"/>
  <c r="DB65" i="4"/>
  <c r="DC65" i="4"/>
  <c r="DD65" i="4"/>
  <c r="DE65" i="4"/>
  <c r="DF65" i="4"/>
  <c r="DG65" i="4"/>
  <c r="DG2" i="4"/>
  <c r="DF2" i="4"/>
  <c r="DE2" i="4"/>
  <c r="DD2" i="4"/>
  <c r="DC2" i="4"/>
  <c r="DB2" i="4"/>
  <c r="DA2" i="4"/>
  <c r="CZ2" i="4"/>
  <c r="CY2" i="4"/>
  <c r="CX2" i="4"/>
  <c r="CR3" i="4"/>
  <c r="CS3" i="4"/>
  <c r="CT3" i="4"/>
  <c r="CU3" i="4"/>
  <c r="CV3" i="4"/>
  <c r="CR4" i="4"/>
  <c r="CS4" i="4"/>
  <c r="CT4" i="4"/>
  <c r="CU4" i="4"/>
  <c r="CV4" i="4"/>
  <c r="CR5" i="4"/>
  <c r="CS5" i="4"/>
  <c r="CT5" i="4"/>
  <c r="CU5" i="4"/>
  <c r="CV5" i="4"/>
  <c r="CR6" i="4"/>
  <c r="CS6" i="4"/>
  <c r="CT6" i="4"/>
  <c r="CU6" i="4"/>
  <c r="CV6" i="4"/>
  <c r="CR7" i="4"/>
  <c r="CS7" i="4"/>
  <c r="CT7" i="4"/>
  <c r="CU7" i="4"/>
  <c r="CV7" i="4"/>
  <c r="CR8" i="4"/>
  <c r="CS8" i="4"/>
  <c r="CT8" i="4"/>
  <c r="CU8" i="4"/>
  <c r="CV8" i="4"/>
  <c r="CR9" i="4"/>
  <c r="CS9" i="4"/>
  <c r="CT9" i="4"/>
  <c r="CU9" i="4"/>
  <c r="CV9" i="4"/>
  <c r="CR10" i="4"/>
  <c r="CS10" i="4"/>
  <c r="CT10" i="4"/>
  <c r="CU10" i="4"/>
  <c r="CV10" i="4"/>
  <c r="CR11" i="4"/>
  <c r="CS11" i="4"/>
  <c r="CT11" i="4"/>
  <c r="CU11" i="4"/>
  <c r="CV11" i="4"/>
  <c r="CR12" i="4"/>
  <c r="CS12" i="4"/>
  <c r="CT12" i="4"/>
  <c r="CU12" i="4"/>
  <c r="CV12" i="4"/>
  <c r="CR13" i="4"/>
  <c r="CS13" i="4"/>
  <c r="CT13" i="4"/>
  <c r="CU13" i="4"/>
  <c r="CV13" i="4"/>
  <c r="CR14" i="4"/>
  <c r="CS14" i="4"/>
  <c r="CT14" i="4"/>
  <c r="CU14" i="4"/>
  <c r="CV14" i="4"/>
  <c r="CR15" i="4"/>
  <c r="CS15" i="4"/>
  <c r="CT15" i="4"/>
  <c r="CU15" i="4"/>
  <c r="CV15" i="4"/>
  <c r="CR16" i="4"/>
  <c r="CS16" i="4"/>
  <c r="CT16" i="4"/>
  <c r="CU16" i="4"/>
  <c r="CV16" i="4"/>
  <c r="CR17" i="4"/>
  <c r="CS17" i="4"/>
  <c r="CT17" i="4"/>
  <c r="CU17" i="4"/>
  <c r="CV17" i="4"/>
  <c r="CR18" i="4"/>
  <c r="CS18" i="4"/>
  <c r="CT18" i="4"/>
  <c r="CU18" i="4"/>
  <c r="CV18" i="4"/>
  <c r="CR19" i="4"/>
  <c r="CS19" i="4"/>
  <c r="CT19" i="4"/>
  <c r="CU19" i="4"/>
  <c r="CV19" i="4"/>
  <c r="CR20" i="4"/>
  <c r="CS20" i="4"/>
  <c r="CT20" i="4"/>
  <c r="CU20" i="4"/>
  <c r="CV20" i="4"/>
  <c r="CR21" i="4"/>
  <c r="CS21" i="4"/>
  <c r="CT21" i="4"/>
  <c r="CU21" i="4"/>
  <c r="CV21" i="4"/>
  <c r="CR22" i="4"/>
  <c r="CS22" i="4"/>
  <c r="CT22" i="4"/>
  <c r="CU22" i="4"/>
  <c r="CV22" i="4"/>
  <c r="CR23" i="4"/>
  <c r="CS23" i="4"/>
  <c r="CT23" i="4"/>
  <c r="CU23" i="4"/>
  <c r="CV23" i="4"/>
  <c r="CR24" i="4"/>
  <c r="CS24" i="4"/>
  <c r="CT24" i="4"/>
  <c r="CU24" i="4"/>
  <c r="CV24" i="4"/>
  <c r="CR25" i="4"/>
  <c r="CS25" i="4"/>
  <c r="CT25" i="4"/>
  <c r="CU25" i="4"/>
  <c r="CV25" i="4"/>
  <c r="CR26" i="4"/>
  <c r="CS26" i="4"/>
  <c r="CT26" i="4"/>
  <c r="CU26" i="4"/>
  <c r="CV26" i="4"/>
  <c r="CR27" i="4"/>
  <c r="CS27" i="4"/>
  <c r="CT27" i="4"/>
  <c r="CU27" i="4"/>
  <c r="CV27" i="4"/>
  <c r="CR28" i="4"/>
  <c r="CS28" i="4"/>
  <c r="CT28" i="4"/>
  <c r="CU28" i="4"/>
  <c r="CV28" i="4"/>
  <c r="CR29" i="4"/>
  <c r="CS29" i="4"/>
  <c r="CT29" i="4"/>
  <c r="CU29" i="4"/>
  <c r="CV29" i="4"/>
  <c r="CR30" i="4"/>
  <c r="CS30" i="4"/>
  <c r="CT30" i="4"/>
  <c r="CU30" i="4"/>
  <c r="CV30" i="4"/>
  <c r="CR31" i="4"/>
  <c r="CS31" i="4"/>
  <c r="CT31" i="4"/>
  <c r="CU31" i="4"/>
  <c r="CV31" i="4"/>
  <c r="CR32" i="4"/>
  <c r="CS32" i="4"/>
  <c r="CT32" i="4"/>
  <c r="CU32" i="4"/>
  <c r="CV32" i="4"/>
  <c r="CR33" i="4"/>
  <c r="CS33" i="4"/>
  <c r="CT33" i="4"/>
  <c r="CU33" i="4"/>
  <c r="CV33" i="4"/>
  <c r="CR34" i="4"/>
  <c r="CS34" i="4"/>
  <c r="CT34" i="4"/>
  <c r="CU34" i="4"/>
  <c r="CV34" i="4"/>
  <c r="CR35" i="4"/>
  <c r="CS35" i="4"/>
  <c r="CT35" i="4"/>
  <c r="CU35" i="4"/>
  <c r="CV35" i="4"/>
  <c r="CR36" i="4"/>
  <c r="CS36" i="4"/>
  <c r="CT36" i="4"/>
  <c r="CU36" i="4"/>
  <c r="CV36" i="4"/>
  <c r="CR37" i="4"/>
  <c r="CS37" i="4"/>
  <c r="CT37" i="4"/>
  <c r="CU37" i="4"/>
  <c r="CV37" i="4"/>
  <c r="CR38" i="4"/>
  <c r="CS38" i="4"/>
  <c r="CT38" i="4"/>
  <c r="CU38" i="4"/>
  <c r="CV38" i="4"/>
  <c r="CR39" i="4"/>
  <c r="CS39" i="4"/>
  <c r="CT39" i="4"/>
  <c r="CU39" i="4"/>
  <c r="CV39" i="4"/>
  <c r="CR40" i="4"/>
  <c r="CS40" i="4"/>
  <c r="CT40" i="4"/>
  <c r="CU40" i="4"/>
  <c r="CV40" i="4"/>
  <c r="CR41" i="4"/>
  <c r="CS41" i="4"/>
  <c r="CT41" i="4"/>
  <c r="CU41" i="4"/>
  <c r="CV41" i="4"/>
  <c r="CR42" i="4"/>
  <c r="CS42" i="4"/>
  <c r="CT42" i="4"/>
  <c r="CU42" i="4"/>
  <c r="CV42" i="4"/>
  <c r="CR43" i="4"/>
  <c r="CS43" i="4"/>
  <c r="CT43" i="4"/>
  <c r="CU43" i="4"/>
  <c r="CV43" i="4"/>
  <c r="CR44" i="4"/>
  <c r="CS44" i="4"/>
  <c r="CT44" i="4"/>
  <c r="CU44" i="4"/>
  <c r="CV44" i="4"/>
  <c r="CR45" i="4"/>
  <c r="CS45" i="4"/>
  <c r="CT45" i="4"/>
  <c r="CU45" i="4"/>
  <c r="CV45" i="4"/>
  <c r="CR46" i="4"/>
  <c r="CS46" i="4"/>
  <c r="CT46" i="4"/>
  <c r="CU46" i="4"/>
  <c r="CV46" i="4"/>
  <c r="CR47" i="4"/>
  <c r="CS47" i="4"/>
  <c r="CT47" i="4"/>
  <c r="CU47" i="4"/>
  <c r="CV47" i="4"/>
  <c r="CR48" i="4"/>
  <c r="CS48" i="4"/>
  <c r="CT48" i="4"/>
  <c r="CU48" i="4"/>
  <c r="CV48" i="4"/>
  <c r="CR49" i="4"/>
  <c r="CS49" i="4"/>
  <c r="CT49" i="4"/>
  <c r="CU49" i="4"/>
  <c r="CV49" i="4"/>
  <c r="CR50" i="4"/>
  <c r="CS50" i="4"/>
  <c r="CT50" i="4"/>
  <c r="CU50" i="4"/>
  <c r="CV50" i="4"/>
  <c r="CR51" i="4"/>
  <c r="CS51" i="4"/>
  <c r="CT51" i="4"/>
  <c r="CU51" i="4"/>
  <c r="CV51" i="4"/>
  <c r="CR52" i="4"/>
  <c r="CS52" i="4"/>
  <c r="CT52" i="4"/>
  <c r="CU52" i="4"/>
  <c r="CV52" i="4"/>
  <c r="CR53" i="4"/>
  <c r="CS53" i="4"/>
  <c r="CT53" i="4"/>
  <c r="CU53" i="4"/>
  <c r="CV53" i="4"/>
  <c r="CR54" i="4"/>
  <c r="CS54" i="4"/>
  <c r="CT54" i="4"/>
  <c r="CU54" i="4"/>
  <c r="CV54" i="4"/>
  <c r="CR55" i="4"/>
  <c r="CS55" i="4"/>
  <c r="CT55" i="4"/>
  <c r="CU55" i="4"/>
  <c r="CV55" i="4"/>
  <c r="CR56" i="4"/>
  <c r="CS56" i="4"/>
  <c r="CT56" i="4"/>
  <c r="CU56" i="4"/>
  <c r="CV56" i="4"/>
  <c r="CR57" i="4"/>
  <c r="CS57" i="4"/>
  <c r="CT57" i="4"/>
  <c r="CU57" i="4"/>
  <c r="CV57" i="4"/>
  <c r="CR58" i="4"/>
  <c r="CS58" i="4"/>
  <c r="CT58" i="4"/>
  <c r="CU58" i="4"/>
  <c r="CV58" i="4"/>
  <c r="CR59" i="4"/>
  <c r="CS59" i="4"/>
  <c r="CT59" i="4"/>
  <c r="CU59" i="4"/>
  <c r="CV59" i="4"/>
  <c r="CR60" i="4"/>
  <c r="CS60" i="4"/>
  <c r="CT60" i="4"/>
  <c r="CU60" i="4"/>
  <c r="CV60" i="4"/>
  <c r="CR61" i="4"/>
  <c r="CS61" i="4"/>
  <c r="CT61" i="4"/>
  <c r="CU61" i="4"/>
  <c r="CV61" i="4"/>
  <c r="CR62" i="4"/>
  <c r="CS62" i="4"/>
  <c r="CT62" i="4"/>
  <c r="CU62" i="4"/>
  <c r="CV62" i="4"/>
  <c r="CR63" i="4"/>
  <c r="CS63" i="4"/>
  <c r="CT63" i="4"/>
  <c r="CU63" i="4"/>
  <c r="CV63" i="4"/>
  <c r="CR64" i="4"/>
  <c r="CS64" i="4"/>
  <c r="CT64" i="4"/>
  <c r="CU64" i="4"/>
  <c r="CV64" i="4"/>
  <c r="CR65" i="4"/>
  <c r="CS65" i="4"/>
  <c r="CT65" i="4"/>
  <c r="CU65" i="4"/>
  <c r="CV65" i="4"/>
  <c r="CR2" i="4"/>
  <c r="CV2" i="4"/>
  <c r="CU2" i="4"/>
  <c r="CT2" i="4"/>
  <c r="CS2" i="4"/>
  <c r="CM3" i="4"/>
  <c r="CN3" i="4"/>
  <c r="CO3" i="4"/>
  <c r="CP3" i="4"/>
  <c r="CQ3" i="4"/>
  <c r="CM4" i="4"/>
  <c r="CN4" i="4"/>
  <c r="CO4" i="4"/>
  <c r="CP4" i="4"/>
  <c r="CQ4" i="4"/>
  <c r="CM5" i="4"/>
  <c r="CN5" i="4"/>
  <c r="CO5" i="4"/>
  <c r="CP5" i="4"/>
  <c r="CQ5" i="4"/>
  <c r="CM6" i="4"/>
  <c r="CN6" i="4"/>
  <c r="CO6" i="4"/>
  <c r="CP6" i="4"/>
  <c r="CQ6" i="4"/>
  <c r="CM7" i="4"/>
  <c r="CN7" i="4"/>
  <c r="CO7" i="4"/>
  <c r="CP7" i="4"/>
  <c r="CQ7" i="4"/>
  <c r="CM8" i="4"/>
  <c r="CN8" i="4"/>
  <c r="CO8" i="4"/>
  <c r="CP8" i="4"/>
  <c r="CQ8" i="4"/>
  <c r="CM9" i="4"/>
  <c r="CN9" i="4"/>
  <c r="CO9" i="4"/>
  <c r="CP9" i="4"/>
  <c r="CQ9" i="4"/>
  <c r="CM10" i="4"/>
  <c r="CN10" i="4"/>
  <c r="CO10" i="4"/>
  <c r="CP10" i="4"/>
  <c r="CQ10" i="4"/>
  <c r="CM11" i="4"/>
  <c r="CN11" i="4"/>
  <c r="CO11" i="4"/>
  <c r="CP11" i="4"/>
  <c r="CQ11" i="4"/>
  <c r="CM12" i="4"/>
  <c r="CN12" i="4"/>
  <c r="CO12" i="4"/>
  <c r="CP12" i="4"/>
  <c r="CQ12" i="4"/>
  <c r="CM13" i="4"/>
  <c r="CN13" i="4"/>
  <c r="CO13" i="4"/>
  <c r="CP13" i="4"/>
  <c r="CQ13" i="4"/>
  <c r="CM14" i="4"/>
  <c r="CN14" i="4"/>
  <c r="CO14" i="4"/>
  <c r="CP14" i="4"/>
  <c r="CQ14" i="4"/>
  <c r="CM15" i="4"/>
  <c r="CN15" i="4"/>
  <c r="CO15" i="4"/>
  <c r="CP15" i="4"/>
  <c r="CQ15" i="4"/>
  <c r="CM16" i="4"/>
  <c r="CN16" i="4"/>
  <c r="CO16" i="4"/>
  <c r="CP16" i="4"/>
  <c r="CQ16" i="4"/>
  <c r="CM17" i="4"/>
  <c r="CN17" i="4"/>
  <c r="CO17" i="4"/>
  <c r="CP17" i="4"/>
  <c r="CQ17" i="4"/>
  <c r="CM18" i="4"/>
  <c r="CN18" i="4"/>
  <c r="CO18" i="4"/>
  <c r="CP18" i="4"/>
  <c r="CQ18" i="4"/>
  <c r="CM19" i="4"/>
  <c r="CN19" i="4"/>
  <c r="CO19" i="4"/>
  <c r="CP19" i="4"/>
  <c r="CQ19" i="4"/>
  <c r="CM20" i="4"/>
  <c r="CN20" i="4"/>
  <c r="CO20" i="4"/>
  <c r="CP20" i="4"/>
  <c r="CQ20" i="4"/>
  <c r="CM21" i="4"/>
  <c r="CN21" i="4"/>
  <c r="CO21" i="4"/>
  <c r="CP21" i="4"/>
  <c r="CQ21" i="4"/>
  <c r="CM22" i="4"/>
  <c r="CN22" i="4"/>
  <c r="CO22" i="4"/>
  <c r="CP22" i="4"/>
  <c r="CQ22" i="4"/>
  <c r="CM23" i="4"/>
  <c r="CN23" i="4"/>
  <c r="CO23" i="4"/>
  <c r="CP23" i="4"/>
  <c r="CQ23" i="4"/>
  <c r="CM24" i="4"/>
  <c r="CN24" i="4"/>
  <c r="CO24" i="4"/>
  <c r="CP24" i="4"/>
  <c r="CQ24" i="4"/>
  <c r="CM25" i="4"/>
  <c r="CN25" i="4"/>
  <c r="CO25" i="4"/>
  <c r="CP25" i="4"/>
  <c r="CQ25" i="4"/>
  <c r="CM26" i="4"/>
  <c r="CN26" i="4"/>
  <c r="CO26" i="4"/>
  <c r="CP26" i="4"/>
  <c r="CQ26" i="4"/>
  <c r="CM27" i="4"/>
  <c r="CN27" i="4"/>
  <c r="CO27" i="4"/>
  <c r="CP27" i="4"/>
  <c r="CQ27" i="4"/>
  <c r="CM28" i="4"/>
  <c r="CN28" i="4"/>
  <c r="CO28" i="4"/>
  <c r="CP28" i="4"/>
  <c r="CQ28" i="4"/>
  <c r="CM29" i="4"/>
  <c r="CN29" i="4"/>
  <c r="CO29" i="4"/>
  <c r="CP29" i="4"/>
  <c r="CQ29" i="4"/>
  <c r="CM30" i="4"/>
  <c r="CN30" i="4"/>
  <c r="CO30" i="4"/>
  <c r="CP30" i="4"/>
  <c r="CQ30" i="4"/>
  <c r="CM31" i="4"/>
  <c r="CN31" i="4"/>
  <c r="CO31" i="4"/>
  <c r="CP31" i="4"/>
  <c r="CQ31" i="4"/>
  <c r="CM32" i="4"/>
  <c r="CN32" i="4"/>
  <c r="CO32" i="4"/>
  <c r="CP32" i="4"/>
  <c r="CQ32" i="4"/>
  <c r="CM33" i="4"/>
  <c r="CN33" i="4"/>
  <c r="CO33" i="4"/>
  <c r="CP33" i="4"/>
  <c r="CQ33" i="4"/>
  <c r="CM34" i="4"/>
  <c r="CN34" i="4"/>
  <c r="CO34" i="4"/>
  <c r="CP34" i="4"/>
  <c r="CQ34" i="4"/>
  <c r="CM35" i="4"/>
  <c r="CN35" i="4"/>
  <c r="CO35" i="4"/>
  <c r="CP35" i="4"/>
  <c r="CQ35" i="4"/>
  <c r="CM36" i="4"/>
  <c r="CN36" i="4"/>
  <c r="CO36" i="4"/>
  <c r="CP36" i="4"/>
  <c r="CQ36" i="4"/>
  <c r="CM37" i="4"/>
  <c r="CN37" i="4"/>
  <c r="CO37" i="4"/>
  <c r="CP37" i="4"/>
  <c r="CQ37" i="4"/>
  <c r="CM38" i="4"/>
  <c r="CN38" i="4"/>
  <c r="CO38" i="4"/>
  <c r="CP38" i="4"/>
  <c r="CQ38" i="4"/>
  <c r="CM39" i="4"/>
  <c r="CN39" i="4"/>
  <c r="CO39" i="4"/>
  <c r="CP39" i="4"/>
  <c r="CQ39" i="4"/>
  <c r="CM40" i="4"/>
  <c r="CN40" i="4"/>
  <c r="CO40" i="4"/>
  <c r="CP40" i="4"/>
  <c r="CQ40" i="4"/>
  <c r="CM41" i="4"/>
  <c r="CN41" i="4"/>
  <c r="CO41" i="4"/>
  <c r="CP41" i="4"/>
  <c r="CQ41" i="4"/>
  <c r="CM42" i="4"/>
  <c r="CN42" i="4"/>
  <c r="CO42" i="4"/>
  <c r="CP42" i="4"/>
  <c r="CQ42" i="4"/>
  <c r="CM43" i="4"/>
  <c r="CN43" i="4"/>
  <c r="CO43" i="4"/>
  <c r="CP43" i="4"/>
  <c r="CQ43" i="4"/>
  <c r="CM44" i="4"/>
  <c r="CN44" i="4"/>
  <c r="CO44" i="4"/>
  <c r="CP44" i="4"/>
  <c r="CQ44" i="4"/>
  <c r="CM45" i="4"/>
  <c r="CN45" i="4"/>
  <c r="CO45" i="4"/>
  <c r="CP45" i="4"/>
  <c r="CQ45" i="4"/>
  <c r="CM46" i="4"/>
  <c r="CN46" i="4"/>
  <c r="CO46" i="4"/>
  <c r="CP46" i="4"/>
  <c r="CQ46" i="4"/>
  <c r="CM47" i="4"/>
  <c r="CN47" i="4"/>
  <c r="CO47" i="4"/>
  <c r="CP47" i="4"/>
  <c r="CQ47" i="4"/>
  <c r="CM48" i="4"/>
  <c r="CN48" i="4"/>
  <c r="CO48" i="4"/>
  <c r="CP48" i="4"/>
  <c r="CQ48" i="4"/>
  <c r="CM49" i="4"/>
  <c r="CN49" i="4"/>
  <c r="CO49" i="4"/>
  <c r="CP49" i="4"/>
  <c r="CQ49" i="4"/>
  <c r="CM50" i="4"/>
  <c r="CN50" i="4"/>
  <c r="CO50" i="4"/>
  <c r="CP50" i="4"/>
  <c r="CQ50" i="4"/>
  <c r="CM51" i="4"/>
  <c r="CN51" i="4"/>
  <c r="CO51" i="4"/>
  <c r="CP51" i="4"/>
  <c r="CQ51" i="4"/>
  <c r="CM52" i="4"/>
  <c r="CN52" i="4"/>
  <c r="CO52" i="4"/>
  <c r="CP52" i="4"/>
  <c r="CQ52" i="4"/>
  <c r="CM53" i="4"/>
  <c r="CN53" i="4"/>
  <c r="CO53" i="4"/>
  <c r="CP53" i="4"/>
  <c r="CQ53" i="4"/>
  <c r="CM54" i="4"/>
  <c r="CN54" i="4"/>
  <c r="CO54" i="4"/>
  <c r="CP54" i="4"/>
  <c r="CQ54" i="4"/>
  <c r="CM55" i="4"/>
  <c r="CN55" i="4"/>
  <c r="CO55" i="4"/>
  <c r="CP55" i="4"/>
  <c r="CQ55" i="4"/>
  <c r="CM56" i="4"/>
  <c r="CN56" i="4"/>
  <c r="CO56" i="4"/>
  <c r="CP56" i="4"/>
  <c r="CQ56" i="4"/>
  <c r="CM57" i="4"/>
  <c r="CN57" i="4"/>
  <c r="CO57" i="4"/>
  <c r="CP57" i="4"/>
  <c r="CQ57" i="4"/>
  <c r="CM58" i="4"/>
  <c r="CN58" i="4"/>
  <c r="CO58" i="4"/>
  <c r="CP58" i="4"/>
  <c r="CQ58" i="4"/>
  <c r="CM59" i="4"/>
  <c r="CN59" i="4"/>
  <c r="CO59" i="4"/>
  <c r="CP59" i="4"/>
  <c r="CQ59" i="4"/>
  <c r="CM60" i="4"/>
  <c r="CN60" i="4"/>
  <c r="CO60" i="4"/>
  <c r="CP60" i="4"/>
  <c r="CQ60" i="4"/>
  <c r="CM61" i="4"/>
  <c r="CN61" i="4"/>
  <c r="CO61" i="4"/>
  <c r="CP61" i="4"/>
  <c r="CQ61" i="4"/>
  <c r="CM62" i="4"/>
  <c r="CN62" i="4"/>
  <c r="CO62" i="4"/>
  <c r="CP62" i="4"/>
  <c r="CQ62" i="4"/>
  <c r="CM63" i="4"/>
  <c r="CN63" i="4"/>
  <c r="CO63" i="4"/>
  <c r="CP63" i="4"/>
  <c r="CQ63" i="4"/>
  <c r="CM64" i="4"/>
  <c r="CN64" i="4"/>
  <c r="CO64" i="4"/>
  <c r="CP64" i="4"/>
  <c r="CQ64" i="4"/>
  <c r="CM65" i="4"/>
  <c r="CN65" i="4"/>
  <c r="CO65" i="4"/>
  <c r="CP65" i="4"/>
  <c r="CQ65" i="4"/>
  <c r="CQ2" i="4"/>
  <c r="CP2" i="4"/>
  <c r="CO2" i="4"/>
  <c r="CN2" i="4"/>
  <c r="CM2" i="4"/>
  <c r="BD65" i="4"/>
  <c r="R65" i="4"/>
  <c r="N65" i="4"/>
  <c r="K65" i="4"/>
  <c r="L65" i="4" s="1"/>
  <c r="BD64" i="4"/>
  <c r="BU64" i="4" s="1"/>
  <c r="R64" i="4"/>
  <c r="N64" i="4"/>
  <c r="K64" i="4"/>
  <c r="BD63" i="4"/>
  <c r="R63" i="4"/>
  <c r="N63" i="4"/>
  <c r="K63" i="4"/>
  <c r="BD62" i="4"/>
  <c r="BU62" i="4" s="1"/>
  <c r="R62" i="4"/>
  <c r="N62" i="4"/>
  <c r="K62" i="4"/>
  <c r="BD61" i="4"/>
  <c r="R61" i="4"/>
  <c r="N61" i="4"/>
  <c r="K61" i="4"/>
  <c r="BD60" i="4"/>
  <c r="R60" i="4"/>
  <c r="N60" i="4"/>
  <c r="K60" i="4"/>
  <c r="BD59" i="4"/>
  <c r="BS59" i="4" s="1"/>
  <c r="R59" i="4"/>
  <c r="K59" i="4"/>
  <c r="BD58" i="4"/>
  <c r="BI58" i="4" s="1"/>
  <c r="R58" i="4"/>
  <c r="M58" i="4"/>
  <c r="K58" i="4"/>
  <c r="BD57" i="4"/>
  <c r="BQ57" i="4" s="1"/>
  <c r="R57" i="4"/>
  <c r="M57" i="4"/>
  <c r="S57" i="4" s="1"/>
  <c r="K57" i="4"/>
  <c r="BD56" i="4"/>
  <c r="BQ56" i="4" s="1"/>
  <c r="R56" i="4"/>
  <c r="M56" i="4"/>
  <c r="N56" i="4" s="1"/>
  <c r="K56" i="4"/>
  <c r="BD55" i="4"/>
  <c r="BS55" i="4" s="1"/>
  <c r="R55" i="4"/>
  <c r="M55" i="4"/>
  <c r="N55" i="4" s="1"/>
  <c r="K55" i="4"/>
  <c r="BD54" i="4"/>
  <c r="R54" i="4"/>
  <c r="M54" i="4"/>
  <c r="S54" i="4" s="1"/>
  <c r="K54" i="4"/>
  <c r="BD53" i="4"/>
  <c r="R53" i="4"/>
  <c r="M53" i="4"/>
  <c r="K53" i="4"/>
  <c r="BD52" i="4"/>
  <c r="R52" i="4"/>
  <c r="M52" i="4"/>
  <c r="BU52" i="4" s="1"/>
  <c r="K52" i="4"/>
  <c r="BD51" i="4"/>
  <c r="BQ51" i="4" s="1"/>
  <c r="R51" i="4"/>
  <c r="M51" i="4"/>
  <c r="S51" i="4" s="1"/>
  <c r="K51" i="4"/>
  <c r="BD50" i="4"/>
  <c r="BR50" i="4" s="1"/>
  <c r="R50" i="4"/>
  <c r="M50" i="4"/>
  <c r="BU50" i="4" s="1"/>
  <c r="BY50" i="4" s="1"/>
  <c r="K50" i="4"/>
  <c r="BD49" i="4"/>
  <c r="BP49" i="4" s="1"/>
  <c r="AT49" i="4"/>
  <c r="AP49" i="4"/>
  <c r="AN49" i="4"/>
  <c r="AC49" i="4"/>
  <c r="R49" i="4"/>
  <c r="M49" i="4"/>
  <c r="BU49" i="4" s="1"/>
  <c r="BW49" i="4" s="1"/>
  <c r="K49" i="4"/>
  <c r="BD48" i="4"/>
  <c r="BS48" i="4" s="1"/>
  <c r="AT48" i="4"/>
  <c r="AP48" i="4"/>
  <c r="AN48" i="4"/>
  <c r="AC48" i="4"/>
  <c r="R48" i="4"/>
  <c r="M48" i="4"/>
  <c r="N48" i="4" s="1"/>
  <c r="K48" i="4"/>
  <c r="BD47" i="4"/>
  <c r="BO47" i="4" s="1"/>
  <c r="R47" i="4"/>
  <c r="M47" i="4"/>
  <c r="S47" i="4" s="1"/>
  <c r="K47" i="4"/>
  <c r="BD46" i="4"/>
  <c r="BS46" i="4" s="1"/>
  <c r="R46" i="4"/>
  <c r="M46" i="4"/>
  <c r="BU46" i="4" s="1"/>
  <c r="CB46" i="4" s="1"/>
  <c r="K46" i="4"/>
  <c r="BD45" i="4"/>
  <c r="R45" i="4"/>
  <c r="M45" i="4"/>
  <c r="BU45" i="4" s="1"/>
  <c r="CE45" i="4" s="1"/>
  <c r="K45" i="4"/>
  <c r="BD44" i="4"/>
  <c r="BH44" i="4" s="1"/>
  <c r="R44" i="4"/>
  <c r="M44" i="4"/>
  <c r="K44" i="4"/>
  <c r="BD43" i="4"/>
  <c r="BJ43" i="4" s="1"/>
  <c r="R43" i="4"/>
  <c r="M43" i="4"/>
  <c r="K43" i="4"/>
  <c r="BD42" i="4"/>
  <c r="BK42" i="4" s="1"/>
  <c r="R42" i="4"/>
  <c r="M42" i="4"/>
  <c r="K42" i="4"/>
  <c r="BD41" i="4"/>
  <c r="BS41" i="4" s="1"/>
  <c r="R41" i="4"/>
  <c r="M41" i="4"/>
  <c r="N41" i="4" s="1"/>
  <c r="K41" i="4"/>
  <c r="BD40" i="4"/>
  <c r="BQ40" i="4" s="1"/>
  <c r="R40" i="4"/>
  <c r="M40" i="4"/>
  <c r="N40" i="4" s="1"/>
  <c r="K40" i="4"/>
  <c r="BD39" i="4"/>
  <c r="BO39" i="4" s="1"/>
  <c r="R39" i="4"/>
  <c r="M39" i="4"/>
  <c r="S39" i="4" s="1"/>
  <c r="K39" i="4"/>
  <c r="BD38" i="4"/>
  <c r="BL38" i="4" s="1"/>
  <c r="R38" i="4"/>
  <c r="M38" i="4"/>
  <c r="K38" i="4"/>
  <c r="BD37" i="4"/>
  <c r="R37" i="4"/>
  <c r="M37" i="4"/>
  <c r="N37" i="4" s="1"/>
  <c r="K37" i="4"/>
  <c r="BD36" i="4"/>
  <c r="BR36" i="4" s="1"/>
  <c r="R36" i="4"/>
  <c r="M36" i="4"/>
  <c r="K36" i="4"/>
  <c r="BD35" i="4"/>
  <c r="BR35" i="4" s="1"/>
  <c r="R35" i="4"/>
  <c r="M35" i="4"/>
  <c r="K35" i="4"/>
  <c r="BD34" i="4"/>
  <c r="R34" i="4"/>
  <c r="M34" i="4"/>
  <c r="BU34" i="4" s="1"/>
  <c r="K34" i="4"/>
  <c r="BD33" i="4"/>
  <c r="AT33" i="4"/>
  <c r="AP33" i="4"/>
  <c r="AN33" i="4"/>
  <c r="AC33" i="4"/>
  <c r="R33" i="4"/>
  <c r="M33" i="4"/>
  <c r="S33" i="4" s="1"/>
  <c r="K33" i="4"/>
  <c r="BD32" i="4"/>
  <c r="BH32" i="4" s="1"/>
  <c r="AT32" i="4"/>
  <c r="AP32" i="4"/>
  <c r="AN32" i="4"/>
  <c r="AC32" i="4"/>
  <c r="R32" i="4"/>
  <c r="M32" i="4"/>
  <c r="BU32" i="4" s="1"/>
  <c r="CH32" i="4" s="1"/>
  <c r="K32" i="4"/>
  <c r="BD31" i="4"/>
  <c r="R31" i="4"/>
  <c r="M31" i="4"/>
  <c r="S31" i="4" s="1"/>
  <c r="K31" i="4"/>
  <c r="BD30" i="4"/>
  <c r="BN30" i="4" s="1"/>
  <c r="R30" i="4"/>
  <c r="M30" i="4"/>
  <c r="BU30" i="4" s="1"/>
  <c r="CJ30" i="4" s="1"/>
  <c r="K30" i="4"/>
  <c r="BD29" i="4"/>
  <c r="BR29" i="4" s="1"/>
  <c r="R29" i="4"/>
  <c r="M29" i="4"/>
  <c r="S29" i="4" s="1"/>
  <c r="K29" i="4"/>
  <c r="BD28" i="4"/>
  <c r="BQ28" i="4" s="1"/>
  <c r="R28" i="4"/>
  <c r="M28" i="4"/>
  <c r="BU28" i="4" s="1"/>
  <c r="K28" i="4"/>
  <c r="BD27" i="4"/>
  <c r="R27" i="4"/>
  <c r="M27" i="4"/>
  <c r="K27" i="4"/>
  <c r="BD26" i="4"/>
  <c r="BT26" i="4" s="1"/>
  <c r="R26" i="4"/>
  <c r="M26" i="4"/>
  <c r="K26" i="4"/>
  <c r="BD25" i="4"/>
  <c r="BT25" i="4" s="1"/>
  <c r="R25" i="4"/>
  <c r="M25" i="4"/>
  <c r="N25" i="4" s="1"/>
  <c r="K25" i="4"/>
  <c r="BD24" i="4"/>
  <c r="BM24" i="4" s="1"/>
  <c r="R24" i="4"/>
  <c r="M24" i="4"/>
  <c r="S24" i="4" s="1"/>
  <c r="K24" i="4"/>
  <c r="BD23" i="4"/>
  <c r="BT23" i="4" s="1"/>
  <c r="R23" i="4"/>
  <c r="M23" i="4"/>
  <c r="BU23" i="4" s="1"/>
  <c r="CH23" i="4" s="1"/>
  <c r="K23" i="4"/>
  <c r="BD22" i="4"/>
  <c r="BG22" i="4" s="1"/>
  <c r="R22" i="4"/>
  <c r="M22" i="4"/>
  <c r="BU22" i="4" s="1"/>
  <c r="K22" i="4"/>
  <c r="BD21" i="4"/>
  <c r="BL21" i="4" s="1"/>
  <c r="R21" i="4"/>
  <c r="M21" i="4"/>
  <c r="K21" i="4"/>
  <c r="BD20" i="4"/>
  <c r="BF20" i="4" s="1"/>
  <c r="R20" i="4"/>
  <c r="M20" i="4"/>
  <c r="K20" i="4"/>
  <c r="BD19" i="4"/>
  <c r="BN19" i="4" s="1"/>
  <c r="AT19" i="4"/>
  <c r="AP19" i="4"/>
  <c r="AN19" i="4"/>
  <c r="AC19" i="4"/>
  <c r="R19" i="4"/>
  <c r="M19" i="4"/>
  <c r="BU19" i="4" s="1"/>
  <c r="BZ19" i="4" s="1"/>
  <c r="K19" i="4"/>
  <c r="BD18" i="4"/>
  <c r="AT18" i="4"/>
  <c r="AP18" i="4"/>
  <c r="AN18" i="4"/>
  <c r="AC18" i="4"/>
  <c r="R18" i="4"/>
  <c r="M18" i="4"/>
  <c r="K18" i="4"/>
  <c r="BD17" i="4"/>
  <c r="BK17" i="4" s="1"/>
  <c r="R17" i="4"/>
  <c r="M17" i="4"/>
  <c r="S17" i="4" s="1"/>
  <c r="K17" i="4"/>
  <c r="BD16" i="4"/>
  <c r="BI16" i="4" s="1"/>
  <c r="R16" i="4"/>
  <c r="M16" i="4"/>
  <c r="S16" i="4" s="1"/>
  <c r="K16" i="4"/>
  <c r="BD15" i="4"/>
  <c r="BE15" i="4" s="1"/>
  <c r="R15" i="4"/>
  <c r="M15" i="4"/>
  <c r="K15" i="4"/>
  <c r="BD14" i="4"/>
  <c r="BO14" i="4" s="1"/>
  <c r="R14" i="4"/>
  <c r="M14" i="4"/>
  <c r="S14" i="4" s="1"/>
  <c r="K14" i="4"/>
  <c r="BD13" i="4"/>
  <c r="R13" i="4"/>
  <c r="M13" i="4"/>
  <c r="N13" i="4" s="1"/>
  <c r="K13" i="4"/>
  <c r="BD12" i="4"/>
  <c r="BJ12" i="4" s="1"/>
  <c r="R12" i="4"/>
  <c r="M12" i="4"/>
  <c r="S12" i="4" s="1"/>
  <c r="K12" i="4"/>
  <c r="BD11" i="4"/>
  <c r="BR11" i="4" s="1"/>
  <c r="R11" i="4"/>
  <c r="M11" i="4"/>
  <c r="K11" i="4"/>
  <c r="BD10" i="4"/>
  <c r="BE10" i="4" s="1"/>
  <c r="R10" i="4"/>
  <c r="M10" i="4"/>
  <c r="K10" i="4"/>
  <c r="BD9" i="4"/>
  <c r="BO9" i="4" s="1"/>
  <c r="R9" i="4"/>
  <c r="M9" i="4"/>
  <c r="K9" i="4"/>
  <c r="BD8" i="4"/>
  <c r="BS8" i="4" s="1"/>
  <c r="R8" i="4"/>
  <c r="M8" i="4"/>
  <c r="K8" i="4"/>
  <c r="BD7" i="4"/>
  <c r="R7" i="4"/>
  <c r="M7" i="4"/>
  <c r="N7" i="4" s="1"/>
  <c r="K7" i="4"/>
  <c r="BD6" i="4"/>
  <c r="R6" i="4"/>
  <c r="M6" i="4"/>
  <c r="N6" i="4" s="1"/>
  <c r="K6" i="4"/>
  <c r="BD5" i="4"/>
  <c r="BH5" i="4" s="1"/>
  <c r="AT5" i="4"/>
  <c r="AP5" i="4"/>
  <c r="AN5" i="4"/>
  <c r="AC5" i="4"/>
  <c r="R5" i="4"/>
  <c r="M5" i="4"/>
  <c r="N5" i="4" s="1"/>
  <c r="K5" i="4"/>
  <c r="BD4" i="4"/>
  <c r="AT4" i="4"/>
  <c r="AP4" i="4"/>
  <c r="AN4" i="4"/>
  <c r="AC4" i="4"/>
  <c r="R4" i="4"/>
  <c r="M4" i="4"/>
  <c r="K4" i="4"/>
  <c r="BD3" i="4"/>
  <c r="R3" i="4"/>
  <c r="M3" i="4"/>
  <c r="BU3" i="4" s="1"/>
  <c r="K3" i="4"/>
  <c r="BD2" i="4"/>
  <c r="BI2" i="4" s="1"/>
  <c r="R2" i="4"/>
  <c r="M2" i="4"/>
  <c r="BU2" i="4" s="1"/>
  <c r="CK2" i="4" s="1"/>
  <c r="K2" i="4"/>
  <c r="AC29" i="2"/>
  <c r="AN29" i="2"/>
  <c r="AP29" i="2"/>
  <c r="AT29" i="2"/>
  <c r="AC27" i="2"/>
  <c r="AN27" i="2"/>
  <c r="AP27" i="2"/>
  <c r="AT27" i="2"/>
  <c r="AC25" i="2"/>
  <c r="AN25" i="2"/>
  <c r="AP25" i="2"/>
  <c r="AT25" i="2"/>
  <c r="AC23" i="2"/>
  <c r="AN23" i="2"/>
  <c r="AP23" i="2"/>
  <c r="AT23" i="2"/>
  <c r="AC21" i="2"/>
  <c r="AN21" i="2"/>
  <c r="AP21" i="2"/>
  <c r="AT21" i="2"/>
  <c r="AC19" i="2"/>
  <c r="AN19" i="2"/>
  <c r="AP19" i="2"/>
  <c r="AT19" i="2"/>
  <c r="AC17" i="2"/>
  <c r="AN17" i="2"/>
  <c r="AP17" i="2"/>
  <c r="AT17" i="2"/>
  <c r="AC15" i="2"/>
  <c r="AN15" i="2"/>
  <c r="AP15" i="2"/>
  <c r="AT15" i="2"/>
  <c r="AC13" i="2"/>
  <c r="AN13" i="2"/>
  <c r="AP13" i="2"/>
  <c r="AT13" i="2"/>
  <c r="AC11" i="2"/>
  <c r="AN11" i="2"/>
  <c r="AP11" i="2"/>
  <c r="AT11" i="2"/>
  <c r="AC9" i="2"/>
  <c r="AN9" i="2"/>
  <c r="AP9" i="2"/>
  <c r="AT9" i="2"/>
  <c r="AC7" i="2"/>
  <c r="AN7" i="2"/>
  <c r="AP7" i="2"/>
  <c r="AT7" i="2"/>
  <c r="AC5" i="2"/>
  <c r="AN5" i="2"/>
  <c r="AP5" i="2"/>
  <c r="AT5" i="2"/>
  <c r="AC3" i="2"/>
  <c r="AN3" i="2"/>
  <c r="AP3" i="2"/>
  <c r="AT3" i="2"/>
  <c r="CW31" i="2"/>
  <c r="CX31" i="2" s="1"/>
  <c r="CW32" i="2"/>
  <c r="DC32" i="2" s="1"/>
  <c r="CW33" i="2"/>
  <c r="CX33" i="2" s="1"/>
  <c r="CW34" i="2"/>
  <c r="CY34" i="2" s="1"/>
  <c r="CW35" i="2"/>
  <c r="DE35" i="2" s="1"/>
  <c r="CW30" i="2"/>
  <c r="DG30" i="2" s="1"/>
  <c r="CM30" i="2"/>
  <c r="CN30" i="2"/>
  <c r="CO30" i="2"/>
  <c r="CP30" i="2"/>
  <c r="CQ30" i="2"/>
  <c r="CR30" i="2"/>
  <c r="CS30" i="2"/>
  <c r="CT30" i="2"/>
  <c r="CU30" i="2"/>
  <c r="CV30" i="2"/>
  <c r="CM31" i="2"/>
  <c r="CN31" i="2"/>
  <c r="CO31" i="2"/>
  <c r="CP31" i="2"/>
  <c r="CQ31" i="2"/>
  <c r="CR31" i="2"/>
  <c r="CS31" i="2"/>
  <c r="CT31" i="2"/>
  <c r="CU31" i="2"/>
  <c r="CV31" i="2"/>
  <c r="CM32" i="2"/>
  <c r="CN32" i="2"/>
  <c r="CO32" i="2"/>
  <c r="CP32" i="2"/>
  <c r="CQ32" i="2"/>
  <c r="CR32" i="2"/>
  <c r="CS32" i="2"/>
  <c r="CT32" i="2"/>
  <c r="CU32" i="2"/>
  <c r="CV32" i="2"/>
  <c r="CM33" i="2"/>
  <c r="CN33" i="2"/>
  <c r="CO33" i="2"/>
  <c r="CP33" i="2"/>
  <c r="CQ33" i="2"/>
  <c r="CR33" i="2"/>
  <c r="CS33" i="2"/>
  <c r="CT33" i="2"/>
  <c r="CU33" i="2"/>
  <c r="CV33" i="2"/>
  <c r="CM34" i="2"/>
  <c r="CN34" i="2"/>
  <c r="CO34" i="2"/>
  <c r="CP34" i="2"/>
  <c r="CQ34" i="2"/>
  <c r="CR34" i="2"/>
  <c r="CS34" i="2"/>
  <c r="CT34" i="2"/>
  <c r="CU34" i="2"/>
  <c r="CV34" i="2"/>
  <c r="CM35" i="2"/>
  <c r="CN35" i="2"/>
  <c r="CO35" i="2"/>
  <c r="CP35" i="2"/>
  <c r="CQ35" i="2"/>
  <c r="CR35" i="2"/>
  <c r="CS35" i="2"/>
  <c r="CT35" i="2"/>
  <c r="CU35" i="2"/>
  <c r="CV35" i="2"/>
  <c r="CX3" i="2"/>
  <c r="CY3" i="2"/>
  <c r="CZ3" i="2"/>
  <c r="DA3" i="2"/>
  <c r="DB3" i="2"/>
  <c r="DC3" i="2"/>
  <c r="DD3" i="2"/>
  <c r="DE3" i="2"/>
  <c r="DF3" i="2"/>
  <c r="DG3" i="2"/>
  <c r="CX4" i="2"/>
  <c r="CY4" i="2"/>
  <c r="CZ4" i="2"/>
  <c r="DA4" i="2"/>
  <c r="DB4" i="2"/>
  <c r="DC4" i="2"/>
  <c r="DD4" i="2"/>
  <c r="DE4" i="2"/>
  <c r="DF4" i="2"/>
  <c r="DG4" i="2"/>
  <c r="CX5" i="2"/>
  <c r="CY5" i="2"/>
  <c r="CZ5" i="2"/>
  <c r="DA5" i="2"/>
  <c r="DB5" i="2"/>
  <c r="DC5" i="2"/>
  <c r="DD5" i="2"/>
  <c r="DE5" i="2"/>
  <c r="DF5" i="2"/>
  <c r="DG5" i="2"/>
  <c r="CX6" i="2"/>
  <c r="CY6" i="2"/>
  <c r="CZ6" i="2"/>
  <c r="DA6" i="2"/>
  <c r="DB6" i="2"/>
  <c r="DC6" i="2"/>
  <c r="DD6" i="2"/>
  <c r="DE6" i="2"/>
  <c r="DF6" i="2"/>
  <c r="DG6" i="2"/>
  <c r="CX7" i="2"/>
  <c r="CY7" i="2"/>
  <c r="CZ7" i="2"/>
  <c r="DA7" i="2"/>
  <c r="DB7" i="2"/>
  <c r="DC7" i="2"/>
  <c r="DD7" i="2"/>
  <c r="DE7" i="2"/>
  <c r="DF7" i="2"/>
  <c r="DG7" i="2"/>
  <c r="CX8" i="2"/>
  <c r="CY8" i="2"/>
  <c r="CZ8" i="2"/>
  <c r="DA8" i="2"/>
  <c r="DB8" i="2"/>
  <c r="DC8" i="2"/>
  <c r="DD8" i="2"/>
  <c r="DE8" i="2"/>
  <c r="DF8" i="2"/>
  <c r="DG8" i="2"/>
  <c r="CX9" i="2"/>
  <c r="CY9" i="2"/>
  <c r="CZ9" i="2"/>
  <c r="DA9" i="2"/>
  <c r="DB9" i="2"/>
  <c r="DC9" i="2"/>
  <c r="DD9" i="2"/>
  <c r="DE9" i="2"/>
  <c r="DF9" i="2"/>
  <c r="DG9" i="2"/>
  <c r="CX10" i="2"/>
  <c r="CY10" i="2"/>
  <c r="CZ10" i="2"/>
  <c r="DA10" i="2"/>
  <c r="DB10" i="2"/>
  <c r="DC10" i="2"/>
  <c r="DD10" i="2"/>
  <c r="DE10" i="2"/>
  <c r="DF10" i="2"/>
  <c r="DG10" i="2"/>
  <c r="CX11" i="2"/>
  <c r="CY11" i="2"/>
  <c r="CZ11" i="2"/>
  <c r="DA11" i="2"/>
  <c r="DB11" i="2"/>
  <c r="DC11" i="2"/>
  <c r="DD11" i="2"/>
  <c r="DE11" i="2"/>
  <c r="DF11" i="2"/>
  <c r="DG11" i="2"/>
  <c r="CX12" i="2"/>
  <c r="CY12" i="2"/>
  <c r="CZ12" i="2"/>
  <c r="DA12" i="2"/>
  <c r="DB12" i="2"/>
  <c r="DC12" i="2"/>
  <c r="DD12" i="2"/>
  <c r="DE12" i="2"/>
  <c r="DF12" i="2"/>
  <c r="DG12" i="2"/>
  <c r="CX13" i="2"/>
  <c r="CY13" i="2"/>
  <c r="CZ13" i="2"/>
  <c r="DA13" i="2"/>
  <c r="DB13" i="2"/>
  <c r="DC13" i="2"/>
  <c r="DD13" i="2"/>
  <c r="DE13" i="2"/>
  <c r="DF13" i="2"/>
  <c r="DG13" i="2"/>
  <c r="CX14" i="2"/>
  <c r="CY14" i="2"/>
  <c r="CZ14" i="2"/>
  <c r="DA14" i="2"/>
  <c r="DB14" i="2"/>
  <c r="DC14" i="2"/>
  <c r="DD14" i="2"/>
  <c r="DE14" i="2"/>
  <c r="DF14" i="2"/>
  <c r="DG14" i="2"/>
  <c r="CX15" i="2"/>
  <c r="CY15" i="2"/>
  <c r="CZ15" i="2"/>
  <c r="DA15" i="2"/>
  <c r="DB15" i="2"/>
  <c r="DC15" i="2"/>
  <c r="DD15" i="2"/>
  <c r="DE15" i="2"/>
  <c r="DF15" i="2"/>
  <c r="DG15" i="2"/>
  <c r="CX16" i="2"/>
  <c r="CY16" i="2"/>
  <c r="CZ16" i="2"/>
  <c r="DA16" i="2"/>
  <c r="DB16" i="2"/>
  <c r="DC16" i="2"/>
  <c r="DD16" i="2"/>
  <c r="DE16" i="2"/>
  <c r="DF16" i="2"/>
  <c r="DG16" i="2"/>
  <c r="CX17" i="2"/>
  <c r="CY17" i="2"/>
  <c r="CZ17" i="2"/>
  <c r="DA17" i="2"/>
  <c r="DB17" i="2"/>
  <c r="DC17" i="2"/>
  <c r="DD17" i="2"/>
  <c r="DE17" i="2"/>
  <c r="DF17" i="2"/>
  <c r="DG17" i="2"/>
  <c r="CX18" i="2"/>
  <c r="CY18" i="2"/>
  <c r="CZ18" i="2"/>
  <c r="DA18" i="2"/>
  <c r="DB18" i="2"/>
  <c r="DC18" i="2"/>
  <c r="DD18" i="2"/>
  <c r="DE18" i="2"/>
  <c r="DF18" i="2"/>
  <c r="DG18" i="2"/>
  <c r="CX19" i="2"/>
  <c r="CY19" i="2"/>
  <c r="CZ19" i="2"/>
  <c r="DA19" i="2"/>
  <c r="DB19" i="2"/>
  <c r="DC19" i="2"/>
  <c r="DD19" i="2"/>
  <c r="DE19" i="2"/>
  <c r="DF19" i="2"/>
  <c r="DG19" i="2"/>
  <c r="CX20" i="2"/>
  <c r="CY20" i="2"/>
  <c r="CZ20" i="2"/>
  <c r="DA20" i="2"/>
  <c r="DB20" i="2"/>
  <c r="DC20" i="2"/>
  <c r="DD20" i="2"/>
  <c r="DE20" i="2"/>
  <c r="DF20" i="2"/>
  <c r="DG20" i="2"/>
  <c r="CX21" i="2"/>
  <c r="CY21" i="2"/>
  <c r="CZ21" i="2"/>
  <c r="DA21" i="2"/>
  <c r="DB21" i="2"/>
  <c r="DC21" i="2"/>
  <c r="DD21" i="2"/>
  <c r="DE21" i="2"/>
  <c r="DF21" i="2"/>
  <c r="DG21" i="2"/>
  <c r="CX22" i="2"/>
  <c r="CY22" i="2"/>
  <c r="CZ22" i="2"/>
  <c r="DA22" i="2"/>
  <c r="DB22" i="2"/>
  <c r="DC22" i="2"/>
  <c r="DD22" i="2"/>
  <c r="DE22" i="2"/>
  <c r="DF22" i="2"/>
  <c r="DG22" i="2"/>
  <c r="CX23" i="2"/>
  <c r="CY23" i="2"/>
  <c r="CZ23" i="2"/>
  <c r="DA23" i="2"/>
  <c r="DB23" i="2"/>
  <c r="DC23" i="2"/>
  <c r="DD23" i="2"/>
  <c r="DE23" i="2"/>
  <c r="DF23" i="2"/>
  <c r="DG23" i="2"/>
  <c r="CX24" i="2"/>
  <c r="CY24" i="2"/>
  <c r="CZ24" i="2"/>
  <c r="DA24" i="2"/>
  <c r="DB24" i="2"/>
  <c r="DC24" i="2"/>
  <c r="DD24" i="2"/>
  <c r="DE24" i="2"/>
  <c r="DF24" i="2"/>
  <c r="DG24" i="2"/>
  <c r="CX25" i="2"/>
  <c r="CY25" i="2"/>
  <c r="CZ25" i="2"/>
  <c r="DA25" i="2"/>
  <c r="DB25" i="2"/>
  <c r="DC25" i="2"/>
  <c r="DD25" i="2"/>
  <c r="DE25" i="2"/>
  <c r="DF25" i="2"/>
  <c r="DG25" i="2"/>
  <c r="CX26" i="2"/>
  <c r="CY26" i="2"/>
  <c r="CZ26" i="2"/>
  <c r="DA26" i="2"/>
  <c r="DB26" i="2"/>
  <c r="DC26" i="2"/>
  <c r="DD26" i="2"/>
  <c r="DE26" i="2"/>
  <c r="DF26" i="2"/>
  <c r="DG26" i="2"/>
  <c r="CX27" i="2"/>
  <c r="CY27" i="2"/>
  <c r="CZ27" i="2"/>
  <c r="DA27" i="2"/>
  <c r="DB27" i="2"/>
  <c r="DC27" i="2"/>
  <c r="DD27" i="2"/>
  <c r="DE27" i="2"/>
  <c r="DF27" i="2"/>
  <c r="DG27" i="2"/>
  <c r="CX28" i="2"/>
  <c r="CY28" i="2"/>
  <c r="CZ28" i="2"/>
  <c r="DA28" i="2"/>
  <c r="DB28" i="2"/>
  <c r="DC28" i="2"/>
  <c r="DD28" i="2"/>
  <c r="DE28" i="2"/>
  <c r="DF28" i="2"/>
  <c r="DG28" i="2"/>
  <c r="CX29" i="2"/>
  <c r="CY29" i="2"/>
  <c r="CZ29" i="2"/>
  <c r="DA29" i="2"/>
  <c r="DB29" i="2"/>
  <c r="DC29" i="2"/>
  <c r="DD29" i="2"/>
  <c r="DE29" i="2"/>
  <c r="DF29" i="2"/>
  <c r="DG29" i="2"/>
  <c r="CV8" i="2"/>
  <c r="CR8" i="2"/>
  <c r="CR3" i="2"/>
  <c r="CS3" i="2"/>
  <c r="CT3" i="2"/>
  <c r="CU3" i="2"/>
  <c r="CV3" i="2"/>
  <c r="CR4" i="2"/>
  <c r="CS4" i="2"/>
  <c r="CT4" i="2"/>
  <c r="CU4" i="2"/>
  <c r="CV4" i="2"/>
  <c r="CR5" i="2"/>
  <c r="CS5" i="2"/>
  <c r="CT5" i="2"/>
  <c r="CU5" i="2"/>
  <c r="CV5" i="2"/>
  <c r="CR6" i="2"/>
  <c r="CS6" i="2"/>
  <c r="CT6" i="2"/>
  <c r="CU6" i="2"/>
  <c r="CV6" i="2"/>
  <c r="CR7" i="2"/>
  <c r="CS7" i="2"/>
  <c r="CT7" i="2"/>
  <c r="CU7" i="2"/>
  <c r="CV7" i="2"/>
  <c r="CS8" i="2"/>
  <c r="CT8" i="2"/>
  <c r="CU8" i="2"/>
  <c r="CR9" i="2"/>
  <c r="CS9" i="2"/>
  <c r="CT9" i="2"/>
  <c r="CU9" i="2"/>
  <c r="CV9" i="2"/>
  <c r="CR10" i="2"/>
  <c r="CS10" i="2"/>
  <c r="CT10" i="2"/>
  <c r="CU10" i="2"/>
  <c r="CV10" i="2"/>
  <c r="CR11" i="2"/>
  <c r="CS11" i="2"/>
  <c r="CT11" i="2"/>
  <c r="CU11" i="2"/>
  <c r="CV11" i="2"/>
  <c r="CR12" i="2"/>
  <c r="CS12" i="2"/>
  <c r="CT12" i="2"/>
  <c r="CU12" i="2"/>
  <c r="CV12" i="2"/>
  <c r="CR13" i="2"/>
  <c r="CS13" i="2"/>
  <c r="CT13" i="2"/>
  <c r="CU13" i="2"/>
  <c r="CV13" i="2"/>
  <c r="CR14" i="2"/>
  <c r="CS14" i="2"/>
  <c r="CT14" i="2"/>
  <c r="CU14" i="2"/>
  <c r="CV14" i="2"/>
  <c r="CR15" i="2"/>
  <c r="CS15" i="2"/>
  <c r="CT15" i="2"/>
  <c r="CU15" i="2"/>
  <c r="CV15" i="2"/>
  <c r="CR16" i="2"/>
  <c r="CS16" i="2"/>
  <c r="CT16" i="2"/>
  <c r="CU16" i="2"/>
  <c r="CV16" i="2"/>
  <c r="CR17" i="2"/>
  <c r="CS17" i="2"/>
  <c r="CT17" i="2"/>
  <c r="CU17" i="2"/>
  <c r="CV17" i="2"/>
  <c r="CR18" i="2"/>
  <c r="CS18" i="2"/>
  <c r="CT18" i="2"/>
  <c r="CU18" i="2"/>
  <c r="CV18" i="2"/>
  <c r="CR19" i="2"/>
  <c r="CS19" i="2"/>
  <c r="CT19" i="2"/>
  <c r="CU19" i="2"/>
  <c r="CV19" i="2"/>
  <c r="CR20" i="2"/>
  <c r="CS20" i="2"/>
  <c r="CT20" i="2"/>
  <c r="CU20" i="2"/>
  <c r="CV20" i="2"/>
  <c r="CR21" i="2"/>
  <c r="CS21" i="2"/>
  <c r="CT21" i="2"/>
  <c r="CU21" i="2"/>
  <c r="CV21" i="2"/>
  <c r="CR22" i="2"/>
  <c r="CS22" i="2"/>
  <c r="CT22" i="2"/>
  <c r="CU22" i="2"/>
  <c r="CV22" i="2"/>
  <c r="CR23" i="2"/>
  <c r="CS23" i="2"/>
  <c r="CT23" i="2"/>
  <c r="CU23" i="2"/>
  <c r="CV23" i="2"/>
  <c r="CR24" i="2"/>
  <c r="CS24" i="2"/>
  <c r="CT24" i="2"/>
  <c r="CU24" i="2"/>
  <c r="CV24" i="2"/>
  <c r="CR25" i="2"/>
  <c r="CS25" i="2"/>
  <c r="CT25" i="2"/>
  <c r="CU25" i="2"/>
  <c r="CV25" i="2"/>
  <c r="CR26" i="2"/>
  <c r="CS26" i="2"/>
  <c r="CT26" i="2"/>
  <c r="CU26" i="2"/>
  <c r="CV26" i="2"/>
  <c r="CR27" i="2"/>
  <c r="CS27" i="2"/>
  <c r="CT27" i="2"/>
  <c r="CU27" i="2"/>
  <c r="CV27" i="2"/>
  <c r="CR28" i="2"/>
  <c r="CS28" i="2"/>
  <c r="CT28" i="2"/>
  <c r="CU28" i="2"/>
  <c r="CV28" i="2"/>
  <c r="CR29" i="2"/>
  <c r="CS29" i="2"/>
  <c r="CT29" i="2"/>
  <c r="CU29" i="2"/>
  <c r="CV29" i="2"/>
  <c r="CO8" i="2"/>
  <c r="CP8" i="2"/>
  <c r="CQ8" i="2"/>
  <c r="CO9" i="2"/>
  <c r="CP9" i="2"/>
  <c r="CQ9" i="2"/>
  <c r="CO10" i="2"/>
  <c r="CP10" i="2"/>
  <c r="CQ10" i="2"/>
  <c r="CO11" i="2"/>
  <c r="CP11" i="2"/>
  <c r="CQ11" i="2"/>
  <c r="CO12" i="2"/>
  <c r="CP12" i="2"/>
  <c r="CQ12" i="2"/>
  <c r="CO13" i="2"/>
  <c r="CP13" i="2"/>
  <c r="CQ13" i="2"/>
  <c r="CO14" i="2"/>
  <c r="CP14" i="2"/>
  <c r="CQ14" i="2"/>
  <c r="CO15" i="2"/>
  <c r="CP15" i="2"/>
  <c r="CQ15" i="2"/>
  <c r="CO16" i="2"/>
  <c r="CP16" i="2"/>
  <c r="CQ16" i="2"/>
  <c r="CO17" i="2"/>
  <c r="CP17" i="2"/>
  <c r="CQ17" i="2"/>
  <c r="CO18" i="2"/>
  <c r="CP18" i="2"/>
  <c r="CQ18" i="2"/>
  <c r="CO19" i="2"/>
  <c r="CP19" i="2"/>
  <c r="CQ19" i="2"/>
  <c r="CO20" i="2"/>
  <c r="CP20" i="2"/>
  <c r="CQ20" i="2"/>
  <c r="CO21" i="2"/>
  <c r="CP21" i="2"/>
  <c r="CQ21" i="2"/>
  <c r="CO22" i="2"/>
  <c r="CP22" i="2"/>
  <c r="CQ22" i="2"/>
  <c r="CO23" i="2"/>
  <c r="CP23" i="2"/>
  <c r="CQ23" i="2"/>
  <c r="CO24" i="2"/>
  <c r="CP24" i="2"/>
  <c r="CQ24" i="2"/>
  <c r="CO25" i="2"/>
  <c r="CP25" i="2"/>
  <c r="CQ25" i="2"/>
  <c r="CO26" i="2"/>
  <c r="CP26" i="2"/>
  <c r="CQ26" i="2"/>
  <c r="CO27" i="2"/>
  <c r="CP27" i="2"/>
  <c r="CQ27" i="2"/>
  <c r="CO28" i="2"/>
  <c r="CP28" i="2"/>
  <c r="CQ28" i="2"/>
  <c r="CO29" i="2"/>
  <c r="CP29" i="2"/>
  <c r="CQ29" i="2"/>
  <c r="CO3" i="2"/>
  <c r="CP3" i="2"/>
  <c r="CQ3" i="2"/>
  <c r="CO4" i="2"/>
  <c r="CP4" i="2"/>
  <c r="CQ4" i="2"/>
  <c r="CO5" i="2"/>
  <c r="CP5" i="2"/>
  <c r="CQ5" i="2"/>
  <c r="CO6" i="2"/>
  <c r="CP6" i="2"/>
  <c r="CQ6" i="2"/>
  <c r="CO7" i="2"/>
  <c r="CP7" i="2"/>
  <c r="CQ7" i="2"/>
  <c r="CN3" i="2"/>
  <c r="CN4" i="2"/>
  <c r="CN5" i="2"/>
  <c r="CN6" i="2"/>
  <c r="CN7" i="2"/>
  <c r="CN8" i="2"/>
  <c r="CN9" i="2"/>
  <c r="CN10" i="2"/>
  <c r="CN11" i="2"/>
  <c r="CN12" i="2"/>
  <c r="CN13" i="2"/>
  <c r="CN14" i="2"/>
  <c r="CN15" i="2"/>
  <c r="CN16" i="2"/>
  <c r="CN17" i="2"/>
  <c r="CN18" i="2"/>
  <c r="CN19" i="2"/>
  <c r="CN20" i="2"/>
  <c r="CN21" i="2"/>
  <c r="CN22" i="2"/>
  <c r="CN23" i="2"/>
  <c r="CN24" i="2"/>
  <c r="CN25" i="2"/>
  <c r="CN26" i="2"/>
  <c r="CN27" i="2"/>
  <c r="CN28" i="2"/>
  <c r="CN29" i="2"/>
  <c r="CM3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X2" i="2"/>
  <c r="DG2" i="2"/>
  <c r="DF2" i="2"/>
  <c r="DE2" i="2"/>
  <c r="DD2" i="2"/>
  <c r="DC2" i="2"/>
  <c r="DB2" i="2"/>
  <c r="DA2" i="2"/>
  <c r="CZ2" i="2"/>
  <c r="CY2" i="2"/>
  <c r="CM2" i="2"/>
  <c r="CV2" i="2"/>
  <c r="CU2" i="2"/>
  <c r="CT2" i="2"/>
  <c r="CS2" i="2"/>
  <c r="CR2" i="2"/>
  <c r="CQ2" i="2"/>
  <c r="CP2" i="2"/>
  <c r="CO2" i="2"/>
  <c r="CN2" i="2"/>
  <c r="CM2" i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CZ3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X3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2" i="1"/>
  <c r="DB2" i="1"/>
  <c r="DA2" i="1"/>
  <c r="CZ2" i="1"/>
  <c r="CY2" i="1"/>
  <c r="CV3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U3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T3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S3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R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V2" i="1"/>
  <c r="CU2" i="1"/>
  <c r="CT2" i="1"/>
  <c r="CS2" i="1"/>
  <c r="CR2" i="1"/>
  <c r="DG3" i="1"/>
  <c r="DG4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F3" i="1"/>
  <c r="DF4" i="1"/>
  <c r="DF5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E3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G2" i="1"/>
  <c r="DF2" i="1"/>
  <c r="DE2" i="1"/>
  <c r="DD2" i="1"/>
  <c r="DC2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3" i="1"/>
  <c r="DC4" i="1"/>
  <c r="DC5" i="1"/>
  <c r="CQ39" i="1"/>
  <c r="CQ40" i="1"/>
  <c r="CP39" i="1"/>
  <c r="CP40" i="1"/>
  <c r="CO39" i="1"/>
  <c r="CO40" i="1"/>
  <c r="CN39" i="1"/>
  <c r="CN40" i="1"/>
  <c r="CM39" i="1"/>
  <c r="CM40" i="1"/>
  <c r="M37" i="1"/>
  <c r="S37" i="1" s="1"/>
  <c r="M38" i="1"/>
  <c r="M39" i="1"/>
  <c r="M40" i="1"/>
  <c r="CM3" i="1"/>
  <c r="CM5" i="1"/>
  <c r="CM6" i="1"/>
  <c r="CQ2" i="1"/>
  <c r="CQ3" i="1"/>
  <c r="CQ4" i="1"/>
  <c r="CQ5" i="1"/>
  <c r="CP2" i="1"/>
  <c r="CP3" i="1"/>
  <c r="CP4" i="1"/>
  <c r="CP5" i="1"/>
  <c r="CO2" i="1"/>
  <c r="CO3" i="1"/>
  <c r="CO4" i="1"/>
  <c r="CO5" i="1"/>
  <c r="CN2" i="1"/>
  <c r="CN3" i="1"/>
  <c r="CN4" i="1"/>
  <c r="CN5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41" i="1"/>
  <c r="CQ42" i="1"/>
  <c r="CQ43" i="1"/>
  <c r="CQ44" i="1"/>
  <c r="CQ45" i="1"/>
  <c r="CQ46" i="1"/>
  <c r="CQ47" i="1"/>
  <c r="CQ48" i="1"/>
  <c r="CQ49" i="1"/>
  <c r="CQ50" i="1"/>
  <c r="CQ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41" i="1"/>
  <c r="CP42" i="1"/>
  <c r="CP43" i="1"/>
  <c r="CP44" i="1"/>
  <c r="CP45" i="1"/>
  <c r="CP46" i="1"/>
  <c r="CP47" i="1"/>
  <c r="CP48" i="1"/>
  <c r="CP49" i="1"/>
  <c r="CP50" i="1"/>
  <c r="CP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41" i="1"/>
  <c r="CO42" i="1"/>
  <c r="CO43" i="1"/>
  <c r="CO44" i="1"/>
  <c r="CO45" i="1"/>
  <c r="CO46" i="1"/>
  <c r="CO47" i="1"/>
  <c r="CO48" i="1"/>
  <c r="CO49" i="1"/>
  <c r="CO50" i="1"/>
  <c r="CO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41" i="1"/>
  <c r="CN42" i="1"/>
  <c r="CN43" i="1"/>
  <c r="CN44" i="1"/>
  <c r="CN45" i="1"/>
  <c r="CN46" i="1"/>
  <c r="CN47" i="1"/>
  <c r="CN48" i="1"/>
  <c r="CN49" i="1"/>
  <c r="CN50" i="1"/>
  <c r="CN6" i="1"/>
  <c r="CM7" i="1"/>
  <c r="CM28" i="1"/>
  <c r="CM29" i="1"/>
  <c r="CM30" i="1"/>
  <c r="CM31" i="1"/>
  <c r="CM32" i="1"/>
  <c r="CM33" i="1"/>
  <c r="CM34" i="1"/>
  <c r="CM35" i="1"/>
  <c r="CM36" i="1"/>
  <c r="CM37" i="1"/>
  <c r="CM38" i="1"/>
  <c r="CM41" i="1"/>
  <c r="CM42" i="1"/>
  <c r="CM43" i="1"/>
  <c r="CM44" i="1"/>
  <c r="CM45" i="1"/>
  <c r="CM46" i="1"/>
  <c r="CM47" i="1"/>
  <c r="CM48" i="1"/>
  <c r="CM49" i="1"/>
  <c r="CM50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S40" i="2" l="1"/>
  <c r="DF41" i="2"/>
  <c r="DD41" i="2"/>
  <c r="N39" i="2"/>
  <c r="S39" i="2"/>
  <c r="CF62" i="4"/>
  <c r="CG62" i="4"/>
  <c r="CH62" i="4"/>
  <c r="CI62" i="4"/>
  <c r="CJ62" i="4"/>
  <c r="CK62" i="4"/>
  <c r="BV62" i="4"/>
  <c r="BW62" i="4"/>
  <c r="BX62" i="4"/>
  <c r="BY62" i="4"/>
  <c r="BZ62" i="4"/>
  <c r="CA62" i="4"/>
  <c r="CB62" i="4"/>
  <c r="CC62" i="4"/>
  <c r="CD62" i="4"/>
  <c r="CE62" i="4"/>
  <c r="BQ63" i="4"/>
  <c r="BU63" i="4"/>
  <c r="BP60" i="4"/>
  <c r="BU60" i="4"/>
  <c r="CF64" i="4"/>
  <c r="CG64" i="4"/>
  <c r="CH64" i="4"/>
  <c r="CI64" i="4"/>
  <c r="CJ64" i="4"/>
  <c r="CK64" i="4"/>
  <c r="BV64" i="4"/>
  <c r="BW64" i="4"/>
  <c r="BX64" i="4"/>
  <c r="BY64" i="4"/>
  <c r="BZ64" i="4"/>
  <c r="CA64" i="4"/>
  <c r="CB64" i="4"/>
  <c r="CC64" i="4"/>
  <c r="CD64" i="4"/>
  <c r="CE64" i="4"/>
  <c r="BI61" i="4"/>
  <c r="BU61" i="4"/>
  <c r="BJ65" i="4"/>
  <c r="BU65" i="4"/>
  <c r="N40" i="1"/>
  <c r="S40" i="1"/>
  <c r="N39" i="1"/>
  <c r="S39" i="1"/>
  <c r="N38" i="1"/>
  <c r="S38" i="1"/>
  <c r="CG36" i="2"/>
  <c r="CH36" i="2"/>
  <c r="CI36" i="2"/>
  <c r="CJ36" i="2"/>
  <c r="CK36" i="2"/>
  <c r="BV36" i="2"/>
  <c r="BW36" i="2"/>
  <c r="BX36" i="2"/>
  <c r="BY36" i="2"/>
  <c r="BZ36" i="2"/>
  <c r="CA36" i="2"/>
  <c r="CB36" i="2"/>
  <c r="CC36" i="2"/>
  <c r="CD36" i="2"/>
  <c r="CE36" i="2"/>
  <c r="CF36" i="2"/>
  <c r="S38" i="2"/>
  <c r="CY39" i="2"/>
  <c r="DC37" i="2"/>
  <c r="N41" i="2"/>
  <c r="S37" i="2"/>
  <c r="CX39" i="2"/>
  <c r="DB37" i="2"/>
  <c r="N40" i="2"/>
  <c r="S36" i="2"/>
  <c r="DG38" i="2"/>
  <c r="DA37" i="2"/>
  <c r="DF38" i="2"/>
  <c r="CZ37" i="2"/>
  <c r="N38" i="2"/>
  <c r="DG41" i="2"/>
  <c r="DE38" i="2"/>
  <c r="CY37" i="2"/>
  <c r="N37" i="2"/>
  <c r="DD38" i="2"/>
  <c r="CX37" i="2"/>
  <c r="N36" i="2"/>
  <c r="DE41" i="2"/>
  <c r="DC38" i="2"/>
  <c r="DG36" i="2"/>
  <c r="DB38" i="2"/>
  <c r="DF36" i="2"/>
  <c r="DC41" i="2"/>
  <c r="DG39" i="2"/>
  <c r="DA38" i="2"/>
  <c r="DE36" i="2"/>
  <c r="DB41" i="2"/>
  <c r="DF39" i="2"/>
  <c r="CZ38" i="2"/>
  <c r="DD36" i="2"/>
  <c r="DA41" i="2"/>
  <c r="DE39" i="2"/>
  <c r="CY38" i="2"/>
  <c r="DC36" i="2"/>
  <c r="CG41" i="2"/>
  <c r="CH41" i="2"/>
  <c r="CI41" i="2"/>
  <c r="CJ41" i="2"/>
  <c r="CK41" i="2"/>
  <c r="BV41" i="2"/>
  <c r="BW41" i="2"/>
  <c r="BX41" i="2"/>
  <c r="BY41" i="2"/>
  <c r="BZ41" i="2"/>
  <c r="CA41" i="2"/>
  <c r="CB41" i="2"/>
  <c r="CC41" i="2"/>
  <c r="CD41" i="2"/>
  <c r="CE41" i="2"/>
  <c r="CF41" i="2"/>
  <c r="CZ41" i="2"/>
  <c r="DD39" i="2"/>
  <c r="DB36" i="2"/>
  <c r="CG40" i="2"/>
  <c r="CH40" i="2"/>
  <c r="CI40" i="2"/>
  <c r="CJ40" i="2"/>
  <c r="CK40" i="2"/>
  <c r="BV40" i="2"/>
  <c r="BW40" i="2"/>
  <c r="BX40" i="2"/>
  <c r="BY40" i="2"/>
  <c r="BZ40" i="2"/>
  <c r="CA40" i="2"/>
  <c r="CB40" i="2"/>
  <c r="CC40" i="2"/>
  <c r="CD40" i="2"/>
  <c r="CE40" i="2"/>
  <c r="CF40" i="2"/>
  <c r="CY41" i="2"/>
  <c r="DC39" i="2"/>
  <c r="DG37" i="2"/>
  <c r="DA36" i="2"/>
  <c r="CG39" i="2"/>
  <c r="CH39" i="2"/>
  <c r="CI39" i="2"/>
  <c r="CJ39" i="2"/>
  <c r="CK39" i="2"/>
  <c r="BV39" i="2"/>
  <c r="BW39" i="2"/>
  <c r="BX39" i="2"/>
  <c r="BY39" i="2"/>
  <c r="BZ39" i="2"/>
  <c r="CA39" i="2"/>
  <c r="CB39" i="2"/>
  <c r="CC39" i="2"/>
  <c r="CD39" i="2"/>
  <c r="CE39" i="2"/>
  <c r="CF39" i="2"/>
  <c r="S41" i="2"/>
  <c r="DB39" i="2"/>
  <c r="DF37" i="2"/>
  <c r="CZ36" i="2"/>
  <c r="CG38" i="2"/>
  <c r="CH38" i="2"/>
  <c r="CI38" i="2"/>
  <c r="CJ38" i="2"/>
  <c r="CK38" i="2"/>
  <c r="BV38" i="2"/>
  <c r="BW38" i="2"/>
  <c r="BX38" i="2"/>
  <c r="BY38" i="2"/>
  <c r="BZ38" i="2"/>
  <c r="CA38" i="2"/>
  <c r="CB38" i="2"/>
  <c r="CC38" i="2"/>
  <c r="CD38" i="2"/>
  <c r="CE38" i="2"/>
  <c r="CF38" i="2"/>
  <c r="DA39" i="2"/>
  <c r="DE37" i="2"/>
  <c r="CY36" i="2"/>
  <c r="CG37" i="2"/>
  <c r="CH37" i="2"/>
  <c r="CI37" i="2"/>
  <c r="CJ37" i="2"/>
  <c r="CK37" i="2"/>
  <c r="BV37" i="2"/>
  <c r="BW37" i="2"/>
  <c r="BX37" i="2"/>
  <c r="BY37" i="2"/>
  <c r="BZ37" i="2"/>
  <c r="CA37" i="2"/>
  <c r="CB37" i="2"/>
  <c r="CC37" i="2"/>
  <c r="CD37" i="2"/>
  <c r="CE37" i="2"/>
  <c r="CF37" i="2"/>
  <c r="CX34" i="2"/>
  <c r="DG33" i="2"/>
  <c r="DF33" i="2"/>
  <c r="DE31" i="2"/>
  <c r="DD31" i="2"/>
  <c r="DE33" i="2"/>
  <c r="DB33" i="2"/>
  <c r="DB30" i="2"/>
  <c r="DD35" i="2"/>
  <c r="DA33" i="2"/>
  <c r="DA30" i="2"/>
  <c r="DD30" i="2"/>
  <c r="DC35" i="2"/>
  <c r="CZ33" i="2"/>
  <c r="CZ30" i="2"/>
  <c r="DB35" i="2"/>
  <c r="DB32" i="2"/>
  <c r="DE30" i="2"/>
  <c r="DC33" i="2"/>
  <c r="DA35" i="2"/>
  <c r="DA32" i="2"/>
  <c r="DF30" i="2"/>
  <c r="CZ35" i="2"/>
  <c r="CZ32" i="2"/>
  <c r="CY35" i="2"/>
  <c r="CY32" i="2"/>
  <c r="CX35" i="2"/>
  <c r="CX32" i="2"/>
  <c r="DC30" i="2"/>
  <c r="DG34" i="2"/>
  <c r="DG31" i="2"/>
  <c r="DD33" i="2"/>
  <c r="DF34" i="2"/>
  <c r="DF31" i="2"/>
  <c r="DE34" i="2"/>
  <c r="CY33" i="2"/>
  <c r="DC31" i="2"/>
  <c r="CX30" i="2"/>
  <c r="DD34" i="2"/>
  <c r="DB31" i="2"/>
  <c r="DC34" i="2"/>
  <c r="DG32" i="2"/>
  <c r="DA31" i="2"/>
  <c r="DB34" i="2"/>
  <c r="DF32" i="2"/>
  <c r="CZ31" i="2"/>
  <c r="CY30" i="2"/>
  <c r="DG35" i="2"/>
  <c r="DA34" i="2"/>
  <c r="DE32" i="2"/>
  <c r="CY31" i="2"/>
  <c r="DF35" i="2"/>
  <c r="CZ34" i="2"/>
  <c r="DD32" i="2"/>
  <c r="BS61" i="4"/>
  <c r="L2" i="4"/>
  <c r="BT61" i="4"/>
  <c r="O6" i="4"/>
  <c r="BK65" i="4"/>
  <c r="BS16" i="4"/>
  <c r="BQ30" i="4"/>
  <c r="BL65" i="4"/>
  <c r="BM65" i="4"/>
  <c r="BJ63" i="4"/>
  <c r="BQ16" i="4"/>
  <c r="BR30" i="4"/>
  <c r="BS30" i="4"/>
  <c r="BT30" i="4"/>
  <c r="L30" i="4"/>
  <c r="BP23" i="4"/>
  <c r="BN29" i="4"/>
  <c r="BF40" i="4"/>
  <c r="CG2" i="4"/>
  <c r="CB23" i="4"/>
  <c r="BP38" i="4"/>
  <c r="BT40" i="4"/>
  <c r="BW23" i="4"/>
  <c r="BJ40" i="4"/>
  <c r="CD2" i="4"/>
  <c r="BZ23" i="4"/>
  <c r="BS40" i="4"/>
  <c r="BR57" i="4"/>
  <c r="CH2" i="4"/>
  <c r="L22" i="4"/>
  <c r="CE23" i="4"/>
  <c r="BQ38" i="4"/>
  <c r="L44" i="4"/>
  <c r="BQ61" i="4"/>
  <c r="BN63" i="4"/>
  <c r="BO65" i="4"/>
  <c r="S55" i="4"/>
  <c r="BK2" i="4"/>
  <c r="BP2" i="4"/>
  <c r="BQ2" i="4"/>
  <c r="BL23" i="4"/>
  <c r="BR2" i="4"/>
  <c r="BU6" i="4"/>
  <c r="BX6" i="4" s="1"/>
  <c r="BM23" i="4"/>
  <c r="BJ29" i="4"/>
  <c r="BY2" i="4"/>
  <c r="BO23" i="4"/>
  <c r="BL29" i="4"/>
  <c r="BE40" i="4"/>
  <c r="BZ2" i="4"/>
  <c r="CA2" i="4"/>
  <c r="BV23" i="4"/>
  <c r="BI40" i="4"/>
  <c r="L60" i="4"/>
  <c r="CC2" i="4"/>
  <c r="BM63" i="4"/>
  <c r="BN65" i="4"/>
  <c r="L24" i="4"/>
  <c r="L28" i="4"/>
  <c r="CA32" i="4"/>
  <c r="BT38" i="4"/>
  <c r="BR61" i="4"/>
  <c r="BS63" i="4"/>
  <c r="BT65" i="4"/>
  <c r="BP29" i="4"/>
  <c r="BT29" i="4"/>
  <c r="BG47" i="4"/>
  <c r="S22" i="4"/>
  <c r="CH3" i="4"/>
  <c r="CG3" i="4"/>
  <c r="CC3" i="4"/>
  <c r="BV3" i="4"/>
  <c r="BS14" i="4"/>
  <c r="BM19" i="4"/>
  <c r="BG3" i="4"/>
  <c r="BT3" i="4"/>
  <c r="BS3" i="4"/>
  <c r="BR3" i="4"/>
  <c r="BP3" i="4"/>
  <c r="BS19" i="4"/>
  <c r="BI3" i="4"/>
  <c r="S41" i="4"/>
  <c r="BK3" i="4"/>
  <c r="BN45" i="4"/>
  <c r="BQ45" i="4"/>
  <c r="BL3" i="4"/>
  <c r="BM45" i="4"/>
  <c r="BM3" i="4"/>
  <c r="BK8" i="4"/>
  <c r="BN3" i="4"/>
  <c r="BN8" i="4"/>
  <c r="L26" i="4"/>
  <c r="BI29" i="4"/>
  <c r="CJ22" i="4"/>
  <c r="CH22" i="4"/>
  <c r="CB22" i="4"/>
  <c r="CE22" i="4"/>
  <c r="BJ53" i="4"/>
  <c r="BO53" i="4"/>
  <c r="BQ53" i="4"/>
  <c r="BT7" i="4"/>
  <c r="BS7" i="4"/>
  <c r="BR7" i="4"/>
  <c r="BI7" i="4"/>
  <c r="BH7" i="4"/>
  <c r="BG7" i="4"/>
  <c r="BT14" i="4"/>
  <c r="CA22" i="4"/>
  <c r="BO3" i="4"/>
  <c r="BH13" i="4"/>
  <c r="BS13" i="4"/>
  <c r="BR13" i="4"/>
  <c r="BQ13" i="4"/>
  <c r="BP13" i="4"/>
  <c r="BN13" i="4"/>
  <c r="BL13" i="4"/>
  <c r="BK13" i="4"/>
  <c r="L14" i="4"/>
  <c r="BS29" i="4"/>
  <c r="CE2" i="4"/>
  <c r="L10" i="4"/>
  <c r="BF59" i="4"/>
  <c r="BF61" i="4"/>
  <c r="L38" i="4"/>
  <c r="BG59" i="4"/>
  <c r="BG61" i="4"/>
  <c r="L32" i="4"/>
  <c r="O40" i="4"/>
  <c r="BH59" i="4"/>
  <c r="BJ61" i="4"/>
  <c r="CI2" i="4"/>
  <c r="N46" i="4"/>
  <c r="BH57" i="4"/>
  <c r="BJ59" i="4"/>
  <c r="BK61" i="4"/>
  <c r="CJ2" i="4"/>
  <c r="N23" i="4"/>
  <c r="BM48" i="4"/>
  <c r="BI57" i="4"/>
  <c r="BK59" i="4"/>
  <c r="BL61" i="4"/>
  <c r="BL16" i="4"/>
  <c r="BL30" i="4"/>
  <c r="BM38" i="4"/>
  <c r="BP48" i="4"/>
  <c r="BU54" i="4"/>
  <c r="CI54" i="4" s="1"/>
  <c r="BJ57" i="4"/>
  <c r="BP59" i="4"/>
  <c r="BN61" i="4"/>
  <c r="BF63" i="4"/>
  <c r="BG65" i="4"/>
  <c r="BP16" i="4"/>
  <c r="BO38" i="4"/>
  <c r="L54" i="4"/>
  <c r="BQ59" i="4"/>
  <c r="BP61" i="4"/>
  <c r="BH63" i="4"/>
  <c r="BH65" i="4"/>
  <c r="BF21" i="4"/>
  <c r="BT21" i="4"/>
  <c r="BR21" i="4"/>
  <c r="BM56" i="4"/>
  <c r="BS58" i="4"/>
  <c r="BP58" i="4"/>
  <c r="BM58" i="4"/>
  <c r="BL58" i="4"/>
  <c r="L12" i="4"/>
  <c r="BI49" i="4"/>
  <c r="BG58" i="4"/>
  <c r="CA30" i="4"/>
  <c r="BG32" i="4"/>
  <c r="BT37" i="4"/>
  <c r="BL37" i="4"/>
  <c r="BH37" i="4"/>
  <c r="BG37" i="4"/>
  <c r="BU40" i="4"/>
  <c r="BY40" i="4" s="1"/>
  <c r="S46" i="4"/>
  <c r="L16" i="4"/>
  <c r="CD30" i="4"/>
  <c r="BO37" i="4"/>
  <c r="BJ58" i="4"/>
  <c r="BR59" i="4"/>
  <c r="BP56" i="4"/>
  <c r="BS56" i="4"/>
  <c r="BJ56" i="4"/>
  <c r="BH56" i="4"/>
  <c r="BF56" i="4"/>
  <c r="BH51" i="4"/>
  <c r="BK56" i="4"/>
  <c r="BQ11" i="4"/>
  <c r="BT11" i="4"/>
  <c r="BE32" i="4"/>
  <c r="BQ32" i="4"/>
  <c r="BP32" i="4"/>
  <c r="BL32" i="4"/>
  <c r="S48" i="4"/>
  <c r="BT49" i="4"/>
  <c r="BR49" i="4"/>
  <c r="BF2" i="4"/>
  <c r="BT2" i="4"/>
  <c r="BS2" i="4"/>
  <c r="BK10" i="4"/>
  <c r="BJ15" i="4"/>
  <c r="N17" i="4"/>
  <c r="BQ21" i="4"/>
  <c r="BY30" i="4"/>
  <c r="BF32" i="4"/>
  <c r="BE2" i="4"/>
  <c r="BE8" i="4"/>
  <c r="BM10" i="4"/>
  <c r="BK15" i="4"/>
  <c r="BG2" i="4"/>
  <c r="BP7" i="4"/>
  <c r="BO7" i="4"/>
  <c r="BN7" i="4"/>
  <c r="BG8" i="4"/>
  <c r="BN10" i="4"/>
  <c r="BH19" i="4"/>
  <c r="BG19" i="4"/>
  <c r="BU24" i="4"/>
  <c r="CD24" i="4" s="1"/>
  <c r="BH2" i="4"/>
  <c r="BE7" i="4"/>
  <c r="BI8" i="4"/>
  <c r="BO10" i="4"/>
  <c r="BK19" i="4"/>
  <c r="N22" i="4"/>
  <c r="BJ23" i="4"/>
  <c r="BI32" i="4"/>
  <c r="BR37" i="4"/>
  <c r="BT39" i="4"/>
  <c r="BV46" i="4"/>
  <c r="BT57" i="4"/>
  <c r="BS57" i="4"/>
  <c r="BN57" i="4"/>
  <c r="BM57" i="4"/>
  <c r="BK57" i="4"/>
  <c r="BK58" i="4"/>
  <c r="CH46" i="4"/>
  <c r="BE57" i="4"/>
  <c r="BQ58" i="4"/>
  <c r="S45" i="4"/>
  <c r="BU48" i="4"/>
  <c r="CF48" i="4" s="1"/>
  <c r="BU59" i="4"/>
  <c r="CH59" i="4" s="1"/>
  <c r="N59" i="4"/>
  <c r="BP10" i="4"/>
  <c r="BR10" i="4"/>
  <c r="BS53" i="4"/>
  <c r="BF53" i="4"/>
  <c r="BE53" i="4"/>
  <c r="BT53" i="4"/>
  <c r="BR58" i="4"/>
  <c r="BE28" i="4"/>
  <c r="N30" i="4"/>
  <c r="BT32" i="4"/>
  <c r="BG53" i="4"/>
  <c r="BM25" i="4"/>
  <c r="BN2" i="4"/>
  <c r="BK7" i="4"/>
  <c r="BH16" i="4"/>
  <c r="BS22" i="4"/>
  <c r="BR25" i="4"/>
  <c r="BJ30" i="4"/>
  <c r="BG30" i="4"/>
  <c r="BE30" i="4"/>
  <c r="BT35" i="4"/>
  <c r="BE38" i="4"/>
  <c r="S40" i="4"/>
  <c r="BT45" i="4"/>
  <c r="BS45" i="4"/>
  <c r="BH45" i="4"/>
  <c r="BF45" i="4"/>
  <c r="BE45" i="4"/>
  <c r="BR47" i="4"/>
  <c r="BT47" i="4"/>
  <c r="BK53" i="4"/>
  <c r="BO57" i="4"/>
  <c r="BM11" i="4"/>
  <c r="BN11" i="4"/>
  <c r="BL56" i="4"/>
  <c r="BK32" i="4"/>
  <c r="BN14" i="4"/>
  <c r="BI14" i="4"/>
  <c r="BG14" i="4"/>
  <c r="BR32" i="4"/>
  <c r="BL2" i="4"/>
  <c r="BP8" i="4"/>
  <c r="BT10" i="4"/>
  <c r="BL14" i="4"/>
  <c r="BE16" i="4"/>
  <c r="BM2" i="4"/>
  <c r="BJ7" i="4"/>
  <c r="BO13" i="4"/>
  <c r="BF13" i="4"/>
  <c r="BE13" i="4"/>
  <c r="BM14" i="4"/>
  <c r="BF16" i="4"/>
  <c r="L20" i="4"/>
  <c r="BP22" i="4"/>
  <c r="BO2" i="4"/>
  <c r="BM7" i="4"/>
  <c r="BJ13" i="4"/>
  <c r="BP14" i="4"/>
  <c r="BX22" i="4"/>
  <c r="BK30" i="4"/>
  <c r="BN40" i="4"/>
  <c r="BP40" i="4"/>
  <c r="BO40" i="4"/>
  <c r="BK40" i="4"/>
  <c r="BJ45" i="4"/>
  <c r="BF47" i="4"/>
  <c r="BL53" i="4"/>
  <c r="BP57" i="4"/>
  <c r="S59" i="4"/>
  <c r="BN53" i="4"/>
  <c r="BN59" i="4"/>
  <c r="BT59" i="4"/>
  <c r="BO59" i="4"/>
  <c r="BM59" i="4"/>
  <c r="BL59" i="4"/>
  <c r="L46" i="4"/>
  <c r="L64" i="4"/>
  <c r="L4" i="4"/>
  <c r="L6" i="4"/>
  <c r="BE29" i="4"/>
  <c r="BP42" i="4"/>
  <c r="BG48" i="4"/>
  <c r="N2" i="4"/>
  <c r="BF29" i="4"/>
  <c r="BS42" i="4"/>
  <c r="BH48" i="4"/>
  <c r="L50" i="4"/>
  <c r="BE63" i="4"/>
  <c r="BR54" i="4"/>
  <c r="BT54" i="4"/>
  <c r="BS54" i="4"/>
  <c r="BO54" i="4"/>
  <c r="BN54" i="4"/>
  <c r="BI54" i="4"/>
  <c r="BG54" i="4"/>
  <c r="BE5" i="4"/>
  <c r="N43" i="4"/>
  <c r="BU43" i="4"/>
  <c r="BW43" i="4" s="1"/>
  <c r="S43" i="4"/>
  <c r="CK50" i="4"/>
  <c r="CI50" i="4"/>
  <c r="CG50" i="4"/>
  <c r="CD50" i="4"/>
  <c r="BX50" i="4"/>
  <c r="BM54" i="4"/>
  <c r="BS31" i="4"/>
  <c r="BF31" i="4"/>
  <c r="BT34" i="4"/>
  <c r="BI34" i="4"/>
  <c r="BH34" i="4"/>
  <c r="BF34" i="4"/>
  <c r="BQ34" i="4"/>
  <c r="BN34" i="4"/>
  <c r="BF46" i="4"/>
  <c r="CF50" i="4"/>
  <c r="CJ52" i="4"/>
  <c r="CH52" i="4"/>
  <c r="CE52" i="4"/>
  <c r="BY52" i="4"/>
  <c r="BM62" i="4"/>
  <c r="BE62" i="4"/>
  <c r="BM8" i="4"/>
  <c r="BR9" i="4"/>
  <c r="BT16" i="4"/>
  <c r="BR16" i="4"/>
  <c r="BO16" i="4"/>
  <c r="BJ16" i="4"/>
  <c r="BG16" i="4"/>
  <c r="CK22" i="4"/>
  <c r="CI22" i="4"/>
  <c r="CD22" i="4"/>
  <c r="CC22" i="4"/>
  <c r="BF24" i="4"/>
  <c r="CF28" i="4"/>
  <c r="CG28" i="4"/>
  <c r="BG34" i="4"/>
  <c r="N36" i="4"/>
  <c r="O36" i="4" s="1"/>
  <c r="BU36" i="4"/>
  <c r="BX36" i="4" s="1"/>
  <c r="S36" i="4"/>
  <c r="BH46" i="4"/>
  <c r="CJ50" i="4"/>
  <c r="BW52" i="4"/>
  <c r="BT5" i="4"/>
  <c r="BJ5" i="4"/>
  <c r="BM31" i="4"/>
  <c r="BG24" i="4"/>
  <c r="BP26" i="4"/>
  <c r="BO26" i="4"/>
  <c r="BL26" i="4"/>
  <c r="BE26" i="4"/>
  <c r="BJ34" i="4"/>
  <c r="BM46" i="4"/>
  <c r="BZ52" i="4"/>
  <c r="L56" i="4"/>
  <c r="BE34" i="4"/>
  <c r="BU7" i="4"/>
  <c r="BV7" i="4" s="1"/>
  <c r="BI24" i="4"/>
  <c r="BF26" i="4"/>
  <c r="BR8" i="4"/>
  <c r="BK11" i="4"/>
  <c r="BS11" i="4"/>
  <c r="BP11" i="4"/>
  <c r="BJ24" i="4"/>
  <c r="BG26" i="4"/>
  <c r="BL34" i="4"/>
  <c r="BE36" i="4"/>
  <c r="BE39" i="4"/>
  <c r="BQ46" i="4"/>
  <c r="CF52" i="4"/>
  <c r="BM9" i="4"/>
  <c r="N27" i="4"/>
  <c r="S27" i="4"/>
  <c r="BI5" i="4"/>
  <c r="BT4" i="4"/>
  <c r="BE4" i="4"/>
  <c r="BK5" i="4"/>
  <c r="BL24" i="4"/>
  <c r="BP25" i="4"/>
  <c r="BN25" i="4"/>
  <c r="BL25" i="4"/>
  <c r="BF25" i="4"/>
  <c r="BH26" i="4"/>
  <c r="BM34" i="4"/>
  <c r="BG36" i="4"/>
  <c r="BF39" i="4"/>
  <c r="BU42" i="4"/>
  <c r="BX42" i="4" s="1"/>
  <c r="N42" i="4"/>
  <c r="BR46" i="4"/>
  <c r="S50" i="4"/>
  <c r="N50" i="4"/>
  <c r="CI52" i="4"/>
  <c r="BV2" i="4"/>
  <c r="BW2" i="4"/>
  <c r="CB2" i="4"/>
  <c r="CI3" i="4"/>
  <c r="CA3" i="4"/>
  <c r="CF3" i="4"/>
  <c r="CB3" i="4"/>
  <c r="BI4" i="4"/>
  <c r="BT8" i="4"/>
  <c r="BG11" i="4"/>
  <c r="BK16" i="4"/>
  <c r="CI23" i="4"/>
  <c r="CD23" i="4"/>
  <c r="CA23" i="4"/>
  <c r="CC23" i="4"/>
  <c r="BE25" i="4"/>
  <c r="BK26" i="4"/>
  <c r="CK30" i="4"/>
  <c r="CG30" i="4"/>
  <c r="CB30" i="4"/>
  <c r="BW30" i="4"/>
  <c r="CC30" i="4"/>
  <c r="BO34" i="4"/>
  <c r="BK36" i="4"/>
  <c r="BS38" i="4"/>
  <c r="BR38" i="4"/>
  <c r="BN38" i="4"/>
  <c r="BJ38" i="4"/>
  <c r="BJ39" i="4"/>
  <c r="BS51" i="4"/>
  <c r="BN51" i="4"/>
  <c r="BG51" i="4"/>
  <c r="BT9" i="4"/>
  <c r="BJ9" i="4"/>
  <c r="BQ9" i="4"/>
  <c r="BT24" i="4"/>
  <c r="BK24" i="4"/>
  <c r="BH24" i="4"/>
  <c r="BS24" i="4"/>
  <c r="BP24" i="4"/>
  <c r="N20" i="4"/>
  <c r="S20" i="4"/>
  <c r="BK34" i="4"/>
  <c r="BT22" i="4"/>
  <c r="BQ22" i="4"/>
  <c r="BI22" i="4"/>
  <c r="BE22" i="4"/>
  <c r="BJ4" i="4"/>
  <c r="BH11" i="4"/>
  <c r="BG25" i="4"/>
  <c r="BP34" i="4"/>
  <c r="BM36" i="4"/>
  <c r="BM50" i="4"/>
  <c r="BL50" i="4"/>
  <c r="BH50" i="4"/>
  <c r="BF50" i="4"/>
  <c r="BT50" i="4"/>
  <c r="BU53" i="4"/>
  <c r="CC53" i="4" s="1"/>
  <c r="N53" i="4"/>
  <c r="BT60" i="4"/>
  <c r="BE60" i="4"/>
  <c r="BL60" i="4"/>
  <c r="S3" i="4"/>
  <c r="CD3" i="4"/>
  <c r="BI11" i="4"/>
  <c r="BM16" i="4"/>
  <c r="BT19" i="4"/>
  <c r="BP19" i="4"/>
  <c r="BL19" i="4"/>
  <c r="BK22" i="4"/>
  <c r="CF23" i="4"/>
  <c r="BO24" i="4"/>
  <c r="BH25" i="4"/>
  <c r="BQ26" i="4"/>
  <c r="CE30" i="4"/>
  <c r="BR34" i="4"/>
  <c r="BG38" i="4"/>
  <c r="BW46" i="4"/>
  <c r="BK50" i="4"/>
  <c r="BI51" i="4"/>
  <c r="N54" i="4"/>
  <c r="O54" i="4" s="1"/>
  <c r="BI60" i="4"/>
  <c r="BK46" i="4"/>
  <c r="BO46" i="4"/>
  <c r="BN46" i="4"/>
  <c r="BL46" i="4"/>
  <c r="BJ46" i="4"/>
  <c r="BG46" i="4"/>
  <c r="BE46" i="4"/>
  <c r="BT46" i="4"/>
  <c r="BP9" i="4"/>
  <c r="BE24" i="4"/>
  <c r="BS9" i="4"/>
  <c r="BU17" i="4"/>
  <c r="CK17" i="4" s="1"/>
  <c r="BS36" i="4"/>
  <c r="BT36" i="4"/>
  <c r="BP36" i="4"/>
  <c r="BO36" i="4"/>
  <c r="BF36" i="4"/>
  <c r="BS39" i="4"/>
  <c r="BR39" i="4"/>
  <c r="BN39" i="4"/>
  <c r="BI39" i="4"/>
  <c r="BP46" i="4"/>
  <c r="N51" i="4"/>
  <c r="BU51" i="4"/>
  <c r="CF51" i="4" s="1"/>
  <c r="CD52" i="4"/>
  <c r="BG4" i="4"/>
  <c r="S7" i="4"/>
  <c r="BH4" i="4"/>
  <c r="BF11" i="4"/>
  <c r="BU12" i="4"/>
  <c r="BW12" i="4" s="1"/>
  <c r="N15" i="4"/>
  <c r="O14" i="4" s="1"/>
  <c r="S15" i="4"/>
  <c r="N18" i="4"/>
  <c r="S18" i="4"/>
  <c r="BS10" i="4"/>
  <c r="BL10" i="4"/>
  <c r="BQ10" i="4"/>
  <c r="BT15" i="4"/>
  <c r="BP15" i="4"/>
  <c r="BF15" i="4"/>
  <c r="BS21" i="4"/>
  <c r="BJ21" i="4"/>
  <c r="BG21" i="4"/>
  <c r="BH22" i="4"/>
  <c r="BN24" i="4"/>
  <c r="BM26" i="4"/>
  <c r="BM39" i="4"/>
  <c r="BI42" i="4"/>
  <c r="BF42" i="4"/>
  <c r="BT42" i="4"/>
  <c r="BQ42" i="4"/>
  <c r="S2" i="4"/>
  <c r="BX2" i="4"/>
  <c r="BQ3" i="4"/>
  <c r="BJ3" i="4"/>
  <c r="CE3" i="4"/>
  <c r="S6" i="4"/>
  <c r="L8" i="4"/>
  <c r="BH10" i="4"/>
  <c r="BL11" i="4"/>
  <c r="BH15" i="4"/>
  <c r="BN16" i="4"/>
  <c r="BH21" i="4"/>
  <c r="BL22" i="4"/>
  <c r="S23" i="4"/>
  <c r="CG23" i="4"/>
  <c r="BQ24" i="4"/>
  <c r="BJ25" i="4"/>
  <c r="BR26" i="4"/>
  <c r="BH30" i="4"/>
  <c r="BP30" i="4"/>
  <c r="BO30" i="4"/>
  <c r="BM30" i="4"/>
  <c r="BF30" i="4"/>
  <c r="CF30" i="4"/>
  <c r="BS34" i="4"/>
  <c r="L36" i="4"/>
  <c r="BI38" i="4"/>
  <c r="BP39" i="4"/>
  <c r="BL42" i="4"/>
  <c r="S49" i="4"/>
  <c r="N49" i="4"/>
  <c r="O48" i="4" s="1"/>
  <c r="BP50" i="4"/>
  <c r="S53" i="4"/>
  <c r="BJ60" i="4"/>
  <c r="BI21" i="4"/>
  <c r="BM22" i="4"/>
  <c r="BG23" i="4"/>
  <c r="BS23" i="4"/>
  <c r="BN23" i="4"/>
  <c r="BR24" i="4"/>
  <c r="BK25" i="4"/>
  <c r="BS26" i="4"/>
  <c r="BQ39" i="4"/>
  <c r="BN42" i="4"/>
  <c r="CK46" i="4"/>
  <c r="CI46" i="4"/>
  <c r="CG46" i="4"/>
  <c r="CF46" i="4"/>
  <c r="CC46" i="4"/>
  <c r="BY46" i="4"/>
  <c r="CE46" i="4"/>
  <c r="BQ50" i="4"/>
  <c r="BM60" i="4"/>
  <c r="BQ8" i="4"/>
  <c r="BH8" i="4"/>
  <c r="BO8" i="4"/>
  <c r="BH9" i="4"/>
  <c r="BO11" i="4"/>
  <c r="BM15" i="4"/>
  <c r="BU18" i="4"/>
  <c r="BV18" i="4" s="1"/>
  <c r="BM21" i="4"/>
  <c r="BR22" i="4"/>
  <c r="BK23" i="4"/>
  <c r="BQ25" i="4"/>
  <c r="BR42" i="4"/>
  <c r="CK45" i="4"/>
  <c r="CI45" i="4"/>
  <c r="BS50" i="4"/>
  <c r="BH54" i="4"/>
  <c r="BF9" i="4"/>
  <c r="BN9" i="4"/>
  <c r="N47" i="4"/>
  <c r="BV50" i="4"/>
  <c r="BP54" i="4"/>
  <c r="BJ2" i="4"/>
  <c r="BJ32" i="4"/>
  <c r="BK45" i="4"/>
  <c r="BG13" i="4"/>
  <c r="BH29" i="4"/>
  <c r="BM32" i="4"/>
  <c r="BK37" i="4"/>
  <c r="BG40" i="4"/>
  <c r="BO45" i="4"/>
  <c r="BM47" i="4"/>
  <c r="BI48" i="4"/>
  <c r="BG63" i="4"/>
  <c r="BR45" i="4"/>
  <c r="BO48" i="4"/>
  <c r="L58" i="4"/>
  <c r="BI63" i="4"/>
  <c r="BS37" i="4"/>
  <c r="BL40" i="4"/>
  <c r="L48" i="4"/>
  <c r="BR48" i="4"/>
  <c r="BR53" i="4"/>
  <c r="BF57" i="4"/>
  <c r="BK63" i="4"/>
  <c r="BM13" i="4"/>
  <c r="BQ29" i="4"/>
  <c r="N45" i="4"/>
  <c r="L52" i="4"/>
  <c r="BG57" i="4"/>
  <c r="BE59" i="4"/>
  <c r="BE61" i="4"/>
  <c r="BL63" i="4"/>
  <c r="L40" i="4"/>
  <c r="BF49" i="4"/>
  <c r="BO63" i="4"/>
  <c r="BL57" i="4"/>
  <c r="BT63" i="4"/>
  <c r="BJ18" i="4"/>
  <c r="BS18" i="4"/>
  <c r="BQ18" i="4"/>
  <c r="BL18" i="4"/>
  <c r="BK18" i="4"/>
  <c r="BT18" i="4"/>
  <c r="BG18" i="4"/>
  <c r="BR18" i="4"/>
  <c r="BO18" i="4"/>
  <c r="BP18" i="4"/>
  <c r="BF18" i="4"/>
  <c r="BN18" i="4"/>
  <c r="BI18" i="4"/>
  <c r="BM18" i="4"/>
  <c r="BH18" i="4"/>
  <c r="BM27" i="4"/>
  <c r="BI27" i="4"/>
  <c r="BT27" i="4"/>
  <c r="BP27" i="4"/>
  <c r="BN27" i="4"/>
  <c r="BL27" i="4"/>
  <c r="BG27" i="4"/>
  <c r="BF27" i="4"/>
  <c r="BR27" i="4"/>
  <c r="BS27" i="4"/>
  <c r="BQ27" i="4"/>
  <c r="BH27" i="4"/>
  <c r="BO27" i="4"/>
  <c r="BK27" i="4"/>
  <c r="BJ27" i="4"/>
  <c r="BE27" i="4"/>
  <c r="BU4" i="4"/>
  <c r="S4" i="4"/>
  <c r="N4" i="4"/>
  <c r="O4" i="4" s="1"/>
  <c r="BR6" i="4"/>
  <c r="BJ6" i="4"/>
  <c r="BE6" i="4"/>
  <c r="BT6" i="4"/>
  <c r="BS6" i="4"/>
  <c r="BQ6" i="4"/>
  <c r="BP6" i="4"/>
  <c r="BO6" i="4"/>
  <c r="BN6" i="4"/>
  <c r="BM6" i="4"/>
  <c r="BK6" i="4"/>
  <c r="BL6" i="4"/>
  <c r="BF6" i="4"/>
  <c r="BG6" i="4"/>
  <c r="BU11" i="4"/>
  <c r="S11" i="4"/>
  <c r="BE18" i="4"/>
  <c r="BP20" i="4"/>
  <c r="BL20" i="4"/>
  <c r="BT20" i="4"/>
  <c r="BR20" i="4"/>
  <c r="BK20" i="4"/>
  <c r="BJ20" i="4"/>
  <c r="BH20" i="4"/>
  <c r="BG20" i="4"/>
  <c r="BQ20" i="4"/>
  <c r="BS20" i="4"/>
  <c r="BO20" i="4"/>
  <c r="BM20" i="4"/>
  <c r="BN20" i="4"/>
  <c r="BI20" i="4"/>
  <c r="BH6" i="4"/>
  <c r="N11" i="4"/>
  <c r="BE20" i="4"/>
  <c r="BU21" i="4"/>
  <c r="S21" i="4"/>
  <c r="N21" i="4"/>
  <c r="CE28" i="4"/>
  <c r="BU14" i="4"/>
  <c r="N14" i="4"/>
  <c r="BI33" i="4"/>
  <c r="BP33" i="4"/>
  <c r="BL33" i="4"/>
  <c r="BN33" i="4"/>
  <c r="BH33" i="4"/>
  <c r="BF33" i="4"/>
  <c r="BE33" i="4"/>
  <c r="BT33" i="4"/>
  <c r="BS33" i="4"/>
  <c r="BG33" i="4"/>
  <c r="BR33" i="4"/>
  <c r="BQ33" i="4"/>
  <c r="BO33" i="4"/>
  <c r="BM33" i="4"/>
  <c r="BK33" i="4"/>
  <c r="BU10" i="4"/>
  <c r="S10" i="4"/>
  <c r="N10" i="4"/>
  <c r="BJ33" i="4"/>
  <c r="CJ34" i="4"/>
  <c r="CC34" i="4"/>
  <c r="BY34" i="4"/>
  <c r="CG34" i="4"/>
  <c r="CB34" i="4"/>
  <c r="BZ34" i="4"/>
  <c r="BX34" i="4"/>
  <c r="CK34" i="4"/>
  <c r="CI34" i="4"/>
  <c r="CH34" i="4"/>
  <c r="CF34" i="4"/>
  <c r="CE34" i="4"/>
  <c r="BW34" i="4"/>
  <c r="CD34" i="4"/>
  <c r="CA34" i="4"/>
  <c r="BV34" i="4"/>
  <c r="N9" i="4"/>
  <c r="BU9" i="4"/>
  <c r="S9" i="4"/>
  <c r="BQ52" i="4"/>
  <c r="BL52" i="4"/>
  <c r="BG52" i="4"/>
  <c r="BR52" i="4"/>
  <c r="BN52" i="4"/>
  <c r="BM52" i="4"/>
  <c r="BK52" i="4"/>
  <c r="BI52" i="4"/>
  <c r="BF52" i="4"/>
  <c r="BE52" i="4"/>
  <c r="BT52" i="4"/>
  <c r="BP52" i="4"/>
  <c r="BS52" i="4"/>
  <c r="BO52" i="4"/>
  <c r="BJ52" i="4"/>
  <c r="BH52" i="4"/>
  <c r="BI6" i="4"/>
  <c r="L18" i="4"/>
  <c r="S8" i="4"/>
  <c r="N8" i="4"/>
  <c r="BU8" i="4"/>
  <c r="CD28" i="4"/>
  <c r="CA28" i="4"/>
  <c r="BW28" i="4"/>
  <c r="BV28" i="4"/>
  <c r="CK28" i="4"/>
  <c r="CI28" i="4"/>
  <c r="CH28" i="4"/>
  <c r="CC28" i="4"/>
  <c r="CB28" i="4"/>
  <c r="BZ28" i="4"/>
  <c r="BY28" i="4"/>
  <c r="BX28" i="4"/>
  <c r="CJ28" i="4"/>
  <c r="S25" i="4"/>
  <c r="BU25" i="4"/>
  <c r="BN28" i="4"/>
  <c r="BJ28" i="4"/>
  <c r="BF28" i="4"/>
  <c r="BR28" i="4"/>
  <c r="BP28" i="4"/>
  <c r="BO28" i="4"/>
  <c r="BI28" i="4"/>
  <c r="BH28" i="4"/>
  <c r="BK31" i="4"/>
  <c r="BQ44" i="4"/>
  <c r="BK44" i="4"/>
  <c r="BF44" i="4"/>
  <c r="BR44" i="4"/>
  <c r="BN44" i="4"/>
  <c r="BL44" i="4"/>
  <c r="BI44" i="4"/>
  <c r="BG44" i="4"/>
  <c r="BE44" i="4"/>
  <c r="BT44" i="4"/>
  <c r="BP44" i="4"/>
  <c r="CB49" i="4"/>
  <c r="CH49" i="4"/>
  <c r="CC49" i="4"/>
  <c r="CF49" i="4"/>
  <c r="BZ49" i="4"/>
  <c r="CA49" i="4"/>
  <c r="BY49" i="4"/>
  <c r="BX49" i="4"/>
  <c r="BV49" i="4"/>
  <c r="CK49" i="4"/>
  <c r="CJ49" i="4"/>
  <c r="CI49" i="4"/>
  <c r="CE49" i="4"/>
  <c r="CF2" i="4"/>
  <c r="BM4" i="4"/>
  <c r="BM5" i="4"/>
  <c r="BE11" i="4"/>
  <c r="BJ11" i="4"/>
  <c r="BF12" i="4"/>
  <c r="BL15" i="4"/>
  <c r="BU16" i="4"/>
  <c r="N16" i="4"/>
  <c r="BE17" i="4"/>
  <c r="BO21" i="4"/>
  <c r="BK21" i="4"/>
  <c r="BE21" i="4"/>
  <c r="BP21" i="4"/>
  <c r="BN21" i="4"/>
  <c r="BI23" i="4"/>
  <c r="BE23" i="4"/>
  <c r="BH23" i="4"/>
  <c r="BF23" i="4"/>
  <c r="BR23" i="4"/>
  <c r="BQ23" i="4"/>
  <c r="BG28" i="4"/>
  <c r="BN31" i="4"/>
  <c r="BJ44" i="4"/>
  <c r="CD49" i="4"/>
  <c r="BK28" i="4"/>
  <c r="BO31" i="4"/>
  <c r="CD32" i="4"/>
  <c r="CJ32" i="4"/>
  <c r="CF32" i="4"/>
  <c r="CC32" i="4"/>
  <c r="BY32" i="4"/>
  <c r="BW32" i="4"/>
  <c r="BV32" i="4"/>
  <c r="CK32" i="4"/>
  <c r="CI32" i="4"/>
  <c r="BM44" i="4"/>
  <c r="CG49" i="4"/>
  <c r="BK4" i="4"/>
  <c r="BL5" i="4"/>
  <c r="BE12" i="4"/>
  <c r="CK3" i="4"/>
  <c r="BW3" i="4"/>
  <c r="BO5" i="4"/>
  <c r="BG12" i="4"/>
  <c r="BG17" i="4"/>
  <c r="N3" i="4"/>
  <c r="BO4" i="4"/>
  <c r="BP5" i="4"/>
  <c r="BK9" i="4"/>
  <c r="BL9" i="4"/>
  <c r="BI12" i="4"/>
  <c r="BJ14" i="4"/>
  <c r="BF14" i="4"/>
  <c r="BR14" i="4"/>
  <c r="BQ14" i="4"/>
  <c r="BN15" i="4"/>
  <c r="BI17" i="4"/>
  <c r="BW19" i="4"/>
  <c r="BL28" i="4"/>
  <c r="BQ31" i="4"/>
  <c r="BX32" i="4"/>
  <c r="S35" i="4"/>
  <c r="BU35" i="4"/>
  <c r="N35" i="4"/>
  <c r="S42" i="4"/>
  <c r="BF43" i="4"/>
  <c r="BN43" i="4"/>
  <c r="BI43" i="4"/>
  <c r="BT43" i="4"/>
  <c r="BP43" i="4"/>
  <c r="BE43" i="4"/>
  <c r="BS43" i="4"/>
  <c r="BR43" i="4"/>
  <c r="BL43" i="4"/>
  <c r="BK43" i="4"/>
  <c r="BH43" i="4"/>
  <c r="BO44" i="4"/>
  <c r="L62" i="4"/>
  <c r="N19" i="4"/>
  <c r="CJ3" i="4"/>
  <c r="BN4" i="4"/>
  <c r="S19" i="4"/>
  <c r="BV19" i="4"/>
  <c r="BP4" i="4"/>
  <c r="S5" i="4"/>
  <c r="BQ5" i="4"/>
  <c r="BE9" i="4"/>
  <c r="BF10" i="4"/>
  <c r="BI10" i="4"/>
  <c r="BU13" i="4"/>
  <c r="S13" i="4"/>
  <c r="BE14" i="4"/>
  <c r="BO15" i="4"/>
  <c r="BJ17" i="4"/>
  <c r="BX19" i="4"/>
  <c r="N24" i="4"/>
  <c r="O24" i="4" s="1"/>
  <c r="N26" i="4"/>
  <c r="BU26" i="4"/>
  <c r="S26" i="4"/>
  <c r="BM28" i="4"/>
  <c r="BR31" i="4"/>
  <c r="BZ32" i="4"/>
  <c r="BU33" i="4"/>
  <c r="S37" i="4"/>
  <c r="BU37" i="4"/>
  <c r="BG43" i="4"/>
  <c r="BS44" i="4"/>
  <c r="BR64" i="4"/>
  <c r="BP64" i="4"/>
  <c r="BF64" i="4"/>
  <c r="BT64" i="4"/>
  <c r="BM64" i="4"/>
  <c r="BS64" i="4"/>
  <c r="BQ64" i="4"/>
  <c r="BL64" i="4"/>
  <c r="BO64" i="4"/>
  <c r="BN64" i="4"/>
  <c r="BK64" i="4"/>
  <c r="BI64" i="4"/>
  <c r="BH64" i="4"/>
  <c r="BG64" i="4"/>
  <c r="BE64" i="4"/>
  <c r="S38" i="4"/>
  <c r="N38" i="4"/>
  <c r="BQ41" i="4"/>
  <c r="BL41" i="4"/>
  <c r="BM41" i="4"/>
  <c r="BH41" i="4"/>
  <c r="BG41" i="4"/>
  <c r="BE41" i="4"/>
  <c r="BT41" i="4"/>
  <c r="BO41" i="4"/>
  <c r="BN41" i="4"/>
  <c r="BJ64" i="4"/>
  <c r="BP12" i="4"/>
  <c r="BH12" i="4"/>
  <c r="BT12" i="4"/>
  <c r="BS12" i="4"/>
  <c r="BR4" i="4"/>
  <c r="BR5" i="4"/>
  <c r="BS35" i="4"/>
  <c r="BN35" i="4"/>
  <c r="BJ35" i="4"/>
  <c r="BP35" i="4"/>
  <c r="BM35" i="4"/>
  <c r="BL35" i="4"/>
  <c r="BG35" i="4"/>
  <c r="BF35" i="4"/>
  <c r="BE3" i="4"/>
  <c r="BF3" i="4"/>
  <c r="BX3" i="4"/>
  <c r="BS4" i="4"/>
  <c r="BS5" i="4"/>
  <c r="BQ7" i="4"/>
  <c r="BL7" i="4"/>
  <c r="BL8" i="4"/>
  <c r="BJ8" i="4"/>
  <c r="BG9" i="4"/>
  <c r="BG10" i="4"/>
  <c r="BL12" i="4"/>
  <c r="BH14" i="4"/>
  <c r="BQ15" i="4"/>
  <c r="BL17" i="4"/>
  <c r="BZ22" i="4"/>
  <c r="BV22" i="4"/>
  <c r="BW22" i="4"/>
  <c r="CG22" i="4"/>
  <c r="CF22" i="4"/>
  <c r="BS28" i="4"/>
  <c r="CB32" i="4"/>
  <c r="N33" i="4"/>
  <c r="BE35" i="4"/>
  <c r="BF41" i="4"/>
  <c r="BM43" i="4"/>
  <c r="BM12" i="4"/>
  <c r="BE19" i="4"/>
  <c r="BQ19" i="4"/>
  <c r="BR19" i="4"/>
  <c r="BO19" i="4"/>
  <c r="BJ19" i="4"/>
  <c r="BI19" i="4"/>
  <c r="BU20" i="4"/>
  <c r="BU27" i="4"/>
  <c r="BT28" i="4"/>
  <c r="CE32" i="4"/>
  <c r="BH35" i="4"/>
  <c r="BM37" i="4"/>
  <c r="BN37" i="4"/>
  <c r="BI37" i="4"/>
  <c r="BJ37" i="4"/>
  <c r="BE37" i="4"/>
  <c r="BQ37" i="4"/>
  <c r="BP37" i="4"/>
  <c r="BU38" i="4"/>
  <c r="BI41" i="4"/>
  <c r="BO43" i="4"/>
  <c r="CF45" i="4"/>
  <c r="CC45" i="4"/>
  <c r="BX45" i="4"/>
  <c r="CB45" i="4"/>
  <c r="BW45" i="4"/>
  <c r="BZ45" i="4"/>
  <c r="BY45" i="4"/>
  <c r="BV45" i="4"/>
  <c r="CH45" i="4"/>
  <c r="CG45" i="4"/>
  <c r="CD45" i="4"/>
  <c r="CK19" i="4"/>
  <c r="CG19" i="4"/>
  <c r="CJ19" i="4"/>
  <c r="CH19" i="4"/>
  <c r="CB19" i="4"/>
  <c r="CA19" i="4"/>
  <c r="BS17" i="4"/>
  <c r="BH17" i="4"/>
  <c r="BF17" i="4"/>
  <c r="BQ17" i="4"/>
  <c r="BP17" i="4"/>
  <c r="BK12" i="4"/>
  <c r="BY19" i="4"/>
  <c r="BY3" i="4"/>
  <c r="BM17" i="4"/>
  <c r="CC19" i="4"/>
  <c r="BH3" i="4"/>
  <c r="BZ3" i="4"/>
  <c r="BU5" i="4"/>
  <c r="BF7" i="4"/>
  <c r="BF8" i="4"/>
  <c r="BI9" i="4"/>
  <c r="BJ10" i="4"/>
  <c r="BN12" i="4"/>
  <c r="BK14" i="4"/>
  <c r="BU15" i="4"/>
  <c r="BN17" i="4"/>
  <c r="BF19" i="4"/>
  <c r="CD19" i="4"/>
  <c r="BY22" i="4"/>
  <c r="CG32" i="4"/>
  <c r="L34" i="4"/>
  <c r="BI35" i="4"/>
  <c r="BF37" i="4"/>
  <c r="BJ41" i="4"/>
  <c r="BQ43" i="4"/>
  <c r="CA45" i="4"/>
  <c r="BL4" i="4"/>
  <c r="BQ4" i="4"/>
  <c r="BG5" i="4"/>
  <c r="BN5" i="4"/>
  <c r="BO12" i="4"/>
  <c r="BO17" i="4"/>
  <c r="CE19" i="4"/>
  <c r="N34" i="4"/>
  <c r="S34" i="4"/>
  <c r="BK35" i="4"/>
  <c r="BK41" i="4"/>
  <c r="BQ12" i="4"/>
  <c r="BR17" i="4"/>
  <c r="CF19" i="4"/>
  <c r="BU31" i="4"/>
  <c r="N31" i="4"/>
  <c r="BO35" i="4"/>
  <c r="BU39" i="4"/>
  <c r="BP41" i="4"/>
  <c r="BJ55" i="4"/>
  <c r="BL55" i="4"/>
  <c r="BF55" i="4"/>
  <c r="BQ55" i="4"/>
  <c r="BM55" i="4"/>
  <c r="BT55" i="4"/>
  <c r="BR55" i="4"/>
  <c r="BO55" i="4"/>
  <c r="BN55" i="4"/>
  <c r="BI55" i="4"/>
  <c r="BH55" i="4"/>
  <c r="BG55" i="4"/>
  <c r="BE55" i="4"/>
  <c r="BF4" i="4"/>
  <c r="BF5" i="4"/>
  <c r="N12" i="4"/>
  <c r="O12" i="4" s="1"/>
  <c r="BR12" i="4"/>
  <c r="BI15" i="4"/>
  <c r="BG15" i="4"/>
  <c r="BS15" i="4"/>
  <c r="BR15" i="4"/>
  <c r="BT17" i="4"/>
  <c r="CI19" i="4"/>
  <c r="N28" i="4"/>
  <c r="S28" i="4"/>
  <c r="BU29" i="4"/>
  <c r="N29" i="4"/>
  <c r="N32" i="4"/>
  <c r="S32" i="4"/>
  <c r="BQ35" i="4"/>
  <c r="N39" i="4"/>
  <c r="BR41" i="4"/>
  <c r="CJ45" i="4"/>
  <c r="BK55" i="4"/>
  <c r="BP55" i="4"/>
  <c r="BG31" i="4"/>
  <c r="BJ31" i="4"/>
  <c r="BE31" i="4"/>
  <c r="BP31" i="4"/>
  <c r="BL31" i="4"/>
  <c r="BI31" i="4"/>
  <c r="BH31" i="4"/>
  <c r="BT31" i="4"/>
  <c r="BU47" i="4"/>
  <c r="BH49" i="4"/>
  <c r="BO62" i="4"/>
  <c r="BS62" i="4"/>
  <c r="BN62" i="4"/>
  <c r="BI62" i="4"/>
  <c r="BG62" i="4"/>
  <c r="BF62" i="4"/>
  <c r="BT13" i="4"/>
  <c r="BN22" i="4"/>
  <c r="BO29" i="4"/>
  <c r="BX30" i="4"/>
  <c r="BZ30" i="4"/>
  <c r="CH30" i="4"/>
  <c r="BI36" i="4"/>
  <c r="S44" i="4"/>
  <c r="N44" i="4"/>
  <c r="BQ48" i="4"/>
  <c r="BT48" i="4"/>
  <c r="BN48" i="4"/>
  <c r="BJ48" i="4"/>
  <c r="BF48" i="4"/>
  <c r="BJ49" i="4"/>
  <c r="BK51" i="4"/>
  <c r="S52" i="4"/>
  <c r="N52" i="4"/>
  <c r="BQ54" i="4"/>
  <c r="BO56" i="4"/>
  <c r="BH62" i="4"/>
  <c r="BO22" i="4"/>
  <c r="BY23" i="4"/>
  <c r="CK23" i="4"/>
  <c r="CJ23" i="4"/>
  <c r="BS25" i="4"/>
  <c r="BO25" i="4"/>
  <c r="BN26" i="4"/>
  <c r="BJ26" i="4"/>
  <c r="CI30" i="4"/>
  <c r="BJ36" i="4"/>
  <c r="BG39" i="4"/>
  <c r="BL39" i="4"/>
  <c r="BH39" i="4"/>
  <c r="BU44" i="4"/>
  <c r="CA46" i="4"/>
  <c r="BZ46" i="4"/>
  <c r="CD46" i="4"/>
  <c r="BX46" i="4"/>
  <c r="CJ46" i="4"/>
  <c r="BE48" i="4"/>
  <c r="BN49" i="4"/>
  <c r="BW50" i="4"/>
  <c r="CE50" i="4"/>
  <c r="BZ50" i="4"/>
  <c r="CH50" i="4"/>
  <c r="CC50" i="4"/>
  <c r="BL51" i="4"/>
  <c r="CG52" i="4"/>
  <c r="CC52" i="4"/>
  <c r="BX52" i="4"/>
  <c r="BV52" i="4"/>
  <c r="CK52" i="4"/>
  <c r="BN58" i="4"/>
  <c r="BQ60" i="4"/>
  <c r="BJ62" i="4"/>
  <c r="BJ47" i="4"/>
  <c r="BK47" i="4"/>
  <c r="BE47" i="4"/>
  <c r="BP47" i="4"/>
  <c r="BL47" i="4"/>
  <c r="BO49" i="4"/>
  <c r="BM51" i="4"/>
  <c r="BK62" i="4"/>
  <c r="BU56" i="4"/>
  <c r="S56" i="4"/>
  <c r="BL62" i="4"/>
  <c r="BG42" i="4"/>
  <c r="BM42" i="4"/>
  <c r="BH42" i="4"/>
  <c r="BO42" i="4"/>
  <c r="BJ42" i="4"/>
  <c r="BH47" i="4"/>
  <c r="BK48" i="4"/>
  <c r="BS49" i="4"/>
  <c r="BG50" i="4"/>
  <c r="BN50" i="4"/>
  <c r="BI50" i="4"/>
  <c r="BO50" i="4"/>
  <c r="BJ50" i="4"/>
  <c r="CA50" i="4"/>
  <c r="BR51" i="4"/>
  <c r="CA52" i="4"/>
  <c r="BP62" i="4"/>
  <c r="BI13" i="4"/>
  <c r="BX23" i="4"/>
  <c r="BI25" i="4"/>
  <c r="BI26" i="4"/>
  <c r="S30" i="4"/>
  <c r="BV30" i="4"/>
  <c r="BN32" i="4"/>
  <c r="BS32" i="4"/>
  <c r="BO32" i="4"/>
  <c r="BQ36" i="4"/>
  <c r="BH38" i="4"/>
  <c r="BK38" i="4"/>
  <c r="BF38" i="4"/>
  <c r="BK39" i="4"/>
  <c r="BU41" i="4"/>
  <c r="BE42" i="4"/>
  <c r="BI47" i="4"/>
  <c r="BL48" i="4"/>
  <c r="BE50" i="4"/>
  <c r="CB50" i="4"/>
  <c r="CB52" i="4"/>
  <c r="S58" i="4"/>
  <c r="BU58" i="4"/>
  <c r="BQ62" i="4"/>
  <c r="N58" i="4"/>
  <c r="BR62" i="4"/>
  <c r="BJ22" i="4"/>
  <c r="BF22" i="4"/>
  <c r="BM29" i="4"/>
  <c r="BK29" i="4"/>
  <c r="BG29" i="4"/>
  <c r="BN47" i="4"/>
  <c r="BK54" i="4"/>
  <c r="BJ54" i="4"/>
  <c r="BE54" i="4"/>
  <c r="BL54" i="4"/>
  <c r="BF54" i="4"/>
  <c r="BE56" i="4"/>
  <c r="BI56" i="4"/>
  <c r="BT56" i="4"/>
  <c r="BR56" i="4"/>
  <c r="BN56" i="4"/>
  <c r="BN60" i="4"/>
  <c r="BK60" i="4"/>
  <c r="BF60" i="4"/>
  <c r="BS60" i="4"/>
  <c r="BR60" i="4"/>
  <c r="BO60" i="4"/>
  <c r="BT62" i="4"/>
  <c r="BQ47" i="4"/>
  <c r="BG56" i="4"/>
  <c r="BO58" i="4"/>
  <c r="BH58" i="4"/>
  <c r="BT58" i="4"/>
  <c r="BF58" i="4"/>
  <c r="BE58" i="4"/>
  <c r="BG60" i="4"/>
  <c r="BL49" i="4"/>
  <c r="BQ49" i="4"/>
  <c r="BK49" i="4"/>
  <c r="BM49" i="4"/>
  <c r="BG49" i="4"/>
  <c r="BF51" i="4"/>
  <c r="BO51" i="4"/>
  <c r="BJ51" i="4"/>
  <c r="BT51" i="4"/>
  <c r="BP51" i="4"/>
  <c r="BU55" i="4"/>
  <c r="BH60" i="4"/>
  <c r="BN36" i="4"/>
  <c r="BL36" i="4"/>
  <c r="BH36" i="4"/>
  <c r="BS47" i="4"/>
  <c r="BE49" i="4"/>
  <c r="BE51" i="4"/>
  <c r="BU57" i="4"/>
  <c r="N57" i="4"/>
  <c r="O56" i="4" s="1"/>
  <c r="BR40" i="4"/>
  <c r="BM40" i="4"/>
  <c r="BP45" i="4"/>
  <c r="BL45" i="4"/>
  <c r="BG45" i="4"/>
  <c r="BP53" i="4"/>
  <c r="BM53" i="4"/>
  <c r="BH53" i="4"/>
  <c r="BS65" i="4"/>
  <c r="BR65" i="4"/>
  <c r="BQ65" i="4"/>
  <c r="BI65" i="4"/>
  <c r="BE65" i="4"/>
  <c r="BP65" i="4"/>
  <c r="BI30" i="4"/>
  <c r="BH40" i="4"/>
  <c r="L42" i="4"/>
  <c r="BI45" i="4"/>
  <c r="BI53" i="4"/>
  <c r="BO61" i="4"/>
  <c r="BM61" i="4"/>
  <c r="BH61" i="4"/>
  <c r="BF65" i="4"/>
  <c r="BI46" i="4"/>
  <c r="BI59" i="4"/>
  <c r="BR63" i="4"/>
  <c r="BP63" i="4"/>
  <c r="L39" i="1"/>
  <c r="S26" i="1"/>
  <c r="S27" i="1"/>
  <c r="S28" i="1"/>
  <c r="K33" i="2"/>
  <c r="K34" i="2"/>
  <c r="K35" i="2"/>
  <c r="K26" i="2"/>
  <c r="K27" i="2"/>
  <c r="K28" i="2"/>
  <c r="K29" i="2"/>
  <c r="K30" i="2"/>
  <c r="K31" i="2"/>
  <c r="K32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3" i="2"/>
  <c r="K4" i="2"/>
  <c r="K5" i="2"/>
  <c r="K6" i="2"/>
  <c r="K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2" i="2"/>
  <c r="M30" i="2"/>
  <c r="M31" i="2"/>
  <c r="M32" i="2"/>
  <c r="M33" i="2"/>
  <c r="M34" i="2"/>
  <c r="M35" i="2"/>
  <c r="C42" i="2" a="1"/>
  <c r="C42" i="2" s="1"/>
  <c r="R42" i="2" s="1"/>
  <c r="CJ54" i="4" l="1"/>
  <c r="BW54" i="4"/>
  <c r="CK54" i="4"/>
  <c r="CE12" i="4"/>
  <c r="BY6" i="4"/>
  <c r="O22" i="4"/>
  <c r="BW59" i="4"/>
  <c r="CF6" i="4"/>
  <c r="CE6" i="4"/>
  <c r="CA6" i="4"/>
  <c r="CF65" i="4"/>
  <c r="CG65" i="4"/>
  <c r="CH65" i="4"/>
  <c r="CI65" i="4"/>
  <c r="CJ65" i="4"/>
  <c r="CK65" i="4"/>
  <c r="BV65" i="4"/>
  <c r="BW65" i="4"/>
  <c r="BX65" i="4"/>
  <c r="BY65" i="4"/>
  <c r="BZ65" i="4"/>
  <c r="CA65" i="4"/>
  <c r="CB65" i="4"/>
  <c r="CC65" i="4"/>
  <c r="CD65" i="4"/>
  <c r="CE65" i="4"/>
  <c r="CF61" i="4"/>
  <c r="CG61" i="4"/>
  <c r="CH61" i="4"/>
  <c r="CI61" i="4"/>
  <c r="CJ61" i="4"/>
  <c r="CK61" i="4"/>
  <c r="BV61" i="4"/>
  <c r="BW61" i="4"/>
  <c r="BX61" i="4"/>
  <c r="BY61" i="4"/>
  <c r="BZ61" i="4"/>
  <c r="CA61" i="4"/>
  <c r="CB61" i="4"/>
  <c r="CC61" i="4"/>
  <c r="CD61" i="4"/>
  <c r="CE61" i="4"/>
  <c r="CF63" i="4"/>
  <c r="CG63" i="4"/>
  <c r="CH63" i="4"/>
  <c r="CI63" i="4"/>
  <c r="CJ63" i="4"/>
  <c r="CK63" i="4"/>
  <c r="BV63" i="4"/>
  <c r="BW63" i="4"/>
  <c r="BX63" i="4"/>
  <c r="BY63" i="4"/>
  <c r="BZ63" i="4"/>
  <c r="CA63" i="4"/>
  <c r="CB63" i="4"/>
  <c r="CC63" i="4"/>
  <c r="CD63" i="4"/>
  <c r="CE63" i="4"/>
  <c r="CF60" i="4"/>
  <c r="CG60" i="4"/>
  <c r="CH60" i="4"/>
  <c r="CI60" i="4"/>
  <c r="CJ60" i="4"/>
  <c r="CK60" i="4"/>
  <c r="BV60" i="4"/>
  <c r="BW60" i="4"/>
  <c r="BX60" i="4"/>
  <c r="BY60" i="4"/>
  <c r="BZ60" i="4"/>
  <c r="CA60" i="4"/>
  <c r="CB60" i="4"/>
  <c r="CC60" i="4"/>
  <c r="CD60" i="4"/>
  <c r="CE60" i="4"/>
  <c r="CB51" i="4"/>
  <c r="S34" i="2"/>
  <c r="BU34" i="2"/>
  <c r="N33" i="2"/>
  <c r="BU33" i="2"/>
  <c r="S32" i="2"/>
  <c r="BU32" i="2"/>
  <c r="N35" i="2"/>
  <c r="BU35" i="2"/>
  <c r="S31" i="2"/>
  <c r="BU31" i="2"/>
  <c r="S30" i="2"/>
  <c r="BU30" i="2"/>
  <c r="P12" i="4"/>
  <c r="Q12" i="4" s="1"/>
  <c r="P14" i="4"/>
  <c r="Q14" i="4" s="1"/>
  <c r="P24" i="4"/>
  <c r="Q24" i="4" s="1"/>
  <c r="CI51" i="4"/>
  <c r="CA40" i="4"/>
  <c r="BV24" i="4"/>
  <c r="CD12" i="4"/>
  <c r="CH12" i="4"/>
  <c r="CJ24" i="4"/>
  <c r="O30" i="4"/>
  <c r="P30" i="4" s="1"/>
  <c r="Q30" i="4" s="1"/>
  <c r="CG40" i="4"/>
  <c r="CF40" i="4"/>
  <c r="BY24" i="4"/>
  <c r="CH17" i="4"/>
  <c r="CG24" i="4"/>
  <c r="BX40" i="4"/>
  <c r="CF24" i="4"/>
  <c r="CF54" i="4"/>
  <c r="CG54" i="4"/>
  <c r="CH54" i="4"/>
  <c r="CE54" i="4"/>
  <c r="CK40" i="4"/>
  <c r="BX54" i="4"/>
  <c r="BY54" i="4"/>
  <c r="CA36" i="4"/>
  <c r="CI40" i="4"/>
  <c r="BZ54" i="4"/>
  <c r="BV54" i="4"/>
  <c r="CJ36" i="4"/>
  <c r="BV40" i="4"/>
  <c r="CG53" i="4"/>
  <c r="CH43" i="4"/>
  <c r="BY43" i="4"/>
  <c r="BV6" i="4"/>
  <c r="BW40" i="4"/>
  <c r="CH48" i="4"/>
  <c r="CC54" i="4"/>
  <c r="CJ6" i="4"/>
  <c r="CC12" i="4"/>
  <c r="P4" i="4"/>
  <c r="Q4" i="4" s="1"/>
  <c r="P40" i="4"/>
  <c r="Q40" i="4" s="1"/>
  <c r="BZ59" i="4"/>
  <c r="CD59" i="4"/>
  <c r="BV53" i="4"/>
  <c r="CF36" i="4"/>
  <c r="CB36" i="4"/>
  <c r="CH36" i="4"/>
  <c r="BY59" i="4"/>
  <c r="O46" i="4"/>
  <c r="P46" i="4" s="1"/>
  <c r="Q46" i="4" s="1"/>
  <c r="P22" i="4"/>
  <c r="Q22" i="4" s="1"/>
  <c r="P6" i="4"/>
  <c r="Q6" i="4" s="1"/>
  <c r="CB43" i="4"/>
  <c r="CJ18" i="4"/>
  <c r="CI18" i="4"/>
  <c r="CF59" i="4"/>
  <c r="CA24" i="4"/>
  <c r="BX24" i="4"/>
  <c r="CB24" i="4"/>
  <c r="BZ18" i="4"/>
  <c r="CG18" i="4"/>
  <c r="BX18" i="4"/>
  <c r="CH24" i="4"/>
  <c r="BZ42" i="4"/>
  <c r="O52" i="4"/>
  <c r="P52" i="4" s="1"/>
  <c r="Q52" i="4" s="1"/>
  <c r="CE53" i="4"/>
  <c r="CI53" i="4"/>
  <c r="CI24" i="4"/>
  <c r="BZ51" i="4"/>
  <c r="CJ53" i="4"/>
  <c r="BW24" i="4"/>
  <c r="BZ24" i="4"/>
  <c r="CC24" i="4"/>
  <c r="BV51" i="4"/>
  <c r="CG6" i="4"/>
  <c r="CE42" i="4"/>
  <c r="CA17" i="4"/>
  <c r="BZ6" i="4"/>
  <c r="BV36" i="4"/>
  <c r="CB17" i="4"/>
  <c r="CD51" i="4"/>
  <c r="CG51" i="4"/>
  <c r="CC17" i="4"/>
  <c r="CH6" i="4"/>
  <c r="CG36" i="4"/>
  <c r="CE36" i="4"/>
  <c r="BW17" i="4"/>
  <c r="CI36" i="4"/>
  <c r="CI17" i="4"/>
  <c r="CI6" i="4"/>
  <c r="BZ36" i="4"/>
  <c r="BW36" i="4"/>
  <c r="CD6" i="4"/>
  <c r="BY36" i="4"/>
  <c r="CC36" i="4"/>
  <c r="CD36" i="4"/>
  <c r="CC6" i="4"/>
  <c r="CB6" i="4"/>
  <c r="P56" i="4"/>
  <c r="Q56" i="4" s="1"/>
  <c r="BW6" i="4"/>
  <c r="CK6" i="4"/>
  <c r="CJ7" i="4"/>
  <c r="CA7" i="4"/>
  <c r="O26" i="4"/>
  <c r="P26" i="4" s="1"/>
  <c r="Q26" i="4" s="1"/>
  <c r="CH51" i="4"/>
  <c r="O34" i="4"/>
  <c r="P34" i="4" s="1"/>
  <c r="Q34" i="4" s="1"/>
  <c r="BV42" i="4"/>
  <c r="CJ51" i="4"/>
  <c r="CA42" i="4"/>
  <c r="P48" i="4"/>
  <c r="Q48" i="4" s="1"/>
  <c r="BW51" i="4"/>
  <c r="CC18" i="4"/>
  <c r="CE24" i="4"/>
  <c r="BY51" i="4"/>
  <c r="CD18" i="4"/>
  <c r="CK36" i="4"/>
  <c r="O2" i="4"/>
  <c r="P2" i="4" s="1"/>
  <c r="Q2" i="4" s="1"/>
  <c r="CE40" i="4"/>
  <c r="CK24" i="4"/>
  <c r="CB54" i="4"/>
  <c r="CD17" i="4"/>
  <c r="CK18" i="4"/>
  <c r="CJ17" i="4"/>
  <c r="P36" i="4"/>
  <c r="Q36" i="4" s="1"/>
  <c r="CD54" i="4"/>
  <c r="CA54" i="4"/>
  <c r="BZ17" i="4"/>
  <c r="P54" i="4"/>
  <c r="Q54" i="4" s="1"/>
  <c r="CE17" i="4"/>
  <c r="BX12" i="4"/>
  <c r="CA43" i="4"/>
  <c r="CH53" i="4"/>
  <c r="CB42" i="4"/>
  <c r="CG17" i="4"/>
  <c r="CG12" i="4"/>
  <c r="O42" i="4"/>
  <c r="P42" i="4" s="1"/>
  <c r="Q42" i="4" s="1"/>
  <c r="BY17" i="4"/>
  <c r="O16" i="4"/>
  <c r="P16" i="4" s="1"/>
  <c r="Q16" i="4" s="1"/>
  <c r="O18" i="4"/>
  <c r="P18" i="4" s="1"/>
  <c r="Q18" i="4" s="1"/>
  <c r="O20" i="4"/>
  <c r="P20" i="4" s="1"/>
  <c r="Q20" i="4" s="1"/>
  <c r="CB40" i="4"/>
  <c r="CC40" i="4"/>
  <c r="CC42" i="4"/>
  <c r="CJ12" i="4"/>
  <c r="CD48" i="4"/>
  <c r="BY42" i="4"/>
  <c r="BV12" i="4"/>
  <c r="BY12" i="4"/>
  <c r="CJ59" i="4"/>
  <c r="BV59" i="4"/>
  <c r="CE43" i="4"/>
  <c r="BV43" i="4"/>
  <c r="CK42" i="4"/>
  <c r="BZ53" i="4"/>
  <c r="CE48" i="4"/>
  <c r="CH40" i="4"/>
  <c r="CB53" i="4"/>
  <c r="CB59" i="4"/>
  <c r="CD53" i="4"/>
  <c r="CK7" i="4"/>
  <c r="BW42" i="4"/>
  <c r="CK59" i="4"/>
  <c r="CI59" i="4"/>
  <c r="O44" i="4"/>
  <c r="P44" i="4" s="1"/>
  <c r="Q44" i="4" s="1"/>
  <c r="CF53" i="4"/>
  <c r="CA59" i="4"/>
  <c r="CI43" i="4"/>
  <c r="BZ43" i="4"/>
  <c r="CF42" i="4"/>
  <c r="CG42" i="4"/>
  <c r="CI42" i="4"/>
  <c r="BY48" i="4"/>
  <c r="BZ48" i="4"/>
  <c r="BX53" i="4"/>
  <c r="BZ40" i="4"/>
  <c r="CI12" i="4"/>
  <c r="CC48" i="4"/>
  <c r="CJ42" i="4"/>
  <c r="CG59" i="4"/>
  <c r="BW53" i="4"/>
  <c r="CC7" i="4"/>
  <c r="CD40" i="4"/>
  <c r="CH42" i="4"/>
  <c r="CK12" i="4"/>
  <c r="BX48" i="4"/>
  <c r="CK48" i="4"/>
  <c r="CA48" i="4"/>
  <c r="CG7" i="4"/>
  <c r="CG48" i="4"/>
  <c r="BY53" i="4"/>
  <c r="CI7" i="4"/>
  <c r="CD42" i="4"/>
  <c r="CF12" i="4"/>
  <c r="BX59" i="4"/>
  <c r="CJ40" i="4"/>
  <c r="O10" i="4"/>
  <c r="P10" i="4" s="1"/>
  <c r="Q10" i="4" s="1"/>
  <c r="O58" i="4"/>
  <c r="P58" i="4" s="1"/>
  <c r="Q58" i="4" s="1"/>
  <c r="CA51" i="4"/>
  <c r="CD43" i="4"/>
  <c r="CF17" i="4"/>
  <c r="CA12" i="4"/>
  <c r="CJ48" i="4"/>
  <c r="CE59" i="4"/>
  <c r="CG43" i="4"/>
  <c r="BX7" i="4"/>
  <c r="CB12" i="4"/>
  <c r="CC59" i="4"/>
  <c r="BV48" i="4"/>
  <c r="O50" i="4"/>
  <c r="P50" i="4" s="1"/>
  <c r="Q50" i="4" s="1"/>
  <c r="BW48" i="4"/>
  <c r="BZ12" i="4"/>
  <c r="CI48" i="4"/>
  <c r="CB48" i="4"/>
  <c r="CH18" i="4"/>
  <c r="CE18" i="4"/>
  <c r="BY18" i="4"/>
  <c r="CA18" i="4"/>
  <c r="CF18" i="4"/>
  <c r="BW18" i="4"/>
  <c r="CB18" i="4"/>
  <c r="CE51" i="4"/>
  <c r="CC51" i="4"/>
  <c r="BX51" i="4"/>
  <c r="CK51" i="4"/>
  <c r="BV17" i="4"/>
  <c r="BX17" i="4"/>
  <c r="CA53" i="4"/>
  <c r="CK53" i="4"/>
  <c r="BW7" i="4"/>
  <c r="CB7" i="4"/>
  <c r="CF7" i="4"/>
  <c r="CD7" i="4"/>
  <c r="CH7" i="4"/>
  <c r="CE7" i="4"/>
  <c r="BY7" i="4"/>
  <c r="BZ7" i="4"/>
  <c r="CK43" i="4"/>
  <c r="BX43" i="4"/>
  <c r="CJ43" i="4"/>
  <c r="CF43" i="4"/>
  <c r="CC43" i="4"/>
  <c r="BW39" i="4"/>
  <c r="CC39" i="4"/>
  <c r="BY39" i="4"/>
  <c r="CK39" i="4"/>
  <c r="CI39" i="4"/>
  <c r="CG39" i="4"/>
  <c r="CE39" i="4"/>
  <c r="CD39" i="4"/>
  <c r="BX39" i="4"/>
  <c r="BV39" i="4"/>
  <c r="CB39" i="4"/>
  <c r="BZ39" i="4"/>
  <c r="CJ39" i="4"/>
  <c r="CH39" i="4"/>
  <c r="CA39" i="4"/>
  <c r="CF39" i="4"/>
  <c r="CJ16" i="4"/>
  <c r="BW16" i="4"/>
  <c r="CF16" i="4"/>
  <c r="CE16" i="4"/>
  <c r="CB16" i="4"/>
  <c r="CA16" i="4"/>
  <c r="BZ16" i="4"/>
  <c r="BY16" i="4"/>
  <c r="BX16" i="4"/>
  <c r="BV16" i="4"/>
  <c r="CH16" i="4"/>
  <c r="CK16" i="4"/>
  <c r="CI16" i="4"/>
  <c r="CG16" i="4"/>
  <c r="CD16" i="4"/>
  <c r="CC16" i="4"/>
  <c r="CI25" i="4"/>
  <c r="CE25" i="4"/>
  <c r="CH25" i="4"/>
  <c r="CC25" i="4"/>
  <c r="CA25" i="4"/>
  <c r="BV25" i="4"/>
  <c r="CK25" i="4"/>
  <c r="CJ25" i="4"/>
  <c r="CG25" i="4"/>
  <c r="CF25" i="4"/>
  <c r="CD25" i="4"/>
  <c r="CB25" i="4"/>
  <c r="BZ25" i="4"/>
  <c r="BY25" i="4"/>
  <c r="BX25" i="4"/>
  <c r="BW25" i="4"/>
  <c r="BV10" i="4"/>
  <c r="BZ10" i="4"/>
  <c r="CE10" i="4"/>
  <c r="CD10" i="4"/>
  <c r="CC10" i="4"/>
  <c r="CB10" i="4"/>
  <c r="CA10" i="4"/>
  <c r="BY10" i="4"/>
  <c r="BX10" i="4"/>
  <c r="CI10" i="4"/>
  <c r="BW10" i="4"/>
  <c r="CJ10" i="4"/>
  <c r="CK10" i="4"/>
  <c r="CH10" i="4"/>
  <c r="CG10" i="4"/>
  <c r="CF10" i="4"/>
  <c r="O38" i="4"/>
  <c r="P38" i="4" s="1"/>
  <c r="Q38" i="4" s="1"/>
  <c r="CC29" i="4"/>
  <c r="CB29" i="4"/>
  <c r="BX29" i="4"/>
  <c r="CD29" i="4"/>
  <c r="BW29" i="4"/>
  <c r="CI29" i="4"/>
  <c r="CH29" i="4"/>
  <c r="BY29" i="4"/>
  <c r="BV29" i="4"/>
  <c r="CG29" i="4"/>
  <c r="CK29" i="4"/>
  <c r="CJ29" i="4"/>
  <c r="CF29" i="4"/>
  <c r="BZ29" i="4"/>
  <c r="CE29" i="4"/>
  <c r="CA29" i="4"/>
  <c r="BY15" i="4"/>
  <c r="BX15" i="4"/>
  <c r="CJ15" i="4"/>
  <c r="CI15" i="4"/>
  <c r="BZ15" i="4"/>
  <c r="BW15" i="4"/>
  <c r="BV15" i="4"/>
  <c r="CE15" i="4"/>
  <c r="CK15" i="4"/>
  <c r="CG15" i="4"/>
  <c r="CH15" i="4"/>
  <c r="CD15" i="4"/>
  <c r="CF15" i="4"/>
  <c r="CC15" i="4"/>
  <c r="CB15" i="4"/>
  <c r="CA15" i="4"/>
  <c r="BW31" i="4"/>
  <c r="CA31" i="4"/>
  <c r="BV31" i="4"/>
  <c r="CI31" i="4"/>
  <c r="CE31" i="4"/>
  <c r="CC31" i="4"/>
  <c r="CB31" i="4"/>
  <c r="CJ31" i="4"/>
  <c r="CG31" i="4"/>
  <c r="CF31" i="4"/>
  <c r="CD31" i="4"/>
  <c r="BZ31" i="4"/>
  <c r="BY31" i="4"/>
  <c r="BX31" i="4"/>
  <c r="CK31" i="4"/>
  <c r="CH31" i="4"/>
  <c r="BZ14" i="4"/>
  <c r="BW14" i="4"/>
  <c r="CI14" i="4"/>
  <c r="CH14" i="4"/>
  <c r="CJ14" i="4"/>
  <c r="CG14" i="4"/>
  <c r="CF14" i="4"/>
  <c r="CE14" i="4"/>
  <c r="CD14" i="4"/>
  <c r="CC14" i="4"/>
  <c r="CB14" i="4"/>
  <c r="CA14" i="4"/>
  <c r="BX14" i="4"/>
  <c r="BY14" i="4"/>
  <c r="BV14" i="4"/>
  <c r="CK14" i="4"/>
  <c r="CJ57" i="4"/>
  <c r="CA57" i="4"/>
  <c r="BV57" i="4"/>
  <c r="BW57" i="4"/>
  <c r="CK57" i="4"/>
  <c r="CH57" i="4"/>
  <c r="CG57" i="4"/>
  <c r="CF57" i="4"/>
  <c r="CE57" i="4"/>
  <c r="CC57" i="4"/>
  <c r="CB57" i="4"/>
  <c r="BZ57" i="4"/>
  <c r="BY57" i="4"/>
  <c r="CI57" i="4"/>
  <c r="CD57" i="4"/>
  <c r="BX57" i="4"/>
  <c r="CD26" i="4"/>
  <c r="BZ26" i="4"/>
  <c r="CI26" i="4"/>
  <c r="CE26" i="4"/>
  <c r="CB26" i="4"/>
  <c r="CA26" i="4"/>
  <c r="BV26" i="4"/>
  <c r="CG26" i="4"/>
  <c r="CF26" i="4"/>
  <c r="CC26" i="4"/>
  <c r="BY26" i="4"/>
  <c r="BX26" i="4"/>
  <c r="BW26" i="4"/>
  <c r="CK26" i="4"/>
  <c r="CH26" i="4"/>
  <c r="CJ26" i="4"/>
  <c r="O28" i="4"/>
  <c r="P28" i="4" s="1"/>
  <c r="Q28" i="4" s="1"/>
  <c r="CC37" i="4"/>
  <c r="CE37" i="4"/>
  <c r="BZ37" i="4"/>
  <c r="CD37" i="4"/>
  <c r="BX37" i="4"/>
  <c r="BV37" i="4"/>
  <c r="CJ37" i="4"/>
  <c r="CI37" i="4"/>
  <c r="CK37" i="4"/>
  <c r="CH37" i="4"/>
  <c r="CG37" i="4"/>
  <c r="CF37" i="4"/>
  <c r="CB37" i="4"/>
  <c r="CA37" i="4"/>
  <c r="BY37" i="4"/>
  <c r="BW37" i="4"/>
  <c r="CB8" i="4"/>
  <c r="CA8" i="4"/>
  <c r="CC8" i="4"/>
  <c r="BZ8" i="4"/>
  <c r="BY8" i="4"/>
  <c r="BX8" i="4"/>
  <c r="BW8" i="4"/>
  <c r="BV8" i="4"/>
  <c r="CH8" i="4"/>
  <c r="CK8" i="4"/>
  <c r="CJ8" i="4"/>
  <c r="CI8" i="4"/>
  <c r="CG8" i="4"/>
  <c r="CF8" i="4"/>
  <c r="CE8" i="4"/>
  <c r="CD8" i="4"/>
  <c r="CG41" i="4"/>
  <c r="CB41" i="4"/>
  <c r="CE41" i="4"/>
  <c r="BZ41" i="4"/>
  <c r="CC41" i="4"/>
  <c r="BY41" i="4"/>
  <c r="BW41" i="4"/>
  <c r="CJ41" i="4"/>
  <c r="CI41" i="4"/>
  <c r="BV41" i="4"/>
  <c r="CK41" i="4"/>
  <c r="CH41" i="4"/>
  <c r="CF41" i="4"/>
  <c r="CD41" i="4"/>
  <c r="CA41" i="4"/>
  <c r="BX41" i="4"/>
  <c r="O32" i="4"/>
  <c r="P32" i="4" s="1"/>
  <c r="Q32" i="4" s="1"/>
  <c r="CK56" i="4"/>
  <c r="BZ56" i="4"/>
  <c r="CG56" i="4"/>
  <c r="CE56" i="4"/>
  <c r="CD56" i="4"/>
  <c r="CC56" i="4"/>
  <c r="CA56" i="4"/>
  <c r="BY56" i="4"/>
  <c r="BX56" i="4"/>
  <c r="BW56" i="4"/>
  <c r="CJ56" i="4"/>
  <c r="CH56" i="4"/>
  <c r="CI56" i="4"/>
  <c r="CF56" i="4"/>
  <c r="CB56" i="4"/>
  <c r="BV56" i="4"/>
  <c r="BZ47" i="4"/>
  <c r="CB47" i="4"/>
  <c r="BV47" i="4"/>
  <c r="CI47" i="4"/>
  <c r="CE47" i="4"/>
  <c r="CJ47" i="4"/>
  <c r="CG47" i="4"/>
  <c r="CF47" i="4"/>
  <c r="CA47" i="4"/>
  <c r="BY47" i="4"/>
  <c r="BX47" i="4"/>
  <c r="BW47" i="4"/>
  <c r="CK47" i="4"/>
  <c r="CH47" i="4"/>
  <c r="CD47" i="4"/>
  <c r="CC47" i="4"/>
  <c r="CI27" i="4"/>
  <c r="CC27" i="4"/>
  <c r="BY27" i="4"/>
  <c r="CH27" i="4"/>
  <c r="CF27" i="4"/>
  <c r="CE27" i="4"/>
  <c r="BZ27" i="4"/>
  <c r="BX27" i="4"/>
  <c r="CB27" i="4"/>
  <c r="CA27" i="4"/>
  <c r="BW27" i="4"/>
  <c r="BV27" i="4"/>
  <c r="CK27" i="4"/>
  <c r="CG27" i="4"/>
  <c r="CD27" i="4"/>
  <c r="CJ27" i="4"/>
  <c r="CE13" i="4"/>
  <c r="BZ13" i="4"/>
  <c r="CK13" i="4"/>
  <c r="CC13" i="4"/>
  <c r="CB13" i="4"/>
  <c r="CA13" i="4"/>
  <c r="BY13" i="4"/>
  <c r="BV13" i="4"/>
  <c r="CI13" i="4"/>
  <c r="CH13" i="4"/>
  <c r="BX13" i="4"/>
  <c r="BW13" i="4"/>
  <c r="CJ13" i="4"/>
  <c r="CG13" i="4"/>
  <c r="CF13" i="4"/>
  <c r="CD13" i="4"/>
  <c r="O8" i="4"/>
  <c r="P8" i="4" s="1"/>
  <c r="Q8" i="4" s="1"/>
  <c r="BW5" i="4"/>
  <c r="CE5" i="4"/>
  <c r="BY5" i="4"/>
  <c r="BV5" i="4"/>
  <c r="CJ5" i="4"/>
  <c r="CK5" i="4"/>
  <c r="CI5" i="4"/>
  <c r="CH5" i="4"/>
  <c r="CG5" i="4"/>
  <c r="CD5" i="4"/>
  <c r="CF5" i="4"/>
  <c r="CA5" i="4"/>
  <c r="BZ5" i="4"/>
  <c r="CC5" i="4"/>
  <c r="BX5" i="4"/>
  <c r="CB5" i="4"/>
  <c r="CI35" i="4"/>
  <c r="CE35" i="4"/>
  <c r="CA35" i="4"/>
  <c r="CJ35" i="4"/>
  <c r="CG35" i="4"/>
  <c r="CF35" i="4"/>
  <c r="BZ35" i="4"/>
  <c r="BY35" i="4"/>
  <c r="CK35" i="4"/>
  <c r="CH35" i="4"/>
  <c r="CD35" i="4"/>
  <c r="BX35" i="4"/>
  <c r="CC35" i="4"/>
  <c r="CB35" i="4"/>
  <c r="BW35" i="4"/>
  <c r="BV35" i="4"/>
  <c r="CE21" i="4"/>
  <c r="CA21" i="4"/>
  <c r="BW21" i="4"/>
  <c r="CH21" i="4"/>
  <c r="CG21" i="4"/>
  <c r="CK21" i="4"/>
  <c r="BY21" i="4"/>
  <c r="CJ21" i="4"/>
  <c r="CI21" i="4"/>
  <c r="CF21" i="4"/>
  <c r="CD21" i="4"/>
  <c r="BZ21" i="4"/>
  <c r="CC21" i="4"/>
  <c r="CB21" i="4"/>
  <c r="BX21" i="4"/>
  <c r="BV21" i="4"/>
  <c r="BY33" i="4"/>
  <c r="CG33" i="4"/>
  <c r="CC33" i="4"/>
  <c r="CH33" i="4"/>
  <c r="CB33" i="4"/>
  <c r="BZ33" i="4"/>
  <c r="BX33" i="4"/>
  <c r="CK33" i="4"/>
  <c r="CI33" i="4"/>
  <c r="CF33" i="4"/>
  <c r="CE33" i="4"/>
  <c r="CD33" i="4"/>
  <c r="CA33" i="4"/>
  <c r="BW33" i="4"/>
  <c r="BV33" i="4"/>
  <c r="CJ33" i="4"/>
  <c r="BZ55" i="4"/>
  <c r="CC55" i="4"/>
  <c r="BW55" i="4"/>
  <c r="CJ55" i="4"/>
  <c r="CF55" i="4"/>
  <c r="BV55" i="4"/>
  <c r="CK55" i="4"/>
  <c r="CI55" i="4"/>
  <c r="CG55" i="4"/>
  <c r="CE55" i="4"/>
  <c r="CD55" i="4"/>
  <c r="CB55" i="4"/>
  <c r="BY55" i="4"/>
  <c r="CH55" i="4"/>
  <c r="CA55" i="4"/>
  <c r="BX55" i="4"/>
  <c r="CE58" i="4"/>
  <c r="BY58" i="4"/>
  <c r="CK58" i="4"/>
  <c r="BZ58" i="4"/>
  <c r="BX58" i="4"/>
  <c r="CF58" i="4"/>
  <c r="CD58" i="4"/>
  <c r="CC58" i="4"/>
  <c r="CA58" i="4"/>
  <c r="BW58" i="4"/>
  <c r="BV58" i="4"/>
  <c r="CJ58" i="4"/>
  <c r="CH58" i="4"/>
  <c r="CI58" i="4"/>
  <c r="CG58" i="4"/>
  <c r="CB58" i="4"/>
  <c r="CG44" i="4"/>
  <c r="CB44" i="4"/>
  <c r="BW44" i="4"/>
  <c r="BV44" i="4"/>
  <c r="CK44" i="4"/>
  <c r="CJ44" i="4"/>
  <c r="CH44" i="4"/>
  <c r="CE44" i="4"/>
  <c r="CC44" i="4"/>
  <c r="CA44" i="4"/>
  <c r="CI44" i="4"/>
  <c r="CF44" i="4"/>
  <c r="CD44" i="4"/>
  <c r="BZ44" i="4"/>
  <c r="BY44" i="4"/>
  <c r="BX44" i="4"/>
  <c r="BX38" i="4"/>
  <c r="CB38" i="4"/>
  <c r="BW38" i="4"/>
  <c r="CF38" i="4"/>
  <c r="CA38" i="4"/>
  <c r="BY38" i="4"/>
  <c r="BV38" i="4"/>
  <c r="CK38" i="4"/>
  <c r="CJ38" i="4"/>
  <c r="CH38" i="4"/>
  <c r="CE38" i="4"/>
  <c r="CD38" i="4"/>
  <c r="CC38" i="4"/>
  <c r="BZ38" i="4"/>
  <c r="CI38" i="4"/>
  <c r="CG38" i="4"/>
  <c r="CK11" i="4"/>
  <c r="CA11" i="4"/>
  <c r="CH11" i="4"/>
  <c r="CG11" i="4"/>
  <c r="CF11" i="4"/>
  <c r="CE11" i="4"/>
  <c r="CB11" i="4"/>
  <c r="CD11" i="4"/>
  <c r="CC11" i="4"/>
  <c r="BZ11" i="4"/>
  <c r="BY11" i="4"/>
  <c r="BX11" i="4"/>
  <c r="BV11" i="4"/>
  <c r="BW11" i="4"/>
  <c r="CI11" i="4"/>
  <c r="CJ11" i="4"/>
  <c r="CF20" i="4"/>
  <c r="CB20" i="4"/>
  <c r="CJ20" i="4"/>
  <c r="CD20" i="4"/>
  <c r="CC20" i="4"/>
  <c r="BY20" i="4"/>
  <c r="BX20" i="4"/>
  <c r="BW20" i="4"/>
  <c r="BV20" i="4"/>
  <c r="CG20" i="4"/>
  <c r="CH20" i="4"/>
  <c r="CK20" i="4"/>
  <c r="CI20" i="4"/>
  <c r="CE20" i="4"/>
  <c r="CA20" i="4"/>
  <c r="BZ20" i="4"/>
  <c r="CA9" i="4"/>
  <c r="CC9" i="4"/>
  <c r="CF9" i="4"/>
  <c r="CE9" i="4"/>
  <c r="CD9" i="4"/>
  <c r="CB9" i="4"/>
  <c r="BX9" i="4"/>
  <c r="BZ9" i="4"/>
  <c r="BY9" i="4"/>
  <c r="BW9" i="4"/>
  <c r="CK9" i="4"/>
  <c r="BV9" i="4"/>
  <c r="CJ9" i="4"/>
  <c r="CI9" i="4"/>
  <c r="CH9" i="4"/>
  <c r="CG9" i="4"/>
  <c r="CB4" i="4"/>
  <c r="CH4" i="4"/>
  <c r="BX4" i="4"/>
  <c r="BV4" i="4"/>
  <c r="CK4" i="4"/>
  <c r="CJ4" i="4"/>
  <c r="CI4" i="4"/>
  <c r="CF4" i="4"/>
  <c r="CG4" i="4"/>
  <c r="CD4" i="4"/>
  <c r="CE4" i="4"/>
  <c r="BW4" i="4"/>
  <c r="CA4" i="4"/>
  <c r="BZ4" i="4"/>
  <c r="CC4" i="4"/>
  <c r="BY4" i="4"/>
  <c r="L32" i="2"/>
  <c r="L34" i="2"/>
  <c r="L28" i="2"/>
  <c r="N32" i="2"/>
  <c r="S35" i="2"/>
  <c r="N34" i="2"/>
  <c r="N31" i="2"/>
  <c r="N30" i="2"/>
  <c r="S33" i="2"/>
  <c r="K44" i="2"/>
  <c r="R50" i="2"/>
  <c r="K59" i="2"/>
  <c r="K43" i="2"/>
  <c r="R49" i="2"/>
  <c r="K58" i="2"/>
  <c r="K42" i="2"/>
  <c r="R48" i="2"/>
  <c r="K57" i="2"/>
  <c r="R47" i="2"/>
  <c r="K56" i="2"/>
  <c r="R46" i="2"/>
  <c r="K55" i="2"/>
  <c r="R45" i="2"/>
  <c r="K54" i="2"/>
  <c r="R44" i="2"/>
  <c r="K53" i="2"/>
  <c r="R59" i="2"/>
  <c r="R43" i="2"/>
  <c r="K52" i="2"/>
  <c r="R58" i="2"/>
  <c r="K51" i="2"/>
  <c r="R57" i="2"/>
  <c r="K50" i="2"/>
  <c r="R56" i="2"/>
  <c r="K49" i="2"/>
  <c r="R55" i="2"/>
  <c r="K47" i="2"/>
  <c r="R53" i="2"/>
  <c r="K46" i="2"/>
  <c r="R52" i="2"/>
  <c r="K45" i="2"/>
  <c r="R51" i="2"/>
  <c r="L30" i="2"/>
  <c r="K48" i="2"/>
  <c r="R54" i="2"/>
  <c r="C64" i="1" a="1"/>
  <c r="C64" i="1" l="1"/>
  <c r="R66" i="1"/>
  <c r="R82" i="1"/>
  <c r="K66" i="1"/>
  <c r="K83" i="1"/>
  <c r="R73" i="1"/>
  <c r="R67" i="1"/>
  <c r="R83" i="1"/>
  <c r="K67" i="1"/>
  <c r="K84" i="1"/>
  <c r="K68" i="1"/>
  <c r="R68" i="1"/>
  <c r="R84" i="1"/>
  <c r="K72" i="1"/>
  <c r="R69" i="1"/>
  <c r="R85" i="1"/>
  <c r="K70" i="1"/>
  <c r="R71" i="1"/>
  <c r="R70" i="1"/>
  <c r="K71" i="1"/>
  <c r="R72" i="1"/>
  <c r="K74" i="1"/>
  <c r="R74" i="1"/>
  <c r="K75" i="1"/>
  <c r="K80" i="1"/>
  <c r="R75" i="1"/>
  <c r="K76" i="1"/>
  <c r="R76" i="1"/>
  <c r="K77" i="1"/>
  <c r="K78" i="1"/>
  <c r="K69" i="1"/>
  <c r="R77" i="1"/>
  <c r="R78" i="1"/>
  <c r="K79" i="1"/>
  <c r="R79" i="1"/>
  <c r="R80" i="1"/>
  <c r="K81" i="1"/>
  <c r="R65" i="1"/>
  <c r="R81" i="1"/>
  <c r="K65" i="1"/>
  <c r="K82" i="1"/>
  <c r="K85" i="1"/>
  <c r="K73" i="1"/>
  <c r="CJ30" i="2"/>
  <c r="BW30" i="2"/>
  <c r="CF30" i="2"/>
  <c r="CK30" i="2"/>
  <c r="CI30" i="2"/>
  <c r="CH30" i="2"/>
  <c r="CG30" i="2"/>
  <c r="CD30" i="2"/>
  <c r="CC30" i="2"/>
  <c r="CB30" i="2"/>
  <c r="CA30" i="2"/>
  <c r="BY30" i="2"/>
  <c r="BV30" i="2"/>
  <c r="CE30" i="2"/>
  <c r="BZ30" i="2"/>
  <c r="BX30" i="2"/>
  <c r="CG31" i="2"/>
  <c r="CH31" i="2"/>
  <c r="CI31" i="2"/>
  <c r="CJ31" i="2"/>
  <c r="CK31" i="2"/>
  <c r="BV31" i="2"/>
  <c r="BW31" i="2"/>
  <c r="BX31" i="2"/>
  <c r="BY31" i="2"/>
  <c r="BZ31" i="2"/>
  <c r="CA31" i="2"/>
  <c r="CB31" i="2"/>
  <c r="CC31" i="2"/>
  <c r="CD31" i="2"/>
  <c r="CE31" i="2"/>
  <c r="CF31" i="2"/>
  <c r="CG35" i="2"/>
  <c r="CH35" i="2"/>
  <c r="CI35" i="2"/>
  <c r="CJ35" i="2"/>
  <c r="CK35" i="2"/>
  <c r="BV35" i="2"/>
  <c r="BW35" i="2"/>
  <c r="BX35" i="2"/>
  <c r="BY35" i="2"/>
  <c r="BZ35" i="2"/>
  <c r="CA35" i="2"/>
  <c r="CB35" i="2"/>
  <c r="CC35" i="2"/>
  <c r="CD35" i="2"/>
  <c r="CE35" i="2"/>
  <c r="CF35" i="2"/>
  <c r="CG32" i="2"/>
  <c r="CH32" i="2"/>
  <c r="CI32" i="2"/>
  <c r="CJ32" i="2"/>
  <c r="CK32" i="2"/>
  <c r="BV32" i="2"/>
  <c r="BW32" i="2"/>
  <c r="BX32" i="2"/>
  <c r="BY32" i="2"/>
  <c r="BZ32" i="2"/>
  <c r="CA32" i="2"/>
  <c r="CB32" i="2"/>
  <c r="CC32" i="2"/>
  <c r="CD32" i="2"/>
  <c r="CE32" i="2"/>
  <c r="CF32" i="2"/>
  <c r="CG33" i="2"/>
  <c r="CH33" i="2"/>
  <c r="CI33" i="2"/>
  <c r="CJ33" i="2"/>
  <c r="CK33" i="2"/>
  <c r="BV33" i="2"/>
  <c r="BW33" i="2"/>
  <c r="BX33" i="2"/>
  <c r="BY33" i="2"/>
  <c r="BZ33" i="2"/>
  <c r="CA33" i="2"/>
  <c r="CB33" i="2"/>
  <c r="CC33" i="2"/>
  <c r="CD33" i="2"/>
  <c r="CE33" i="2"/>
  <c r="CF33" i="2"/>
  <c r="CG34" i="2"/>
  <c r="CH34" i="2"/>
  <c r="CI34" i="2"/>
  <c r="CJ34" i="2"/>
  <c r="CK34" i="2"/>
  <c r="BV34" i="2"/>
  <c r="BW34" i="2"/>
  <c r="BX34" i="2"/>
  <c r="BY34" i="2"/>
  <c r="BZ34" i="2"/>
  <c r="CA34" i="2"/>
  <c r="CB34" i="2"/>
  <c r="CC34" i="2"/>
  <c r="CD34" i="2"/>
  <c r="CE34" i="2"/>
  <c r="CF34" i="2"/>
  <c r="L59" i="2"/>
  <c r="L47" i="2"/>
  <c r="L56" i="2"/>
  <c r="M2" i="1"/>
  <c r="S2" i="1" s="1"/>
  <c r="M3" i="1"/>
  <c r="R2" i="1"/>
  <c r="R3" i="1"/>
  <c r="M5" i="1"/>
  <c r="N5" i="1" s="1"/>
  <c r="C135" i="1" a="1"/>
  <c r="C135" i="1" s="1"/>
  <c r="C136" i="1" a="1"/>
  <c r="C136" i="1" s="1"/>
  <c r="R64" i="1" l="1"/>
  <c r="K64" i="1"/>
  <c r="S5" i="1"/>
  <c r="N4" i="1"/>
  <c r="O4" i="1" s="1"/>
  <c r="S4" i="1"/>
  <c r="N3" i="1"/>
  <c r="O3" i="1" s="1"/>
  <c r="P3" i="1" s="1"/>
  <c r="Q3" i="1" s="1"/>
  <c r="S3" i="1"/>
  <c r="N2" i="1"/>
  <c r="O2" i="1" s="1"/>
  <c r="L4" i="1"/>
  <c r="P4" i="1" l="1"/>
  <c r="Q4" i="1" s="1"/>
  <c r="L70" i="1"/>
  <c r="L75" i="1"/>
  <c r="L85" i="1"/>
  <c r="L2" i="1"/>
  <c r="P2" i="1" s="1"/>
  <c r="Q2" i="1" s="1"/>
  <c r="M2" i="2" l="1"/>
  <c r="N2" i="2" l="1"/>
  <c r="S2" i="2"/>
  <c r="N37" i="1" l="1"/>
  <c r="M6" i="1" l="1"/>
  <c r="S6" i="1" s="1"/>
  <c r="AT4" i="2"/>
  <c r="AP4" i="2"/>
  <c r="AN4" i="2"/>
  <c r="AC4" i="2"/>
  <c r="AT8" i="2"/>
  <c r="AP8" i="2"/>
  <c r="AN8" i="2"/>
  <c r="AC8" i="2"/>
  <c r="AT12" i="2"/>
  <c r="AP12" i="2"/>
  <c r="AN12" i="2"/>
  <c r="AC12" i="2"/>
  <c r="AT14" i="2"/>
  <c r="AP14" i="2"/>
  <c r="AN14" i="2"/>
  <c r="AC14" i="2"/>
  <c r="AT18" i="2"/>
  <c r="AP18" i="2"/>
  <c r="AN18" i="2"/>
  <c r="AC18" i="2"/>
  <c r="AT22" i="2"/>
  <c r="AP22" i="2"/>
  <c r="AN22" i="2"/>
  <c r="AC22" i="2"/>
  <c r="AT26" i="2"/>
  <c r="AP26" i="2"/>
  <c r="AN26" i="2"/>
  <c r="AC26" i="2"/>
  <c r="AT28" i="2"/>
  <c r="AP28" i="2"/>
  <c r="AN28" i="2"/>
  <c r="AC28" i="2"/>
  <c r="AT24" i="2"/>
  <c r="AP24" i="2"/>
  <c r="AN24" i="2"/>
  <c r="AC24" i="2"/>
  <c r="AT20" i="2"/>
  <c r="AP20" i="2"/>
  <c r="AN20" i="2"/>
  <c r="AC20" i="2"/>
  <c r="AT16" i="2"/>
  <c r="AP16" i="2"/>
  <c r="AN16" i="2"/>
  <c r="AC16" i="2"/>
  <c r="AT10" i="2"/>
  <c r="AP10" i="2"/>
  <c r="AN10" i="2"/>
  <c r="AC10" i="2"/>
  <c r="AT6" i="2"/>
  <c r="AP6" i="2"/>
  <c r="AN6" i="2"/>
  <c r="AC6" i="2"/>
  <c r="AT2" i="2"/>
  <c r="AP2" i="2"/>
  <c r="AN2" i="2"/>
  <c r="AC2" i="2"/>
  <c r="N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9" i="1"/>
  <c r="S29" i="1" s="1"/>
  <c r="M30" i="1"/>
  <c r="M31" i="1"/>
  <c r="S31" i="1" s="1"/>
  <c r="M32" i="1"/>
  <c r="M33" i="1"/>
  <c r="M34" i="1"/>
  <c r="M35" i="1"/>
  <c r="M36" i="1"/>
  <c r="M41" i="1"/>
  <c r="M42" i="1"/>
  <c r="M43" i="1"/>
  <c r="M44" i="1"/>
  <c r="N43" i="1" l="1"/>
  <c r="S43" i="1"/>
  <c r="N42" i="1"/>
  <c r="S42" i="1"/>
  <c r="N13" i="1"/>
  <c r="S13" i="1"/>
  <c r="N41" i="1"/>
  <c r="S41" i="1"/>
  <c r="N17" i="1"/>
  <c r="S17" i="1"/>
  <c r="N15" i="1"/>
  <c r="S15" i="1"/>
  <c r="N12" i="1"/>
  <c r="S12" i="1"/>
  <c r="N20" i="1"/>
  <c r="S20" i="1"/>
  <c r="N18" i="1"/>
  <c r="S18" i="1"/>
  <c r="N35" i="1"/>
  <c r="S35" i="1"/>
  <c r="N33" i="1"/>
  <c r="S33" i="1"/>
  <c r="N32" i="1"/>
  <c r="S32" i="1"/>
  <c r="N11" i="1"/>
  <c r="S11" i="1"/>
  <c r="N44" i="1"/>
  <c r="S44" i="1"/>
  <c r="N19" i="1"/>
  <c r="S19" i="1"/>
  <c r="N36" i="1"/>
  <c r="S36" i="1"/>
  <c r="N16" i="1"/>
  <c r="S16" i="1"/>
  <c r="N34" i="1"/>
  <c r="S34" i="1"/>
  <c r="N14" i="1"/>
  <c r="S14" i="1"/>
  <c r="N30" i="1"/>
  <c r="S30" i="1"/>
  <c r="N10" i="1"/>
  <c r="S10" i="1"/>
  <c r="N9" i="1"/>
  <c r="S9" i="1"/>
  <c r="N8" i="1"/>
  <c r="O8" i="1" s="1"/>
  <c r="S8" i="1"/>
  <c r="N25" i="1"/>
  <c r="S25" i="1"/>
  <c r="N24" i="1"/>
  <c r="S24" i="1"/>
  <c r="N23" i="1"/>
  <c r="S23" i="1"/>
  <c r="N7" i="1"/>
  <c r="O6" i="1" s="1"/>
  <c r="S7" i="1"/>
  <c r="N22" i="1"/>
  <c r="S22" i="1"/>
  <c r="N21" i="1"/>
  <c r="S21" i="1"/>
  <c r="N29" i="1"/>
  <c r="O29" i="1" s="1"/>
  <c r="N31" i="1"/>
  <c r="O31" i="1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O12" i="1" l="1"/>
  <c r="O35" i="1"/>
  <c r="O41" i="1"/>
  <c r="O24" i="1"/>
  <c r="O14" i="1"/>
  <c r="O20" i="1"/>
  <c r="O43" i="1"/>
  <c r="O10" i="1"/>
  <c r="O22" i="1"/>
  <c r="O33" i="1"/>
  <c r="O16" i="1"/>
  <c r="O18" i="1"/>
  <c r="N17" i="2"/>
  <c r="S17" i="2"/>
  <c r="N14" i="2"/>
  <c r="S14" i="2"/>
  <c r="S13" i="2"/>
  <c r="N13" i="2"/>
  <c r="S12" i="2"/>
  <c r="N12" i="2"/>
  <c r="N11" i="2"/>
  <c r="S11" i="2"/>
  <c r="S16" i="2"/>
  <c r="N16" i="2"/>
  <c r="N26" i="2"/>
  <c r="S26" i="2"/>
  <c r="S10" i="2"/>
  <c r="N10" i="2"/>
  <c r="N28" i="2"/>
  <c r="S28" i="2"/>
  <c r="S25" i="2"/>
  <c r="N25" i="2"/>
  <c r="N9" i="2"/>
  <c r="S9" i="2"/>
  <c r="N8" i="2"/>
  <c r="S8" i="2"/>
  <c r="N23" i="2"/>
  <c r="S23" i="2"/>
  <c r="N15" i="2"/>
  <c r="S15" i="2"/>
  <c r="N6" i="2"/>
  <c r="S6" i="2"/>
  <c r="S18" i="2"/>
  <c r="N18" i="2"/>
  <c r="S5" i="2"/>
  <c r="N5" i="2"/>
  <c r="O4" i="2" s="1"/>
  <c r="S29" i="2"/>
  <c r="N29" i="2"/>
  <c r="N24" i="2"/>
  <c r="S24" i="2"/>
  <c r="N22" i="2"/>
  <c r="S22" i="2"/>
  <c r="N20" i="2"/>
  <c r="S20" i="2"/>
  <c r="S4" i="2"/>
  <c r="N4" i="2"/>
  <c r="N27" i="2"/>
  <c r="S27" i="2"/>
  <c r="S7" i="2"/>
  <c r="N7" i="2"/>
  <c r="N21" i="2"/>
  <c r="S21" i="2"/>
  <c r="N19" i="2"/>
  <c r="S19" i="2"/>
  <c r="N3" i="2"/>
  <c r="O2" i="2" s="1"/>
  <c r="S3" i="2"/>
  <c r="L22" i="2"/>
  <c r="L24" i="2"/>
  <c r="L2" i="2"/>
  <c r="L4" i="2"/>
  <c r="L10" i="2"/>
  <c r="L18" i="2"/>
  <c r="L16" i="2"/>
  <c r="L14" i="2"/>
  <c r="L12" i="2"/>
  <c r="L26" i="2"/>
  <c r="L8" i="2"/>
  <c r="L6" i="2"/>
  <c r="L20" i="2"/>
  <c r="L37" i="1"/>
  <c r="O10" i="2" l="1"/>
  <c r="P10" i="2" s="1"/>
  <c r="Q10" i="2" s="1"/>
  <c r="O12" i="2"/>
  <c r="P12" i="2" s="1"/>
  <c r="Q12" i="2" s="1"/>
  <c r="O24" i="2"/>
  <c r="P24" i="2" s="1"/>
  <c r="Q24" i="2" s="1"/>
  <c r="O16" i="2"/>
  <c r="P16" i="2" s="1"/>
  <c r="Q16" i="2" s="1"/>
  <c r="O8" i="2"/>
  <c r="P8" i="2" s="1"/>
  <c r="Q8" i="2" s="1"/>
  <c r="O14" i="2"/>
  <c r="P14" i="2" s="1"/>
  <c r="Q14" i="2" s="1"/>
  <c r="O22" i="2"/>
  <c r="P22" i="2" s="1"/>
  <c r="Q22" i="2" s="1"/>
  <c r="O6" i="2"/>
  <c r="P6" i="2" s="1"/>
  <c r="Q6" i="2" s="1"/>
  <c r="O26" i="2"/>
  <c r="P26" i="2" s="1"/>
  <c r="Q26" i="2" s="1"/>
  <c r="O20" i="2"/>
  <c r="P20" i="2" s="1"/>
  <c r="Q20" i="2" s="1"/>
  <c r="O18" i="2"/>
  <c r="P18" i="2" s="1"/>
  <c r="Q18" i="2" s="1"/>
  <c r="O28" i="2"/>
  <c r="P28" i="2" s="1"/>
  <c r="Q28" i="2" s="1"/>
  <c r="P2" i="2"/>
  <c r="Q2" i="2" s="1"/>
  <c r="P4" i="2"/>
  <c r="Q4" i="2" s="1"/>
  <c r="L14" i="1"/>
  <c r="P14" i="1" s="1"/>
  <c r="Q14" i="1" s="1"/>
  <c r="P35" i="1" l="1"/>
  <c r="Q35" i="1" s="1"/>
  <c r="L6" i="1"/>
  <c r="P6" i="1" s="1"/>
  <c r="Q6" i="1" s="1"/>
  <c r="L41" i="1"/>
  <c r="P41" i="1" s="1"/>
  <c r="Q41" i="1" s="1"/>
  <c r="L24" i="1"/>
  <c r="P24" i="1" s="1"/>
  <c r="Q24" i="1" s="1"/>
  <c r="L33" i="1"/>
  <c r="P33" i="1" s="1"/>
  <c r="Q33" i="1" s="1"/>
  <c r="L8" i="1"/>
  <c r="P8" i="1" s="1"/>
  <c r="Q8" i="1" s="1"/>
  <c r="L18" i="1"/>
  <c r="P18" i="1" s="1"/>
  <c r="Q18" i="1" s="1"/>
  <c r="L10" i="1"/>
  <c r="P10" i="1" s="1"/>
  <c r="Q10" i="1" s="1"/>
  <c r="L16" i="1"/>
  <c r="P16" i="1" s="1"/>
  <c r="Q16" i="1" s="1"/>
  <c r="L22" i="1"/>
  <c r="P22" i="1" s="1"/>
  <c r="Q22" i="1" s="1"/>
  <c r="L20" i="1"/>
  <c r="P20" i="1" s="1"/>
  <c r="Q20" i="1" s="1"/>
  <c r="L29" i="1"/>
  <c r="P29" i="1" s="1"/>
  <c r="Q29" i="1" s="1"/>
  <c r="L31" i="1"/>
  <c r="P31" i="1" s="1"/>
  <c r="Q31" i="1" s="1"/>
  <c r="L43" i="1"/>
  <c r="P43" i="1" s="1"/>
  <c r="Q43" i="1" s="1"/>
  <c r="L12" i="1"/>
  <c r="P12" i="1" s="1"/>
  <c r="Q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tc={B25D7200-E14B-4292-A2B3-6EE73E200C09}</author>
    <author>tc={97357F76-C61F-43DF-9367-1620D6592A5F}</author>
    <author>tc={C9592320-E3AD-42EA-A81B-329AC7C6BD93}</author>
  </authors>
  <commentList>
    <comment ref="T1" authorId="0" shapeId="0" xr:uid="{B25D7200-E14B-4292-A2B3-6EE73E200C09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Kurve bei Alicia 
Antwort:
    Laut AK schon 
Hier nur der Flux basierend auf der Geraden 
</t>
      </text>
    </comment>
    <comment ref="U1" authorId="1" shapeId="0" xr:uid="{97357F76-C61F-43DF-9367-1620D6592A5F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Damit Sonde sophia und Sonde AK vergleichbar sind (AK 2. tag, sonde sophia ging nicht mehr) 
hier auch die diff. 
Damit Daten vergleichbar, ersichtlich dass abnahme: Plateau minus Luft -&gt; zeigt dass es abnimmt
</t>
      </text>
    </comment>
    <comment ref="V1" authorId="2" shapeId="0" xr:uid="{C9592320-E3AD-42EA-A81B-329AC7C6BD93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ACHTUNG: PH bei Alicias Sonde nicht kalibriert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tc={37ACDA43-1314-41D4-91E3-90088829B7CF}</author>
    <author>tc={ABBD659B-7F43-4038-B54A-017DACB3DE22}</author>
    <author>tc={A4709E45-46F3-46D4-A194-03F23F22CBE6}</author>
    <author>tc={566EB855-3551-418E-BE69-B0A2DCA5057F}</author>
  </authors>
  <commentList>
    <comment ref="T1" authorId="0" shapeId="0" xr:uid="{37ACDA43-1314-41D4-91E3-90088829B7CF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Kurve bei Alicia 
Antwort:
    Laut AK schon 
Hier nur der Flux basierend auf der Geraden 
</t>
      </text>
    </comment>
    <comment ref="U1" authorId="1" shapeId="0" xr:uid="{ABBD659B-7F43-4038-B54A-017DACB3DE22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Damit Sonde sophia und Sonde AK vergleichbar sind (AK 2. tag, sonde sophia ging nicht mehr) 
hier auch die diff. 
Damit Daten vergleichbar, ersichtlich dass abnahme: Plateau minus Luft -&gt; zeigt dass es abnimmt
</t>
      </text>
    </comment>
    <comment ref="V1" authorId="2" shapeId="0" xr:uid="{A4709E45-46F3-46D4-A194-03F23F22CBE6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ACHTUNG: PH bei Alicias Sonde nicht kalibriert 
</t>
      </text>
    </comment>
    <comment ref="B2" authorId="3" shapeId="0" xr:uid="{566EB855-3551-418E-BE69-B0A2DCA5057F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Sophias field days 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tc={CFF5C610-E81F-4F72-A4C2-960C36FA868F}</author>
    <author>tc={89F26834-B579-490C-90DD-17501A1D52A5}</author>
    <author>tc={44EB2C2D-F954-42A2-895D-C24457BD0940}</author>
    <author>tc={250B8D7B-B2C3-4B71-A8DD-D500C9E963E3}</author>
    <author>tc={01630F5C-55B7-43B1-B0BA-B74BB48EC202}</author>
    <author>tc={14555F56-AED3-4A48-BCA3-97EFDC855CB2}</author>
    <author>tc={964AAD29-10E0-44DF-9F3A-20421F0BC83A}</author>
    <author>tc={BE1A4A16-23B9-4BF5-B286-7D566F1F3053}</author>
  </authors>
  <commentList>
    <comment ref="T1" authorId="0" shapeId="0" xr:uid="{CFF5C610-E81F-4F72-A4C2-960C36FA868F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Kurve bei Alicia 
Antwort:
    Laut AK schon 
Hier nur der Flux basierend auf der Geraden 
</t>
      </text>
    </comment>
    <comment ref="U1" authorId="1" shapeId="0" xr:uid="{89F26834-B579-490C-90DD-17501A1D52A5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Damit Sonde sophia und Sonde AK vergleichbar sind (AK 2. tag, sonde sophia ging nicht mehr) 
hier auch die diff. 
Damit Daten vergleichbar, ersichtlich dass abnahme: Plateau minus Luft -&gt; zeigt dass es abnimmt
</t>
      </text>
    </comment>
    <comment ref="V1" authorId="2" shapeId="0" xr:uid="{44EB2C2D-F954-42A2-895D-C24457BD0940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ACHTUNG: PH bei Alicias Sonde nicht kalibriert 
</t>
      </text>
    </comment>
    <comment ref="B2" authorId="3" shapeId="0" xr:uid="{250B8D7B-B2C3-4B71-A8DD-D500C9E963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Gruppe2
die Mädls und Felix (Sophia,</t>
      </text>
    </comment>
    <comment ref="N14" authorId="4" shapeId="0" xr:uid="{01630F5C-55B7-43B1-B0BA-B74BB48EC2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Probe erfroren</t>
      </text>
    </comment>
    <comment ref="B16" authorId="5" shapeId="0" xr:uid="{14555F56-AED3-4A48-BCA3-97EFDC855CB2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Tom raphael tobi (johanna?) 
</t>
      </text>
    </comment>
    <comment ref="B30" authorId="6" shapeId="0" xr:uid="{964AAD29-10E0-44DF-9F3A-20421F0BC83A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 coolen Jungs + Jonas Benischek 
</t>
      </text>
    </comment>
    <comment ref="C46" authorId="7" shapeId="0" xr:uid="{BE1A4A16-23B9-4BF5-B286-7D566F1F305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jonas clara lisa flora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<sst xmlns="http://schemas.openxmlformats.org/spreadsheetml/2006/main" count="1849" uniqueCount="477">
  <si>
    <t>H_WJ01_1_DOC_VM_A</t>
  </si>
  <si>
    <t>H_WJ01_1_DOC_VM_B</t>
  </si>
  <si>
    <t>H_WJ01_1_DOC_NM_A</t>
  </si>
  <si>
    <t>H_WJ01_1_DOC_NM_B</t>
  </si>
  <si>
    <t>H_WJ02_1_DOC_VM_A</t>
  </si>
  <si>
    <t>H_WJ02_1_DOC_VM_B</t>
  </si>
  <si>
    <t>H_WJ02_1_DOC_NM_A</t>
  </si>
  <si>
    <t>H_WJ02_1_DOC_NM_B</t>
  </si>
  <si>
    <t>H_WJ03_1_DOC_VM_A</t>
  </si>
  <si>
    <t>H_WJ03_1_DOC_VM_B</t>
  </si>
  <si>
    <t>H_WJ03_1_DOC_NM_A</t>
  </si>
  <si>
    <t>H_WJ03_1_DOC_NM_B</t>
  </si>
  <si>
    <t>H_WJ04_1_DOC_VM_A</t>
  </si>
  <si>
    <t>H_WJ04_1_DOC_VM_B</t>
  </si>
  <si>
    <t>H_WJ04_1_DOC_NM_A</t>
  </si>
  <si>
    <t>H_WJ04_1_DOC_NM_B</t>
  </si>
  <si>
    <t>H_WJ05_1_DOC_VM_A</t>
  </si>
  <si>
    <t>H_WJ05_1_DOC_VM_B</t>
  </si>
  <si>
    <t>H_WJ05_1_DOC_NM_A</t>
  </si>
  <si>
    <t>H_WJ05_1_DOC_NM_B</t>
  </si>
  <si>
    <t>WJ06</t>
  </si>
  <si>
    <t>WJ07</t>
  </si>
  <si>
    <t>WJ08</t>
  </si>
  <si>
    <t>H_WJ09_1_DOC_VM_A</t>
  </si>
  <si>
    <t>H_WJ09_1_DOC_VM_B</t>
  </si>
  <si>
    <t>H_WJ09_1_DOC_NM_A</t>
  </si>
  <si>
    <t>H_WJ09_1_DOC_NM_B</t>
  </si>
  <si>
    <t>H_WJ10_1_DOC_VM_A</t>
  </si>
  <si>
    <t>H_WJ10_1_DOC_VM_B</t>
  </si>
  <si>
    <t>H_WJ10_1_DOC_NM_A</t>
  </si>
  <si>
    <t>H_WJ10_1_DOC_NM_B</t>
  </si>
  <si>
    <t>H_WJ12_1_DOC_VM_A</t>
  </si>
  <si>
    <t>H_WJ12_1_DOC_VM_B</t>
  </si>
  <si>
    <t>H_WJ12_1_DOC_NM_A</t>
  </si>
  <si>
    <t>H_WJ12_1_DOC_NM_B</t>
  </si>
  <si>
    <t>F6_S1_1_DOC_VM_A</t>
  </si>
  <si>
    <t>F6_S1_1_DOC_VM_B</t>
  </si>
  <si>
    <t>F6_S1_1_DOC_NM_A</t>
  </si>
  <si>
    <t>F6_S1_1_DOC_NM_B</t>
  </si>
  <si>
    <t>F6_S2_1_DOC_VM_A</t>
  </si>
  <si>
    <t>F6_S2_1_DOC_VM_B</t>
  </si>
  <si>
    <t>F6_S2_1_DOC_NM_A</t>
  </si>
  <si>
    <t>F6_S2_1_DOC_NM_B</t>
  </si>
  <si>
    <t>F6_S3_1_DOC_VM_A</t>
  </si>
  <si>
    <t>F6_S3_1_DOC_VM_B</t>
  </si>
  <si>
    <t>F6_S3_1_DOC_NM_A</t>
  </si>
  <si>
    <t>F6_S3_1_DOC_NM_B</t>
  </si>
  <si>
    <t>F6_S4_1_DOC_VM_A</t>
  </si>
  <si>
    <t>F6_S4_1_DOC_VM_B</t>
  </si>
  <si>
    <t>F6_S4_1_DOC_NM_A</t>
  </si>
  <si>
    <t>F6_S4_1_DOC_NM_B</t>
  </si>
  <si>
    <t>F6_S5_1_DOC_VM_A</t>
  </si>
  <si>
    <t>F6_S5_1_DOC_VM_B</t>
  </si>
  <si>
    <t>F6_S5_1_DOC_NM_A</t>
  </si>
  <si>
    <t>F6_S5_1_DOC_NM_B</t>
  </si>
  <si>
    <t>F6_S6_1_DOC_VM_A</t>
  </si>
  <si>
    <t>F6_S6_1_DOC_VM_B</t>
  </si>
  <si>
    <t>F6_S6_1_DOC_NM_A</t>
  </si>
  <si>
    <t>F6_S6_1_DOC_NM_B</t>
  </si>
  <si>
    <t>F6_S7_1_DOC_VM_A</t>
  </si>
  <si>
    <t>F6_S7_1_DOC_VM_B</t>
  </si>
  <si>
    <t>F6_S7_1_DOC_NM_A</t>
  </si>
  <si>
    <t>F6_S7_1_DOC_NM_B</t>
  </si>
  <si>
    <t>pH</t>
  </si>
  <si>
    <t>Falljoekull</t>
  </si>
  <si>
    <t>Vestari_Joekulsa</t>
  </si>
  <si>
    <t>0.0</t>
  </si>
  <si>
    <t>H_ST02_1_DOC_VM_A</t>
  </si>
  <si>
    <t xml:space="preserve">wahrscheinlich kein Gletscher (Foto) </t>
  </si>
  <si>
    <t>getrübt (foto) evtl Gletscherfluss</t>
  </si>
  <si>
    <t>H_HN01_1_DOC_VM_A</t>
  </si>
  <si>
    <t>H_HN01_1_DOC_NM_A</t>
  </si>
  <si>
    <t>H_ST02_1_DOC_NM_A</t>
  </si>
  <si>
    <t xml:space="preserve">Notizen </t>
  </si>
  <si>
    <t>diff evtl</t>
  </si>
  <si>
    <t>VM</t>
  </si>
  <si>
    <t>NM</t>
  </si>
  <si>
    <t>-</t>
  </si>
  <si>
    <t xml:space="preserve">ESE     </t>
  </si>
  <si>
    <t xml:space="preserve">ENE     </t>
  </si>
  <si>
    <t xml:space="preserve">E       </t>
  </si>
  <si>
    <t xml:space="preserve">W       </t>
  </si>
  <si>
    <t xml:space="preserve">N       </t>
  </si>
  <si>
    <t xml:space="preserve">WSW     </t>
  </si>
  <si>
    <t>m</t>
  </si>
  <si>
    <t>F6_S1_2_DOC_VM_A</t>
  </si>
  <si>
    <t>F6_S1_2_DOC_VM_B</t>
  </si>
  <si>
    <t>F6_S2_2_DOC_VM_A</t>
  </si>
  <si>
    <t>F6_S2_2_DOC_VM_B</t>
  </si>
  <si>
    <t>F6_S3_2_DOC_VM_A</t>
  </si>
  <si>
    <t>F6_S3_2_DOC_VM_B</t>
  </si>
  <si>
    <t>F6_S4_2_DOC_VM_A</t>
  </si>
  <si>
    <t>F6_S4_2_DOC_VM_B</t>
  </si>
  <si>
    <t>F6_S5_2_DOC_VM_A</t>
  </si>
  <si>
    <t>F6_S5_2_DOC_VM_B</t>
  </si>
  <si>
    <t>F6_S6_2_DOC_VM_A</t>
  </si>
  <si>
    <t>F6_S6_2_DOC_VM_B</t>
  </si>
  <si>
    <t>F6_S7_2_DOC_VM_A</t>
  </si>
  <si>
    <t>F6_S7_2_DOC_VM_B</t>
  </si>
  <si>
    <t>F6_S1_3_DOC_VM_A</t>
  </si>
  <si>
    <t>F6_S1_3_DOC_VM_B</t>
  </si>
  <si>
    <t>F6_S2_3_DOC_VM_A</t>
  </si>
  <si>
    <t>F6_S2_3_DOC_VM_B</t>
  </si>
  <si>
    <t>F6_S3_3_DOC_VM_A</t>
  </si>
  <si>
    <t>F6_S3_3_DOC_VM_B</t>
  </si>
  <si>
    <t>F6_S4_3_DOC_VM_A</t>
  </si>
  <si>
    <t>F6_S4_3_DOC_VM_B</t>
  </si>
  <si>
    <t>F6_S5_3_DOC_VM_A</t>
  </si>
  <si>
    <t>F6_S5_3_DOC_VM_B</t>
  </si>
  <si>
    <t>F6_S6_3_DOC_VM_A</t>
  </si>
  <si>
    <t>F6_S6_3_DOC_VM_B</t>
  </si>
  <si>
    <t>F6_S7_3_DOC_VM_A</t>
  </si>
  <si>
    <t>F6_S7_3_DOC_VM_B</t>
  </si>
  <si>
    <t>F6_S1_4_DOC_VM_A</t>
  </si>
  <si>
    <t>F6_S1_4_DOC_VM_B</t>
  </si>
  <si>
    <t>F6_S2_4_DOC_VM_A</t>
  </si>
  <si>
    <t>F6_S2_4_DOC_VM_B</t>
  </si>
  <si>
    <t>F6_S3_4_DOC_VM_A</t>
  </si>
  <si>
    <t>F6_S3_4_DOC_VM_B</t>
  </si>
  <si>
    <t>F6_S4_4_DOC_VM_A</t>
  </si>
  <si>
    <t>F6_S4_4_DOC_VM_B</t>
  </si>
  <si>
    <t>F6_S5_4_DOC_VM_A</t>
  </si>
  <si>
    <t>F6_S5_4_DOC_VM_B</t>
  </si>
  <si>
    <t>F6_S6_4_DOC_VM_A</t>
  </si>
  <si>
    <t>F6_S6_4_DOC_VM_B</t>
  </si>
  <si>
    <t>F6_S7_4_DOC_VM_A</t>
  </si>
  <si>
    <t>F6_S7_4_DOC_VM_B</t>
  </si>
  <si>
    <t>F6_S1_5_DOC_VM_A</t>
  </si>
  <si>
    <t>F6_S1_5_DOC_VM_B</t>
  </si>
  <si>
    <t>F6_S2_5_DOC_VM_A</t>
  </si>
  <si>
    <t>F6_S2_5_DOC_VM_B</t>
  </si>
  <si>
    <t>F6_S3_5_DOC_VM_A</t>
  </si>
  <si>
    <t>F6_S3_5_DOC_VM_B</t>
  </si>
  <si>
    <t>F6_S4_5_DOC_VM_A</t>
  </si>
  <si>
    <t>F6_S4_5_DOC_VM_B</t>
  </si>
  <si>
    <t>F6_S5_5_DOC_VM_A</t>
  </si>
  <si>
    <t>F6_S5_5_DOC_VM_B</t>
  </si>
  <si>
    <t>F6_S6_5_DOC_VM_A</t>
  </si>
  <si>
    <t>F6_S6_5_DOC_VM_B</t>
  </si>
  <si>
    <t>F6_S7_5_DOC_VM_A</t>
  </si>
  <si>
    <t>F6_S7_5_DOC_VM_B</t>
  </si>
  <si>
    <t>F6_S8_4_DOC_NM_B</t>
  </si>
  <si>
    <t>06</t>
  </si>
  <si>
    <t>07</t>
  </si>
  <si>
    <t>08</t>
  </si>
  <si>
    <t>09</t>
  </si>
  <si>
    <t>bix</t>
  </si>
  <si>
    <t>b</t>
  </si>
  <si>
    <t>t</t>
  </si>
  <si>
    <t>a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</si>
  <si>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</si>
  <si>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</si>
  <si>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</si>
  <si>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</si>
  <si>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</si>
  <si>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</si>
  <si>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</si>
  <si>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</si>
  <si>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</si>
  <si>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</si>
  <si>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</si>
  <si>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Virkisa</t>
  </si>
  <si>
    <t>F6_S1_1_BDOC_VM_A</t>
  </si>
  <si>
    <t>F6_S1_1_BDOC_VM_B</t>
  </si>
  <si>
    <t>F6_S1_1_BDOC_NM_A</t>
  </si>
  <si>
    <t>F6_S1_1_BDOC_NM_B</t>
  </si>
  <si>
    <t>F6_S2_1_BDOC_VM_A</t>
  </si>
  <si>
    <t>F6_S2_1_BDOC_VM_B</t>
  </si>
  <si>
    <t>F6_S2_1_BDOC_NM_A</t>
  </si>
  <si>
    <t>F6_S2_1_BDOC_NM_B</t>
  </si>
  <si>
    <t>F6_S3_1_BDOC_VM_A</t>
  </si>
  <si>
    <t>F6_S3_1_BDOC_VM_B</t>
  </si>
  <si>
    <t>F6_S3_1_BDOC_NM_A</t>
  </si>
  <si>
    <t>F6_S3_1_BDOC_NM_B</t>
  </si>
  <si>
    <t>F6_S4_1_BDOC_VM_A</t>
  </si>
  <si>
    <t>F6_S4_1_BDOC_VM_B</t>
  </si>
  <si>
    <t>F6_S4_1_BDOC_NM_A</t>
  </si>
  <si>
    <t>F6_S4_1_BDOC_NM_B</t>
  </si>
  <si>
    <t>F6_S5_1_BDOC_VM_A</t>
  </si>
  <si>
    <t>F6_S5_1_BDOC_VM_B</t>
  </si>
  <si>
    <t>F6_S5_1_BDOC_NM_A</t>
  </si>
  <si>
    <t>F6_S5_1_BDOC_NM_B</t>
  </si>
  <si>
    <t>F6_S6_1_BDOC_VM_A</t>
  </si>
  <si>
    <t>F6_S6_1_BDOC_VM_B</t>
  </si>
  <si>
    <t>F6_S6_1_BDOC_NM_A</t>
  </si>
  <si>
    <t>F6_S6_1_BDOC_NM_B</t>
  </si>
  <si>
    <t>F6_S7_1_BDOC_VM_A</t>
  </si>
  <si>
    <t>F6_S7_1_BDOC_VM_B</t>
  </si>
  <si>
    <t>F6_S7_1_BDOC_NM_A</t>
  </si>
  <si>
    <t>F6_S7_1_BDOC_NM_B</t>
  </si>
  <si>
    <t>F6_GW_1_DOC_A</t>
  </si>
  <si>
    <t>F6_GW_1_DOC_B</t>
  </si>
  <si>
    <t>F6_ICE_1_DOC_A</t>
  </si>
  <si>
    <t>F6_ICE_1_DOC_B</t>
  </si>
  <si>
    <t>F6_SUP_1_DOC_B</t>
  </si>
  <si>
    <t>F6_SUP_1_DOC_A</t>
  </si>
  <si>
    <t>F6_GW_2_DOC_A</t>
  </si>
  <si>
    <t>F6_GW_2_DOC_B</t>
  </si>
  <si>
    <t>F6_GW_3_DOC_A_Sem</t>
  </si>
  <si>
    <t>F6_GW_3_DOC_B_Sem</t>
  </si>
  <si>
    <t>F6_GW_7_DOC_A_Sem</t>
  </si>
  <si>
    <t>F6_GW_7_DOC_B_Sem</t>
  </si>
  <si>
    <t>F6_ICE_2_DOC_A</t>
  </si>
  <si>
    <t>F6_ICE_3_DOC_A_Sem</t>
  </si>
  <si>
    <t>F6_ICE_3_DOC_B_Sem</t>
  </si>
  <si>
    <t>F6_ICE_4_DOC_A_Sem</t>
  </si>
  <si>
    <t>F6_ICE_4_DOC_B_Sem</t>
  </si>
  <si>
    <t>F6_ICE_5_DOC_A_Sem</t>
  </si>
  <si>
    <t>F6_ICE_5_DOC_B_Sem</t>
  </si>
  <si>
    <t>F6_ICE_6_DOC_A_Sem</t>
  </si>
  <si>
    <t>F6_ICE_7_DOC_A_Sem</t>
  </si>
  <si>
    <t>F6_ICE_7_DOC_B_Sem</t>
  </si>
  <si>
    <t>F6_ICE_8_DOC_A_Sem</t>
  </si>
  <si>
    <t>F6_ICE_8_DOC_B_Sem</t>
  </si>
  <si>
    <t>F6_SUP_7_DOC_B_Sem</t>
  </si>
  <si>
    <t>F6_SUP_7_DOC_A_Sem</t>
  </si>
  <si>
    <t>F6_SUP_5_DOC_B_Sem</t>
  </si>
  <si>
    <t>F6_SUP_5_DOC_A_Sem</t>
  </si>
  <si>
    <t>F6_SUP_4_DOC_B_Sem</t>
  </si>
  <si>
    <t>F6_SUP_4_DOC_A_Sem</t>
  </si>
  <si>
    <t>F6_SUP_3_DOC_B</t>
  </si>
  <si>
    <t>F6_SUP_3_DOC_A_Sem</t>
  </si>
  <si>
    <t>F6_SUP_2_DOC_C_Sem</t>
  </si>
  <si>
    <t>F6_SUP_2_DOC_B</t>
  </si>
  <si>
    <t>F6_SUP_2_DOC_A</t>
  </si>
  <si>
    <t xml:space="preserve">WNW     </t>
  </si>
  <si>
    <t xml:space="preserve">SE      </t>
  </si>
  <si>
    <t xml:space="preserve">NE      </t>
  </si>
  <si>
    <t xml:space="preserve">SSE     </t>
  </si>
  <si>
    <t xml:space="preserve">NW      </t>
  </si>
  <si>
    <t xml:space="preserve">S       </t>
  </si>
  <si>
    <t xml:space="preserve">SSW     </t>
  </si>
  <si>
    <t xml:space="preserve">SW      </t>
  </si>
  <si>
    <t>H_WJ01_1_BDOC_VM_A</t>
  </si>
  <si>
    <t>H_WJ01_1_BDOC_VM_B</t>
  </si>
  <si>
    <t>H_WJ01_1_BDOC_NM_A</t>
  </si>
  <si>
    <t>H_WJ01_1_BDOC_NM_B</t>
  </si>
  <si>
    <t>H_WJ02_1_BDOC_VM_A</t>
  </si>
  <si>
    <t>H_WJ02_1_BDOC_VM_B</t>
  </si>
  <si>
    <t>H_WJ02_1_BDOC_NM_A</t>
  </si>
  <si>
    <t>H_WJ02_1_BDOC_NM_B</t>
  </si>
  <si>
    <t>H_WJ03_1_BDOC_VM_A</t>
  </si>
  <si>
    <t>H_WJ03_1_BDOC_VM_B</t>
  </si>
  <si>
    <t>H_WJ03_1_BDOC_NM_A</t>
  </si>
  <si>
    <t>H_WJ03_1_BDOC_NM_B</t>
  </si>
  <si>
    <t>H_WJ04_1_BDOC_VM_A</t>
  </si>
  <si>
    <t>H_WJ04_1_BDOC_VM_B</t>
  </si>
  <si>
    <t>H_WJ04_1_BDOC_NM_A</t>
  </si>
  <si>
    <t>H_WJ04_1_BDOC_NM_B</t>
  </si>
  <si>
    <t>H_WJ05_1_BDOC_VM_A</t>
  </si>
  <si>
    <t>H_WJ05_1_BDOC_VM_B</t>
  </si>
  <si>
    <t>H_WJ05_1_BDOC_NM_A</t>
  </si>
  <si>
    <t>H_WJ05_1_BDOC_NM_B</t>
  </si>
  <si>
    <t>H_WJ09_1_BDOC_VM_A</t>
  </si>
  <si>
    <t>H_WJ09_1_BDOC_VM_B</t>
  </si>
  <si>
    <t>H_WJ09_1_BDOC_NM_A</t>
  </si>
  <si>
    <t>H_WJ09_1_BDOC_NM_B</t>
  </si>
  <si>
    <t>H_WJ10_1_BDOC_VM_A</t>
  </si>
  <si>
    <t>H_WJ10_1_BDOC_VM_B</t>
  </si>
  <si>
    <t>H_WJ10_1_BDOC_NM_A</t>
  </si>
  <si>
    <t>H_WJ10_1_BDOC_NM_B</t>
  </si>
  <si>
    <t>H_WJ12_1_BDOC_VM_A</t>
  </si>
  <si>
    <t>H_WJ12_1_BDOC_VM_B</t>
  </si>
  <si>
    <t>H_WJ12_1_BDOC_NM_A</t>
  </si>
  <si>
    <t>H_WJ12_1_BDOC_NM_B</t>
  </si>
  <si>
    <t>H_ST02_1_BDOC_VM_A</t>
  </si>
  <si>
    <t>H_ST02_1_BDOC_NM_A</t>
  </si>
  <si>
    <t>H_HN01_1_BDOC_VM_A</t>
  </si>
  <si>
    <t>H_HN01_1_BDOC_NM_A</t>
  </si>
  <si>
    <t>Comp.1</t>
  </si>
  <si>
    <t>Comp.2</t>
  </si>
  <si>
    <t>Comp.3</t>
  </si>
  <si>
    <t>Comp.4</t>
  </si>
  <si>
    <t>Comp.5</t>
  </si>
  <si>
    <t>F6_S1_2_BDOC_VM_A</t>
  </si>
  <si>
    <t>F6_S1_2_BDOC_VM_B</t>
  </si>
  <si>
    <t>F6_S2_2_BDOC_VM_A</t>
  </si>
  <si>
    <t>F6_S2_2_BDOC_VM_B</t>
  </si>
  <si>
    <t>F6_S3_2_BDOC_VM_A</t>
  </si>
  <si>
    <t>F6_S3_2_BDOC_VM_B</t>
  </si>
  <si>
    <t>F6_S4_2_BDOC_VM_A</t>
  </si>
  <si>
    <t>F6_S4_2_BDOC_VM_B</t>
  </si>
  <si>
    <t>F6_S5_2_BDOC_VM_A</t>
  </si>
  <si>
    <t>F6_S5_2_BDOC_VM_B</t>
  </si>
  <si>
    <t>F6_S6_2_BDOC_VM_A</t>
  </si>
  <si>
    <t>F6_S6_2_BDOC_VM_B</t>
  </si>
  <si>
    <t>F6_S7_2_BDOC_VM_A</t>
  </si>
  <si>
    <t>F6_S7_2_BDOC_VM_B</t>
  </si>
  <si>
    <t>F6_S1_3_BDOC_VM_A</t>
  </si>
  <si>
    <t>F6_S1_3_BDOC_VM_B</t>
  </si>
  <si>
    <t>F6_S2_3_BDOC_VM_A</t>
  </si>
  <si>
    <t>F6_S2_3_BDOC_VM_B</t>
  </si>
  <si>
    <t>F6_S3_3_BDOC_VM_A</t>
  </si>
  <si>
    <t>F6_S3_3_BDOC_VM_B</t>
  </si>
  <si>
    <t>F6_S4_3_BDOC_VM_A</t>
  </si>
  <si>
    <t>F6_S4_3_BDOC_VM_B</t>
  </si>
  <si>
    <t>F6_S5_3_BDOC_VM_A</t>
  </si>
  <si>
    <t>F6_S5_3_BDOC_VM_B</t>
  </si>
  <si>
    <t>F6_S6_3_BDOC_VM_A</t>
  </si>
  <si>
    <t>F6_S6_3_BDOC_VM_B</t>
  </si>
  <si>
    <t>F6_S7_3_BDOC_VM_A</t>
  </si>
  <si>
    <t>F6_S7_3_BDOC_VM_B</t>
  </si>
  <si>
    <t>F6_S1_4_BDOC_VM_A</t>
  </si>
  <si>
    <t>F6_S1_4_BDOC_VM_B</t>
  </si>
  <si>
    <t>F6_S2_4_BDOC_VM_A</t>
  </si>
  <si>
    <t>F6_S2_4_BDOC_VM_B</t>
  </si>
  <si>
    <t>F6_S3_4_BDOC_VM_A</t>
  </si>
  <si>
    <t>F6_S3_4_BDOC_VM_B</t>
  </si>
  <si>
    <t>F6_S4_4_BDOC_VM_A</t>
  </si>
  <si>
    <t>F6_S4_4_BDOC_VM_B</t>
  </si>
  <si>
    <t>F6_S5_4_BDOC_VM_A</t>
  </si>
  <si>
    <t>F6_S5_4_BDOC_VM_B</t>
  </si>
  <si>
    <t>F6_S6_4_BDOC_VM_A</t>
  </si>
  <si>
    <t>F6_S6_4_BDOC_VM_B</t>
  </si>
  <si>
    <t>F6_S7_4_BDOC_VM_A</t>
  </si>
  <si>
    <t>F6_S7_4_BDOC_VM_B</t>
  </si>
  <si>
    <t>F6_S8_4_BDOC_NM_B</t>
  </si>
  <si>
    <t>F6_S1_5_BDOC_VM_A</t>
  </si>
  <si>
    <t>F6_S1_5_BDOC_VM_B</t>
  </si>
  <si>
    <t>F6_S2_5_BDOC_VM_A</t>
  </si>
  <si>
    <t>F6_S2_5_BDOC_VM_B</t>
  </si>
  <si>
    <t>F6_S3_5_BDOC_VM_A</t>
  </si>
  <si>
    <t>F6_S3_5_BDOC_VM_B</t>
  </si>
  <si>
    <t>F6_S4_5_BDOC_VM_A</t>
  </si>
  <si>
    <t>F6_S4_5_BDOC_VM_B</t>
  </si>
  <si>
    <t>F6_S5_5_BDOC_VM_A</t>
  </si>
  <si>
    <t>F6_S5_5_BDOC_VM_B</t>
  </si>
  <si>
    <t>F6_S6_5_BDOC_VM_A</t>
  </si>
  <si>
    <t>F6_S6_5_BDOC_VM_B</t>
  </si>
  <si>
    <t>F6_S7_5_BDOC_VM_A</t>
  </si>
  <si>
    <t>F6_S7_5_BDOC_VM_B</t>
  </si>
  <si>
    <t>n.g.r.</t>
  </si>
  <si>
    <t>s.n.a.</t>
  </si>
  <si>
    <t>H_WJ00_1_DOC_VM_A</t>
  </si>
  <si>
    <t>H_WJ00_1_DOC_VM_B</t>
  </si>
  <si>
    <t>H_WJ00_1_DOC_NM_A</t>
  </si>
  <si>
    <t>H_WJ00_1_DOC_NM_B</t>
  </si>
  <si>
    <t>Year</t>
  </si>
  <si>
    <t>Month</t>
  </si>
  <si>
    <t>Day</t>
  </si>
  <si>
    <t>Hour</t>
  </si>
  <si>
    <t>H_WJ00_1_BDOC_VM_A</t>
  </si>
  <si>
    <t>H_WJ00_1_BDOC_VM_B</t>
  </si>
  <si>
    <t>H_WJ00_1_BDOC_NM_A</t>
  </si>
  <si>
    <t>H_WJ00_1_BDOC_NM_B</t>
  </si>
  <si>
    <t>H_WJ11_1_DOC_VM_A</t>
  </si>
  <si>
    <t>H_WJ11_1_DOC_VM_B</t>
  </si>
  <si>
    <t>H_WJ11_1_DOC_NM_A</t>
  </si>
  <si>
    <t>H_WJ11_1_DOC_NM_B</t>
  </si>
  <si>
    <t>H_WJ11_1_BDOC_VM_A</t>
  </si>
  <si>
    <t>H_WJ11_1_BDOC_VM_B</t>
  </si>
  <si>
    <t>H_WJ11_1_BDOC_NM_A</t>
  </si>
  <si>
    <t>H_WJ11_1_BDOC_NM_B</t>
  </si>
  <si>
    <t>%Comp.1</t>
  </si>
  <si>
    <t>%Comp.2</t>
  </si>
  <si>
    <t>%Comp.3</t>
  </si>
  <si>
    <t>%Comp.4</t>
  </si>
  <si>
    <t>%Comp.5</t>
  </si>
  <si>
    <t>F6_R1_SUP_1_DOC_A</t>
  </si>
  <si>
    <t>F6_R2_ICE_1_DOC_A</t>
  </si>
  <si>
    <t>F6_R3_ICE_1_DOC_A</t>
  </si>
  <si>
    <t>F6_R3_SUP_1_DOC_A</t>
  </si>
  <si>
    <t>F6_R3_SUP_1_DOC_B</t>
  </si>
  <si>
    <t>F6_G4_SUP_1_DOC_A</t>
  </si>
  <si>
    <t>H_HN01_1_DOC_VM_B</t>
  </si>
  <si>
    <t>H_HN01_1_DOC_NM_B</t>
  </si>
  <si>
    <t>H_HN01_1_BDOC_VM_B</t>
  </si>
  <si>
    <t>H_HN01_1_BDOC_NM_B</t>
  </si>
  <si>
    <t>H_HF01_1_DOC_NM_A</t>
  </si>
  <si>
    <t>H_HF01_1_DOC_NM_B</t>
  </si>
  <si>
    <t>H_HF01_1_DOC_VM_A</t>
  </si>
  <si>
    <t>H_HF01_1_DOC_VM_B</t>
  </si>
  <si>
    <t>H_HF01_1_BDOC_NM_B</t>
  </si>
  <si>
    <t>H_HF01_1_BDOC_VM_A</t>
  </si>
  <si>
    <t>H_HF01_1_BDOC_VM_B</t>
  </si>
  <si>
    <t>H_HF01_1_BDOC_NM_A</t>
  </si>
  <si>
    <t>H_ICE_1_DOC_1</t>
  </si>
  <si>
    <t>H_ICE_1_DOC_2</t>
  </si>
  <si>
    <t>H_ICE_1_DOC_3</t>
  </si>
  <si>
    <t>H_KR01_1_DOC_VM_A</t>
  </si>
  <si>
    <t>H_KR01_1_DOC_VM_B</t>
  </si>
  <si>
    <t>H_RAI_1_DOC</t>
  </si>
  <si>
    <t>H_ST02_1_DOC_NM_B</t>
  </si>
  <si>
    <t>H_ST02_1_DOC_VM_B</t>
  </si>
  <si>
    <t>H_ICE_1_BDOC_1</t>
  </si>
  <si>
    <t>H_ICE_1_BDOC_2</t>
  </si>
  <si>
    <t>H_ICE_1_BDOC_3</t>
  </si>
  <si>
    <t>H_KR01_1_BDOC_VM_A</t>
  </si>
  <si>
    <t>H_KR01_1_BDOC_VM_B</t>
  </si>
  <si>
    <t>H_RAI_1_BDOC</t>
  </si>
  <si>
    <t>H_ST02_1_BDOC_NM_B</t>
  </si>
  <si>
    <t>H_ST02_1_BDOC_VM_B</t>
  </si>
  <si>
    <t>F6_G4_GW_4_DOC_A</t>
  </si>
  <si>
    <t>F6_G4_SUP_2_DOC_A</t>
  </si>
  <si>
    <t>F6_R1_SUP_2_DOC_A</t>
  </si>
  <si>
    <t>F6_R2_ICE_2_DOC_A</t>
  </si>
  <si>
    <t>F6_R2_PRE_DOC_A</t>
  </si>
  <si>
    <t>F6_R3_GW_5_DOC_A</t>
  </si>
  <si>
    <t>F6_R3_ICE_2_DOC_A</t>
  </si>
  <si>
    <t>F6_R3_PRE_DOC_A</t>
  </si>
  <si>
    <t>F6_R3_RIV_SS_BDOC_B</t>
  </si>
  <si>
    <t>F6_R3_SUP_2_DOC_A</t>
  </si>
  <si>
    <t>F6_R3_SUP_2_DOC_B</t>
  </si>
  <si>
    <t>TOC AQ</t>
  </si>
  <si>
    <t>Hofsá</t>
  </si>
  <si>
    <t>Hnjúkskvísl</t>
  </si>
  <si>
    <t>Strangilaekur</t>
  </si>
  <si>
    <t>?</t>
  </si>
  <si>
    <t>river_name</t>
  </si>
  <si>
    <t>groupe_nr</t>
  </si>
  <si>
    <t>DOC_label</t>
  </si>
  <si>
    <t>site_nr</t>
  </si>
  <si>
    <t>day_time</t>
  </si>
  <si>
    <t>sample</t>
  </si>
  <si>
    <t>sample_day</t>
  </si>
  <si>
    <t>sample_date</t>
  </si>
  <si>
    <t>sample_time</t>
  </si>
  <si>
    <t>distance_from_glacier</t>
  </si>
  <si>
    <t>DOC</t>
  </si>
  <si>
    <t>average_DOC_sample</t>
  </si>
  <si>
    <t>BDOC</t>
  </si>
  <si>
    <t>average_BDOC_sample</t>
  </si>
  <si>
    <t>BDOC_after_14_days</t>
  </si>
  <si>
    <t>BDOC_%</t>
  </si>
  <si>
    <t>TOC_lab_day_DOC</t>
  </si>
  <si>
    <t>TOC_lab_day_BDOC</t>
  </si>
  <si>
    <t>CO2_Flux</t>
  </si>
  <si>
    <t>KorExo_Date</t>
  </si>
  <si>
    <t>KorExo_Time</t>
  </si>
  <si>
    <t>Time_Fract_Sec</t>
  </si>
  <si>
    <t>river_Name</t>
  </si>
  <si>
    <t>Chlorophyll_RFU</t>
  </si>
  <si>
    <t>Chlorophyll_ug/L</t>
  </si>
  <si>
    <t xml:space="preserve">BDOC_label </t>
  </si>
  <si>
    <t>Cond_µS/cm</t>
  </si>
  <si>
    <t>Cond_µS/cm_korr</t>
  </si>
  <si>
    <t>Depth_m</t>
  </si>
  <si>
    <t>fDOM_QSU</t>
  </si>
  <si>
    <t>fDOM_RFU</t>
  </si>
  <si>
    <t>nLF_Cond_µS/cm</t>
  </si>
  <si>
    <t>ODO_%sat</t>
  </si>
  <si>
    <t>ODO_%local</t>
  </si>
  <si>
    <t>ODO_mg/L</t>
  </si>
  <si>
    <t>ORP_mV</t>
  </si>
  <si>
    <t>Pressure_psi_a</t>
  </si>
  <si>
    <t>Sal_psu</t>
  </si>
  <si>
    <t>Sal_psu_korr</t>
  </si>
  <si>
    <t>SpCond_µS/cm</t>
  </si>
  <si>
    <t>BGA_PC_RFU</t>
  </si>
  <si>
    <t>BGA_PC_ug/L</t>
  </si>
  <si>
    <t>TDS_mg/L</t>
  </si>
  <si>
    <t>TDS_mg/L_korr</t>
  </si>
  <si>
    <t>Turbidity_FNU</t>
  </si>
  <si>
    <t>TSS_mg/L</t>
  </si>
  <si>
    <t>Wiper_Position_volt</t>
  </si>
  <si>
    <t>pH_mV</t>
  </si>
  <si>
    <t>Temp_C</t>
  </si>
  <si>
    <t>Vertical_Position_m</t>
  </si>
  <si>
    <t>Battery_V</t>
  </si>
  <si>
    <t xml:space="preserve"> </t>
  </si>
  <si>
    <t>Fluo_abs_index_Label_D</t>
  </si>
  <si>
    <t>Fluo_abs _index _Label_B</t>
  </si>
  <si>
    <t>5_components_label_D</t>
  </si>
  <si>
    <t>5_components_label_B</t>
  </si>
  <si>
    <t>weather_Station_Num</t>
  </si>
  <si>
    <t>Air_temp</t>
  </si>
  <si>
    <t>Max_temp</t>
  </si>
  <si>
    <t>Min_temp</t>
  </si>
  <si>
    <t>Dew_point_C</t>
  </si>
  <si>
    <t>Humidity%</t>
  </si>
  <si>
    <t>Wind_direction_deg</t>
  </si>
  <si>
    <t>Wind_direction</t>
  </si>
  <si>
    <t>Wind_speed_m/s</t>
  </si>
  <si>
    <t>Max_av_wind_speed_m/s</t>
  </si>
  <si>
    <t>Max_wind_gust_m/s</t>
  </si>
  <si>
    <t>Air_pressure_hPa</t>
  </si>
  <si>
    <t xml:space="preserve">Precipitation_in_past_hour_mm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</si>
</sst>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0"/>
    <numFmt numFmtId="166" formatCode="0.000000"/>
    <numFmt numFmtId="167" formatCode="[$-F400]h:mm:ss\ AM/PM"/>
    <numFmt numFmtId="168" formatCode="#,##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</font>
    <font>
      <strike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14" fontId="0" fillId="0" borderId="0" xfId="0" applyNumberFormat="1"/>
    <xf numFmtId="21" fontId="0" fillId="0" borderId="0" xfId="0" applyNumberFormat="1"/>
    <xf numFmtId="0" fontId="0" fillId="0" borderId="4" xfId="0" applyBorder="1"/>
    <xf numFmtId="0" fontId="0" fillId="0" borderId="2" xfId="0" applyBorder="1"/>
    <xf numFmtId="0" fontId="0" fillId="0" borderId="6" xfId="0" applyBorder="1"/>
    <xf numFmtId="14" fontId="0" fillId="6" borderId="0" xfId="0" applyNumberFormat="1" applyFill="1"/>
    <xf numFmtId="2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center"/>
    </xf>
    <xf numFmtId="0" fontId="0" fillId="5" borderId="7" xfId="0" applyFill="1" applyBorder="1"/>
    <xf numFmtId="0" fontId="0" fillId="10" borderId="0" xfId="0" applyFill="1"/>
    <xf numFmtId="0" fontId="0" fillId="0" borderId="7" xfId="0" applyBorder="1"/>
    <xf numFmtId="0" fontId="0" fillId="6" borderId="7" xfId="0" applyFill="1" applyBorder="1"/>
    <xf numFmtId="0" fontId="0" fillId="11" borderId="0" xfId="0" applyFill="1"/>
    <xf numFmtId="0" fontId="0" fillId="9" borderId="0" xfId="0" applyFill="1"/>
    <xf numFmtId="0" fontId="0" fillId="12" borderId="0" xfId="0" applyFill="1"/>
    <xf numFmtId="0" fontId="0" fillId="12" borderId="7" xfId="0" applyFill="1" applyBorder="1"/>
    <xf numFmtId="0" fontId="0" fillId="12" borderId="1" xfId="0" applyFill="1" applyBorder="1"/>
    <xf numFmtId="0" fontId="0" fillId="12" borderId="5" xfId="0" applyFill="1" applyBorder="1"/>
    <xf numFmtId="0" fontId="0" fillId="9" borderId="3" xfId="0" applyFill="1" applyBorder="1"/>
    <xf numFmtId="0" fontId="0" fillId="10" borderId="3" xfId="0" applyFill="1" applyBorder="1"/>
    <xf numFmtId="0" fontId="0" fillId="16" borderId="7" xfId="0" applyFill="1" applyBorder="1"/>
    <xf numFmtId="0" fontId="0" fillId="16" borderId="0" xfId="0" applyFill="1"/>
    <xf numFmtId="0" fontId="0" fillId="11" borderId="3" xfId="0" applyFill="1" applyBorder="1"/>
    <xf numFmtId="0" fontId="0" fillId="16" borderId="8" xfId="0" applyFill="1" applyBorder="1"/>
    <xf numFmtId="0" fontId="1" fillId="0" borderId="9" xfId="0" applyFon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9" borderId="9" xfId="0" applyFill="1" applyBorder="1"/>
    <xf numFmtId="0" fontId="0" fillId="12" borderId="9" xfId="0" applyFill="1" applyBorder="1"/>
    <xf numFmtId="0" fontId="0" fillId="0" borderId="0" xfId="0" applyAlignment="1">
      <alignment vertical="top"/>
    </xf>
    <xf numFmtId="0" fontId="0" fillId="14" borderId="0" xfId="0" applyFill="1"/>
    <xf numFmtId="0" fontId="0" fillId="15" borderId="0" xfId="0" applyFill="1"/>
    <xf numFmtId="2" fontId="0" fillId="0" borderId="0" xfId="0" applyNumberFormat="1"/>
    <xf numFmtId="14" fontId="0" fillId="0" borderId="1" xfId="0" applyNumberFormat="1" applyBorder="1"/>
    <xf numFmtId="0" fontId="0" fillId="13" borderId="0" xfId="0" applyFill="1" applyAlignment="1">
      <alignment horizontal="center"/>
    </xf>
    <xf numFmtId="0" fontId="0" fillId="10" borderId="9" xfId="0" applyFill="1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10" borderId="10" xfId="0" applyFill="1" applyBorder="1"/>
    <xf numFmtId="14" fontId="0" fillId="0" borderId="11" xfId="0" applyNumberFormat="1" applyBorder="1"/>
    <xf numFmtId="0" fontId="0" fillId="0" borderId="12" xfId="0" applyBorder="1"/>
    <xf numFmtId="0" fontId="0" fillId="12" borderId="10" xfId="0" applyFill="1" applyBorder="1"/>
    <xf numFmtId="0" fontId="0" fillId="9" borderId="10" xfId="0" applyFill="1" applyBorder="1"/>
    <xf numFmtId="0" fontId="0" fillId="16" borderId="13" xfId="0" applyFill="1" applyBorder="1"/>
    <xf numFmtId="0" fontId="0" fillId="11" borderId="10" xfId="0" applyFill="1" applyBorder="1"/>
    <xf numFmtId="0" fontId="0" fillId="0" borderId="13" xfId="0" applyBorder="1"/>
    <xf numFmtId="166" fontId="0" fillId="0" borderId="0" xfId="0" applyNumberFormat="1"/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1" xfId="0" applyFill="1" applyBorder="1"/>
    <xf numFmtId="14" fontId="0" fillId="17" borderId="0" xfId="0" applyNumberFormat="1" applyFill="1" applyAlignment="1">
      <alignment horizontal="center"/>
    </xf>
    <xf numFmtId="0" fontId="0" fillId="18" borderId="0" xfId="0" applyFill="1"/>
    <xf numFmtId="0" fontId="0" fillId="18" borderId="1" xfId="0" applyFill="1" applyBorder="1"/>
    <xf numFmtId="0" fontId="0" fillId="18" borderId="0" xfId="0" applyFill="1" applyAlignment="1">
      <alignment horizontal="center"/>
    </xf>
    <xf numFmtId="165" fontId="0" fillId="18" borderId="0" xfId="0" applyNumberFormat="1" applyFill="1"/>
    <xf numFmtId="2" fontId="0" fillId="18" borderId="0" xfId="0" applyNumberFormat="1" applyFill="1"/>
    <xf numFmtId="14" fontId="0" fillId="18" borderId="1" xfId="0" applyNumberFormat="1" applyFill="1" applyBorder="1"/>
    <xf numFmtId="0" fontId="2" fillId="18" borderId="0" xfId="0" applyFont="1" applyFill="1"/>
    <xf numFmtId="0" fontId="4" fillId="18" borderId="0" xfId="0" applyFont="1" applyFill="1" applyAlignment="1">
      <alignment horizontal="left" wrapText="1"/>
    </xf>
    <xf numFmtId="14" fontId="0" fillId="18" borderId="0" xfId="0" applyNumberFormat="1" applyFill="1" applyAlignment="1">
      <alignment horizontal="center"/>
    </xf>
    <xf numFmtId="0" fontId="0" fillId="18" borderId="1" xfId="0" applyFill="1" applyBorder="1" applyAlignment="1">
      <alignment horizontal="left"/>
    </xf>
    <xf numFmtId="167" fontId="0" fillId="0" borderId="0" xfId="0" applyNumberForma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14" xfId="0" applyBorder="1"/>
    <xf numFmtId="0" fontId="2" fillId="0" borderId="16" xfId="0" applyFont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14" fontId="0" fillId="0" borderId="18" xfId="0" applyNumberFormat="1" applyBorder="1"/>
    <xf numFmtId="0" fontId="0" fillId="12" borderId="19" xfId="0" applyFill="1" applyBorder="1"/>
    <xf numFmtId="0" fontId="0" fillId="0" borderId="19" xfId="0" applyBorder="1"/>
    <xf numFmtId="0" fontId="0" fillId="11" borderId="9" xfId="0" applyFill="1" applyBorder="1"/>
    <xf numFmtId="0" fontId="0" fillId="12" borderId="13" xfId="0" applyFill="1" applyBorder="1"/>
    <xf numFmtId="3" fontId="0" fillId="6" borderId="0" xfId="0" applyNumberFormat="1" applyFill="1"/>
    <xf numFmtId="0" fontId="0" fillId="18" borderId="0" xfId="0" applyFill="1" applyAlignment="1">
      <alignment horizontal="right"/>
    </xf>
    <xf numFmtId="0" fontId="4" fillId="18" borderId="0" xfId="0" applyFont="1" applyFill="1" applyAlignment="1">
      <alignment horizontal="right" wrapText="1"/>
    </xf>
    <xf numFmtId="14" fontId="0" fillId="5" borderId="0" xfId="0" applyNumberFormat="1" applyFill="1" applyAlignment="1">
      <alignment horizontal="right"/>
    </xf>
    <xf numFmtId="21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14" fontId="0" fillId="6" borderId="0" xfId="0" applyNumberFormat="1" applyFill="1" applyAlignment="1">
      <alignment horizontal="right"/>
    </xf>
    <xf numFmtId="21" fontId="0" fillId="6" borderId="0" xfId="0" applyNumberFormat="1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14" fontId="0" fillId="4" borderId="0" xfId="0" applyNumberFormat="1" applyFill="1" applyAlignment="1">
      <alignment horizontal="right"/>
    </xf>
    <xf numFmtId="21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4" fontId="0" fillId="8" borderId="0" xfId="0" applyNumberFormat="1" applyFill="1" applyAlignment="1">
      <alignment horizontal="right"/>
    </xf>
    <xf numFmtId="21" fontId="0" fillId="8" borderId="0" xfId="0" applyNumberFormat="1" applyFill="1" applyAlignment="1">
      <alignment horizontal="right"/>
    </xf>
    <xf numFmtId="0" fontId="0" fillId="8" borderId="0" xfId="0" applyFill="1" applyAlignment="1">
      <alignment horizontal="right"/>
    </xf>
    <xf numFmtId="14" fontId="0" fillId="18" borderId="0" xfId="0" applyNumberFormat="1" applyFill="1" applyAlignment="1">
      <alignment horizontal="right"/>
    </xf>
    <xf numFmtId="21" fontId="0" fillId="18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21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4" fontId="0" fillId="7" borderId="0" xfId="0" applyNumberFormat="1" applyFill="1" applyAlignment="1">
      <alignment horizontal="right"/>
    </xf>
    <xf numFmtId="21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0" fontId="0" fillId="0" borderId="10" xfId="0" applyBorder="1" applyAlignment="1">
      <alignment horizontal="right"/>
    </xf>
    <xf numFmtId="168" fontId="0" fillId="6" borderId="0" xfId="0" applyNumberFormat="1" applyFill="1"/>
    <xf numFmtId="21" fontId="0" fillId="0" borderId="0" xfId="0" applyNumberFormat="1" applyAlignment="1">
      <alignment horizontal="center"/>
    </xf>
    <xf numFmtId="0" fontId="6" fillId="0" borderId="0" xfId="0" applyFont="1"/>
    <xf numFmtId="0" fontId="0" fillId="1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9" borderId="10" xfId="0" applyFill="1" applyBorder="1" applyAlignment="1">
      <alignment horizontal="left"/>
    </xf>
    <xf numFmtId="0" fontId="0" fillId="19" borderId="7" xfId="0" applyFill="1" applyBorder="1"/>
    <xf numFmtId="0" fontId="0" fillId="19" borderId="0" xfId="0" applyFill="1"/>
    <xf numFmtId="0" fontId="0" fillId="19" borderId="0" xfId="0" applyFill="1" applyAlignment="1">
      <alignment horizontal="center"/>
    </xf>
    <xf numFmtId="14" fontId="0" fillId="19" borderId="0" xfId="0" applyNumberFormat="1" applyFill="1"/>
    <xf numFmtId="21" fontId="0" fillId="19" borderId="0" xfId="0" applyNumberFormat="1" applyFill="1" applyAlignment="1">
      <alignment horizontal="right"/>
    </xf>
    <xf numFmtId="0" fontId="0" fillId="19" borderId="0" xfId="0" applyFill="1" applyAlignment="1">
      <alignment horizontal="right"/>
    </xf>
    <xf numFmtId="3" fontId="0" fillId="19" borderId="0" xfId="0" applyNumberFormat="1" applyFill="1" applyAlignment="1">
      <alignment horizontal="right"/>
    </xf>
    <xf numFmtId="0" fontId="0" fillId="19" borderId="0" xfId="0" applyFill="1" applyAlignment="1">
      <alignment horizontal="left"/>
    </xf>
    <xf numFmtId="0" fontId="1" fillId="20" borderId="0" xfId="0" applyFont="1" applyFill="1"/>
    <xf numFmtId="0" fontId="1" fillId="20" borderId="0" xfId="0" applyFont="1" applyFill="1" applyAlignment="1">
      <alignment horizontal="center"/>
    </xf>
    <xf numFmtId="0" fontId="0" fillId="13" borderId="0" xfId="0" applyFill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20" borderId="0" xfId="0" applyFill="1"/>
    <xf numFmtId="0" fontId="0" fillId="20" borderId="10" xfId="0" applyFill="1" applyBorder="1"/>
    <xf numFmtId="0" fontId="1" fillId="0" borderId="3" xfId="0" applyFont="1" applyBorder="1"/>
    <xf numFmtId="0" fontId="1" fillId="2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3" borderId="3" xfId="0" applyFont="1" applyFill="1" applyBorder="1" applyAlignment="1">
      <alignment horizontal="left" wrapText="1"/>
    </xf>
    <xf numFmtId="0" fontId="1" fillId="10" borderId="3" xfId="0" applyFont="1" applyFill="1" applyBorder="1" applyAlignment="1">
      <alignment wrapText="1"/>
    </xf>
    <xf numFmtId="0" fontId="1" fillId="10" borderId="3" xfId="0" applyFont="1" applyFill="1" applyBorder="1"/>
    <xf numFmtId="0" fontId="1" fillId="20" borderId="3" xfId="0" applyFont="1" applyFill="1" applyBorder="1"/>
    <xf numFmtId="0" fontId="1" fillId="14" borderId="3" xfId="0" applyFont="1" applyFill="1" applyBorder="1" applyAlignment="1">
      <alignment wrapText="1"/>
    </xf>
    <xf numFmtId="0" fontId="1" fillId="15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right"/>
    </xf>
    <xf numFmtId="0" fontId="7" fillId="3" borderId="3" xfId="0" applyFont="1" applyFill="1" applyBorder="1" applyAlignment="1">
      <alignment horizontal="right" wrapText="1"/>
    </xf>
    <xf numFmtId="0" fontId="1" fillId="12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left"/>
    </xf>
    <xf numFmtId="0" fontId="1" fillId="16" borderId="3" xfId="0" applyFont="1" applyFill="1" applyBorder="1"/>
    <xf numFmtId="0" fontId="5" fillId="0" borderId="2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wrapText="1"/>
    </xf>
    <xf numFmtId="0" fontId="0" fillId="18" borderId="10" xfId="0" applyFill="1" applyBorder="1"/>
    <xf numFmtId="0" fontId="1" fillId="21" borderId="3" xfId="0" applyFont="1" applyFill="1" applyBorder="1"/>
    <xf numFmtId="0" fontId="0" fillId="21" borderId="0" xfId="0" applyFill="1" applyAlignment="1">
      <alignment horizontal="left"/>
    </xf>
    <xf numFmtId="0" fontId="0" fillId="21" borderId="0" xfId="0" applyFill="1"/>
    <xf numFmtId="0" fontId="0" fillId="21" borderId="10" xfId="0" applyFill="1" applyBorder="1"/>
    <xf numFmtId="2" fontId="0" fillId="11" borderId="0" xfId="0" applyNumberFormat="1" applyFill="1"/>
    <xf numFmtId="0" fontId="0" fillId="14" borderId="6" xfId="0" applyFill="1" applyBorder="1"/>
    <xf numFmtId="0" fontId="0" fillId="14" borderId="12" xfId="0" applyFill="1" applyBorder="1"/>
    <xf numFmtId="0" fontId="0" fillId="15" borderId="10" xfId="0" applyFill="1" applyBorder="1"/>
    <xf numFmtId="0" fontId="1" fillId="0" borderId="0" xfId="0" applyFont="1"/>
    <xf numFmtId="0" fontId="0" fillId="21" borderId="7" xfId="0" applyFill="1" applyBorder="1"/>
    <xf numFmtId="0" fontId="1" fillId="20" borderId="9" xfId="0" applyFont="1" applyFill="1" applyBorder="1"/>
    <xf numFmtId="14" fontId="0" fillId="0" borderId="9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20" borderId="9" xfId="0" applyFill="1" applyBorder="1"/>
    <xf numFmtId="0" fontId="0" fillId="14" borderId="4" xfId="0" applyFill="1" applyBorder="1"/>
    <xf numFmtId="0" fontId="0" fillId="15" borderId="9" xfId="0" applyFill="1" applyBorder="1"/>
    <xf numFmtId="14" fontId="0" fillId="3" borderId="9" xfId="0" applyNumberFormat="1" applyFill="1" applyBorder="1" applyAlignment="1">
      <alignment horizontal="right"/>
    </xf>
    <xf numFmtId="21" fontId="0" fillId="3" borderId="9" xfId="0" applyNumberForma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9" borderId="9" xfId="0" applyFill="1" applyBorder="1" applyAlignment="1">
      <alignment horizontal="left"/>
    </xf>
    <xf numFmtId="0" fontId="0" fillId="16" borderId="19" xfId="0" applyFill="1" applyBorder="1"/>
    <xf numFmtId="2" fontId="0" fillId="18" borderId="9" xfId="0" applyNumberFormat="1" applyFill="1" applyBorder="1"/>
    <xf numFmtId="0" fontId="0" fillId="21" borderId="9" xfId="0" applyFill="1" applyBorder="1"/>
    <xf numFmtId="2" fontId="0" fillId="11" borderId="9" xfId="0" applyNumberFormat="1" applyFill="1" applyBorder="1"/>
    <xf numFmtId="20" fontId="0" fillId="0" borderId="0" xfId="0" applyNumberFormat="1" applyAlignment="1">
      <alignment horizontal="center"/>
    </xf>
    <xf numFmtId="0" fontId="1" fillId="12" borderId="9" xfId="0" applyFont="1" applyFill="1" applyBorder="1"/>
    <xf numFmtId="0" fontId="0" fillId="0" borderId="21" xfId="0" applyBorder="1"/>
    <xf numFmtId="0" fontId="0" fillId="0" borderId="22" xfId="0" applyBorder="1"/>
    <xf numFmtId="0" fontId="0" fillId="16" borderId="21" xfId="0" applyFill="1" applyBorder="1"/>
    <xf numFmtId="2" fontId="0" fillId="18" borderId="21" xfId="0" applyNumberFormat="1" applyFill="1" applyBorder="1"/>
    <xf numFmtId="0" fontId="0" fillId="11" borderId="21" xfId="0" applyFill="1" applyBorder="1"/>
    <xf numFmtId="2" fontId="0" fillId="11" borderId="21" xfId="0" applyNumberFormat="1" applyFill="1" applyBorder="1"/>
    <xf numFmtId="0" fontId="0" fillId="10" borderId="0" xfId="0" quotePrefix="1" applyFill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20" fontId="8" fillId="0" borderId="0" xfId="0" applyNumberFormat="1" applyFont="1" applyAlignment="1">
      <alignment horizontal="center"/>
    </xf>
    <xf numFmtId="14" fontId="0" fillId="0" borderId="9" xfId="0" applyNumberFormat="1" applyBorder="1"/>
    <xf numFmtId="0" fontId="0" fillId="0" borderId="9" xfId="0" applyBorder="1" applyAlignment="1">
      <alignment horizontal="right"/>
    </xf>
    <xf numFmtId="0" fontId="1" fillId="17" borderId="0" xfId="0" applyFont="1" applyFill="1"/>
    <xf numFmtId="0" fontId="0" fillId="16" borderId="9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14" fontId="9" fillId="0" borderId="0" xfId="0" applyNumberFormat="1" applyFont="1"/>
    <xf numFmtId="0" fontId="9" fillId="10" borderId="0" xfId="0" applyFont="1" applyFill="1"/>
    <xf numFmtId="0" fontId="9" fillId="0" borderId="7" xfId="0" applyFont="1" applyBorder="1"/>
    <xf numFmtId="0" fontId="9" fillId="12" borderId="9" xfId="0" applyFont="1" applyFill="1" applyBorder="1"/>
    <xf numFmtId="0" fontId="9" fillId="9" borderId="0" xfId="0" applyFont="1" applyFill="1"/>
    <xf numFmtId="0" fontId="9" fillId="16" borderId="0" xfId="0" applyFont="1" applyFill="1"/>
    <xf numFmtId="2" fontId="9" fillId="18" borderId="0" xfId="0" applyNumberFormat="1" applyFont="1" applyFill="1"/>
    <xf numFmtId="0" fontId="9" fillId="11" borderId="0" xfId="0" applyFont="1" applyFill="1"/>
    <xf numFmtId="2" fontId="9" fillId="11" borderId="0" xfId="0" applyNumberFormat="1" applyFont="1" applyFill="1"/>
    <xf numFmtId="0" fontId="0" fillId="18" borderId="9" xfId="0" applyFill="1" applyBorder="1"/>
    <xf numFmtId="0" fontId="0" fillId="20" borderId="0" xfId="0" applyFill="1" applyAlignment="1">
      <alignment horizontal="center"/>
    </xf>
    <xf numFmtId="0" fontId="0" fillId="20" borderId="9" xfId="0" applyFill="1" applyBorder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21" fontId="10" fillId="0" borderId="0" xfId="0" applyNumberFormat="1" applyFont="1" applyAlignment="1">
      <alignment horizontal="center"/>
    </xf>
    <xf numFmtId="0" fontId="1" fillId="22" borderId="0" xfId="0" applyFont="1" applyFill="1"/>
    <xf numFmtId="0" fontId="1" fillId="22" borderId="0" xfId="0" applyFont="1" applyFill="1" applyAlignment="1">
      <alignment horizontal="center"/>
    </xf>
    <xf numFmtId="20" fontId="10" fillId="0" borderId="0" xfId="0" applyNumberFormat="1" applyFont="1" applyAlignment="1">
      <alignment horizontal="center"/>
    </xf>
    <xf numFmtId="0" fontId="0" fillId="7" borderId="1" xfId="0" applyFill="1" applyBorder="1"/>
    <xf numFmtId="2" fontId="0" fillId="19" borderId="0" xfId="0" applyNumberFormat="1" applyFill="1"/>
    <xf numFmtId="2" fontId="0" fillId="17" borderId="0" xfId="0" applyNumberFormat="1" applyFill="1"/>
    <xf numFmtId="2" fontId="0" fillId="0" borderId="14" xfId="0" applyNumberFormat="1" applyBorder="1"/>
    <xf numFmtId="0" fontId="1" fillId="12" borderId="9" xfId="0" applyFont="1" applyFill="1" applyBorder="1" applyAlignment="1">
      <alignment wrapText="1"/>
    </xf>
    <xf numFmtId="0" fontId="1" fillId="9" borderId="9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20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phia\Dropbox\MASTER\Master_Data_Table\DATEN_Alicia.xlsx" TargetMode="External"/><Relationship Id="rId1" Type="http://schemas.openxmlformats.org/officeDocument/2006/relationships/externalLinkPath" Target="DATEN_Alici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phia\Dropbox\MASTER\Master_Data_Table\DATEN_AK.xlsx" TargetMode="External"/><Relationship Id="rId1" Type="http://schemas.openxmlformats.org/officeDocument/2006/relationships/externalLinkPath" Target="DATEN_AK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phia\Dropbox\MASTER\Master_Data_Table\result_all.xlsx" TargetMode="External"/><Relationship Id="rId1" Type="http://schemas.openxmlformats.org/officeDocument/2006/relationships/externalLinkPath" Target="result_all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phia\Dropbox\MASTER\Master_Data_Table\INDICES_and_RESULTS.xlsx" TargetMode="External"/><Relationship Id="rId1" Type="http://schemas.openxmlformats.org/officeDocument/2006/relationships/externalLinkPath" Target="INDICES_and_RESULT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phia\Dropbox\MASTER\Master_Data_Table\DATEN_Seminar.xlsx" TargetMode="External"/><Relationship Id="rId1" Type="http://schemas.openxmlformats.org/officeDocument/2006/relationships/externalLinkPath" Target="DATEN_Semin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mes"/>
      <sheetName val="TOC_240823_"/>
      <sheetName val="TOC_240823_F3"/>
      <sheetName val="Exo_Sonde_Site_Date"/>
      <sheetName val="KorEXO Measurement File Export "/>
      <sheetName val="CO2_Sonde_dirty"/>
      <sheetName val="Tabelle4"/>
    </sheetNames>
    <sheetDataSet>
      <sheetData sheetId="0"/>
      <sheetData sheetId="1"/>
      <sheetData sheetId="2">
        <row r="5">
          <cell r="C5"/>
          <cell r="D5"/>
        </row>
        <row r="11">
          <cell r="F11" t="str">
            <v>Probenname</v>
          </cell>
          <cell r="G11" t="str">
            <v>ProbenID</v>
          </cell>
          <cell r="H11" t="str">
            <v>Ergebnis(TOC)</v>
          </cell>
          <cell r="I11" t="str">
            <v>Ergebnis(POC)</v>
          </cell>
          <cell r="J11" t="str">
            <v>Ergebnis(NPOC)</v>
          </cell>
          <cell r="K11" t="str">
            <v>Ergebnis(TN)</v>
          </cell>
          <cell r="L11" t="str">
            <v>Einheit</v>
          </cell>
          <cell r="M11" t="str">
            <v>Probenpos.</v>
          </cell>
          <cell r="N11" t="str">
            <v>Probenpos.Aq</v>
          </cell>
          <cell r="O11" t="str">
            <v>Probentag</v>
          </cell>
        </row>
        <row r="12">
          <cell r="C12" t="str">
            <v>1.1AQ</v>
          </cell>
          <cell r="D12" t="str">
            <v>1.1AQ</v>
          </cell>
          <cell r="E12" t="str">
            <v>1.1AQ</v>
          </cell>
          <cell r="F12" t="str">
            <v>AQ</v>
          </cell>
          <cell r="G12" t="str">
            <v>AQ</v>
          </cell>
          <cell r="J12">
            <v>0.18959999999999999</v>
          </cell>
          <cell r="L12" t="str">
            <v>mg/L</v>
          </cell>
          <cell r="M12">
            <v>1</v>
          </cell>
          <cell r="N12">
            <v>1.1000000000000001</v>
          </cell>
          <cell r="O12">
            <v>45527</v>
          </cell>
        </row>
        <row r="13">
          <cell r="C13" t="str">
            <v>2.1AQ</v>
          </cell>
          <cell r="D13" t="str">
            <v>2.1AQ</v>
          </cell>
          <cell r="E13" t="str">
            <v>2.1AQ</v>
          </cell>
          <cell r="F13" t="str">
            <v>AQ</v>
          </cell>
          <cell r="G13" t="str">
            <v>AQ</v>
          </cell>
          <cell r="J13">
            <v>0.1522</v>
          </cell>
          <cell r="L13" t="str">
            <v>mg/L</v>
          </cell>
          <cell r="M13">
            <v>2</v>
          </cell>
          <cell r="N13">
            <v>2.1</v>
          </cell>
          <cell r="O13">
            <v>45527</v>
          </cell>
        </row>
        <row r="14">
          <cell r="C14" t="str">
            <v>H_WJ05_1_DOC_VM_A</v>
          </cell>
          <cell r="D14" t="str">
            <v>H_WJ05_1_m_DOC_A</v>
          </cell>
          <cell r="E14" t="str">
            <v>WJ05_F3_m_DOC_A</v>
          </cell>
          <cell r="F14" t="str">
            <v>147_WJ05_F3_m_DOC_A</v>
          </cell>
          <cell r="G14" t="str">
            <v>147_WJ05_F3_m_DOC_A</v>
          </cell>
          <cell r="J14">
            <v>0.1234</v>
          </cell>
          <cell r="L14" t="str">
            <v>mg/L</v>
          </cell>
          <cell r="M14">
            <v>3</v>
          </cell>
          <cell r="N14">
            <v>3</v>
          </cell>
          <cell r="O14">
            <v>45527</v>
          </cell>
        </row>
        <row r="15">
          <cell r="C15" t="str">
            <v>H_WJ12_1_DOC_NM_A</v>
          </cell>
          <cell r="D15" t="str">
            <v>H_WJ12_1_a_DOC_A</v>
          </cell>
          <cell r="E15" t="str">
            <v>WJ12_F3_a_DOC_A</v>
          </cell>
          <cell r="F15" t="str">
            <v>87_WJ12_F3_a_DOC_A</v>
          </cell>
          <cell r="G15" t="str">
            <v>87_WJ12_F3_a_DOC_A</v>
          </cell>
          <cell r="J15">
            <v>0.24640000000000001</v>
          </cell>
          <cell r="L15" t="str">
            <v>mg/L</v>
          </cell>
          <cell r="M15">
            <v>4</v>
          </cell>
          <cell r="N15">
            <v>4</v>
          </cell>
          <cell r="O15">
            <v>45527</v>
          </cell>
        </row>
        <row r="16">
          <cell r="C16" t="str">
            <v>H_RAI_1_DOC</v>
          </cell>
          <cell r="D16" t="str">
            <v>H_RAI_1_DOC</v>
          </cell>
          <cell r="E16" t="str">
            <v>RAI_F3_DOC</v>
          </cell>
          <cell r="F16" t="str">
            <v>287_RAI_F3_DOC</v>
          </cell>
          <cell r="G16" t="str">
            <v>287_RAI_F3_DOC</v>
          </cell>
          <cell r="J16">
            <v>0.76019999999999999</v>
          </cell>
          <cell r="L16" t="str">
            <v>mg/L</v>
          </cell>
          <cell r="M16">
            <v>5</v>
          </cell>
          <cell r="N16">
            <v>5</v>
          </cell>
          <cell r="O16">
            <v>45527</v>
          </cell>
        </row>
        <row r="17">
          <cell r="C17" t="str">
            <v>H_WJ02_1_DOC_NM_A</v>
          </cell>
          <cell r="D17" t="str">
            <v>H_WJ02_1_a_DOC_A</v>
          </cell>
          <cell r="E17" t="str">
            <v>WJ02_F3_a_DOC_A</v>
          </cell>
          <cell r="F17" t="str">
            <v>167_WJ02_F3_a_DOC_A</v>
          </cell>
          <cell r="G17" t="str">
            <v>167_WJ02_F3_a_DOC_A</v>
          </cell>
          <cell r="J17">
            <v>0.1618</v>
          </cell>
          <cell r="L17" t="str">
            <v>mg/L</v>
          </cell>
          <cell r="M17">
            <v>6</v>
          </cell>
          <cell r="N17">
            <v>6</v>
          </cell>
          <cell r="O17">
            <v>45527</v>
          </cell>
        </row>
        <row r="18">
          <cell r="C18" t="str">
            <v>H_WJ04_1_DOC_VM_A</v>
          </cell>
          <cell r="D18" t="str">
            <v>H_WJ04_1_m_DOC_A</v>
          </cell>
          <cell r="E18" t="str">
            <v>WJ04_F3_m_DOC_A</v>
          </cell>
          <cell r="F18" t="str">
            <v>137_WJ04_F3_m_DOC_A</v>
          </cell>
          <cell r="G18" t="str">
            <v>137_WJ04_F3_m_DOC_A</v>
          </cell>
          <cell r="J18">
            <v>0.18709999999999999</v>
          </cell>
          <cell r="L18" t="str">
            <v>mg/L</v>
          </cell>
          <cell r="M18">
            <v>7</v>
          </cell>
          <cell r="N18">
            <v>7</v>
          </cell>
          <cell r="O18">
            <v>45527</v>
          </cell>
        </row>
        <row r="19">
          <cell r="C19" t="str">
            <v>H_WJ01_1_DOC_NM_A</v>
          </cell>
          <cell r="D19" t="str">
            <v>H_WJ01_1_a_DOC_A</v>
          </cell>
          <cell r="E19" t="str">
            <v>WJ01_F3_a_DOC_A</v>
          </cell>
          <cell r="F19" t="str">
            <v>157_WJ01_F3_a_DOC_A</v>
          </cell>
          <cell r="G19" t="str">
            <v>157_WJ01_F3_a_DOC_A</v>
          </cell>
          <cell r="J19">
            <v>0.2137</v>
          </cell>
          <cell r="L19" t="str">
            <v>mg/L</v>
          </cell>
          <cell r="M19">
            <v>8</v>
          </cell>
          <cell r="N19">
            <v>8</v>
          </cell>
          <cell r="O19">
            <v>45527</v>
          </cell>
        </row>
        <row r="20">
          <cell r="C20" t="str">
            <v>H_WJ00_1_DOC_NM_A</v>
          </cell>
          <cell r="D20" t="str">
            <v>H_WJ00_1_a_DOC_A</v>
          </cell>
          <cell r="E20" t="str">
            <v>WJ00_F3_a_DOC_A</v>
          </cell>
          <cell r="F20" t="str">
            <v>267_WJ00_F3_a_DOC_A</v>
          </cell>
          <cell r="G20" t="str">
            <v>267_WJ00_F3_a_DOC_A</v>
          </cell>
          <cell r="J20">
            <v>0.1988</v>
          </cell>
          <cell r="L20" t="str">
            <v>mg/L</v>
          </cell>
          <cell r="M20">
            <v>9</v>
          </cell>
          <cell r="N20">
            <v>9</v>
          </cell>
          <cell r="O20">
            <v>45527</v>
          </cell>
        </row>
        <row r="21">
          <cell r="C21" t="str">
            <v>H_HF01_1_DOC_NM_A</v>
          </cell>
          <cell r="D21" t="str">
            <v>H_HF01_1_a_DOC_A</v>
          </cell>
          <cell r="E21" t="str">
            <v>HF01_F3_a_DOC_A</v>
          </cell>
          <cell r="F21" t="str">
            <v>97_HF01_F3_a_DOC_A</v>
          </cell>
          <cell r="G21" t="str">
            <v>97_HF01_F3_a_DOC_A</v>
          </cell>
          <cell r="J21">
            <v>0.29499999999999998</v>
          </cell>
          <cell r="L21" t="str">
            <v>mg/L</v>
          </cell>
          <cell r="M21">
            <v>10</v>
          </cell>
          <cell r="N21">
            <v>10</v>
          </cell>
          <cell r="O21">
            <v>45527</v>
          </cell>
        </row>
        <row r="22">
          <cell r="C22" t="str">
            <v>H_WJ01_1_DOC_VM_A</v>
          </cell>
          <cell r="D22" t="str">
            <v>H_WJ01_1_m_DOC_A</v>
          </cell>
          <cell r="E22" t="str">
            <v>WJ01_F3_m_DOC_A</v>
          </cell>
          <cell r="F22" t="str">
            <v>107_WJ01_F3_m_DOC_A</v>
          </cell>
          <cell r="G22" t="str">
            <v>107_WJ01_F3_m_DOC_A</v>
          </cell>
          <cell r="J22">
            <v>0.18129999999999999</v>
          </cell>
          <cell r="L22" t="str">
            <v>mg/L</v>
          </cell>
          <cell r="M22">
            <v>11</v>
          </cell>
          <cell r="N22">
            <v>11</v>
          </cell>
          <cell r="O22">
            <v>45527</v>
          </cell>
        </row>
        <row r="23">
          <cell r="C23" t="str">
            <v>H_HN01_1_DOC_NM_A</v>
          </cell>
          <cell r="D23" t="str">
            <v>H_HN01_1_a_DOC_A</v>
          </cell>
          <cell r="E23" t="str">
            <v>HN01_F3_a_DOC_A</v>
          </cell>
          <cell r="F23" t="str">
            <v>247_HN01_F3_a_DOC_A</v>
          </cell>
          <cell r="G23" t="str">
            <v>247_HN01_F3_a_DOC_A</v>
          </cell>
          <cell r="J23">
            <v>0.2772</v>
          </cell>
          <cell r="L23" t="str">
            <v>mg/L</v>
          </cell>
          <cell r="M23">
            <v>12</v>
          </cell>
          <cell r="N23">
            <v>12</v>
          </cell>
          <cell r="O23">
            <v>45527</v>
          </cell>
        </row>
        <row r="24">
          <cell r="C24" t="str">
            <v>1.2AQ</v>
          </cell>
          <cell r="D24" t="str">
            <v>1.2AQ</v>
          </cell>
          <cell r="E24" t="str">
            <v>1.2AQ</v>
          </cell>
          <cell r="F24" t="str">
            <v>AQ</v>
          </cell>
          <cell r="G24" t="str">
            <v>AQ</v>
          </cell>
          <cell r="J24">
            <v>0.1181</v>
          </cell>
          <cell r="L24" t="str">
            <v>mg/L</v>
          </cell>
          <cell r="M24">
            <v>1</v>
          </cell>
          <cell r="N24">
            <v>1.2</v>
          </cell>
          <cell r="O24">
            <v>45527</v>
          </cell>
        </row>
        <row r="25">
          <cell r="C25" t="str">
            <v>H_KR01_1_DOC_VM_A</v>
          </cell>
          <cell r="D25" t="str">
            <v>H_KR01_1_m_DOC_A</v>
          </cell>
          <cell r="E25" t="str">
            <v>KR01_F3_m_DOC_A</v>
          </cell>
          <cell r="F25" t="str">
            <v>227_KR01_F3_m_DOC_A</v>
          </cell>
          <cell r="G25" t="str">
            <v>227_KR01_F3_m_DOC_A</v>
          </cell>
          <cell r="J25">
            <v>0.24049999999999999</v>
          </cell>
          <cell r="L25" t="str">
            <v>mg/L</v>
          </cell>
          <cell r="M25">
            <v>13</v>
          </cell>
          <cell r="N25">
            <v>13</v>
          </cell>
          <cell r="O25">
            <v>45527</v>
          </cell>
        </row>
        <row r="26">
          <cell r="C26" t="str">
            <v>H_WJ12_1_DOC_VM_A</v>
          </cell>
          <cell r="D26" t="str">
            <v>H_WJ12_1_m_DOC_A</v>
          </cell>
          <cell r="E26" t="str">
            <v>WJ12_F3_m_DOC_A</v>
          </cell>
          <cell r="F26" t="str">
            <v>37_WJ12_F3_m_DOC_A</v>
          </cell>
          <cell r="G26" t="str">
            <v>37_WJ12_F3_m_DOC_A</v>
          </cell>
          <cell r="J26">
            <v>0.22239999999999999</v>
          </cell>
          <cell r="L26" t="str">
            <v>mg/L</v>
          </cell>
          <cell r="M26">
            <v>14</v>
          </cell>
          <cell r="N26">
            <v>14</v>
          </cell>
          <cell r="O26">
            <v>45527</v>
          </cell>
        </row>
        <row r="27">
          <cell r="C27" t="str">
            <v>H_WJ09_1_DOC_VM_A</v>
          </cell>
          <cell r="D27" t="str">
            <v>H_WJ09_1_m_DOC_A</v>
          </cell>
          <cell r="E27" t="str">
            <v>WJ09_F3_m_DOC_A</v>
          </cell>
          <cell r="F27" t="str">
            <v>7_WJ09_F3_m_DOC_A</v>
          </cell>
          <cell r="G27" t="str">
            <v>7_WJ09_F3_m_DOC_A</v>
          </cell>
          <cell r="J27">
            <v>0.20469999999999999</v>
          </cell>
          <cell r="L27" t="str">
            <v>mg/L</v>
          </cell>
          <cell r="M27">
            <v>15</v>
          </cell>
          <cell r="N27">
            <v>15</v>
          </cell>
          <cell r="O27">
            <v>45527</v>
          </cell>
        </row>
        <row r="28">
          <cell r="C28" t="str">
            <v>H_ICE_1_DOC_1</v>
          </cell>
          <cell r="D28" t="str">
            <v>H_ICE_1_DOC_1</v>
          </cell>
          <cell r="E28" t="str">
            <v>ICE_F3_DOC_1</v>
          </cell>
          <cell r="F28" t="str">
            <v>274_ICE_F3_DOC_1</v>
          </cell>
          <cell r="G28" t="str">
            <v>274_ICE_F3_DOC_1</v>
          </cell>
          <cell r="J28">
            <v>0.15629999999999999</v>
          </cell>
          <cell r="L28" t="str">
            <v>mg/L</v>
          </cell>
          <cell r="M28">
            <v>16</v>
          </cell>
          <cell r="N28">
            <v>16</v>
          </cell>
          <cell r="O28">
            <v>45527</v>
          </cell>
        </row>
        <row r="29">
          <cell r="C29" t="str">
            <v>H_HF01_1_DOC_VM_A</v>
          </cell>
          <cell r="D29" t="str">
            <v>H_HF01_1_m_DOC_A</v>
          </cell>
          <cell r="E29" t="str">
            <v>HF01_F3_m_DOC_A</v>
          </cell>
          <cell r="F29" t="str">
            <v>47_HF01_F3_m_DOC_A</v>
          </cell>
          <cell r="G29" t="str">
            <v>47_HF01_F3_m_DOC_A</v>
          </cell>
          <cell r="J29">
            <v>0.24729999999999999</v>
          </cell>
          <cell r="L29" t="str">
            <v>mg/L</v>
          </cell>
          <cell r="M29">
            <v>17</v>
          </cell>
          <cell r="N29">
            <v>17</v>
          </cell>
          <cell r="O29">
            <v>45527</v>
          </cell>
        </row>
        <row r="30">
          <cell r="C30" t="str">
            <v>H_WJ03_1_DOC_NM_A</v>
          </cell>
          <cell r="D30" t="str">
            <v>H_WJ03_1_a_DOC_A</v>
          </cell>
          <cell r="E30" t="str">
            <v>WJ03_F3_a_DOC_A</v>
          </cell>
          <cell r="F30" t="str">
            <v>177_WJ03_F3_a_DOC_A</v>
          </cell>
          <cell r="G30" t="str">
            <v>177_WJ03_F3_a_DOC_A</v>
          </cell>
          <cell r="J30">
            <v>0.1082</v>
          </cell>
          <cell r="L30" t="str">
            <v>mg/L</v>
          </cell>
          <cell r="M30">
            <v>18</v>
          </cell>
          <cell r="N30">
            <v>18</v>
          </cell>
          <cell r="O30">
            <v>45527</v>
          </cell>
        </row>
        <row r="31">
          <cell r="C31" t="str">
            <v>H_ST02_1_DOC_NM_A</v>
          </cell>
          <cell r="D31" t="str">
            <v>H_ST02_1_a_DOC_A</v>
          </cell>
          <cell r="E31" t="str">
            <v>ST02_F3_a_DOC_A</v>
          </cell>
          <cell r="F31" t="str">
            <v>237_ST02_F3_a_DOC_A</v>
          </cell>
          <cell r="G31" t="str">
            <v>237_ST02_F3_a_DOC_A</v>
          </cell>
          <cell r="J31">
            <v>0.18540000000000001</v>
          </cell>
          <cell r="L31" t="str">
            <v>mg/L</v>
          </cell>
          <cell r="M31">
            <v>19</v>
          </cell>
          <cell r="N31">
            <v>19</v>
          </cell>
          <cell r="O31">
            <v>45527</v>
          </cell>
        </row>
        <row r="32">
          <cell r="C32" t="str">
            <v>H_ICE_1_DOC_3</v>
          </cell>
          <cell r="D32" t="str">
            <v>H_ICE_1_DOC_3</v>
          </cell>
          <cell r="E32" t="str">
            <v>ICE_F3_DOC_3</v>
          </cell>
          <cell r="F32" t="str">
            <v>284_ICE_F3_DOC_3</v>
          </cell>
          <cell r="G32" t="str">
            <v>284_ICE_F3_DOC_3</v>
          </cell>
          <cell r="J32">
            <v>0.17480000000000001</v>
          </cell>
          <cell r="L32" t="str">
            <v>mg/L</v>
          </cell>
          <cell r="M32">
            <v>20</v>
          </cell>
          <cell r="N32">
            <v>20</v>
          </cell>
          <cell r="O32">
            <v>45527</v>
          </cell>
        </row>
        <row r="33">
          <cell r="C33" t="str">
            <v>H_HN01_1_DOC_VM_A</v>
          </cell>
          <cell r="D33" t="str">
            <v>H_HN01_1_m_DOC_A</v>
          </cell>
          <cell r="E33" t="str">
            <v>HN01_F3_m_DOC_A</v>
          </cell>
          <cell r="F33" t="str">
            <v>217_HN01_F3_m_DOC_A</v>
          </cell>
          <cell r="G33" t="str">
            <v>217_HN01_F3_m_DOC_A</v>
          </cell>
          <cell r="J33">
            <v>0.18049999999999999</v>
          </cell>
          <cell r="L33" t="str">
            <v>mg/L</v>
          </cell>
          <cell r="M33">
            <v>21</v>
          </cell>
          <cell r="N33">
            <v>21</v>
          </cell>
          <cell r="O33">
            <v>45527</v>
          </cell>
        </row>
        <row r="34">
          <cell r="C34" t="str">
            <v>H_ST02_1_DOC_VM_A</v>
          </cell>
          <cell r="D34" t="str">
            <v>H_ST02_1_m_DOC_A</v>
          </cell>
          <cell r="E34" t="str">
            <v>ST02_F3_m_DOC_A</v>
          </cell>
          <cell r="F34" t="str">
            <v>207_ST02_F3_m_DOC_A</v>
          </cell>
          <cell r="G34" t="str">
            <v>207_ST02_F3_m_DOC_A</v>
          </cell>
          <cell r="J34">
            <v>0.20319999999999999</v>
          </cell>
          <cell r="L34" t="str">
            <v>mg/L</v>
          </cell>
          <cell r="M34">
            <v>22</v>
          </cell>
          <cell r="N34">
            <v>22</v>
          </cell>
          <cell r="O34">
            <v>45527</v>
          </cell>
        </row>
        <row r="35">
          <cell r="C35" t="str">
            <v>2.2AQ</v>
          </cell>
          <cell r="D35" t="str">
            <v>2.2AQ</v>
          </cell>
          <cell r="E35" t="str">
            <v>2.2AQ</v>
          </cell>
          <cell r="F35" t="str">
            <v>AQ</v>
          </cell>
          <cell r="G35" t="str">
            <v>AQ</v>
          </cell>
          <cell r="J35">
            <v>0.11070000000000001</v>
          </cell>
          <cell r="L35" t="str">
            <v>mg/L</v>
          </cell>
          <cell r="M35">
            <v>2</v>
          </cell>
          <cell r="N35">
            <v>2.2000000000000002</v>
          </cell>
          <cell r="O35">
            <v>45527</v>
          </cell>
        </row>
        <row r="36">
          <cell r="C36" t="str">
            <v>H_WJ11_1_DOC_NM_A</v>
          </cell>
          <cell r="D36" t="str">
            <v>H_WJ11_1_a_DOC_A</v>
          </cell>
          <cell r="E36" t="str">
            <v>WJ11_F3_a_DOC_A</v>
          </cell>
          <cell r="F36" t="str">
            <v>77_WJ11_F3_a_DOC_A</v>
          </cell>
          <cell r="G36" t="str">
            <v>77_WJ11_F3_a_DOC_A</v>
          </cell>
          <cell r="J36">
            <v>0.151</v>
          </cell>
          <cell r="L36" t="str">
            <v>mg/L</v>
          </cell>
          <cell r="M36">
            <v>23</v>
          </cell>
          <cell r="N36">
            <v>23</v>
          </cell>
          <cell r="O36">
            <v>45527</v>
          </cell>
        </row>
        <row r="37">
          <cell r="C37" t="str">
            <v>H_WJ05_1_DOC_NM_A</v>
          </cell>
          <cell r="D37" t="str">
            <v>H_WJ05_1_a_DOC_A</v>
          </cell>
          <cell r="E37" t="str">
            <v>WJ05_F3_a_DOC_A</v>
          </cell>
          <cell r="F37" t="str">
            <v>197_WJ05_F3_a_DOC_A</v>
          </cell>
          <cell r="G37" t="str">
            <v>197_WJ05_F3_a_DOC_A</v>
          </cell>
          <cell r="J37">
            <v>0.19009999999999999</v>
          </cell>
          <cell r="L37" t="str">
            <v>mg/L</v>
          </cell>
          <cell r="M37">
            <v>24</v>
          </cell>
          <cell r="N37">
            <v>24</v>
          </cell>
          <cell r="O37">
            <v>45527</v>
          </cell>
        </row>
        <row r="38">
          <cell r="C38" t="str">
            <v>H_RAI_1_DOC</v>
          </cell>
          <cell r="D38" t="str">
            <v>H_RAI_1_DOC</v>
          </cell>
          <cell r="E38" t="str">
            <v>RAI_F3_DOC</v>
          </cell>
          <cell r="F38" t="str">
            <v>293_RAI_F3_DOC</v>
          </cell>
          <cell r="G38" t="str">
            <v>293_RAI_F3_DOC</v>
          </cell>
          <cell r="J38">
            <v>1.0840000000000001</v>
          </cell>
          <cell r="L38" t="str">
            <v>mg/L</v>
          </cell>
          <cell r="M38">
            <v>25</v>
          </cell>
          <cell r="N38">
            <v>25</v>
          </cell>
          <cell r="O38">
            <v>45527</v>
          </cell>
        </row>
        <row r="39">
          <cell r="C39" t="str">
            <v>H_WJ10_1_DOC_VM_A</v>
          </cell>
          <cell r="D39" t="str">
            <v>H_WJ10_1_m_DOC_A</v>
          </cell>
          <cell r="E39" t="str">
            <v>WJ10_F3_m_DOC_A</v>
          </cell>
          <cell r="F39" t="str">
            <v>17_WJ10_F3_m_DOC_A</v>
          </cell>
          <cell r="G39" t="str">
            <v>17_WJ10_F3_m_DOC_A</v>
          </cell>
          <cell r="J39">
            <v>0.15090000000000001</v>
          </cell>
          <cell r="L39" t="str">
            <v>mg/L</v>
          </cell>
          <cell r="M39">
            <v>26</v>
          </cell>
          <cell r="N39">
            <v>26</v>
          </cell>
          <cell r="O39">
            <v>45527</v>
          </cell>
        </row>
        <row r="40">
          <cell r="C40" t="str">
            <v>H_WJ09_1_DOC_NM_A</v>
          </cell>
          <cell r="D40" t="str">
            <v>H_WJ09_1_a_DOC_A</v>
          </cell>
          <cell r="E40" t="str">
            <v>WJ09_F3_a_DOC_A</v>
          </cell>
          <cell r="F40" t="str">
            <v>57_WJ09_F3_a_DOC_A</v>
          </cell>
          <cell r="G40" t="str">
            <v>57_WJ09_F3_a_DOC_A</v>
          </cell>
          <cell r="J40">
            <v>0.22309999999999999</v>
          </cell>
          <cell r="L40" t="str">
            <v>mg/L</v>
          </cell>
          <cell r="M40">
            <v>27</v>
          </cell>
          <cell r="N40">
            <v>27</v>
          </cell>
          <cell r="O40">
            <v>45527</v>
          </cell>
        </row>
        <row r="41">
          <cell r="C41" t="str">
            <v>H_WJ10_1_DOC_NM</v>
          </cell>
          <cell r="D41" t="str">
            <v>H_WJ10_1_a_DOC</v>
          </cell>
          <cell r="E41" t="str">
            <v>WJ10_F3_a_DOC</v>
          </cell>
          <cell r="F41" t="str">
            <v>67_WJ10_F3_a_DOC</v>
          </cell>
          <cell r="G41" t="str">
            <v>67_WJ10_F3_a_DOC</v>
          </cell>
          <cell r="J41">
            <v>0.14660000000000001</v>
          </cell>
          <cell r="L41" t="str">
            <v>mg/L</v>
          </cell>
          <cell r="M41">
            <v>28</v>
          </cell>
          <cell r="N41">
            <v>28</v>
          </cell>
          <cell r="O41">
            <v>45527</v>
          </cell>
        </row>
        <row r="42">
          <cell r="C42" t="str">
            <v>H_WJ04_1_DOC_NM_A</v>
          </cell>
          <cell r="D42" t="str">
            <v>H_WJ04_1_a_DOC_A</v>
          </cell>
          <cell r="E42" t="str">
            <v>WJ04_F3_a_DOC_A</v>
          </cell>
          <cell r="F42" t="str">
            <v>187_WJ04_F3_a_DOC_A</v>
          </cell>
          <cell r="G42" t="str">
            <v>187_WJ04_F3_a_DOC_A</v>
          </cell>
          <cell r="J42">
            <v>0.2203</v>
          </cell>
          <cell r="L42" t="str">
            <v>mg/L</v>
          </cell>
          <cell r="M42">
            <v>29</v>
          </cell>
          <cell r="N42">
            <v>29</v>
          </cell>
          <cell r="O42">
            <v>45527</v>
          </cell>
        </row>
        <row r="43">
          <cell r="C43" t="str">
            <v>H_ICE_1_DOC_2</v>
          </cell>
          <cell r="D43" t="str">
            <v>H_ICE_1_DOC_2</v>
          </cell>
          <cell r="E43" t="str">
            <v>ICE_F3_DOC_2</v>
          </cell>
          <cell r="F43" t="str">
            <v>279_ICE_F3_DOC_2</v>
          </cell>
          <cell r="G43" t="str">
            <v>279_ICE_F3_DOC_2</v>
          </cell>
          <cell r="J43">
            <v>0.16470000000000001</v>
          </cell>
          <cell r="L43" t="str">
            <v>mg/L</v>
          </cell>
          <cell r="M43">
            <v>30</v>
          </cell>
          <cell r="N43">
            <v>30</v>
          </cell>
          <cell r="O43">
            <v>45527</v>
          </cell>
        </row>
        <row r="44">
          <cell r="C44" t="str">
            <v>H_WJ02_1_DOC_VM_A</v>
          </cell>
          <cell r="D44" t="str">
            <v>H_WJ02_1_m_DOC_A</v>
          </cell>
          <cell r="E44" t="str">
            <v>WJ02_F3_m_DOC_A</v>
          </cell>
          <cell r="F44" t="str">
            <v>117_WJ02_F3_m_DOC_A</v>
          </cell>
          <cell r="G44" t="str">
            <v>117_WJ02_F3_m_DOC_A</v>
          </cell>
          <cell r="J44">
            <v>0.1326</v>
          </cell>
          <cell r="L44" t="str">
            <v>mg/L</v>
          </cell>
          <cell r="M44">
            <v>31</v>
          </cell>
          <cell r="N44">
            <v>31</v>
          </cell>
          <cell r="O44">
            <v>45527</v>
          </cell>
        </row>
        <row r="45">
          <cell r="C45" t="str">
            <v>H_WJ03_1_DOC_VM_A</v>
          </cell>
          <cell r="D45" t="str">
            <v>H_WJ03_1_m_DOC_A</v>
          </cell>
          <cell r="E45" t="str">
            <v>WJ03_F3_m_DOC_A</v>
          </cell>
          <cell r="F45" t="str">
            <v>127_WJ03_F3_m_DOC_A</v>
          </cell>
          <cell r="G45" t="str">
            <v>127_WJ03_F3_m_DOC_A</v>
          </cell>
          <cell r="J45">
            <v>0.14649999999999999</v>
          </cell>
          <cell r="L45" t="str">
            <v>mg/L</v>
          </cell>
          <cell r="M45">
            <v>32</v>
          </cell>
          <cell r="N45">
            <v>32</v>
          </cell>
          <cell r="O45">
            <v>45527</v>
          </cell>
        </row>
        <row r="46">
          <cell r="C46" t="str">
            <v>H_WJ11_1_DOC_VM_A</v>
          </cell>
          <cell r="D46" t="str">
            <v>H_WJ11_1_m_DOC_A</v>
          </cell>
          <cell r="E46" t="str">
            <v>WJ11_F3_m_DOC_A</v>
          </cell>
          <cell r="F46" t="str">
            <v>27_WJ11_F3_m_DOC_A</v>
          </cell>
          <cell r="G46" t="str">
            <v>27_WJ11_F3_m_DOC_A</v>
          </cell>
          <cell r="J46">
            <v>0.14430000000000001</v>
          </cell>
          <cell r="L46" t="str">
            <v>mg/L</v>
          </cell>
          <cell r="M46">
            <v>33</v>
          </cell>
          <cell r="N46">
            <v>33</v>
          </cell>
          <cell r="O46">
            <v>45527</v>
          </cell>
        </row>
        <row r="47">
          <cell r="C47" t="str">
            <v>1.3AQ</v>
          </cell>
          <cell r="D47" t="str">
            <v>1.3AQ</v>
          </cell>
          <cell r="E47" t="str">
            <v>1.3AQ</v>
          </cell>
          <cell r="F47" t="str">
            <v>AQ</v>
          </cell>
          <cell r="G47" t="str">
            <v>AQ</v>
          </cell>
          <cell r="J47">
            <v>0.11210000000000001</v>
          </cell>
          <cell r="L47" t="str">
            <v>mg/L</v>
          </cell>
          <cell r="M47">
            <v>1</v>
          </cell>
          <cell r="N47">
            <v>1.3</v>
          </cell>
          <cell r="O47">
            <v>45527</v>
          </cell>
        </row>
        <row r="48">
          <cell r="C48" t="str">
            <v>F6_S4_5_DOC_VM_B</v>
          </cell>
          <cell r="D48" t="str">
            <v>F6_S4_5_DOC_VM_B</v>
          </cell>
          <cell r="E48" t="str">
            <v>F6_S4_5_DOC_VM_B</v>
          </cell>
          <cell r="F48" t="str">
            <v>F6_S4_5_DOC_VM_B</v>
          </cell>
          <cell r="J48">
            <v>0.24260000000000001</v>
          </cell>
          <cell r="L48" t="str">
            <v>mg/L</v>
          </cell>
          <cell r="M48">
            <v>34</v>
          </cell>
          <cell r="N48">
            <v>34</v>
          </cell>
          <cell r="O48">
            <v>45527</v>
          </cell>
        </row>
        <row r="49">
          <cell r="C49" t="str">
            <v>F6_S8_4_DOC_NM_B</v>
          </cell>
          <cell r="D49" t="str">
            <v>F6_S8_4_DOC_NM_B</v>
          </cell>
          <cell r="E49" t="str">
            <v>F6_S8_4_DOC_NM_B</v>
          </cell>
          <cell r="F49" t="str">
            <v>F6_S8_4_DOC_NM_B</v>
          </cell>
          <cell r="J49">
            <v>0.62809999999999999</v>
          </cell>
          <cell r="L49" t="str">
            <v>mg/L</v>
          </cell>
          <cell r="M49">
            <v>35</v>
          </cell>
          <cell r="N49">
            <v>35</v>
          </cell>
          <cell r="O49">
            <v>45527</v>
          </cell>
        </row>
        <row r="50">
          <cell r="C50" t="str">
            <v>F6_SUP_5_DOC_B_Sem</v>
          </cell>
          <cell r="D50" t="str">
            <v>F6_SUP_5_DOC_B_Sem</v>
          </cell>
          <cell r="E50" t="str">
            <v>F6_SUP_5_DOC_B_Sem</v>
          </cell>
          <cell r="F50" t="str">
            <v>F6_SUP_5_DOC_B_Sem</v>
          </cell>
          <cell r="J50">
            <v>0.13869999999999999</v>
          </cell>
          <cell r="L50" t="str">
            <v>mg/L</v>
          </cell>
          <cell r="M50">
            <v>36</v>
          </cell>
          <cell r="N50">
            <v>36</v>
          </cell>
          <cell r="O50">
            <v>45527</v>
          </cell>
        </row>
        <row r="51">
          <cell r="C51" t="str">
            <v>F6_S4_3_BDOC_VM_A</v>
          </cell>
          <cell r="D51" t="str">
            <v>F6_S4_3_BDOC_VM_A</v>
          </cell>
          <cell r="E51" t="str">
            <v>F6_S4_3_BDOC_VM_A</v>
          </cell>
          <cell r="F51" t="str">
            <v>F6_S4_3_BDOC_VM_A</v>
          </cell>
          <cell r="J51">
            <v>0.16420000000000001</v>
          </cell>
          <cell r="L51" t="str">
            <v>mg/L</v>
          </cell>
          <cell r="M51">
            <v>37</v>
          </cell>
          <cell r="N51">
            <v>37</v>
          </cell>
          <cell r="O51">
            <v>45527</v>
          </cell>
        </row>
        <row r="52">
          <cell r="C52" t="str">
            <v>F6_S1_2_BDOC_VM_A</v>
          </cell>
          <cell r="D52" t="str">
            <v>F6_S1_2_BDOC_VM_A</v>
          </cell>
          <cell r="E52" t="str">
            <v>F6_S1_2_BDOC_VM_A</v>
          </cell>
          <cell r="F52" t="str">
            <v>F6_S1_2_BDOC_VM_A</v>
          </cell>
          <cell r="J52">
            <v>0.26440000000000002</v>
          </cell>
          <cell r="L52" t="str">
            <v>mg/L</v>
          </cell>
          <cell r="M52">
            <v>38</v>
          </cell>
          <cell r="N52">
            <v>38</v>
          </cell>
          <cell r="O52">
            <v>45527</v>
          </cell>
        </row>
        <row r="53">
          <cell r="C53" t="str">
            <v>F6_S5_2_BDOC_VM_A</v>
          </cell>
          <cell r="D53" t="str">
            <v>F6_S5_2_BDOC_VM_A</v>
          </cell>
          <cell r="E53" t="str">
            <v>F6_S5_2_BDOC_VM_A</v>
          </cell>
          <cell r="F53" t="str">
            <v>F6_S5_2_BDOC_VM_A</v>
          </cell>
          <cell r="J53">
            <v>0.35730000000000001</v>
          </cell>
          <cell r="L53" t="str">
            <v>mg/L</v>
          </cell>
          <cell r="M53">
            <v>39</v>
          </cell>
          <cell r="N53">
            <v>39</v>
          </cell>
          <cell r="O53">
            <v>45527</v>
          </cell>
        </row>
        <row r="54">
          <cell r="C54" t="str">
            <v>F6_S2_3_BDOC_VM_B</v>
          </cell>
          <cell r="D54" t="str">
            <v>F6_S2_3_BDOC_VM_B</v>
          </cell>
          <cell r="E54" t="str">
            <v>F6_S2_3_BDOC_VM_B</v>
          </cell>
          <cell r="F54" t="str">
            <v>F6_S2_3_BDOC_VM_B</v>
          </cell>
          <cell r="J54">
            <v>0.1071</v>
          </cell>
          <cell r="L54" t="str">
            <v>mg/L</v>
          </cell>
          <cell r="M54">
            <v>40</v>
          </cell>
          <cell r="N54">
            <v>40</v>
          </cell>
          <cell r="O54">
            <v>45527</v>
          </cell>
        </row>
        <row r="55">
          <cell r="C55" t="str">
            <v>F6_S6_4_DOC_VM_B</v>
          </cell>
          <cell r="D55" t="str">
            <v>F6_S6_4_DOC_VM_B</v>
          </cell>
          <cell r="E55" t="str">
            <v>F6_S6_4_DOC_VM_B</v>
          </cell>
          <cell r="F55" t="str">
            <v>F6_S6_4_DOC_VM_B</v>
          </cell>
          <cell r="J55">
            <v>0.15809999999999999</v>
          </cell>
          <cell r="L55" t="str">
            <v>mg/L</v>
          </cell>
          <cell r="M55">
            <v>41</v>
          </cell>
          <cell r="N55">
            <v>41</v>
          </cell>
          <cell r="O55">
            <v>45527</v>
          </cell>
        </row>
        <row r="56">
          <cell r="C56" t="str">
            <v>F6_S6_3_BDOC_VM_B</v>
          </cell>
          <cell r="D56" t="str">
            <v>F6_S6_3_BDOC_VM_B</v>
          </cell>
          <cell r="E56" t="str">
            <v>F6_S6_3_BDOC_VM_B</v>
          </cell>
          <cell r="F56" t="str">
            <v>F6_S6_3_BDOC_VM_B</v>
          </cell>
          <cell r="J56">
            <v>0.48170000000000002</v>
          </cell>
          <cell r="L56" t="str">
            <v>mg/L</v>
          </cell>
          <cell r="M56">
            <v>42</v>
          </cell>
          <cell r="N56">
            <v>42</v>
          </cell>
          <cell r="O56">
            <v>45527</v>
          </cell>
        </row>
        <row r="57">
          <cell r="C57" t="str">
            <v>F6_S1_2_BDOC_VM_B</v>
          </cell>
          <cell r="D57" t="str">
            <v>F6_S1_2_BDOC_VM_B</v>
          </cell>
          <cell r="E57" t="str">
            <v>F6_S1_2_BDOC_VM_B</v>
          </cell>
          <cell r="F57" t="str">
            <v>F6_S1_2_BDOC_VM_B</v>
          </cell>
          <cell r="J57">
            <v>0.22969999999999999</v>
          </cell>
          <cell r="L57" t="str">
            <v>mg/L</v>
          </cell>
          <cell r="M57">
            <v>43</v>
          </cell>
          <cell r="N57">
            <v>43</v>
          </cell>
          <cell r="O57">
            <v>45527</v>
          </cell>
        </row>
        <row r="58">
          <cell r="C58" t="str">
            <v>2.3AQ</v>
          </cell>
          <cell r="D58" t="str">
            <v>2.3AQ</v>
          </cell>
          <cell r="E58" t="str">
            <v>2.3AQ</v>
          </cell>
          <cell r="F58" t="str">
            <v>AQ</v>
          </cell>
          <cell r="J58">
            <v>0.114</v>
          </cell>
          <cell r="L58" t="str">
            <v>mg/L</v>
          </cell>
          <cell r="M58">
            <v>2</v>
          </cell>
          <cell r="N58">
            <v>2.2999999999999998</v>
          </cell>
          <cell r="O58">
            <v>45527</v>
          </cell>
        </row>
        <row r="59">
          <cell r="C59" t="str">
            <v>F6_S7_3_BDOC_VM_A</v>
          </cell>
          <cell r="D59" t="str">
            <v>F6_S7_3_BDOC_VM_A</v>
          </cell>
          <cell r="E59" t="str">
            <v>F6_S7_3_BDOC_VM_A</v>
          </cell>
          <cell r="F59" t="str">
            <v>F6_S7_3_BDOC_VM_A</v>
          </cell>
          <cell r="J59">
            <v>0.15079999999999999</v>
          </cell>
          <cell r="L59" t="str">
            <v>mg/L</v>
          </cell>
          <cell r="M59">
            <v>44</v>
          </cell>
          <cell r="N59">
            <v>44</v>
          </cell>
          <cell r="O59">
            <v>45527</v>
          </cell>
        </row>
        <row r="60">
          <cell r="C60" t="str">
            <v>F6_S5_4_DOC_VM_B</v>
          </cell>
          <cell r="D60" t="str">
            <v>F6_S5_4_DOC_VM_B</v>
          </cell>
          <cell r="E60" t="str">
            <v>F6_S5_4_DOC_VM_B</v>
          </cell>
          <cell r="F60" t="str">
            <v>F6_S5_4_DOC_VM_B</v>
          </cell>
          <cell r="J60">
            <v>0.17860000000000001</v>
          </cell>
          <cell r="L60" t="str">
            <v>mg/L</v>
          </cell>
          <cell r="M60">
            <v>45</v>
          </cell>
          <cell r="N60">
            <v>45</v>
          </cell>
          <cell r="O60">
            <v>45527</v>
          </cell>
        </row>
        <row r="61">
          <cell r="C61" t="str">
            <v>F6_S3_4_DOC_VM_B</v>
          </cell>
          <cell r="D61" t="str">
            <v>F6_S3_4_DOC_VM_B</v>
          </cell>
          <cell r="E61" t="str">
            <v>F6_S3_4_DOC_VM_B</v>
          </cell>
          <cell r="F61" t="str">
            <v>F6_S3_4_DOC_VM_B</v>
          </cell>
          <cell r="J61">
            <v>0.1714</v>
          </cell>
          <cell r="L61" t="str">
            <v>mg/L</v>
          </cell>
          <cell r="M61">
            <v>46</v>
          </cell>
          <cell r="N61">
            <v>46</v>
          </cell>
          <cell r="O61">
            <v>45527</v>
          </cell>
        </row>
        <row r="62">
          <cell r="C62" t="str">
            <v>F6_S6_3_BDOC_VM_A</v>
          </cell>
          <cell r="D62" t="str">
            <v>F6_S6_3_BDOC_VM_A</v>
          </cell>
          <cell r="E62" t="str">
            <v>F6_S6_3_BDOC_VM_A</v>
          </cell>
          <cell r="F62" t="str">
            <v>F6_S6_3_BDOC_VM_A</v>
          </cell>
          <cell r="J62">
            <v>0.17749999999999999</v>
          </cell>
          <cell r="L62" t="str">
            <v>mg/L</v>
          </cell>
          <cell r="M62">
            <v>47</v>
          </cell>
          <cell r="N62">
            <v>47</v>
          </cell>
          <cell r="O62">
            <v>45527</v>
          </cell>
        </row>
        <row r="63">
          <cell r="C63" t="str">
            <v>F6_ICE_5_DOC_B_Sem</v>
          </cell>
          <cell r="D63" t="str">
            <v>F6_ICE_5_DOC_B_Sem</v>
          </cell>
          <cell r="E63" t="str">
            <v>F6_ICE_5_DOC_B_Sem</v>
          </cell>
          <cell r="F63" t="str">
            <v>F6_ICE_5_DOC_B_Sem</v>
          </cell>
          <cell r="J63">
            <v>0.33989999999999998</v>
          </cell>
          <cell r="L63" t="str">
            <v>mg/L</v>
          </cell>
          <cell r="M63">
            <v>48</v>
          </cell>
          <cell r="N63">
            <v>48</v>
          </cell>
          <cell r="O63">
            <v>45527</v>
          </cell>
        </row>
        <row r="64">
          <cell r="C64" t="str">
            <v>F6_S4_4_DOC_VM_B</v>
          </cell>
          <cell r="D64" t="str">
            <v>F6_S4_4_DOC_VM_B</v>
          </cell>
          <cell r="E64" t="str">
            <v>F6_S4_4_DOC_VM_B</v>
          </cell>
          <cell r="F64" t="str">
            <v>F6_S4_4_DOC_VM_B</v>
          </cell>
          <cell r="J64">
            <v>0.14410000000000001</v>
          </cell>
          <cell r="L64" t="str">
            <v>mg/L</v>
          </cell>
          <cell r="M64">
            <v>49</v>
          </cell>
          <cell r="N64">
            <v>49</v>
          </cell>
          <cell r="O64">
            <v>45527</v>
          </cell>
        </row>
        <row r="65">
          <cell r="C65" t="str">
            <v>F6_S7_2_BDOC_VM_B</v>
          </cell>
          <cell r="D65" t="str">
            <v>F6_S7_2_BDOC_VM_B</v>
          </cell>
          <cell r="E65" t="str">
            <v>F6_S7_2_BDOC_VM_B</v>
          </cell>
          <cell r="F65" t="str">
            <v>F6_S7_2_BDOC_VM_B</v>
          </cell>
          <cell r="J65">
            <v>0.156</v>
          </cell>
          <cell r="L65" t="str">
            <v>mg/L</v>
          </cell>
          <cell r="M65">
            <v>50</v>
          </cell>
          <cell r="N65">
            <v>50</v>
          </cell>
          <cell r="O65">
            <v>45527</v>
          </cell>
        </row>
        <row r="66">
          <cell r="C66" t="str">
            <v>F6_SUP_2_DOC_C_Sem</v>
          </cell>
          <cell r="D66" t="str">
            <v>F6_SUP_2_DOC_C_Sem</v>
          </cell>
          <cell r="E66" t="str">
            <v>F6_SUP_2_DOC_C_Sem</v>
          </cell>
          <cell r="F66" t="str">
            <v>F6_SUP_2_DOC_C_Sem</v>
          </cell>
          <cell r="J66">
            <v>9.0859999999999996E-2</v>
          </cell>
          <cell r="L66" t="str">
            <v>mg/L</v>
          </cell>
          <cell r="M66">
            <v>51</v>
          </cell>
          <cell r="N66">
            <v>51</v>
          </cell>
          <cell r="O66">
            <v>45527</v>
          </cell>
        </row>
        <row r="67">
          <cell r="C67" t="str">
            <v>F6_S4_2_BDOC_VM_B</v>
          </cell>
          <cell r="D67" t="str">
            <v>F6_S4_2_BDOC_VM_B</v>
          </cell>
          <cell r="E67" t="str">
            <v>F6_S4_2_BDOC_VM_B</v>
          </cell>
          <cell r="F67" t="str">
            <v>F6_S4_2_BDOC_VM_B</v>
          </cell>
          <cell r="J67">
            <v>0.2082</v>
          </cell>
          <cell r="L67" t="str">
            <v>mg/L</v>
          </cell>
          <cell r="M67">
            <v>52</v>
          </cell>
          <cell r="N67">
            <v>52</v>
          </cell>
          <cell r="O67">
            <v>45527</v>
          </cell>
        </row>
        <row r="68">
          <cell r="C68" t="str">
            <v>F6_SUP_2_DOC_B</v>
          </cell>
          <cell r="D68" t="str">
            <v>F6_SUP_2_DOC_B</v>
          </cell>
          <cell r="E68" t="str">
            <v>F6_SUP_2_DOC_B</v>
          </cell>
          <cell r="F68" t="str">
            <v>F6_SUP_2_DOC_B</v>
          </cell>
          <cell r="J68">
            <v>0.11070000000000001</v>
          </cell>
          <cell r="L68" t="str">
            <v>mg/L</v>
          </cell>
          <cell r="M68">
            <v>53</v>
          </cell>
          <cell r="N68">
            <v>53</v>
          </cell>
          <cell r="O68">
            <v>45527</v>
          </cell>
        </row>
        <row r="69">
          <cell r="C69" t="str">
            <v>1.4AQ</v>
          </cell>
          <cell r="D69" t="str">
            <v>1.4AQ</v>
          </cell>
          <cell r="E69" t="str">
            <v>1.4AQ</v>
          </cell>
          <cell r="F69" t="str">
            <v>AQ</v>
          </cell>
          <cell r="J69">
            <v>0.1082</v>
          </cell>
          <cell r="L69" t="str">
            <v>mg/L</v>
          </cell>
          <cell r="M69">
            <v>1</v>
          </cell>
          <cell r="N69">
            <v>1.4</v>
          </cell>
          <cell r="O69">
            <v>45527</v>
          </cell>
        </row>
        <row r="70">
          <cell r="C70" t="str">
            <v>1.5AQ</v>
          </cell>
          <cell r="D70" t="str">
            <v>1.5AQ</v>
          </cell>
          <cell r="E70" t="str">
            <v>1.5AQ</v>
          </cell>
          <cell r="F70" t="str">
            <v>AQ</v>
          </cell>
          <cell r="J70">
            <v>9.8540000000000003E-2</v>
          </cell>
          <cell r="L70" t="str">
            <v>mg/L</v>
          </cell>
          <cell r="M70">
            <v>1</v>
          </cell>
          <cell r="N70">
            <v>1.5</v>
          </cell>
          <cell r="O70">
            <v>45719</v>
          </cell>
        </row>
        <row r="71">
          <cell r="C71" t="str">
            <v>2.5AQ</v>
          </cell>
          <cell r="D71" t="str">
            <v>2.5AQ</v>
          </cell>
          <cell r="E71" t="str">
            <v>2.5AQ</v>
          </cell>
          <cell r="F71" t="str">
            <v>AQ</v>
          </cell>
          <cell r="J71">
            <v>8.6610000000000006E-2</v>
          </cell>
          <cell r="L71" t="str">
            <v>mg/L</v>
          </cell>
          <cell r="M71">
            <v>2</v>
          </cell>
          <cell r="N71">
            <v>2.5</v>
          </cell>
          <cell r="O71">
            <v>45719</v>
          </cell>
        </row>
        <row r="72">
          <cell r="C72" t="str">
            <v>1ppm</v>
          </cell>
          <cell r="D72" t="str">
            <v>1ppm</v>
          </cell>
          <cell r="E72" t="str">
            <v>1ppm</v>
          </cell>
          <cell r="F72" t="str">
            <v>1ppm</v>
          </cell>
          <cell r="J72">
            <v>0.48709999999999998</v>
          </cell>
          <cell r="L72" t="str">
            <v>mg/L</v>
          </cell>
          <cell r="M72">
            <v>3</v>
          </cell>
          <cell r="N72">
            <v>3.5</v>
          </cell>
          <cell r="O72">
            <v>45719</v>
          </cell>
        </row>
        <row r="73">
          <cell r="C73" t="str">
            <v>5ppp</v>
          </cell>
          <cell r="D73" t="str">
            <v>5ppp</v>
          </cell>
          <cell r="E73" t="str">
            <v>5ppp</v>
          </cell>
          <cell r="F73" t="str">
            <v>5ppp</v>
          </cell>
          <cell r="J73">
            <v>5.4560000000000004</v>
          </cell>
          <cell r="L73" t="str">
            <v>mg/L</v>
          </cell>
          <cell r="M73">
            <v>4</v>
          </cell>
          <cell r="N73">
            <v>4.5</v>
          </cell>
          <cell r="O73">
            <v>45719</v>
          </cell>
        </row>
        <row r="74">
          <cell r="C74" t="str">
            <v>H_ST02_1_DOC_NM_B</v>
          </cell>
          <cell r="D74" t="str">
            <v>H_ST02_1_a_DOC_B</v>
          </cell>
          <cell r="E74" t="str">
            <v>ST02_F3_a_DOC_B</v>
          </cell>
          <cell r="F74" t="str">
            <v>238_ST02_F3_a_DOC_B</v>
          </cell>
          <cell r="J74">
            <v>0.107</v>
          </cell>
          <cell r="L74" t="str">
            <v>mg/L</v>
          </cell>
          <cell r="M74">
            <v>5</v>
          </cell>
          <cell r="N74">
            <v>5</v>
          </cell>
          <cell r="O74">
            <v>45719</v>
          </cell>
        </row>
        <row r="75">
          <cell r="C75" t="str">
            <v>H_WJ04_1_DOC_VM_B</v>
          </cell>
          <cell r="D75" t="str">
            <v>H_WJ04_1_m_DOC_B</v>
          </cell>
          <cell r="E75" t="str">
            <v>WJ04_F3_m_DOC_B</v>
          </cell>
          <cell r="F75" t="str">
            <v>138_WJ04_F3_m_DOC_B</v>
          </cell>
          <cell r="J75">
            <v>0.1227</v>
          </cell>
          <cell r="L75" t="str">
            <v>mg/L</v>
          </cell>
          <cell r="M75">
            <v>6</v>
          </cell>
          <cell r="N75">
            <v>6</v>
          </cell>
          <cell r="O75">
            <v>45719</v>
          </cell>
        </row>
        <row r="76">
          <cell r="C76" t="str">
            <v>H_WJ05_1_DOC_VM_B</v>
          </cell>
          <cell r="D76" t="str">
            <v>H_WJ05_1_m_DOC_B</v>
          </cell>
          <cell r="E76" t="str">
            <v>WJ05_F3_m_DOC_B</v>
          </cell>
          <cell r="F76" t="str">
            <v>148_WJ05_F3_m_DOC_B</v>
          </cell>
          <cell r="J76">
            <v>8.5620000000000002E-2</v>
          </cell>
          <cell r="L76" t="str">
            <v>mg/L</v>
          </cell>
          <cell r="M76">
            <v>7</v>
          </cell>
          <cell r="N76">
            <v>7</v>
          </cell>
          <cell r="O76">
            <v>45719</v>
          </cell>
        </row>
        <row r="77">
          <cell r="C77" t="str">
            <v>H_WJ09_1_DOC_NM_B</v>
          </cell>
          <cell r="D77" t="str">
            <v>H_WJ09_1_a_DOC_B</v>
          </cell>
          <cell r="E77" t="str">
            <v>WJ09_F3_a_DOC_B</v>
          </cell>
          <cell r="F77" t="str">
            <v>58_WJ09_F3_a_DOC_B</v>
          </cell>
          <cell r="J77">
            <v>0.1487</v>
          </cell>
          <cell r="L77" t="str">
            <v>mg/L</v>
          </cell>
          <cell r="M77">
            <v>8</v>
          </cell>
          <cell r="N77">
            <v>8</v>
          </cell>
          <cell r="O77">
            <v>45719</v>
          </cell>
        </row>
        <row r="78">
          <cell r="C78" t="str">
            <v>H_HN01_1_DOC_VM_B</v>
          </cell>
          <cell r="D78" t="str">
            <v>H_HN01_1_m_DOC_B</v>
          </cell>
          <cell r="E78" t="str">
            <v>HN01_F3_m_DOC_B</v>
          </cell>
          <cell r="F78" t="str">
            <v>218_HN01_F3_m_DOC_B</v>
          </cell>
          <cell r="J78">
            <v>0.18740000000000001</v>
          </cell>
          <cell r="L78" t="str">
            <v>mg/L</v>
          </cell>
          <cell r="M78">
            <v>9</v>
          </cell>
          <cell r="N78">
            <v>9</v>
          </cell>
          <cell r="O78">
            <v>45719</v>
          </cell>
        </row>
        <row r="79">
          <cell r="C79" t="str">
            <v>H_WJ05_1_DOC_NM_B</v>
          </cell>
          <cell r="D79" t="str">
            <v>H_WJ05_1_a_DOC_B</v>
          </cell>
          <cell r="E79" t="str">
            <v>WJ05_F3_a_DOC_B</v>
          </cell>
          <cell r="F79" t="str">
            <v>198_WJ05_F3_a_DOC_B</v>
          </cell>
          <cell r="J79">
            <v>9.3299999999999994E-2</v>
          </cell>
          <cell r="L79" t="str">
            <v>mg/L</v>
          </cell>
          <cell r="M79">
            <v>10</v>
          </cell>
          <cell r="N79">
            <v>10</v>
          </cell>
          <cell r="O79">
            <v>45719</v>
          </cell>
        </row>
        <row r="80">
          <cell r="C80" t="str">
            <v>H_WJ09_1_DOC_VM_B</v>
          </cell>
          <cell r="D80" t="str">
            <v>H_WJ09_1_m_DOC_B</v>
          </cell>
          <cell r="E80" t="str">
            <v>WJ09_F3_m_DOC_B</v>
          </cell>
          <cell r="F80" t="str">
            <v>8_WJ09_F3_m_DOC_B</v>
          </cell>
          <cell r="J80">
            <v>0.182</v>
          </cell>
          <cell r="L80" t="str">
            <v>mg/L</v>
          </cell>
          <cell r="M80">
            <v>11</v>
          </cell>
          <cell r="N80">
            <v>11</v>
          </cell>
          <cell r="O80">
            <v>45719</v>
          </cell>
        </row>
        <row r="81">
          <cell r="C81" t="str">
            <v>H_WJ11_1_DOC_VM_B</v>
          </cell>
          <cell r="D81" t="str">
            <v>H_WJ11_1_m_DOC_B</v>
          </cell>
          <cell r="E81" t="str">
            <v>WJ11_F3_m_DOC_B</v>
          </cell>
          <cell r="F81" t="str">
            <v>28_WJ11_F3_m_DOC_B</v>
          </cell>
          <cell r="J81">
            <v>0.13980000000000001</v>
          </cell>
          <cell r="L81" t="str">
            <v>mg/L</v>
          </cell>
          <cell r="M81">
            <v>12</v>
          </cell>
          <cell r="N81">
            <v>12</v>
          </cell>
          <cell r="O81">
            <v>45719</v>
          </cell>
        </row>
        <row r="82">
          <cell r="C82" t="str">
            <v>H_WJ12_1_DOC_NM_B</v>
          </cell>
          <cell r="D82" t="str">
            <v>H_WJ12_1_a_DOC_B</v>
          </cell>
          <cell r="E82" t="str">
            <v>WJ12_F3_a_DOC_B</v>
          </cell>
          <cell r="F82" t="str">
            <v>88_WJ12_F3_a_DOC_B</v>
          </cell>
          <cell r="J82">
            <v>0.18490000000000001</v>
          </cell>
          <cell r="L82" t="str">
            <v>mg/L</v>
          </cell>
          <cell r="M82">
            <v>13</v>
          </cell>
          <cell r="N82">
            <v>13</v>
          </cell>
          <cell r="O82">
            <v>45719</v>
          </cell>
        </row>
        <row r="83">
          <cell r="C83" t="str">
            <v>14.6AQ</v>
          </cell>
          <cell r="D83" t="str">
            <v>14.6AQ</v>
          </cell>
          <cell r="E83" t="str">
            <v>14.6AQ</v>
          </cell>
          <cell r="F83" t="str">
            <v>AQ</v>
          </cell>
          <cell r="J83">
            <v>9.8820000000000005E-2</v>
          </cell>
          <cell r="L83" t="str">
            <v>mg/L</v>
          </cell>
          <cell r="M83">
            <v>14</v>
          </cell>
          <cell r="N83">
            <v>14.6</v>
          </cell>
          <cell r="O83">
            <v>45719</v>
          </cell>
        </row>
        <row r="84">
          <cell r="C84" t="str">
            <v>H_WJ04_1_DOC_NM_B</v>
          </cell>
          <cell r="D84" t="str">
            <v>H_WJ04_1_a_DOC_B</v>
          </cell>
          <cell r="E84" t="str">
            <v>WJ04_F3_a_DOC_B</v>
          </cell>
          <cell r="F84" t="str">
            <v>188_WJ04_F3_a_DOC_B</v>
          </cell>
          <cell r="J84">
            <v>9.9030000000000007E-2</v>
          </cell>
          <cell r="L84" t="str">
            <v>mg/L</v>
          </cell>
          <cell r="M84">
            <v>15</v>
          </cell>
          <cell r="N84">
            <v>15</v>
          </cell>
          <cell r="O84">
            <v>45719</v>
          </cell>
        </row>
        <row r="85">
          <cell r="C85" t="str">
            <v>16.6AQ</v>
          </cell>
          <cell r="D85" t="str">
            <v>16.6AQ</v>
          </cell>
          <cell r="E85" t="str">
            <v>16.6AQ</v>
          </cell>
          <cell r="F85" t="str">
            <v>AQ</v>
          </cell>
          <cell r="J85">
            <v>0.1051</v>
          </cell>
          <cell r="L85" t="str">
            <v>mg/L</v>
          </cell>
          <cell r="M85">
            <v>16</v>
          </cell>
          <cell r="N85">
            <v>16.600000000000001</v>
          </cell>
          <cell r="O85">
            <v>45719</v>
          </cell>
        </row>
        <row r="86">
          <cell r="C86" t="str">
            <v>17.6AQ</v>
          </cell>
          <cell r="D86" t="str">
            <v>17.6AQ</v>
          </cell>
          <cell r="E86" t="str">
            <v>17.6AQ</v>
          </cell>
          <cell r="F86" t="str">
            <v>AQ</v>
          </cell>
          <cell r="J86">
            <v>0.10630000000000001</v>
          </cell>
          <cell r="L86" t="str">
            <v>mg/L</v>
          </cell>
          <cell r="M86">
            <v>17</v>
          </cell>
          <cell r="N86">
            <v>17.600000000000001</v>
          </cell>
          <cell r="O86">
            <v>45719</v>
          </cell>
        </row>
        <row r="87">
          <cell r="C87" t="str">
            <v>1.7AQ</v>
          </cell>
          <cell r="D87" t="str">
            <v>1.7AQ</v>
          </cell>
          <cell r="E87" t="str">
            <v>1.7AQ</v>
          </cell>
          <cell r="F87" t="str">
            <v>AQ</v>
          </cell>
          <cell r="J87">
            <v>8.9249999999999996E-2</v>
          </cell>
          <cell r="L87" t="str">
            <v>mg/L</v>
          </cell>
          <cell r="M87">
            <v>1</v>
          </cell>
          <cell r="N87">
            <v>1.7</v>
          </cell>
          <cell r="O87">
            <v>45720</v>
          </cell>
        </row>
        <row r="88">
          <cell r="C88" t="str">
            <v>2.7AQ</v>
          </cell>
          <cell r="D88" t="str">
            <v>2.7AQ</v>
          </cell>
          <cell r="E88" t="str">
            <v>2.7AQ</v>
          </cell>
          <cell r="F88" t="str">
            <v>AQ</v>
          </cell>
          <cell r="J88">
            <v>9.8309999999999995E-2</v>
          </cell>
          <cell r="L88" t="str">
            <v>mg/L</v>
          </cell>
          <cell r="M88">
            <v>2</v>
          </cell>
          <cell r="N88">
            <v>2.7</v>
          </cell>
          <cell r="O88">
            <v>45720</v>
          </cell>
        </row>
        <row r="89">
          <cell r="C89" t="str">
            <v>3.7AQ</v>
          </cell>
          <cell r="D89" t="str">
            <v>3.7AQ</v>
          </cell>
          <cell r="E89" t="str">
            <v>3.7AQ</v>
          </cell>
          <cell r="F89" t="str">
            <v>AQ</v>
          </cell>
          <cell r="J89">
            <v>9.511E-2</v>
          </cell>
          <cell r="L89" t="str">
            <v>mg/L</v>
          </cell>
          <cell r="M89">
            <v>3</v>
          </cell>
          <cell r="N89">
            <v>3.7</v>
          </cell>
          <cell r="O89">
            <v>45720</v>
          </cell>
        </row>
        <row r="90">
          <cell r="C90" t="str">
            <v>1ppm</v>
          </cell>
          <cell r="D90" t="str">
            <v>1ppm</v>
          </cell>
          <cell r="E90" t="str">
            <v>1ppm</v>
          </cell>
          <cell r="F90" t="str">
            <v>1ppm</v>
          </cell>
          <cell r="J90">
            <v>0.47760000000000002</v>
          </cell>
          <cell r="L90" t="str">
            <v>mg/L</v>
          </cell>
          <cell r="M90">
            <v>4</v>
          </cell>
          <cell r="N90">
            <v>4.7</v>
          </cell>
          <cell r="O90">
            <v>45720</v>
          </cell>
        </row>
        <row r="91">
          <cell r="C91" t="str">
            <v>5ppm</v>
          </cell>
          <cell r="D91" t="str">
            <v>5ppm</v>
          </cell>
          <cell r="E91" t="str">
            <v>5ppm</v>
          </cell>
          <cell r="F91" t="str">
            <v>5ppm</v>
          </cell>
          <cell r="J91">
            <v>5.39</v>
          </cell>
          <cell r="L91" t="str">
            <v>mg/L</v>
          </cell>
          <cell r="M91">
            <v>5</v>
          </cell>
          <cell r="N91">
            <v>5.7</v>
          </cell>
          <cell r="O91">
            <v>45720</v>
          </cell>
        </row>
        <row r="92">
          <cell r="C92" t="str">
            <v>H_WJ02_1_DOC_NM_B</v>
          </cell>
          <cell r="D92" t="str">
            <v>H_WJ02_1_a_DOC_B</v>
          </cell>
          <cell r="E92" t="str">
            <v>WJ02_F3_a_DOC_B</v>
          </cell>
          <cell r="F92" t="str">
            <v>168_WJ02_F3_a_DOC_B</v>
          </cell>
          <cell r="J92">
            <v>6.9419999999999996E-2</v>
          </cell>
          <cell r="L92" t="str">
            <v>mg/L</v>
          </cell>
          <cell r="M92">
            <v>6</v>
          </cell>
          <cell r="N92">
            <v>6</v>
          </cell>
          <cell r="O92">
            <v>45720</v>
          </cell>
        </row>
        <row r="93">
          <cell r="C93" t="str">
            <v>H_WJ10_1_DOC_NM_B</v>
          </cell>
          <cell r="D93" t="str">
            <v>H_WJ10_1_a_DOC_B</v>
          </cell>
          <cell r="E93" t="str">
            <v>WJ10_F3_a_DOC_B</v>
          </cell>
          <cell r="F93" t="str">
            <v>68_WJ10_F3_a_DOC_B</v>
          </cell>
          <cell r="J93">
            <v>0.1019</v>
          </cell>
          <cell r="L93" t="str">
            <v>mg/L</v>
          </cell>
          <cell r="M93">
            <v>7</v>
          </cell>
          <cell r="N93">
            <v>7</v>
          </cell>
          <cell r="O93">
            <v>45720</v>
          </cell>
        </row>
        <row r="94">
          <cell r="C94" t="str">
            <v>H_HN01_1_DOC_NM_B</v>
          </cell>
          <cell r="D94" t="str">
            <v>H_HN01_1_a_DOC_B</v>
          </cell>
          <cell r="E94" t="str">
            <v>HN01_F3_a_DOC_B</v>
          </cell>
          <cell r="F94" t="str">
            <v>248_HN01_F3_a_DOC_B</v>
          </cell>
          <cell r="J94">
            <v>0.13239999999999999</v>
          </cell>
          <cell r="L94" t="str">
            <v>mg/L</v>
          </cell>
          <cell r="M94">
            <v>8</v>
          </cell>
          <cell r="N94">
            <v>8</v>
          </cell>
          <cell r="O94">
            <v>45720</v>
          </cell>
        </row>
        <row r="95">
          <cell r="C95" t="str">
            <v>H_WJ10_1_DOC_VM_B</v>
          </cell>
          <cell r="D95" t="str">
            <v>H_WJ10_1_m_DOC_B</v>
          </cell>
          <cell r="E95" t="str">
            <v>WJ10_F3_m_DOC_B</v>
          </cell>
          <cell r="F95" t="str">
            <v>18_WJ10_F3_m_DOC_B</v>
          </cell>
          <cell r="J95">
            <v>0.1168</v>
          </cell>
          <cell r="L95" t="str">
            <v>mg/L</v>
          </cell>
          <cell r="M95">
            <v>9</v>
          </cell>
          <cell r="N95">
            <v>9</v>
          </cell>
          <cell r="O95">
            <v>45720</v>
          </cell>
        </row>
        <row r="96">
          <cell r="C96" t="str">
            <v>H_KR01_1_DOC_VM_B</v>
          </cell>
          <cell r="D96" t="str">
            <v>H_KR01_1_m_DOC_B</v>
          </cell>
          <cell r="E96" t="str">
            <v>KR01_F3_m_DOC_B</v>
          </cell>
          <cell r="F96" t="str">
            <v>228_KR01_F3_m_DOC_B</v>
          </cell>
          <cell r="J96">
            <v>0.19919999999999999</v>
          </cell>
          <cell r="L96" t="str">
            <v>mg/L</v>
          </cell>
          <cell r="M96">
            <v>10</v>
          </cell>
          <cell r="N96">
            <v>10</v>
          </cell>
          <cell r="O96">
            <v>45720</v>
          </cell>
        </row>
        <row r="97">
          <cell r="C97" t="str">
            <v>H_HF01_1_DOC_VM_B</v>
          </cell>
          <cell r="D97" t="str">
            <v>H_HF01_1_m_DOC_B</v>
          </cell>
          <cell r="E97" t="str">
            <v>HF01_F3_m_DOC_B</v>
          </cell>
          <cell r="F97" t="str">
            <v>48_HF01_F3_m_DOC_B</v>
          </cell>
          <cell r="J97">
            <v>0.1913</v>
          </cell>
          <cell r="L97" t="str">
            <v>mg/L</v>
          </cell>
          <cell r="M97">
            <v>11</v>
          </cell>
          <cell r="N97">
            <v>11</v>
          </cell>
          <cell r="O97">
            <v>45720</v>
          </cell>
        </row>
        <row r="98">
          <cell r="C98" t="str">
            <v>H_ST02_1_DOC_VM_B</v>
          </cell>
          <cell r="D98" t="str">
            <v>H_ST02_1_m_DOC_B</v>
          </cell>
          <cell r="E98" t="str">
            <v>ST02_F3_m_DOC_B</v>
          </cell>
          <cell r="F98" t="str">
            <v>208_ST02_F3_m_DOC_B</v>
          </cell>
          <cell r="J98">
            <v>0.11600000000000001</v>
          </cell>
          <cell r="L98" t="str">
            <v>mg/L</v>
          </cell>
          <cell r="M98">
            <v>12</v>
          </cell>
          <cell r="N98">
            <v>12</v>
          </cell>
          <cell r="O98">
            <v>45720</v>
          </cell>
        </row>
        <row r="99">
          <cell r="C99" t="str">
            <v>H_WJ11_1_DOC_NM_B</v>
          </cell>
          <cell r="D99" t="str">
            <v>H_WJ11_1_a_DOC_B</v>
          </cell>
          <cell r="E99" t="str">
            <v>WJ11_F3_a_DOC_B</v>
          </cell>
          <cell r="F99" t="str">
            <v>78_WJ11_F3_a_DOC_B</v>
          </cell>
          <cell r="J99">
            <v>9.5729999999999996E-2</v>
          </cell>
          <cell r="L99" t="str">
            <v>mg/L</v>
          </cell>
          <cell r="M99">
            <v>13</v>
          </cell>
          <cell r="N99">
            <v>13</v>
          </cell>
          <cell r="O99">
            <v>45720</v>
          </cell>
        </row>
        <row r="100">
          <cell r="C100" t="str">
            <v>H_WJ00_1_DOC_NM_B</v>
          </cell>
          <cell r="D100" t="str">
            <v>H_WJ00_1_a_DOC_B</v>
          </cell>
          <cell r="E100" t="str">
            <v>WJ00_F3_a_DOC_B</v>
          </cell>
          <cell r="F100" t="str">
            <v>268_WJ00_F3_a_DOC_B</v>
          </cell>
          <cell r="J100">
            <v>4.521E-2</v>
          </cell>
          <cell r="L100" t="str">
            <v>mg/L</v>
          </cell>
          <cell r="M100">
            <v>14</v>
          </cell>
          <cell r="N100">
            <v>14</v>
          </cell>
          <cell r="O100">
            <v>45720</v>
          </cell>
        </row>
        <row r="101">
          <cell r="C101" t="str">
            <v>H_HF01_1_DOC_NM_B</v>
          </cell>
          <cell r="D101" t="str">
            <v>H_HF01_1_a_DOC_B</v>
          </cell>
          <cell r="E101" t="str">
            <v>HF01_F3_a_DOC_B</v>
          </cell>
          <cell r="F101" t="str">
            <v>98_HF01_F3_a_DOC_B</v>
          </cell>
          <cell r="J101">
            <v>0.26240000000000002</v>
          </cell>
          <cell r="L101" t="str">
            <v>mg/L</v>
          </cell>
          <cell r="M101">
            <v>15</v>
          </cell>
          <cell r="N101">
            <v>15</v>
          </cell>
          <cell r="O101">
            <v>45720</v>
          </cell>
        </row>
        <row r="102">
          <cell r="C102" t="str">
            <v>16.8AQ</v>
          </cell>
          <cell r="D102" t="str">
            <v>16.8AQ</v>
          </cell>
          <cell r="E102" t="str">
            <v>16.8AQ</v>
          </cell>
          <cell r="F102" t="str">
            <v>AQ</v>
          </cell>
          <cell r="J102">
            <v>0.12659999999999999</v>
          </cell>
          <cell r="L102" t="str">
            <v>mg/L</v>
          </cell>
          <cell r="M102">
            <v>16</v>
          </cell>
          <cell r="N102">
            <v>16.8</v>
          </cell>
          <cell r="O102">
            <v>45720</v>
          </cell>
        </row>
        <row r="103">
          <cell r="C103" t="str">
            <v>H_WJ01_1_DOC_NM_B</v>
          </cell>
          <cell r="D103" t="str">
            <v>H_WJ01_1_a_DOC_B</v>
          </cell>
          <cell r="E103" t="str">
            <v>WJ01_F3_a_DOC_B</v>
          </cell>
          <cell r="F103" t="str">
            <v>158_WJ01_F3_a_DOC_B</v>
          </cell>
          <cell r="J103">
            <v>6.4449999999999993E-2</v>
          </cell>
          <cell r="L103" t="str">
            <v>mg/L</v>
          </cell>
          <cell r="M103">
            <v>17</v>
          </cell>
          <cell r="N103">
            <v>17</v>
          </cell>
          <cell r="O103">
            <v>45720</v>
          </cell>
        </row>
        <row r="104">
          <cell r="C104" t="str">
            <v>H_WJ02_1_DOC_VM_B</v>
          </cell>
          <cell r="D104" t="str">
            <v>H_WJ02_1_m_DOC_B</v>
          </cell>
          <cell r="E104" t="str">
            <v>WJ02_F3_m_DOC_B</v>
          </cell>
          <cell r="F104" t="str">
            <v>118_WJ02_F3_m_DOC_B</v>
          </cell>
          <cell r="J104">
            <v>0.1055</v>
          </cell>
          <cell r="L104" t="str">
            <v>mg/L</v>
          </cell>
          <cell r="M104">
            <v>18</v>
          </cell>
          <cell r="N104">
            <v>18</v>
          </cell>
          <cell r="O104">
            <v>45720</v>
          </cell>
        </row>
        <row r="105">
          <cell r="C105" t="str">
            <v>H_WJ01_1_DOC_VM_B</v>
          </cell>
          <cell r="D105" t="str">
            <v>H_WJ01_1_m_DOC_B</v>
          </cell>
          <cell r="E105" t="str">
            <v>WJ01_F3_m_DOC_B</v>
          </cell>
          <cell r="F105" t="str">
            <v>108_WJ01_F3_m_DOC_B</v>
          </cell>
          <cell r="J105">
            <v>0.1008</v>
          </cell>
          <cell r="L105" t="str">
            <v>mg/L</v>
          </cell>
          <cell r="M105">
            <v>19</v>
          </cell>
          <cell r="N105">
            <v>19</v>
          </cell>
          <cell r="O105">
            <v>45720</v>
          </cell>
        </row>
        <row r="106">
          <cell r="C106" t="str">
            <v>H_WJ12_1_DOC_VM_B</v>
          </cell>
          <cell r="D106" t="str">
            <v>H_WJ12_1_m_DOC_B</v>
          </cell>
          <cell r="E106" t="str">
            <v>WJ12_F3_m_DOC_B</v>
          </cell>
          <cell r="F106" t="str">
            <v>38_WJ12_F3_m_DOC_B</v>
          </cell>
          <cell r="J106">
            <v>0.15870000000000001</v>
          </cell>
          <cell r="L106" t="str">
            <v>mg/L</v>
          </cell>
          <cell r="M106">
            <v>20</v>
          </cell>
          <cell r="N106">
            <v>20</v>
          </cell>
          <cell r="O106">
            <v>45720</v>
          </cell>
        </row>
        <row r="107">
          <cell r="C107" t="str">
            <v>H_WJ03_1_DOC_VM_B</v>
          </cell>
          <cell r="D107" t="str">
            <v>H_WJ03_1_m_DOC_B</v>
          </cell>
          <cell r="E107" t="str">
            <v>WJ03_F3_m_DOC_B</v>
          </cell>
          <cell r="F107" t="str">
            <v>128_WJ03_F3_m_DOC_B</v>
          </cell>
          <cell r="J107">
            <v>9.7059999999999994E-2</v>
          </cell>
          <cell r="L107" t="str">
            <v>mg/L</v>
          </cell>
          <cell r="M107">
            <v>21</v>
          </cell>
          <cell r="N107">
            <v>21</v>
          </cell>
          <cell r="O107">
            <v>45720</v>
          </cell>
        </row>
        <row r="108">
          <cell r="C108" t="str">
            <v>H_WJ03_1_DOC_NM_B</v>
          </cell>
          <cell r="D108" t="str">
            <v>H_WJ03_1_a_DOC_B</v>
          </cell>
          <cell r="E108" t="str">
            <v>WJ03_F3_a_DOC_B</v>
          </cell>
          <cell r="F108" t="str">
            <v>178_WJ03_F3_a_DOC_B</v>
          </cell>
          <cell r="J108">
            <v>3.884E-2</v>
          </cell>
          <cell r="L108" t="str">
            <v>mg/L</v>
          </cell>
          <cell r="M108">
            <v>22</v>
          </cell>
          <cell r="N108">
            <v>22</v>
          </cell>
          <cell r="O108">
            <v>45720</v>
          </cell>
        </row>
        <row r="109">
          <cell r="C109" t="str">
            <v>F8_S1_SNO_4_DOC_B</v>
          </cell>
          <cell r="D109" t="str">
            <v>F8_S1_SNO_4_DOC_B</v>
          </cell>
          <cell r="E109" t="str">
            <v>F8_S1_SNO_4_DOC_B</v>
          </cell>
          <cell r="F109" t="str">
            <v>F8_S1_SNO_4_DOC_B</v>
          </cell>
          <cell r="J109">
            <v>8.1699999999999995E-2</v>
          </cell>
          <cell r="L109" t="str">
            <v>mg/L</v>
          </cell>
          <cell r="M109">
            <v>23</v>
          </cell>
          <cell r="N109">
            <v>23</v>
          </cell>
          <cell r="O109">
            <v>45720</v>
          </cell>
        </row>
        <row r="110">
          <cell r="C110" t="str">
            <v>F8_R1_PRE_DOC_B</v>
          </cell>
          <cell r="D110" t="str">
            <v>F8_R1_PRE_DOC_B</v>
          </cell>
          <cell r="E110" t="str">
            <v>F8_R1_PRE_DOC_B</v>
          </cell>
          <cell r="F110" t="str">
            <v>F8_R1_PRE_DOC_B</v>
          </cell>
          <cell r="J110">
            <v>0.19570000000000001</v>
          </cell>
          <cell r="L110" t="str">
            <v>mg/L</v>
          </cell>
          <cell r="M110">
            <v>24</v>
          </cell>
          <cell r="N110">
            <v>24</v>
          </cell>
          <cell r="O110">
            <v>45720</v>
          </cell>
        </row>
        <row r="111">
          <cell r="C111" t="str">
            <v>F8_GW_3_DOC_B</v>
          </cell>
          <cell r="D111" t="str">
            <v>F8_GW_3_DOC_B</v>
          </cell>
          <cell r="E111" t="str">
            <v>F8_GW_3_DOC_B</v>
          </cell>
          <cell r="F111" t="str">
            <v>F8_GW_3_DOC_B</v>
          </cell>
          <cell r="J111">
            <v>9.6420000000000006E-2</v>
          </cell>
          <cell r="L111" t="str">
            <v>mg/L</v>
          </cell>
          <cell r="M111">
            <v>25</v>
          </cell>
          <cell r="N111">
            <v>25</v>
          </cell>
          <cell r="O111">
            <v>45720</v>
          </cell>
        </row>
        <row r="112">
          <cell r="C112" t="str">
            <v>26.8AQ</v>
          </cell>
          <cell r="D112" t="str">
            <v>26.8AQ</v>
          </cell>
          <cell r="E112" t="str">
            <v>26.8AQ</v>
          </cell>
          <cell r="F112" t="str">
            <v>AQ</v>
          </cell>
          <cell r="J112">
            <v>0.1106</v>
          </cell>
          <cell r="L112" t="str">
            <v>mg/L</v>
          </cell>
          <cell r="M112">
            <v>26</v>
          </cell>
          <cell r="N112">
            <v>26.8</v>
          </cell>
          <cell r="O112">
            <v>45720</v>
          </cell>
        </row>
        <row r="113">
          <cell r="C113" t="str">
            <v>F8_NFL_1_DOC_B</v>
          </cell>
          <cell r="D113" t="str">
            <v>F8_NFL_1_DOC_B</v>
          </cell>
          <cell r="E113" t="str">
            <v>F8_NFL_1_DOC_B</v>
          </cell>
          <cell r="F113" t="str">
            <v>F8_NFL_1_DOC_B</v>
          </cell>
          <cell r="J113">
            <v>0.192</v>
          </cell>
          <cell r="L113" t="str">
            <v>mg/L</v>
          </cell>
          <cell r="M113">
            <v>27</v>
          </cell>
          <cell r="N113">
            <v>27</v>
          </cell>
          <cell r="O113">
            <v>45720</v>
          </cell>
        </row>
        <row r="114">
          <cell r="C114" t="str">
            <v>F8_R2_ICE_4_DOC_B</v>
          </cell>
          <cell r="D114" t="str">
            <v>F8_R2_ICE_4_DOC_B</v>
          </cell>
          <cell r="E114" t="str">
            <v>F8_R2_ICE_4_DOC_B</v>
          </cell>
          <cell r="F114" t="str">
            <v>F8_R2_ICE_4_DOC_B</v>
          </cell>
          <cell r="J114">
            <v>0.12889999999999999</v>
          </cell>
          <cell r="L114" t="str">
            <v>mg/L</v>
          </cell>
          <cell r="M114">
            <v>28</v>
          </cell>
          <cell r="N114">
            <v>28</v>
          </cell>
          <cell r="O114">
            <v>45720</v>
          </cell>
        </row>
        <row r="115">
          <cell r="C115" t="str">
            <v>F8_R23_RIV_SS_DOC_B</v>
          </cell>
          <cell r="D115" t="str">
            <v>F8_R23_RIV_SS_DOC_B</v>
          </cell>
          <cell r="E115" t="str">
            <v>F8_R23_RIV_SS_DOC_B</v>
          </cell>
          <cell r="F115" t="str">
            <v>F8_R23_RIV_SS_DOC_B</v>
          </cell>
          <cell r="J115">
            <v>0.104</v>
          </cell>
          <cell r="L115" t="str">
            <v>mg/L</v>
          </cell>
          <cell r="M115">
            <v>29</v>
          </cell>
          <cell r="N115">
            <v>29</v>
          </cell>
          <cell r="O115">
            <v>45720</v>
          </cell>
        </row>
        <row r="116">
          <cell r="C116" t="str">
            <v>F8_R16_RIV_SS_DOC_B</v>
          </cell>
          <cell r="D116" t="str">
            <v>F8_R16_RIV_SS_DOC_B</v>
          </cell>
          <cell r="E116" t="str">
            <v>F8_R16_RIV_SS_DOC_B</v>
          </cell>
          <cell r="F116" t="str">
            <v>F8_R16_RIV_SS_DOC_B</v>
          </cell>
          <cell r="J116">
            <v>8.3519999999999997E-2</v>
          </cell>
          <cell r="L116" t="str">
            <v>mg/L</v>
          </cell>
          <cell r="M116">
            <v>30</v>
          </cell>
          <cell r="N116">
            <v>30</v>
          </cell>
          <cell r="O116">
            <v>45720</v>
          </cell>
        </row>
        <row r="117">
          <cell r="C117" t="str">
            <v>F8_R1_SUP_1_DOC_B</v>
          </cell>
          <cell r="D117" t="str">
            <v>F8_R1_SUP_1_DOC_B</v>
          </cell>
          <cell r="E117" t="str">
            <v>F8_R1_SUP_1_DOC_B</v>
          </cell>
          <cell r="F117" t="str">
            <v>F8_R1_SUP_1_DOC_B</v>
          </cell>
          <cell r="J117">
            <v>9.4479999999999995E-2</v>
          </cell>
          <cell r="L117" t="str">
            <v>mg/L</v>
          </cell>
          <cell r="M117">
            <v>31</v>
          </cell>
          <cell r="N117">
            <v>31</v>
          </cell>
          <cell r="O117">
            <v>45720</v>
          </cell>
        </row>
        <row r="118">
          <cell r="C118" t="str">
            <v>F8_R2_SUP_1_DOC__B</v>
          </cell>
          <cell r="D118" t="str">
            <v>F8_R2_SUP_1_DOC__B</v>
          </cell>
          <cell r="E118" t="str">
            <v>F8_R2_SUP_1_DOC__B</v>
          </cell>
          <cell r="F118" t="str">
            <v>F8_R2_SUP_1_DOC__B</v>
          </cell>
          <cell r="J118">
            <v>4.9730000000000003E-2</v>
          </cell>
          <cell r="L118" t="str">
            <v>mg/L</v>
          </cell>
          <cell r="M118">
            <v>32</v>
          </cell>
          <cell r="N118">
            <v>32</v>
          </cell>
          <cell r="O118">
            <v>45720</v>
          </cell>
        </row>
        <row r="119">
          <cell r="C119" t="str">
            <v>F8_R12_RIV_MD_DOC_B</v>
          </cell>
          <cell r="D119" t="str">
            <v>F8_R12_RIV_MD_DOC_B</v>
          </cell>
          <cell r="E119" t="str">
            <v>F8_R12_RIV_MD_DOC_B</v>
          </cell>
          <cell r="F119" t="str">
            <v>F8_R12_RIV_MD_DOC_B</v>
          </cell>
          <cell r="J119">
            <v>4.759E-2</v>
          </cell>
          <cell r="L119" t="str">
            <v>mg/L</v>
          </cell>
          <cell r="M119">
            <v>33</v>
          </cell>
          <cell r="N119">
            <v>33</v>
          </cell>
          <cell r="O119">
            <v>45720</v>
          </cell>
        </row>
        <row r="120">
          <cell r="C120" t="str">
            <v>F8_S11_RIV_SR_DOC_B</v>
          </cell>
          <cell r="D120" t="str">
            <v>F8_S11_RIV_SR_DOC_B</v>
          </cell>
          <cell r="E120" t="str">
            <v>F8_S11_RIV_SR_DOC_B</v>
          </cell>
          <cell r="F120" t="str">
            <v>F8_S11_RIV_SR_DOC_B</v>
          </cell>
          <cell r="J120">
            <v>5.8020000000000002E-2</v>
          </cell>
          <cell r="L120" t="str">
            <v>mg/L</v>
          </cell>
          <cell r="M120">
            <v>34</v>
          </cell>
          <cell r="N120">
            <v>34</v>
          </cell>
          <cell r="O120">
            <v>45720</v>
          </cell>
        </row>
        <row r="121">
          <cell r="C121" t="str">
            <v>F8_R25_RIV_MD_DOC_B</v>
          </cell>
          <cell r="D121" t="str">
            <v>F8_R25_RIV_MD_DOC_B</v>
          </cell>
          <cell r="E121" t="str">
            <v>F8_R25_RIV_MD_DOC_B</v>
          </cell>
          <cell r="F121" t="str">
            <v>F8_R25_RIV_MD_DOC_B</v>
          </cell>
          <cell r="J121">
            <v>0.11990000000000001</v>
          </cell>
          <cell r="L121" t="str">
            <v>mg/L</v>
          </cell>
          <cell r="M121">
            <v>35</v>
          </cell>
          <cell r="N121">
            <v>35</v>
          </cell>
          <cell r="O121">
            <v>45720</v>
          </cell>
        </row>
        <row r="122">
          <cell r="C122" t="str">
            <v>F8_R2_SUP_2_DOC_B</v>
          </cell>
          <cell r="D122" t="str">
            <v>F8_R2_SUP_2_DOC_B</v>
          </cell>
          <cell r="E122" t="str">
            <v>F8_R2_SUP_2_DOC_B</v>
          </cell>
          <cell r="F122" t="str">
            <v>F8_R2_SUP_2_DOC_B</v>
          </cell>
          <cell r="J122">
            <v>6.8040000000000003E-2</v>
          </cell>
          <cell r="L122" t="str">
            <v>mg/L</v>
          </cell>
          <cell r="M122">
            <v>36</v>
          </cell>
          <cell r="N122">
            <v>36</v>
          </cell>
          <cell r="O122">
            <v>45720</v>
          </cell>
        </row>
        <row r="123">
          <cell r="C123" t="str">
            <v>37.8AQ</v>
          </cell>
          <cell r="D123" t="str">
            <v>37.8AQ</v>
          </cell>
          <cell r="E123" t="str">
            <v>37.8AQ</v>
          </cell>
          <cell r="F123" t="str">
            <v>AQ</v>
          </cell>
          <cell r="J123">
            <v>9.0859999999999996E-2</v>
          </cell>
          <cell r="L123" t="str">
            <v>mg/L</v>
          </cell>
          <cell r="M123">
            <v>37</v>
          </cell>
          <cell r="N123">
            <v>37.799999999999997</v>
          </cell>
          <cell r="O123">
            <v>45720</v>
          </cell>
        </row>
        <row r="124">
          <cell r="C124" t="str">
            <v>F8_R24_RIV_SR_DOC_B</v>
          </cell>
          <cell r="D124" t="str">
            <v>F8_R24_RIV_SR_DOC_B</v>
          </cell>
          <cell r="E124" t="str">
            <v>F8_R24_RIV_SR_DOC_B</v>
          </cell>
          <cell r="F124" t="str">
            <v>F8_R24_RIV_SR_DOC_B</v>
          </cell>
          <cell r="J124">
            <v>6.6960000000000006E-2</v>
          </cell>
          <cell r="L124" t="str">
            <v>mg/L</v>
          </cell>
          <cell r="M124">
            <v>38</v>
          </cell>
          <cell r="N124">
            <v>38</v>
          </cell>
          <cell r="O124">
            <v>45720</v>
          </cell>
        </row>
        <row r="125">
          <cell r="C125" t="str">
            <v>F8_G4_SNO_1_DOC_B</v>
          </cell>
          <cell r="D125" t="str">
            <v>F8_G4_SNO_1_DOC_B</v>
          </cell>
          <cell r="E125" t="str">
            <v>F8_G4_SNO_1_DOC_B</v>
          </cell>
          <cell r="F125" t="str">
            <v>F8_G4_SNO_1_DOC_B</v>
          </cell>
          <cell r="J125">
            <v>9.8839999999999997E-2</v>
          </cell>
          <cell r="L125" t="str">
            <v>mg/L</v>
          </cell>
          <cell r="M125">
            <v>39</v>
          </cell>
          <cell r="N125">
            <v>39</v>
          </cell>
          <cell r="O125">
            <v>45720</v>
          </cell>
        </row>
        <row r="126">
          <cell r="C126" t="str">
            <v>F8_S1_ICE_4_DOC_B</v>
          </cell>
          <cell r="D126" t="str">
            <v>F8_S1_ICE_4_DOC_B</v>
          </cell>
          <cell r="E126" t="str">
            <v>F8_S1_ICE_4_DOC_B</v>
          </cell>
          <cell r="F126" t="str">
            <v>F8_S1_ICE_4_DOC_B</v>
          </cell>
          <cell r="J126">
            <v>8.4739999999999996E-2</v>
          </cell>
          <cell r="L126" t="str">
            <v>mg/L</v>
          </cell>
          <cell r="M126">
            <v>40</v>
          </cell>
          <cell r="N126">
            <v>40</v>
          </cell>
          <cell r="O126">
            <v>45720</v>
          </cell>
        </row>
        <row r="127">
          <cell r="C127" t="str">
            <v>F8_G4_SNO_2_DOC_B</v>
          </cell>
          <cell r="D127" t="str">
            <v>F8_G4_SNO_2_DOC_B</v>
          </cell>
          <cell r="E127" t="str">
            <v>F8_G4_SNO_2_DOC_B</v>
          </cell>
          <cell r="F127" t="str">
            <v>F8_G4_SNO_2_DOC_B</v>
          </cell>
          <cell r="J127">
            <v>0.12239999999999999</v>
          </cell>
          <cell r="L127" t="str">
            <v>mg/L</v>
          </cell>
          <cell r="M127">
            <v>41</v>
          </cell>
          <cell r="N127">
            <v>41</v>
          </cell>
          <cell r="O127">
            <v>45720</v>
          </cell>
        </row>
        <row r="128">
          <cell r="C128" t="str">
            <v>F8_R12_PRE_DOC_B</v>
          </cell>
          <cell r="D128" t="str">
            <v>F8_R12_PRE_DOC_B</v>
          </cell>
          <cell r="E128" t="str">
            <v>F8_R12_PRE_DOC_B</v>
          </cell>
          <cell r="F128" t="str">
            <v>F8_R12_PRE_DOC_B</v>
          </cell>
          <cell r="J128">
            <v>0.83199999999999996</v>
          </cell>
          <cell r="L128" t="str">
            <v>mg/L</v>
          </cell>
          <cell r="M128">
            <v>42</v>
          </cell>
          <cell r="N128">
            <v>42</v>
          </cell>
          <cell r="O128">
            <v>45720</v>
          </cell>
        </row>
        <row r="129">
          <cell r="C129" t="str">
            <v>F8_R1_ICE_4_DOC_B</v>
          </cell>
          <cell r="D129" t="str">
            <v>F8_R1_ICE_4_DOC_B</v>
          </cell>
          <cell r="E129" t="str">
            <v>F8_R1_ICE_4_DOC_B</v>
          </cell>
          <cell r="F129" t="str">
            <v>F8_R1_ICE_4_DOC_B</v>
          </cell>
          <cell r="J129">
            <v>9.919E-2</v>
          </cell>
          <cell r="L129" t="str">
            <v>mg/L</v>
          </cell>
          <cell r="M129">
            <v>43</v>
          </cell>
          <cell r="N129">
            <v>43</v>
          </cell>
          <cell r="O129">
            <v>45720</v>
          </cell>
        </row>
        <row r="130">
          <cell r="C130" t="str">
            <v>F8_R11_RIV_SR_DOC_B</v>
          </cell>
          <cell r="D130" t="str">
            <v>F8_R11_RIV_SR_DOC_B</v>
          </cell>
          <cell r="E130" t="str">
            <v>F8_R11_RIV_SR_DOC_B</v>
          </cell>
          <cell r="F130" t="str">
            <v>F8_R11_RIV_SR_DOC_B</v>
          </cell>
          <cell r="J130">
            <v>8.9950000000000002E-2</v>
          </cell>
          <cell r="L130" t="str">
            <v>mg/L</v>
          </cell>
          <cell r="M130">
            <v>44</v>
          </cell>
          <cell r="N130">
            <v>44</v>
          </cell>
          <cell r="O130">
            <v>45720</v>
          </cell>
        </row>
        <row r="131">
          <cell r="C131" t="str">
            <v>F8_S13_RIV_SS_DOC_B</v>
          </cell>
          <cell r="D131" t="str">
            <v>F8_S13_RIV_SS_DOC_B</v>
          </cell>
          <cell r="E131" t="str">
            <v>F8_S13_RIV_SS_DOC_B</v>
          </cell>
          <cell r="F131" t="str">
            <v>F8_S13_RIV_SS_DOC_B</v>
          </cell>
          <cell r="J131">
            <v>5.5870000000000003E-2</v>
          </cell>
          <cell r="L131" t="str">
            <v>mg/L</v>
          </cell>
          <cell r="M131">
            <v>45</v>
          </cell>
          <cell r="N131">
            <v>45</v>
          </cell>
          <cell r="O131">
            <v>45720</v>
          </cell>
        </row>
        <row r="132">
          <cell r="C132" t="str">
            <v>F8_S12_RIV_MD_DOC_B</v>
          </cell>
          <cell r="D132" t="str">
            <v>F8_S12_RIV_MD_DOC_B</v>
          </cell>
          <cell r="E132" t="str">
            <v>F8_S12_RIV_MD_DOC_B</v>
          </cell>
          <cell r="F132" t="str">
            <v>F8_S12_RIV_MD_DOC_B</v>
          </cell>
          <cell r="J132">
            <v>7.8219999999999998E-2</v>
          </cell>
          <cell r="L132" t="str">
            <v>mg/L</v>
          </cell>
          <cell r="M132">
            <v>46</v>
          </cell>
          <cell r="N132">
            <v>46</v>
          </cell>
          <cell r="O132">
            <v>45720</v>
          </cell>
        </row>
        <row r="133">
          <cell r="C133" t="str">
            <v>F8_R1_RIV_SS_BDOC_0_B</v>
          </cell>
          <cell r="D133" t="str">
            <v>F8_R1_RIV_SS_BDOC_0_B</v>
          </cell>
          <cell r="E133" t="str">
            <v>F8_R1_RIV_SS_BDOC_0_B</v>
          </cell>
          <cell r="F133" t="str">
            <v>F8_R1_RIV_SS_BDOC_0_B</v>
          </cell>
          <cell r="J133">
            <v>3.2140000000000002E-2</v>
          </cell>
          <cell r="L133" t="str">
            <v>mg/L</v>
          </cell>
          <cell r="M133">
            <v>47</v>
          </cell>
          <cell r="N133">
            <v>47</v>
          </cell>
          <cell r="O133">
            <v>45720</v>
          </cell>
        </row>
        <row r="134">
          <cell r="C134" t="str">
            <v>48.8AQ</v>
          </cell>
          <cell r="D134" t="str">
            <v>48.8AQ</v>
          </cell>
          <cell r="E134" t="str">
            <v>48.8AQ</v>
          </cell>
          <cell r="F134" t="str">
            <v>AQ</v>
          </cell>
          <cell r="J134">
            <v>7.0610000000000006E-2</v>
          </cell>
          <cell r="L134" t="str">
            <v>mg/L</v>
          </cell>
          <cell r="M134">
            <v>48</v>
          </cell>
          <cell r="N134">
            <v>48.8</v>
          </cell>
          <cell r="O134">
            <v>45720</v>
          </cell>
        </row>
        <row r="135">
          <cell r="C135" t="str">
            <v>F8_S1_SNO_3_DOC_B</v>
          </cell>
          <cell r="D135" t="str">
            <v>F8_S1_SNO_3_DOC_B</v>
          </cell>
          <cell r="E135" t="str">
            <v>F8_S1_SNO_3_DOC_B</v>
          </cell>
          <cell r="F135" t="str">
            <v>F8_S1_SNO_3_DOC_B</v>
          </cell>
          <cell r="J135">
            <v>0.10349999999999999</v>
          </cell>
          <cell r="L135" t="str">
            <v>mg/L</v>
          </cell>
          <cell r="M135">
            <v>49</v>
          </cell>
          <cell r="N135">
            <v>49</v>
          </cell>
          <cell r="O135">
            <v>45720</v>
          </cell>
        </row>
        <row r="136">
          <cell r="C136" t="str">
            <v>F8_GW_2_DOC_B</v>
          </cell>
          <cell r="D136" t="str">
            <v>F8_GW_2_DOC_B</v>
          </cell>
          <cell r="E136" t="str">
            <v>F8_GW_2_DOC_B</v>
          </cell>
          <cell r="F136" t="str">
            <v>F8_GW_2_DOC_B</v>
          </cell>
          <cell r="J136">
            <v>6.5820000000000004E-2</v>
          </cell>
          <cell r="L136" t="str">
            <v>mg/L</v>
          </cell>
          <cell r="M136">
            <v>50</v>
          </cell>
          <cell r="N136">
            <v>50</v>
          </cell>
          <cell r="O136">
            <v>45720</v>
          </cell>
        </row>
        <row r="137">
          <cell r="C137" t="str">
            <v>F8_R1_RIV_MD_BDOC_0_B</v>
          </cell>
          <cell r="D137" t="str">
            <v>F8_R1_RIV_MD_BDOC_0_B</v>
          </cell>
          <cell r="E137" t="str">
            <v>F8_R1_RIV_MD_BDOC_0_B</v>
          </cell>
          <cell r="F137" t="str">
            <v>F8_R1_RIV_MD_BDOC_0_B</v>
          </cell>
          <cell r="J137">
            <v>9.2749999999999999E-2</v>
          </cell>
          <cell r="L137" t="str">
            <v>mg/L</v>
          </cell>
          <cell r="M137">
            <v>51</v>
          </cell>
          <cell r="N137">
            <v>51</v>
          </cell>
          <cell r="O137">
            <v>45720</v>
          </cell>
        </row>
        <row r="138">
          <cell r="C138" t="str">
            <v>F8_GW_1_DOC_B</v>
          </cell>
          <cell r="D138" t="str">
            <v>F8_GW_1_DOC_B</v>
          </cell>
          <cell r="E138" t="str">
            <v>F8_GW_1_DOC_B</v>
          </cell>
          <cell r="F138" t="str">
            <v>F8_GW_1_DOC_B</v>
          </cell>
          <cell r="J138">
            <v>7.707E-2</v>
          </cell>
          <cell r="L138" t="str">
            <v>mg/L</v>
          </cell>
          <cell r="M138">
            <v>52</v>
          </cell>
          <cell r="N138">
            <v>52</v>
          </cell>
          <cell r="O138">
            <v>45720</v>
          </cell>
        </row>
        <row r="139">
          <cell r="C139" t="str">
            <v>F8_R14_RIV_SR_DOC_B</v>
          </cell>
          <cell r="D139" t="str">
            <v>F8_R14_RIV_SR_DOC_B</v>
          </cell>
          <cell r="E139" t="str">
            <v>F8_R14_RIV_SR_DOC_B</v>
          </cell>
          <cell r="F139" t="str">
            <v>F8_R14_RIV_SR_DOC_B</v>
          </cell>
          <cell r="J139">
            <v>9.1740000000000002E-2</v>
          </cell>
          <cell r="L139" t="str">
            <v>mg/L</v>
          </cell>
          <cell r="M139">
            <v>53</v>
          </cell>
          <cell r="N139">
            <v>53</v>
          </cell>
          <cell r="O139">
            <v>45720</v>
          </cell>
        </row>
        <row r="140">
          <cell r="C140" t="str">
            <v>F8_R2_ICE_5_DOC_B</v>
          </cell>
          <cell r="D140" t="str">
            <v>F8_R2_ICE_5_DOC_B</v>
          </cell>
          <cell r="E140" t="str">
            <v>F8_R2_ICE_5_DOC_B</v>
          </cell>
          <cell r="F140" t="str">
            <v>F8_R2_ICE_5_DOC_B</v>
          </cell>
          <cell r="J140">
            <v>9.1450000000000004E-2</v>
          </cell>
          <cell r="L140" t="str">
            <v>mg/L</v>
          </cell>
          <cell r="M140">
            <v>54</v>
          </cell>
          <cell r="N140">
            <v>54</v>
          </cell>
          <cell r="O140">
            <v>45720</v>
          </cell>
        </row>
        <row r="141">
          <cell r="C141" t="str">
            <v>F8_R26_RIV_SS_DOC_B</v>
          </cell>
          <cell r="D141" t="str">
            <v>F8_R26_RIV_SS_DOC_B</v>
          </cell>
          <cell r="E141" t="str">
            <v>F8_R26_RIV_SS_DOC_B</v>
          </cell>
          <cell r="F141" t="str">
            <v>F8_R26_RIV_SS_DOC_B</v>
          </cell>
          <cell r="J141">
            <v>0.13500000000000001</v>
          </cell>
          <cell r="L141" t="str">
            <v>mg/L</v>
          </cell>
          <cell r="M141">
            <v>55</v>
          </cell>
          <cell r="N141">
            <v>55</v>
          </cell>
          <cell r="O141">
            <v>45720</v>
          </cell>
        </row>
        <row r="142">
          <cell r="C142" t="str">
            <v>F8_R15_RIV_MD_DOC_B</v>
          </cell>
          <cell r="D142" t="str">
            <v>F8_R15_RIV_MD_DOC_B</v>
          </cell>
          <cell r="E142" t="str">
            <v>F8_R15_RIV_MD_DOC_B</v>
          </cell>
          <cell r="F142" t="str">
            <v>F8_R15_RIV_MD_DOC_B</v>
          </cell>
          <cell r="J142">
            <v>6.2960000000000002E-2</v>
          </cell>
          <cell r="L142" t="str">
            <v>mg/L</v>
          </cell>
          <cell r="M142">
            <v>56</v>
          </cell>
          <cell r="N142">
            <v>56</v>
          </cell>
          <cell r="O142">
            <v>45720</v>
          </cell>
        </row>
        <row r="143">
          <cell r="C143" t="str">
            <v>F8_R22_RIV_MD_DOC_B</v>
          </cell>
          <cell r="D143" t="str">
            <v>F8_R22_RIV_MD_DOC_B</v>
          </cell>
          <cell r="E143" t="str">
            <v>F8_R22_RIV_MD_DOC_B</v>
          </cell>
          <cell r="F143" t="str">
            <v>F8_R22_RIV_MD_DOC_B</v>
          </cell>
          <cell r="J143">
            <v>0.12379999999999999</v>
          </cell>
          <cell r="L143" t="str">
            <v>mg/L</v>
          </cell>
          <cell r="M143">
            <v>57</v>
          </cell>
          <cell r="N143">
            <v>57</v>
          </cell>
          <cell r="O143">
            <v>45720</v>
          </cell>
        </row>
        <row r="144">
          <cell r="C144" t="str">
            <v>F8_S2_SNO_1_DOC_B</v>
          </cell>
          <cell r="D144" t="str">
            <v>F8_S2_SNO_1_DOC_B</v>
          </cell>
          <cell r="E144" t="str">
            <v>F8_S2_SNO_1_DOC_B</v>
          </cell>
          <cell r="F144" t="str">
            <v>F8_S2_SNO_1_DOC_B</v>
          </cell>
          <cell r="J144">
            <v>8.1699999999999995E-2</v>
          </cell>
          <cell r="L144" t="str">
            <v>mg/L</v>
          </cell>
          <cell r="M144">
            <v>58</v>
          </cell>
          <cell r="N144">
            <v>58</v>
          </cell>
          <cell r="O144">
            <v>45720</v>
          </cell>
        </row>
        <row r="145">
          <cell r="C145" t="str">
            <v>59.8AQ</v>
          </cell>
          <cell r="D145" t="str">
            <v>59.8AQ</v>
          </cell>
          <cell r="E145" t="str">
            <v>59.8AQ</v>
          </cell>
          <cell r="F145" t="str">
            <v>AQ</v>
          </cell>
          <cell r="J145">
            <v>0.1014</v>
          </cell>
          <cell r="L145" t="str">
            <v>mg/L</v>
          </cell>
          <cell r="M145">
            <v>59</v>
          </cell>
          <cell r="N145">
            <v>59.8</v>
          </cell>
          <cell r="O145">
            <v>45720</v>
          </cell>
        </row>
        <row r="146">
          <cell r="C146" t="str">
            <v>F8_R13_SS_DOC_B</v>
          </cell>
          <cell r="D146" t="str">
            <v>F8_R13_SS_DOC_B</v>
          </cell>
          <cell r="E146" t="str">
            <v>F8_R13_SS_DOC_B</v>
          </cell>
          <cell r="F146" t="str">
            <v>F8_R13_SS_DOC_B</v>
          </cell>
          <cell r="J146">
            <v>6.5920000000000006E-2</v>
          </cell>
          <cell r="L146" t="str">
            <v>mg/L</v>
          </cell>
          <cell r="M146">
            <v>60</v>
          </cell>
          <cell r="N146">
            <v>60</v>
          </cell>
          <cell r="O146">
            <v>45720</v>
          </cell>
        </row>
        <row r="147">
          <cell r="C147" t="str">
            <v>F8_R1_ICE_5_DOC_B</v>
          </cell>
          <cell r="D147" t="str">
            <v>F8_R1_ICE_5_DOC_B</v>
          </cell>
          <cell r="E147" t="str">
            <v>F8_R1_ICE_5_DOC_B</v>
          </cell>
          <cell r="F147" t="str">
            <v>F8_R1_ICE_5_DOC_B</v>
          </cell>
          <cell r="J147">
            <v>9.8229999999999998E-2</v>
          </cell>
          <cell r="L147" t="str">
            <v>mg/L</v>
          </cell>
          <cell r="M147">
            <v>61</v>
          </cell>
          <cell r="N147">
            <v>61</v>
          </cell>
          <cell r="O147">
            <v>45720</v>
          </cell>
        </row>
        <row r="148">
          <cell r="C148" t="str">
            <v>1.9AQ</v>
          </cell>
          <cell r="D148" t="str">
            <v>1.9AQ</v>
          </cell>
          <cell r="E148" t="str">
            <v>1.9AQ</v>
          </cell>
          <cell r="F148" t="str">
            <v>AQ</v>
          </cell>
          <cell r="J148">
            <v>4.394E-2</v>
          </cell>
          <cell r="L148" t="str">
            <v>mg/L</v>
          </cell>
          <cell r="M148">
            <v>1</v>
          </cell>
          <cell r="N148">
            <v>1.9</v>
          </cell>
          <cell r="O148">
            <v>45720</v>
          </cell>
        </row>
        <row r="149">
          <cell r="C149" t="str">
            <v>2.9AQ</v>
          </cell>
          <cell r="D149" t="str">
            <v>2.9AQ</v>
          </cell>
          <cell r="E149" t="str">
            <v>2.9AQ</v>
          </cell>
          <cell r="F149" t="str">
            <v>AQ</v>
          </cell>
          <cell r="J149">
            <v>8.9370000000000005E-2</v>
          </cell>
          <cell r="L149" t="str">
            <v>mg/L</v>
          </cell>
          <cell r="M149">
            <v>2</v>
          </cell>
          <cell r="N149">
            <v>2.9</v>
          </cell>
          <cell r="O149">
            <v>45720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_240828_Sophia"/>
      <sheetName val="TOC_240828_Sophi"/>
      <sheetName val="Tabelle1"/>
      <sheetName val="Exo_Sonde_Site_Date"/>
      <sheetName val="KorEXO Measurement File Export "/>
      <sheetName val="CO2_1"/>
    </sheetNames>
    <sheetDataSet>
      <sheetData sheetId="0">
        <row r="11">
          <cell r="C11" t="str">
            <v>Probenname</v>
          </cell>
          <cell r="D11" t="str">
            <v>ProbenID</v>
          </cell>
          <cell r="E11" t="str">
            <v>Ergebnis(TOC)</v>
          </cell>
          <cell r="F11" t="str">
            <v>Ergebnis(TC)</v>
          </cell>
          <cell r="G11" t="str">
            <v>Ergebnis(IC)</v>
          </cell>
          <cell r="H11" t="str">
            <v>Ergebnis(POC)</v>
          </cell>
          <cell r="I11" t="str">
            <v>Ergebnis(NPOC)</v>
          </cell>
        </row>
        <row r="12">
          <cell r="C12" t="str">
            <v>AQ</v>
          </cell>
          <cell r="I12">
            <v>0.18529999999999999</v>
          </cell>
        </row>
        <row r="13">
          <cell r="C13" t="str">
            <v>AQ</v>
          </cell>
          <cell r="I13">
            <v>0.2203</v>
          </cell>
        </row>
        <row r="14">
          <cell r="C14" t="str">
            <v>F6_S5_1_BDOC_VM_B</v>
          </cell>
          <cell r="I14">
            <v>0.1615</v>
          </cell>
        </row>
        <row r="15">
          <cell r="C15" t="str">
            <v>F6_S1_1_BDOC_NM_A</v>
          </cell>
          <cell r="I15">
            <v>0.152</v>
          </cell>
        </row>
        <row r="16">
          <cell r="C16" t="str">
            <v>F6_S5_1_BDOC_VM_A</v>
          </cell>
          <cell r="I16">
            <v>0.14849999999999999</v>
          </cell>
        </row>
        <row r="17">
          <cell r="C17" t="str">
            <v>F6_S7_1_BDOC_VM_A</v>
          </cell>
          <cell r="I17">
            <v>0.1321</v>
          </cell>
        </row>
        <row r="18">
          <cell r="C18" t="str">
            <v>F6_S3_1_BDOC_NM_A</v>
          </cell>
          <cell r="I18">
            <v>0.12790000000000001</v>
          </cell>
        </row>
        <row r="19">
          <cell r="C19" t="str">
            <v>F6_S7_1_BDOC_VM_B</v>
          </cell>
          <cell r="I19">
            <v>0.11210000000000001</v>
          </cell>
        </row>
        <row r="20">
          <cell r="C20" t="str">
            <v>F6_S4_1_BDOC_VM_A</v>
          </cell>
          <cell r="I20">
            <v>0.17469999999999999</v>
          </cell>
        </row>
        <row r="21">
          <cell r="C21" t="str">
            <v>F6_S4_1_BDOC_VM_B</v>
          </cell>
          <cell r="I21">
            <v>0.1419</v>
          </cell>
        </row>
        <row r="22">
          <cell r="C22" t="str">
            <v>F6_S6_1_BDOC_VM_A</v>
          </cell>
          <cell r="I22">
            <v>0.14419999999999999</v>
          </cell>
        </row>
        <row r="23">
          <cell r="C23" t="str">
            <v>F6_S2_1_BDOC_NM_A</v>
          </cell>
          <cell r="I23">
            <v>0.1196</v>
          </cell>
        </row>
        <row r="24">
          <cell r="C24" t="str">
            <v>AQ</v>
          </cell>
          <cell r="I24">
            <v>8.6889999999999995E-2</v>
          </cell>
        </row>
        <row r="25">
          <cell r="C25" t="str">
            <v>H_WJ05_1_BDOC_NM_B</v>
          </cell>
          <cell r="I25">
            <v>9.7970000000000002E-2</v>
          </cell>
        </row>
        <row r="26">
          <cell r="C26" t="str">
            <v>H_WJ05_1_BDOC_NM_A</v>
          </cell>
          <cell r="I26">
            <v>7.571E-2</v>
          </cell>
        </row>
        <row r="27">
          <cell r="C27" t="str">
            <v>H_WJ04_1_BDOC_NM_B</v>
          </cell>
          <cell r="I27">
            <v>9.819E-2</v>
          </cell>
        </row>
        <row r="28">
          <cell r="C28" t="str">
            <v>F6_S3_1_BDOC_NM_B</v>
          </cell>
          <cell r="I28">
            <v>0.12620000000000001</v>
          </cell>
        </row>
        <row r="29">
          <cell r="C29" t="str">
            <v>F6_S1_1_BDOC_NM_B</v>
          </cell>
          <cell r="I29">
            <v>9.5200000000000007E-2</v>
          </cell>
        </row>
        <row r="30">
          <cell r="C30" t="str">
            <v>F6_S4_1_DOC_VM_A</v>
          </cell>
          <cell r="I30">
            <v>0.17119999999999999</v>
          </cell>
        </row>
        <row r="31">
          <cell r="C31" t="str">
            <v>F6_S4_1_DOC_VM_B</v>
          </cell>
          <cell r="I31">
            <v>8.0159999999999995E-2</v>
          </cell>
        </row>
        <row r="32">
          <cell r="C32" t="str">
            <v>H_WJ04_1_BDOC_NM_A</v>
          </cell>
          <cell r="I32">
            <v>8.0329999999999999E-2</v>
          </cell>
        </row>
        <row r="33">
          <cell r="C33" t="str">
            <v>F6_S7_1_DOC_VM_B</v>
          </cell>
          <cell r="I33">
            <v>0.1135</v>
          </cell>
        </row>
        <row r="34">
          <cell r="C34" t="str">
            <v>F6_S6_1_DOC_VM_B</v>
          </cell>
          <cell r="I34">
            <v>0.1371</v>
          </cell>
        </row>
        <row r="35">
          <cell r="C35" t="str">
            <v>AQ</v>
          </cell>
          <cell r="I35">
            <v>0.11360000000000001</v>
          </cell>
        </row>
        <row r="36">
          <cell r="C36" t="str">
            <v>F6_S2_1_BDOC_VM_B</v>
          </cell>
          <cell r="I36">
            <v>0.11310000000000001</v>
          </cell>
        </row>
        <row r="37">
          <cell r="C37" t="str">
            <v>F6_S2_1_BDOC_VM_A</v>
          </cell>
          <cell r="I37">
            <v>9.6619999999999998E-2</v>
          </cell>
        </row>
        <row r="38">
          <cell r="C38" t="str">
            <v>F6_S3_1_BDOC_VM_A</v>
          </cell>
          <cell r="I38">
            <v>0.1237</v>
          </cell>
        </row>
        <row r="39">
          <cell r="C39" t="str">
            <v>F6_S4_1_BDOC_NM_A</v>
          </cell>
          <cell r="I39">
            <v>0.18060000000000001</v>
          </cell>
        </row>
        <row r="40">
          <cell r="C40" t="str">
            <v>F6_S3_1_BDOC_VM_B</v>
          </cell>
          <cell r="I40">
            <v>0.1174</v>
          </cell>
        </row>
        <row r="41">
          <cell r="C41" t="str">
            <v>AQ</v>
          </cell>
          <cell r="I41">
            <v>9.2020000000000005E-2</v>
          </cell>
        </row>
        <row r="42">
          <cell r="C42" t="str">
            <v>AQ</v>
          </cell>
          <cell r="I42">
            <v>0.1074</v>
          </cell>
        </row>
        <row r="43">
          <cell r="C43" t="str">
            <v>AQ</v>
          </cell>
          <cell r="I43">
            <v>0.1249</v>
          </cell>
        </row>
        <row r="44">
          <cell r="C44" t="str">
            <v>AQ</v>
          </cell>
          <cell r="I44">
            <v>0.15709999999999999</v>
          </cell>
        </row>
        <row r="45">
          <cell r="C45" t="str">
            <v>H_WJ01_1_BDOC__NM_A</v>
          </cell>
          <cell r="I45">
            <v>7.6899999999999996E-2</v>
          </cell>
        </row>
        <row r="46">
          <cell r="C46" t="str">
            <v>H_WJ01_1_BDOC_VM_B</v>
          </cell>
          <cell r="I46">
            <v>9.5049999999999996E-2</v>
          </cell>
        </row>
        <row r="47">
          <cell r="C47" t="str">
            <v>F6_S2_1_DOC_NM_A</v>
          </cell>
          <cell r="I47">
            <v>0.10009999999999999</v>
          </cell>
        </row>
        <row r="48">
          <cell r="C48" t="str">
            <v>F6_S5_1_DOC_NM_A</v>
          </cell>
          <cell r="I48">
            <v>0.14030000000000001</v>
          </cell>
        </row>
        <row r="49">
          <cell r="C49" t="str">
            <v>F6_S4_1_DOC_NM_A</v>
          </cell>
          <cell r="I49">
            <v>0.12189999999999999</v>
          </cell>
        </row>
        <row r="50">
          <cell r="C50" t="str">
            <v>F6_S3_1_DOC_NM_A</v>
          </cell>
          <cell r="I50">
            <v>0.14419999999999999</v>
          </cell>
        </row>
        <row r="51">
          <cell r="C51" t="str">
            <v>F6_S4_1_BDOC_NM_B</v>
          </cell>
          <cell r="I51">
            <v>0.14760000000000001</v>
          </cell>
        </row>
        <row r="52">
          <cell r="C52" t="str">
            <v>F6_S1_1_BDOC_VM_A</v>
          </cell>
          <cell r="I52">
            <v>0.1103</v>
          </cell>
        </row>
        <row r="53">
          <cell r="C53" t="str">
            <v>F6_S1_1_DOC_NM_A</v>
          </cell>
          <cell r="I53">
            <v>0.13850000000000001</v>
          </cell>
        </row>
        <row r="54">
          <cell r="C54" t="str">
            <v>F6_S1_1_BDOC_VM_B</v>
          </cell>
          <cell r="I54">
            <v>9.9690000000000001E-2</v>
          </cell>
        </row>
        <row r="55">
          <cell r="C55" t="str">
            <v>AQ</v>
          </cell>
          <cell r="I55">
            <v>0.1169</v>
          </cell>
        </row>
        <row r="56">
          <cell r="C56" t="str">
            <v>H_WJ01_1_BDOC_NM_B</v>
          </cell>
          <cell r="I56">
            <v>7.3029999999999998E-2</v>
          </cell>
        </row>
        <row r="57">
          <cell r="C57" t="str">
            <v>H_WJ03_1_BDOC_NM_B</v>
          </cell>
          <cell r="I57">
            <v>8.3930000000000005E-2</v>
          </cell>
        </row>
        <row r="58">
          <cell r="C58" t="str">
            <v>H_WJ03_1_BDOC_NM_A</v>
          </cell>
          <cell r="I58">
            <v>0.1181</v>
          </cell>
        </row>
        <row r="59">
          <cell r="C59" t="str">
            <v>H_WJ02_1_BDOC_NM_B</v>
          </cell>
          <cell r="I59">
            <v>7.9890000000000003E-2</v>
          </cell>
        </row>
        <row r="60">
          <cell r="C60" t="str">
            <v>H_WJ03_1_BDOC_VM_A</v>
          </cell>
          <cell r="I60">
            <v>0.1079</v>
          </cell>
        </row>
        <row r="61">
          <cell r="C61" t="str">
            <v>H_WJ02_1_BDOC_NM_A</v>
          </cell>
          <cell r="I61">
            <v>8.1939999999999999E-2</v>
          </cell>
        </row>
        <row r="62">
          <cell r="C62" t="str">
            <v>H_WJ02_1_BDOC_VM_A</v>
          </cell>
          <cell r="I62">
            <v>7.0980000000000001E-2</v>
          </cell>
        </row>
        <row r="63">
          <cell r="C63" t="str">
            <v>H_WJ10_1_BDOC_VM_A</v>
          </cell>
          <cell r="I63">
            <v>0.1133</v>
          </cell>
        </row>
        <row r="64">
          <cell r="C64" t="str">
            <v>H_WJ01_1_BDOC_VM_A</v>
          </cell>
          <cell r="I64">
            <v>0.1138</v>
          </cell>
        </row>
        <row r="65">
          <cell r="C65" t="str">
            <v>H_WJ03_1_BDOC_VM_B</v>
          </cell>
          <cell r="I65">
            <v>9.9080000000000001E-2</v>
          </cell>
        </row>
        <row r="66">
          <cell r="C66" t="str">
            <v>AQ</v>
          </cell>
          <cell r="I66">
            <v>0.21809999999999999</v>
          </cell>
        </row>
        <row r="67">
          <cell r="C67" t="str">
            <v>F6_S2_1_BDOC_NM_B</v>
          </cell>
          <cell r="I67">
            <v>0.1167</v>
          </cell>
        </row>
        <row r="68">
          <cell r="C68" t="str">
            <v>H_WJ00_1_BDOC_NM_B</v>
          </cell>
          <cell r="I68">
            <v>7.2370000000000004E-2</v>
          </cell>
        </row>
        <row r="69">
          <cell r="C69" t="str">
            <v>F6_S6_1_BDOC_NM_B</v>
          </cell>
          <cell r="I69">
            <v>0.14779999999999999</v>
          </cell>
        </row>
        <row r="70">
          <cell r="C70" t="str">
            <v>F6_S2_1_DOC_VM_A</v>
          </cell>
          <cell r="I70">
            <v>0.1042</v>
          </cell>
        </row>
        <row r="71">
          <cell r="C71" t="str">
            <v>F6_S6_1_DOC_NM_A</v>
          </cell>
          <cell r="I71">
            <v>0.13420000000000001</v>
          </cell>
        </row>
        <row r="72">
          <cell r="C72" t="str">
            <v>F6_S1_1_DOC_VM_A</v>
          </cell>
          <cell r="I72">
            <v>0.1114</v>
          </cell>
        </row>
        <row r="73">
          <cell r="C73" t="str">
            <v>F6_S7_1_BDOC_NM_A</v>
          </cell>
          <cell r="I73">
            <v>0.16830000000000001</v>
          </cell>
        </row>
        <row r="74">
          <cell r="C74" t="str">
            <v>F6_S5_1_BDOC_NM_A</v>
          </cell>
          <cell r="I74">
            <v>0.12640000000000001</v>
          </cell>
        </row>
        <row r="75">
          <cell r="C75" t="str">
            <v>F6_S3_1_DOC_NM_B</v>
          </cell>
          <cell r="I75">
            <v>0.1716</v>
          </cell>
        </row>
        <row r="76">
          <cell r="C76" t="str">
            <v>AQ</v>
          </cell>
          <cell r="I76">
            <v>0.17499999999999999</v>
          </cell>
        </row>
        <row r="77">
          <cell r="C77" t="str">
            <v>H_WJ12_1_BDOC_NM_B</v>
          </cell>
          <cell r="I77">
            <v>0.18609999999999999</v>
          </cell>
        </row>
        <row r="78">
          <cell r="C78" t="str">
            <v>H_WJ10_1_BDOC_VM_B</v>
          </cell>
          <cell r="I78">
            <v>0.14960000000000001</v>
          </cell>
        </row>
        <row r="79">
          <cell r="C79" t="str">
            <v>F6_S4_1_DOC_NM_B</v>
          </cell>
          <cell r="I79">
            <v>0.1263</v>
          </cell>
        </row>
        <row r="80">
          <cell r="C80" t="str">
            <v>F6_S1_1_DOC_NM_B</v>
          </cell>
          <cell r="I80">
            <v>0.1021</v>
          </cell>
        </row>
        <row r="81">
          <cell r="C81" t="str">
            <v>F6_S7_1_DOC_NM_A</v>
          </cell>
          <cell r="I81">
            <v>0.1361</v>
          </cell>
        </row>
        <row r="82">
          <cell r="C82" t="str">
            <v>F6_S3_1_DOC_VM_A</v>
          </cell>
          <cell r="I82">
            <v>0.1298</v>
          </cell>
        </row>
        <row r="83">
          <cell r="C83" t="str">
            <v>F6_S5_1_BDOC_NM_B</v>
          </cell>
          <cell r="I83">
            <v>0.1391</v>
          </cell>
        </row>
        <row r="84">
          <cell r="C84" t="str">
            <v>F6_S2_1_DOC_NM_B</v>
          </cell>
          <cell r="I84">
            <v>9.0700000000000003E-2</v>
          </cell>
        </row>
        <row r="85">
          <cell r="C85" t="str">
            <v>F6_S1_1_DOC_VM_B</v>
          </cell>
          <cell r="I85">
            <v>9.7369999999999998E-2</v>
          </cell>
        </row>
        <row r="86">
          <cell r="C86" t="str">
            <v>H_WJ02_1_BDOC_VM_B</v>
          </cell>
          <cell r="I86">
            <v>7.9509999999999997E-2</v>
          </cell>
        </row>
        <row r="87">
          <cell r="C87" t="str">
            <v>AQ</v>
          </cell>
          <cell r="I87">
            <v>0.10050000000000001</v>
          </cell>
        </row>
        <row r="88">
          <cell r="C88" t="str">
            <v>H_WJ04_1_BDOC_VM_B</v>
          </cell>
          <cell r="I88">
            <v>8.3989999999999995E-2</v>
          </cell>
        </row>
        <row r="89">
          <cell r="C89" t="str">
            <v>H_WJ05_1_BDOC_VM_A</v>
          </cell>
          <cell r="I89">
            <v>7.1559999999999999E-2</v>
          </cell>
        </row>
        <row r="90">
          <cell r="C90" t="str">
            <v>H_WJ12_1_BDOC_VM_A</v>
          </cell>
          <cell r="I90">
            <v>0.20380000000000001</v>
          </cell>
        </row>
        <row r="91">
          <cell r="C91" t="str">
            <v>F6_S5_1_DOC_NM_B</v>
          </cell>
          <cell r="I91">
            <v>0.1249</v>
          </cell>
        </row>
        <row r="92">
          <cell r="C92" t="str">
            <v>F6_S3_1_DOC_VM_B</v>
          </cell>
          <cell r="I92">
            <v>0.1216</v>
          </cell>
        </row>
        <row r="93">
          <cell r="C93" t="str">
            <v>H_WJ05_1_BDOC_VM_B</v>
          </cell>
          <cell r="I93">
            <v>8.541E-2</v>
          </cell>
        </row>
        <row r="94">
          <cell r="C94" t="str">
            <v>H_WJ12_1_BDOC_NM_A</v>
          </cell>
          <cell r="I94">
            <v>0.17710000000000001</v>
          </cell>
        </row>
        <row r="95">
          <cell r="C95" t="str">
            <v>H_WJ10_1_BDOC_NM_B</v>
          </cell>
          <cell r="I95">
            <v>0.1022</v>
          </cell>
        </row>
        <row r="96">
          <cell r="C96" t="str">
            <v>H_WJ10_1_BDOC_NM_A</v>
          </cell>
          <cell r="I96">
            <v>0.1011</v>
          </cell>
        </row>
        <row r="97">
          <cell r="C97" t="str">
            <v>H_WJ12_1_BDOC_VM_B</v>
          </cell>
          <cell r="I97">
            <v>0.1754</v>
          </cell>
        </row>
        <row r="98">
          <cell r="C98" t="str">
            <v>AQ</v>
          </cell>
          <cell r="I98">
            <v>0.19170000000000001</v>
          </cell>
        </row>
        <row r="99">
          <cell r="C99" t="str">
            <v>H_WJ04_1_BDOC_VM_A</v>
          </cell>
          <cell r="I99">
            <v>9.4750000000000001E-2</v>
          </cell>
        </row>
        <row r="100">
          <cell r="C100" t="str">
            <v>F6_S2_1_DOC_VM_B</v>
          </cell>
          <cell r="I100">
            <v>8.8150000000000006E-2</v>
          </cell>
        </row>
        <row r="101">
          <cell r="C101" t="str">
            <v>AQ</v>
          </cell>
          <cell r="I101">
            <v>8.899E-2</v>
          </cell>
        </row>
        <row r="102">
          <cell r="C102" t="str">
            <v>AQ</v>
          </cell>
          <cell r="I102">
            <v>0.1038</v>
          </cell>
        </row>
        <row r="103">
          <cell r="C103" t="str">
            <v>AQ</v>
          </cell>
          <cell r="I103">
            <v>0.1676</v>
          </cell>
        </row>
        <row r="104">
          <cell r="C104" t="str">
            <v>AQ</v>
          </cell>
          <cell r="I104">
            <v>9.1079999999999994E-2</v>
          </cell>
        </row>
        <row r="105">
          <cell r="C105" t="str">
            <v>F6_S7_1_DOC_NM_B</v>
          </cell>
          <cell r="I105">
            <v>0.15809999999999999</v>
          </cell>
        </row>
        <row r="106">
          <cell r="C106" t="str">
            <v>F6_S6_1_DOC_NM_B</v>
          </cell>
          <cell r="I106">
            <v>0.1368</v>
          </cell>
        </row>
        <row r="107">
          <cell r="C107" t="str">
            <v>F6_S6_1_BDOC_NM_A</v>
          </cell>
          <cell r="I107">
            <v>0.13439999999999999</v>
          </cell>
        </row>
        <row r="108">
          <cell r="C108" t="str">
            <v>F6_S6_1_BDOC_VM_B</v>
          </cell>
          <cell r="I108">
            <v>0.1928</v>
          </cell>
        </row>
        <row r="109">
          <cell r="C109" t="str">
            <v>F6_S7_1_BDOC_NM_B</v>
          </cell>
          <cell r="I109">
            <v>0.1167</v>
          </cell>
        </row>
        <row r="110">
          <cell r="C110" t="str">
            <v>F6_KV_S1_1_BDOC_A</v>
          </cell>
          <cell r="I110">
            <v>0.1331</v>
          </cell>
        </row>
        <row r="111">
          <cell r="C111" t="str">
            <v>F6_SV_S3_1_DOC_B</v>
          </cell>
          <cell r="I111">
            <v>0.1318</v>
          </cell>
        </row>
        <row r="112">
          <cell r="C112" t="str">
            <v>F6_FJ_S3_1_BDOC_A</v>
          </cell>
          <cell r="I112">
            <v>0.1208</v>
          </cell>
        </row>
        <row r="113">
          <cell r="C113" t="str">
            <v>F6_FA_S3_1_DOC_A</v>
          </cell>
          <cell r="I113">
            <v>0.15970000000000001</v>
          </cell>
        </row>
        <row r="114">
          <cell r="C114" t="str">
            <v>F6_SK_S1_1_BDOC_A</v>
          </cell>
          <cell r="I114">
            <v>0.1573</v>
          </cell>
        </row>
        <row r="115">
          <cell r="C115" t="str">
            <v>AQ</v>
          </cell>
          <cell r="I115">
            <v>0.1036</v>
          </cell>
        </row>
        <row r="116">
          <cell r="C116" t="str">
            <v>F6_S5_1_DOC_VM_A</v>
          </cell>
          <cell r="I116">
            <v>0.18310000000000001</v>
          </cell>
        </row>
        <row r="117">
          <cell r="C117" t="str">
            <v>F6_S5_1_DOC_VM_B</v>
          </cell>
          <cell r="I117">
            <v>0.1648</v>
          </cell>
        </row>
        <row r="118">
          <cell r="C118" t="str">
            <v>F6_S6_1_DOC_VM_A</v>
          </cell>
          <cell r="I118">
            <v>0.12620000000000001</v>
          </cell>
        </row>
        <row r="119">
          <cell r="C119" t="str">
            <v>F6_S7_1_DOC_VM_A</v>
          </cell>
          <cell r="I119">
            <v>0.21410000000000001</v>
          </cell>
        </row>
      </sheetData>
      <sheetData sheetId="1">
        <row r="11">
          <cell r="C11" t="str">
            <v>Probenname</v>
          </cell>
          <cell r="D11" t="str">
            <v>ProbenID</v>
          </cell>
          <cell r="E11" t="str">
            <v>Ergebnis(TOC)</v>
          </cell>
          <cell r="F11" t="str">
            <v>Ergebnis(TC)</v>
          </cell>
          <cell r="G11" t="str">
            <v>Ergebnis(IC)</v>
          </cell>
          <cell r="H11" t="str">
            <v>Ergebnis(POC)</v>
          </cell>
          <cell r="I11" t="str">
            <v>Ergebnis(NPOC)</v>
          </cell>
          <cell r="J11" t="str">
            <v>Ergebnis(TN)</v>
          </cell>
          <cell r="K11" t="str">
            <v>Einheit</v>
          </cell>
          <cell r="L11" t="str">
            <v>Probenpos.</v>
          </cell>
          <cell r="M11" t="str">
            <v>Probenpos.</v>
          </cell>
          <cell r="N11" t="str">
            <v>Probentag</v>
          </cell>
          <cell r="O11" t="str">
            <v>Datum/Zeit</v>
          </cell>
        </row>
        <row r="12">
          <cell r="C12" t="str">
            <v>AQ1.1</v>
          </cell>
          <cell r="D12" t="str">
            <v>AQ</v>
          </cell>
          <cell r="I12">
            <v>0.18529999999999999</v>
          </cell>
          <cell r="K12" t="str">
            <v>mg/L</v>
          </cell>
          <cell r="L12">
            <v>1</v>
          </cell>
          <cell r="M12">
            <v>1.1000000000000001</v>
          </cell>
          <cell r="N12">
            <v>45533</v>
          </cell>
          <cell r="O12">
            <v>45533.375856481478</v>
          </cell>
        </row>
        <row r="13">
          <cell r="C13" t="str">
            <v>AQ2.1</v>
          </cell>
          <cell r="D13" t="str">
            <v>AQ</v>
          </cell>
          <cell r="I13">
            <v>0.2203</v>
          </cell>
          <cell r="K13" t="str">
            <v>mg/L</v>
          </cell>
          <cell r="L13">
            <v>2</v>
          </cell>
          <cell r="M13">
            <v>2.1</v>
          </cell>
          <cell r="N13">
            <v>45533</v>
          </cell>
          <cell r="O13">
            <v>45533.375856481478</v>
          </cell>
        </row>
        <row r="14">
          <cell r="C14" t="str">
            <v>F6_S5_1_BDOC_VM_B</v>
          </cell>
          <cell r="D14" t="str">
            <v>F6_S5_1_BDOC_VM_B</v>
          </cell>
          <cell r="I14">
            <v>0.1615</v>
          </cell>
          <cell r="K14" t="str">
            <v>mg/L</v>
          </cell>
          <cell r="L14">
            <v>3</v>
          </cell>
          <cell r="M14">
            <v>3</v>
          </cell>
          <cell r="N14">
            <v>45533</v>
          </cell>
          <cell r="O14">
            <v>45533.375856481478</v>
          </cell>
        </row>
        <row r="15">
          <cell r="C15" t="str">
            <v>F6_S1_1_BDOC_NM_A</v>
          </cell>
          <cell r="D15" t="str">
            <v>F6_S1_1_BDOC_NM_A</v>
          </cell>
          <cell r="I15">
            <v>0.152</v>
          </cell>
          <cell r="K15" t="str">
            <v>mg/L</v>
          </cell>
          <cell r="L15">
            <v>4</v>
          </cell>
          <cell r="M15">
            <v>4</v>
          </cell>
          <cell r="N15">
            <v>45533</v>
          </cell>
          <cell r="O15">
            <v>45533.375856481478</v>
          </cell>
        </row>
        <row r="16">
          <cell r="C16" t="str">
            <v>F6_S5_1_BDOC_VM_A</v>
          </cell>
          <cell r="D16" t="str">
            <v>F6_S5_1_BDOC_VM_A</v>
          </cell>
          <cell r="I16">
            <v>0.14849999999999999</v>
          </cell>
          <cell r="K16" t="str">
            <v>mg/L</v>
          </cell>
          <cell r="L16">
            <v>5</v>
          </cell>
          <cell r="M16">
            <v>5</v>
          </cell>
          <cell r="N16">
            <v>45533</v>
          </cell>
          <cell r="O16">
            <v>45533.375856481478</v>
          </cell>
        </row>
        <row r="17">
          <cell r="C17" t="str">
            <v>F6_S7_1_BDOC_VM_A</v>
          </cell>
          <cell r="D17" t="str">
            <v>F6_S7_1_BDOC_VM_A</v>
          </cell>
          <cell r="I17">
            <v>0.1321</v>
          </cell>
          <cell r="K17" t="str">
            <v>mg/L</v>
          </cell>
          <cell r="L17">
            <v>6</v>
          </cell>
          <cell r="M17">
            <v>6</v>
          </cell>
          <cell r="N17">
            <v>45533</v>
          </cell>
          <cell r="O17">
            <v>45533.375856481478</v>
          </cell>
        </row>
        <row r="18">
          <cell r="C18" t="str">
            <v>F6_S3_1_BDOC_NM_A</v>
          </cell>
          <cell r="D18" t="str">
            <v>F6_S3_1_BDOC_NM_A</v>
          </cell>
          <cell r="I18">
            <v>0.12790000000000001</v>
          </cell>
          <cell r="K18" t="str">
            <v>mg/L</v>
          </cell>
          <cell r="L18">
            <v>7</v>
          </cell>
          <cell r="M18">
            <v>7</v>
          </cell>
          <cell r="N18">
            <v>45533</v>
          </cell>
          <cell r="O18">
            <v>45533.375856481478</v>
          </cell>
        </row>
        <row r="19">
          <cell r="C19" t="str">
            <v>F6_S7_1_BDOC_VM_B</v>
          </cell>
          <cell r="D19" t="str">
            <v>F6_S7_1_BDOC_VM_B</v>
          </cell>
          <cell r="I19">
            <v>0.11210000000000001</v>
          </cell>
          <cell r="K19" t="str">
            <v>mg/L</v>
          </cell>
          <cell r="L19">
            <v>8</v>
          </cell>
          <cell r="M19">
            <v>8</v>
          </cell>
          <cell r="N19">
            <v>45533</v>
          </cell>
          <cell r="O19">
            <v>45533.375856481478</v>
          </cell>
        </row>
        <row r="20">
          <cell r="C20" t="str">
            <v>F6_S4_1_BDOC_VM_A</v>
          </cell>
          <cell r="D20" t="str">
            <v>F6_S4_1_BDOC_VM_A</v>
          </cell>
          <cell r="I20">
            <v>0.17469999999999999</v>
          </cell>
          <cell r="K20" t="str">
            <v>mg/L</v>
          </cell>
          <cell r="L20">
            <v>9</v>
          </cell>
          <cell r="M20">
            <v>9</v>
          </cell>
          <cell r="N20">
            <v>45533</v>
          </cell>
          <cell r="O20">
            <v>45533.375856481478</v>
          </cell>
        </row>
        <row r="21">
          <cell r="C21" t="str">
            <v>F6_S4_1_BDOC_VM_B</v>
          </cell>
          <cell r="D21" t="str">
            <v>F6_S4_1_BDOC_VM_B</v>
          </cell>
          <cell r="I21">
            <v>0.1419</v>
          </cell>
          <cell r="K21" t="str">
            <v>mg/L</v>
          </cell>
          <cell r="L21">
            <v>10</v>
          </cell>
          <cell r="M21">
            <v>10</v>
          </cell>
          <cell r="N21">
            <v>45533</v>
          </cell>
          <cell r="O21">
            <v>45533.375856481478</v>
          </cell>
        </row>
        <row r="22">
          <cell r="C22" t="str">
            <v>F6_S6_1_BDOC_VM_A</v>
          </cell>
          <cell r="D22" t="str">
            <v>F6_S6_1_BDOC_VM_A</v>
          </cell>
          <cell r="I22">
            <v>0.14419999999999999</v>
          </cell>
          <cell r="K22" t="str">
            <v>mg/L</v>
          </cell>
          <cell r="L22">
            <v>11</v>
          </cell>
          <cell r="M22">
            <v>11</v>
          </cell>
          <cell r="N22">
            <v>45533</v>
          </cell>
          <cell r="O22">
            <v>45533.375856481478</v>
          </cell>
        </row>
        <row r="23">
          <cell r="C23" t="str">
            <v>F6_S2_1_BDOC_NM_A</v>
          </cell>
          <cell r="D23" t="str">
            <v>F6_S2_1_BDOC_NM_A</v>
          </cell>
          <cell r="I23">
            <v>0.1196</v>
          </cell>
          <cell r="K23" t="str">
            <v>mg/L</v>
          </cell>
          <cell r="L23">
            <v>12</v>
          </cell>
          <cell r="M23">
            <v>12</v>
          </cell>
          <cell r="N23">
            <v>45533</v>
          </cell>
          <cell r="O23">
            <v>45533.375856481478</v>
          </cell>
        </row>
        <row r="24">
          <cell r="C24" t="str">
            <v>AQ13.1</v>
          </cell>
          <cell r="D24" t="str">
            <v>AQ</v>
          </cell>
          <cell r="I24">
            <v>8.6889999999999995E-2</v>
          </cell>
          <cell r="K24" t="str">
            <v>mg/L</v>
          </cell>
          <cell r="L24">
            <v>13</v>
          </cell>
          <cell r="M24">
            <v>13.1</v>
          </cell>
          <cell r="N24">
            <v>45533</v>
          </cell>
          <cell r="O24">
            <v>45533.375856481478</v>
          </cell>
        </row>
        <row r="25">
          <cell r="C25" t="str">
            <v>H_WJ05_1_BDOC_NM_B</v>
          </cell>
          <cell r="D25" t="str">
            <v>H_WJ05_1_BDOC_NM_B</v>
          </cell>
          <cell r="I25">
            <v>9.7970000000000002E-2</v>
          </cell>
          <cell r="K25" t="str">
            <v>mg/L</v>
          </cell>
          <cell r="L25">
            <v>14</v>
          </cell>
          <cell r="M25">
            <v>14</v>
          </cell>
          <cell r="N25">
            <v>45533</v>
          </cell>
          <cell r="O25">
            <v>45533.375856481478</v>
          </cell>
        </row>
        <row r="26">
          <cell r="C26" t="str">
            <v>H_WJ05_1_BDOC_NM_A</v>
          </cell>
          <cell r="D26" t="str">
            <v>H_WJ05_1_BDOC_NM_A</v>
          </cell>
          <cell r="I26">
            <v>7.571E-2</v>
          </cell>
          <cell r="K26" t="str">
            <v>mg/L</v>
          </cell>
          <cell r="L26">
            <v>15</v>
          </cell>
          <cell r="M26">
            <v>15</v>
          </cell>
          <cell r="N26">
            <v>45533</v>
          </cell>
          <cell r="O26">
            <v>45533.375856481478</v>
          </cell>
        </row>
        <row r="27">
          <cell r="C27" t="str">
            <v>H_WJ04_1_BDOC_NM_B</v>
          </cell>
          <cell r="D27" t="str">
            <v>H_WJ04_1_BDOC_NM_B</v>
          </cell>
          <cell r="I27">
            <v>9.819E-2</v>
          </cell>
          <cell r="K27" t="str">
            <v>mg/L</v>
          </cell>
          <cell r="L27">
            <v>16</v>
          </cell>
          <cell r="M27">
            <v>16</v>
          </cell>
          <cell r="N27">
            <v>45533</v>
          </cell>
          <cell r="O27">
            <v>45533.375856481478</v>
          </cell>
        </row>
        <row r="28">
          <cell r="C28" t="str">
            <v>F6_S3_1_BDOC_NM_B</v>
          </cell>
          <cell r="D28" t="str">
            <v>F6_S3_1_BDOC_NM_B</v>
          </cell>
          <cell r="I28">
            <v>0.12620000000000001</v>
          </cell>
          <cell r="K28" t="str">
            <v>mg/L</v>
          </cell>
          <cell r="L28">
            <v>17</v>
          </cell>
          <cell r="M28">
            <v>17</v>
          </cell>
          <cell r="N28">
            <v>45533</v>
          </cell>
          <cell r="O28">
            <v>45533.375856481478</v>
          </cell>
        </row>
        <row r="29">
          <cell r="C29" t="str">
            <v>F6_S1_1_BDOC_NM_B</v>
          </cell>
          <cell r="D29" t="str">
            <v>F6_S1_1_BDOC_NM_B</v>
          </cell>
          <cell r="I29">
            <v>9.5200000000000007E-2</v>
          </cell>
          <cell r="K29" t="str">
            <v>mg/L</v>
          </cell>
          <cell r="L29">
            <v>18</v>
          </cell>
          <cell r="M29">
            <v>18</v>
          </cell>
          <cell r="N29">
            <v>45533</v>
          </cell>
          <cell r="O29">
            <v>45533.375856481478</v>
          </cell>
        </row>
        <row r="30">
          <cell r="C30" t="str">
            <v>F6_S4_1_DOC_VM_A</v>
          </cell>
          <cell r="D30" t="str">
            <v>F6_S4_1_DOC_VM_A</v>
          </cell>
          <cell r="I30">
            <v>0.17119999999999999</v>
          </cell>
          <cell r="K30" t="str">
            <v>mg/L</v>
          </cell>
          <cell r="L30">
            <v>19</v>
          </cell>
          <cell r="M30">
            <v>19</v>
          </cell>
          <cell r="N30">
            <v>45533</v>
          </cell>
          <cell r="O30">
            <v>45533.375856481478</v>
          </cell>
        </row>
        <row r="31">
          <cell r="C31" t="str">
            <v>F6_S4_1_DOC_VM_B</v>
          </cell>
          <cell r="D31" t="str">
            <v>F6_S4_1_DOC_VM_B</v>
          </cell>
          <cell r="I31">
            <v>8.0159999999999995E-2</v>
          </cell>
          <cell r="K31" t="str">
            <v>mg/L</v>
          </cell>
          <cell r="L31">
            <v>20</v>
          </cell>
          <cell r="M31">
            <v>20</v>
          </cell>
          <cell r="N31">
            <v>45533</v>
          </cell>
          <cell r="O31">
            <v>45533.375856481478</v>
          </cell>
        </row>
        <row r="32">
          <cell r="C32" t="str">
            <v>H_WJ04_1_BDOC_NM_A</v>
          </cell>
          <cell r="D32" t="str">
            <v>H_WJ04_1_BDOC_NM_A</v>
          </cell>
          <cell r="I32">
            <v>8.0329999999999999E-2</v>
          </cell>
          <cell r="K32" t="str">
            <v>mg/L</v>
          </cell>
          <cell r="L32">
            <v>21</v>
          </cell>
          <cell r="M32">
            <v>21</v>
          </cell>
          <cell r="N32">
            <v>45533</v>
          </cell>
          <cell r="O32">
            <v>45533.375856481478</v>
          </cell>
        </row>
        <row r="33">
          <cell r="C33" t="str">
            <v>F6_S7_1_DOC_VM_B</v>
          </cell>
          <cell r="D33" t="str">
            <v>F6_S7_1_DOC_VM_B</v>
          </cell>
          <cell r="I33">
            <v>0.1135</v>
          </cell>
          <cell r="K33" t="str">
            <v>mg/L</v>
          </cell>
          <cell r="L33">
            <v>22</v>
          </cell>
          <cell r="M33">
            <v>22</v>
          </cell>
          <cell r="N33">
            <v>45533</v>
          </cell>
          <cell r="O33">
            <v>45533.375856481478</v>
          </cell>
        </row>
        <row r="34">
          <cell r="C34" t="str">
            <v>F6_S6_1_DOC_VM_B</v>
          </cell>
          <cell r="D34" t="str">
            <v>F6_S6_1_DOC_VM_B</v>
          </cell>
          <cell r="I34">
            <v>0.1371</v>
          </cell>
          <cell r="K34" t="str">
            <v>mg/L</v>
          </cell>
          <cell r="L34">
            <v>23</v>
          </cell>
          <cell r="M34">
            <v>23</v>
          </cell>
          <cell r="N34">
            <v>45533</v>
          </cell>
          <cell r="O34">
            <v>45533.375856481478</v>
          </cell>
        </row>
        <row r="35">
          <cell r="C35" t="str">
            <v>AQ24.1</v>
          </cell>
          <cell r="D35" t="str">
            <v>AQ</v>
          </cell>
          <cell r="I35">
            <v>0.11360000000000001</v>
          </cell>
          <cell r="K35" t="str">
            <v>mg/L</v>
          </cell>
          <cell r="L35">
            <v>24</v>
          </cell>
          <cell r="M35">
            <v>24.1</v>
          </cell>
          <cell r="N35">
            <v>45533</v>
          </cell>
          <cell r="O35">
            <v>45533.375856481478</v>
          </cell>
        </row>
        <row r="36">
          <cell r="C36" t="str">
            <v>F6_S2_1_BDOC_VM_B</v>
          </cell>
          <cell r="D36" t="str">
            <v>F6_S2_1_BDOC_VM_B</v>
          </cell>
          <cell r="I36">
            <v>0.11310000000000001</v>
          </cell>
          <cell r="K36" t="str">
            <v>mg/L</v>
          </cell>
          <cell r="L36">
            <v>25</v>
          </cell>
          <cell r="M36">
            <v>25</v>
          </cell>
          <cell r="N36">
            <v>45533</v>
          </cell>
          <cell r="O36">
            <v>45533.375856481478</v>
          </cell>
        </row>
        <row r="37">
          <cell r="C37" t="str">
            <v>F6_S2_1_BDOC_VM_A</v>
          </cell>
          <cell r="D37" t="str">
            <v>F6_S2_1_BDOC_VM_A</v>
          </cell>
          <cell r="I37">
            <v>9.6619999999999998E-2</v>
          </cell>
          <cell r="K37" t="str">
            <v>mg/L</v>
          </cell>
          <cell r="L37">
            <v>26</v>
          </cell>
          <cell r="M37">
            <v>26</v>
          </cell>
          <cell r="N37">
            <v>45533</v>
          </cell>
          <cell r="O37">
            <v>45533.375856481478</v>
          </cell>
        </row>
        <row r="38">
          <cell r="C38" t="str">
            <v>F6_S3_1_BDOC_VM_A</v>
          </cell>
          <cell r="D38" t="str">
            <v>F6_S3_1_BDOC_VM_A</v>
          </cell>
          <cell r="I38">
            <v>0.1237</v>
          </cell>
          <cell r="K38" t="str">
            <v>mg/L</v>
          </cell>
          <cell r="L38">
            <v>27</v>
          </cell>
          <cell r="M38">
            <v>27</v>
          </cell>
          <cell r="N38">
            <v>45533</v>
          </cell>
          <cell r="O38">
            <v>45533.375856481478</v>
          </cell>
        </row>
        <row r="39">
          <cell r="C39" t="str">
            <v>F6_S4_1_BDOC_NM_A</v>
          </cell>
          <cell r="D39" t="str">
            <v>F6_S4_1_BDOC_NM_A</v>
          </cell>
          <cell r="I39">
            <v>0.18060000000000001</v>
          </cell>
          <cell r="K39" t="str">
            <v>mg/L</v>
          </cell>
          <cell r="L39">
            <v>28</v>
          </cell>
          <cell r="M39">
            <v>28</v>
          </cell>
          <cell r="N39">
            <v>45533</v>
          </cell>
          <cell r="O39">
            <v>45533.375856481478</v>
          </cell>
        </row>
        <row r="40">
          <cell r="C40" t="str">
            <v>F6_S3_1_BDOC_VM_B</v>
          </cell>
          <cell r="D40" t="str">
            <v>F6_S3_1_BDOC_VM_B</v>
          </cell>
          <cell r="I40">
            <v>0.1174</v>
          </cell>
          <cell r="K40" t="str">
            <v>mg/L</v>
          </cell>
          <cell r="L40">
            <v>29</v>
          </cell>
          <cell r="M40">
            <v>29</v>
          </cell>
          <cell r="N40">
            <v>45533</v>
          </cell>
          <cell r="O40">
            <v>45533.375856481478</v>
          </cell>
        </row>
        <row r="41">
          <cell r="C41" t="str">
            <v>AQ30.1</v>
          </cell>
          <cell r="D41" t="str">
            <v>AQ</v>
          </cell>
          <cell r="I41">
            <v>9.2020000000000005E-2</v>
          </cell>
          <cell r="K41" t="str">
            <v>mg/L</v>
          </cell>
          <cell r="L41">
            <v>30</v>
          </cell>
          <cell r="M41">
            <v>30.1</v>
          </cell>
          <cell r="N41">
            <v>45533</v>
          </cell>
          <cell r="O41">
            <v>45533.375856481478</v>
          </cell>
        </row>
        <row r="42">
          <cell r="C42" t="str">
            <v>AQ30.2</v>
          </cell>
          <cell r="D42" t="str">
            <v>AQ</v>
          </cell>
          <cell r="I42">
            <v>0.1074</v>
          </cell>
          <cell r="K42" t="str">
            <v>mg/L</v>
          </cell>
          <cell r="L42">
            <v>30</v>
          </cell>
          <cell r="M42">
            <v>30.2</v>
          </cell>
          <cell r="N42">
            <v>45533</v>
          </cell>
          <cell r="O42">
            <v>45533.375856481478</v>
          </cell>
        </row>
        <row r="43">
          <cell r="C43" t="str">
            <v>AQ1.3</v>
          </cell>
          <cell r="D43" t="str">
            <v>AQ</v>
          </cell>
          <cell r="I43">
            <v>0.1249</v>
          </cell>
          <cell r="K43" t="str">
            <v>mg/L</v>
          </cell>
          <cell r="L43">
            <v>1</v>
          </cell>
          <cell r="M43">
            <v>1.3</v>
          </cell>
          <cell r="N43">
            <v>45537</v>
          </cell>
          <cell r="O43">
            <v>45537.34878472222</v>
          </cell>
        </row>
        <row r="44">
          <cell r="C44" t="str">
            <v>AQ2.3</v>
          </cell>
          <cell r="D44" t="str">
            <v>AQ</v>
          </cell>
          <cell r="I44">
            <v>0.15709999999999999</v>
          </cell>
          <cell r="K44" t="str">
            <v>mg/L</v>
          </cell>
          <cell r="L44">
            <v>2</v>
          </cell>
          <cell r="M44">
            <v>2.2999999999999998</v>
          </cell>
          <cell r="N44">
            <v>45537</v>
          </cell>
          <cell r="O44">
            <v>45537.34878472222</v>
          </cell>
        </row>
        <row r="45">
          <cell r="C45" t="str">
            <v>H_WJ01_1_BDOC__NM_A</v>
          </cell>
          <cell r="D45" t="str">
            <v>H_WJ01_1_BDOC__NM_A</v>
          </cell>
          <cell r="I45">
            <v>7.6899999999999996E-2</v>
          </cell>
          <cell r="K45" t="str">
            <v>mg/L</v>
          </cell>
          <cell r="L45">
            <v>3</v>
          </cell>
          <cell r="M45">
            <v>3</v>
          </cell>
          <cell r="N45">
            <v>45537</v>
          </cell>
          <cell r="O45">
            <v>45537.34878472222</v>
          </cell>
        </row>
        <row r="46">
          <cell r="C46" t="str">
            <v>H_WJ01_1_BDOC_VM_B</v>
          </cell>
          <cell r="D46" t="str">
            <v>H_WJ01_1_BDOC_VM_B</v>
          </cell>
          <cell r="I46">
            <v>9.5049999999999996E-2</v>
          </cell>
          <cell r="K46" t="str">
            <v>mg/L</v>
          </cell>
          <cell r="L46">
            <v>4</v>
          </cell>
          <cell r="M46">
            <v>4</v>
          </cell>
          <cell r="N46">
            <v>45537</v>
          </cell>
          <cell r="O46">
            <v>45537.34878472222</v>
          </cell>
        </row>
        <row r="47">
          <cell r="C47" t="str">
            <v>F6_S2_1_DOC_NM_A</v>
          </cell>
          <cell r="D47" t="str">
            <v>F6_S2_1_DOC_NM_A</v>
          </cell>
          <cell r="I47">
            <v>0.10009999999999999</v>
          </cell>
          <cell r="K47" t="str">
            <v>mg/L</v>
          </cell>
          <cell r="L47">
            <v>5</v>
          </cell>
          <cell r="M47">
            <v>5</v>
          </cell>
          <cell r="N47">
            <v>45537</v>
          </cell>
          <cell r="O47">
            <v>45537.34878472222</v>
          </cell>
        </row>
        <row r="48">
          <cell r="C48" t="str">
            <v>F6_S5_1_DOC_NM_A</v>
          </cell>
          <cell r="D48" t="str">
            <v>F6_S5_1_DOC_NM_A</v>
          </cell>
          <cell r="I48">
            <v>0.14030000000000001</v>
          </cell>
          <cell r="K48" t="str">
            <v>mg/L</v>
          </cell>
          <cell r="L48">
            <v>6</v>
          </cell>
          <cell r="M48">
            <v>6</v>
          </cell>
          <cell r="N48">
            <v>45537</v>
          </cell>
          <cell r="O48">
            <v>45537.34878472222</v>
          </cell>
        </row>
        <row r="49">
          <cell r="C49" t="str">
            <v>F6_S4_1_DOC_NM_A</v>
          </cell>
          <cell r="D49" t="str">
            <v>F6_S4_1_DOC_NM_A</v>
          </cell>
          <cell r="I49">
            <v>0.12189999999999999</v>
          </cell>
          <cell r="K49" t="str">
            <v>mg/L</v>
          </cell>
          <cell r="L49">
            <v>7</v>
          </cell>
          <cell r="M49">
            <v>7</v>
          </cell>
          <cell r="N49">
            <v>45537</v>
          </cell>
          <cell r="O49">
            <v>45537.34878472222</v>
          </cell>
        </row>
        <row r="50">
          <cell r="C50" t="str">
            <v>F6_S3_1_DOC_NM_A</v>
          </cell>
          <cell r="D50" t="str">
            <v>F6_S3_1_DOC_NM_A</v>
          </cell>
          <cell r="I50">
            <v>0.14419999999999999</v>
          </cell>
          <cell r="K50" t="str">
            <v>mg/L</v>
          </cell>
          <cell r="L50">
            <v>8</v>
          </cell>
          <cell r="M50">
            <v>8</v>
          </cell>
          <cell r="N50">
            <v>45537</v>
          </cell>
          <cell r="O50">
            <v>45537.34878472222</v>
          </cell>
        </row>
        <row r="51">
          <cell r="C51" t="str">
            <v>F6_S4_1_BDOC_NM_B</v>
          </cell>
          <cell r="D51" t="str">
            <v>F6_S4_1_BDOC_NM_B</v>
          </cell>
          <cell r="I51">
            <v>0.14760000000000001</v>
          </cell>
          <cell r="K51" t="str">
            <v>mg/L</v>
          </cell>
          <cell r="L51">
            <v>9</v>
          </cell>
          <cell r="M51">
            <v>9</v>
          </cell>
          <cell r="N51">
            <v>45537</v>
          </cell>
          <cell r="O51">
            <v>45537.34878472222</v>
          </cell>
        </row>
        <row r="52">
          <cell r="C52" t="str">
            <v>F6_S1_1_BDOC_VM_A</v>
          </cell>
          <cell r="D52" t="str">
            <v>F6_S1_1_BDOC_VM_A</v>
          </cell>
          <cell r="I52">
            <v>0.1103</v>
          </cell>
          <cell r="K52" t="str">
            <v>mg/L</v>
          </cell>
          <cell r="L52">
            <v>10</v>
          </cell>
          <cell r="M52">
            <v>10</v>
          </cell>
          <cell r="N52">
            <v>45537</v>
          </cell>
          <cell r="O52">
            <v>45537.34878472222</v>
          </cell>
        </row>
        <row r="53">
          <cell r="C53" t="str">
            <v>F6_S1_1_DOC_NM_A</v>
          </cell>
          <cell r="D53" t="str">
            <v>F6_S1_1_DOC_NM_A</v>
          </cell>
          <cell r="I53">
            <v>0.13850000000000001</v>
          </cell>
          <cell r="K53" t="str">
            <v>mg/L</v>
          </cell>
          <cell r="L53">
            <v>11</v>
          </cell>
          <cell r="M53">
            <v>11</v>
          </cell>
          <cell r="N53">
            <v>45537</v>
          </cell>
          <cell r="O53">
            <v>45537.34878472222</v>
          </cell>
        </row>
        <row r="54">
          <cell r="C54" t="str">
            <v>F6_S1_1_BDOC_VM_B</v>
          </cell>
          <cell r="D54" t="str">
            <v>F6_S1_1_BDOC_VM_B</v>
          </cell>
          <cell r="I54">
            <v>9.9690000000000001E-2</v>
          </cell>
          <cell r="K54" t="str">
            <v>mg/L</v>
          </cell>
          <cell r="L54">
            <v>12</v>
          </cell>
          <cell r="M54">
            <v>12</v>
          </cell>
          <cell r="N54">
            <v>45537</v>
          </cell>
          <cell r="O54">
            <v>45537.34878472222</v>
          </cell>
        </row>
        <row r="55">
          <cell r="C55" t="str">
            <v>AQ13.3</v>
          </cell>
          <cell r="D55" t="str">
            <v>AQ</v>
          </cell>
          <cell r="I55">
            <v>0.1169</v>
          </cell>
          <cell r="K55" t="str">
            <v>mg/L</v>
          </cell>
          <cell r="L55">
            <v>13</v>
          </cell>
          <cell r="M55">
            <v>13.3</v>
          </cell>
          <cell r="N55">
            <v>45537</v>
          </cell>
          <cell r="O55">
            <v>45537.34878472222</v>
          </cell>
        </row>
        <row r="56">
          <cell r="C56" t="str">
            <v>H_WJ01_1_BDOC_NM_B</v>
          </cell>
          <cell r="D56" t="str">
            <v>H_WJ01_1_BDOC_NM_B</v>
          </cell>
          <cell r="I56">
            <v>7.3029999999999998E-2</v>
          </cell>
          <cell r="K56" t="str">
            <v>mg/L</v>
          </cell>
          <cell r="L56">
            <v>14</v>
          </cell>
          <cell r="M56">
            <v>14</v>
          </cell>
          <cell r="N56">
            <v>45537</v>
          </cell>
          <cell r="O56">
            <v>45537.34878472222</v>
          </cell>
        </row>
        <row r="57">
          <cell r="C57" t="str">
            <v>H_WJ03_1_BDOC_NM_B</v>
          </cell>
          <cell r="D57" t="str">
            <v>H_WJ03_1_BDOC_NM_B</v>
          </cell>
          <cell r="I57">
            <v>8.3930000000000005E-2</v>
          </cell>
          <cell r="K57" t="str">
            <v>mg/L</v>
          </cell>
          <cell r="L57">
            <v>15</v>
          </cell>
          <cell r="M57">
            <v>15</v>
          </cell>
          <cell r="N57">
            <v>45537</v>
          </cell>
          <cell r="O57">
            <v>45537.34878472222</v>
          </cell>
        </row>
        <row r="58">
          <cell r="C58" t="str">
            <v>H_WJ03_1_BDOC_NM_A</v>
          </cell>
          <cell r="D58" t="str">
            <v>H_WJ03_1_BDOC_NM_A</v>
          </cell>
          <cell r="I58">
            <v>0.1181</v>
          </cell>
          <cell r="K58" t="str">
            <v>mg/L</v>
          </cell>
          <cell r="L58">
            <v>16</v>
          </cell>
          <cell r="M58">
            <v>16</v>
          </cell>
          <cell r="N58">
            <v>45537</v>
          </cell>
          <cell r="O58">
            <v>45537.34878472222</v>
          </cell>
        </row>
        <row r="59">
          <cell r="C59" t="str">
            <v>H_WJ02_1_BDOC_NM_B</v>
          </cell>
          <cell r="D59" t="str">
            <v>H_WJ02_1_BDOC_NM_B</v>
          </cell>
          <cell r="I59">
            <v>7.9890000000000003E-2</v>
          </cell>
          <cell r="K59" t="str">
            <v>mg/L</v>
          </cell>
          <cell r="L59">
            <v>17</v>
          </cell>
          <cell r="M59">
            <v>17</v>
          </cell>
          <cell r="N59">
            <v>45537</v>
          </cell>
          <cell r="O59">
            <v>45537.34878472222</v>
          </cell>
        </row>
        <row r="60">
          <cell r="C60" t="str">
            <v>H_WJ03_1_BDOC_VM_A</v>
          </cell>
          <cell r="D60" t="str">
            <v>H_WJ03_1_BDOC_VM_A</v>
          </cell>
          <cell r="I60">
            <v>0.1079</v>
          </cell>
          <cell r="K60" t="str">
            <v>mg/L</v>
          </cell>
          <cell r="L60">
            <v>18</v>
          </cell>
          <cell r="M60">
            <v>18</v>
          </cell>
          <cell r="N60">
            <v>45537</v>
          </cell>
          <cell r="O60">
            <v>45537.34878472222</v>
          </cell>
        </row>
        <row r="61">
          <cell r="C61" t="str">
            <v>H_WJ02_1_BDOC_NM_A</v>
          </cell>
          <cell r="D61" t="str">
            <v>H_WJ02_1_BDOC_NM_A</v>
          </cell>
          <cell r="I61">
            <v>8.1939999999999999E-2</v>
          </cell>
          <cell r="K61" t="str">
            <v>mg/L</v>
          </cell>
          <cell r="L61">
            <v>19</v>
          </cell>
          <cell r="M61">
            <v>19</v>
          </cell>
          <cell r="N61">
            <v>45537</v>
          </cell>
          <cell r="O61">
            <v>45537.34878472222</v>
          </cell>
        </row>
        <row r="62">
          <cell r="C62" t="str">
            <v>H_WJ02_1_BDOC_VM_A</v>
          </cell>
          <cell r="D62" t="str">
            <v>H_WJ02_1_BDOC_VM_A</v>
          </cell>
          <cell r="I62">
            <v>7.0980000000000001E-2</v>
          </cell>
          <cell r="K62" t="str">
            <v>mg/L</v>
          </cell>
          <cell r="L62">
            <v>20</v>
          </cell>
          <cell r="M62">
            <v>20</v>
          </cell>
          <cell r="N62">
            <v>45537</v>
          </cell>
          <cell r="O62">
            <v>45537.34878472222</v>
          </cell>
        </row>
        <row r="63">
          <cell r="C63" t="str">
            <v>H_WJ10_1_BDOC_VM_A</v>
          </cell>
          <cell r="D63" t="str">
            <v>H_WJ10_1_BDOC_VM_A</v>
          </cell>
          <cell r="I63">
            <v>0.1133</v>
          </cell>
          <cell r="K63" t="str">
            <v>mg/L</v>
          </cell>
          <cell r="L63">
            <v>21</v>
          </cell>
          <cell r="M63">
            <v>21</v>
          </cell>
          <cell r="N63">
            <v>45537</v>
          </cell>
          <cell r="O63">
            <v>45537.34878472222</v>
          </cell>
        </row>
        <row r="64">
          <cell r="C64" t="str">
            <v>H_WJ01_1_BDOC_VM_A</v>
          </cell>
          <cell r="D64" t="str">
            <v>H_WJ01_1_BDOC_VM_A</v>
          </cell>
          <cell r="I64">
            <v>0.1138</v>
          </cell>
          <cell r="K64" t="str">
            <v>mg/L</v>
          </cell>
          <cell r="L64">
            <v>22</v>
          </cell>
          <cell r="M64">
            <v>22</v>
          </cell>
          <cell r="N64">
            <v>45537</v>
          </cell>
          <cell r="O64">
            <v>45537.34878472222</v>
          </cell>
        </row>
        <row r="65">
          <cell r="C65" t="str">
            <v>H_WJ03_1_BDOC_VM_B</v>
          </cell>
          <cell r="D65" t="str">
            <v>H_WJ03_1_BDOC_VM_B</v>
          </cell>
          <cell r="I65">
            <v>9.9080000000000001E-2</v>
          </cell>
          <cell r="K65" t="str">
            <v>mg/L</v>
          </cell>
          <cell r="L65">
            <v>23</v>
          </cell>
          <cell r="M65">
            <v>23</v>
          </cell>
          <cell r="N65">
            <v>45537</v>
          </cell>
          <cell r="O65">
            <v>45537.34878472222</v>
          </cell>
        </row>
        <row r="66">
          <cell r="C66" t="str">
            <v>AQ24.3</v>
          </cell>
          <cell r="D66" t="str">
            <v>AQ</v>
          </cell>
          <cell r="I66">
            <v>0.21809999999999999</v>
          </cell>
          <cell r="K66" t="str">
            <v>mg/L</v>
          </cell>
          <cell r="L66">
            <v>24</v>
          </cell>
          <cell r="M66">
            <v>24.3</v>
          </cell>
          <cell r="N66">
            <v>45537</v>
          </cell>
          <cell r="O66">
            <v>45537.34878472222</v>
          </cell>
        </row>
        <row r="67">
          <cell r="C67" t="str">
            <v>F6_S2_1_BDOC_NM_B</v>
          </cell>
          <cell r="D67" t="str">
            <v>F6_S2_1_BDOC_NM_B</v>
          </cell>
          <cell r="I67">
            <v>0.1167</v>
          </cell>
          <cell r="K67" t="str">
            <v>mg/L</v>
          </cell>
          <cell r="L67">
            <v>25</v>
          </cell>
          <cell r="M67">
            <v>25</v>
          </cell>
          <cell r="N67">
            <v>45537</v>
          </cell>
          <cell r="O67">
            <v>45537.34878472222</v>
          </cell>
        </row>
        <row r="68">
          <cell r="C68" t="str">
            <v>H_WJ00_1_BDOC_NM_B</v>
          </cell>
          <cell r="D68" t="str">
            <v>H_WJ00_1_BDOC_NM_B</v>
          </cell>
          <cell r="I68">
            <v>7.2370000000000004E-2</v>
          </cell>
          <cell r="K68" t="str">
            <v>mg/L</v>
          </cell>
          <cell r="L68">
            <v>26</v>
          </cell>
          <cell r="M68">
            <v>26</v>
          </cell>
          <cell r="N68">
            <v>45537</v>
          </cell>
          <cell r="O68">
            <v>45537.34878472222</v>
          </cell>
        </row>
        <row r="69">
          <cell r="C69" t="str">
            <v>F6_S6_1_BDOC_NM_B</v>
          </cell>
          <cell r="D69" t="str">
            <v>F6_S6_1_BDOC_NM_B</v>
          </cell>
          <cell r="I69">
            <v>0.14779999999999999</v>
          </cell>
          <cell r="K69" t="str">
            <v>mg/L</v>
          </cell>
          <cell r="L69">
            <v>27</v>
          </cell>
          <cell r="M69">
            <v>27</v>
          </cell>
          <cell r="N69">
            <v>45537</v>
          </cell>
          <cell r="O69">
            <v>45537.34878472222</v>
          </cell>
        </row>
        <row r="70">
          <cell r="C70" t="str">
            <v>F6_S2_1_DOC_VM_A</v>
          </cell>
          <cell r="D70" t="str">
            <v>F6_S2_1_DOC_VM_A</v>
          </cell>
          <cell r="I70">
            <v>0.1042</v>
          </cell>
          <cell r="K70" t="str">
            <v>mg/L</v>
          </cell>
          <cell r="L70">
            <v>28</v>
          </cell>
          <cell r="M70">
            <v>28</v>
          </cell>
          <cell r="N70">
            <v>45537</v>
          </cell>
          <cell r="O70">
            <v>45537.34878472222</v>
          </cell>
        </row>
        <row r="71">
          <cell r="C71" t="str">
            <v>F6_S6_1_DOC_NM_A</v>
          </cell>
          <cell r="D71" t="str">
            <v>F6_S6_1_DOC_NM_A</v>
          </cell>
          <cell r="I71">
            <v>0.13420000000000001</v>
          </cell>
          <cell r="K71" t="str">
            <v>mg/L</v>
          </cell>
          <cell r="L71">
            <v>29</v>
          </cell>
          <cell r="M71">
            <v>29</v>
          </cell>
          <cell r="N71">
            <v>45537</v>
          </cell>
          <cell r="O71">
            <v>45537.34878472222</v>
          </cell>
        </row>
        <row r="72">
          <cell r="C72" t="str">
            <v>F6_S1_1_DOC_VM_A</v>
          </cell>
          <cell r="D72" t="str">
            <v>F6_S1_1_DOC_VM_A</v>
          </cell>
          <cell r="I72">
            <v>0.1114</v>
          </cell>
          <cell r="K72" t="str">
            <v>mg/L</v>
          </cell>
          <cell r="L72">
            <v>30</v>
          </cell>
          <cell r="M72">
            <v>30</v>
          </cell>
          <cell r="N72">
            <v>45537</v>
          </cell>
          <cell r="O72">
            <v>45537.34878472222</v>
          </cell>
        </row>
        <row r="73">
          <cell r="C73" t="str">
            <v>F6_S7_1_BDOC_NM_A</v>
          </cell>
          <cell r="D73" t="str">
            <v>F6_S7_1_BDOC_NM_A</v>
          </cell>
          <cell r="I73">
            <v>0.16830000000000001</v>
          </cell>
          <cell r="K73" t="str">
            <v>mg/L</v>
          </cell>
          <cell r="L73">
            <v>31</v>
          </cell>
          <cell r="M73">
            <v>31</v>
          </cell>
          <cell r="N73">
            <v>45537</v>
          </cell>
          <cell r="O73">
            <v>45537.34878472222</v>
          </cell>
        </row>
        <row r="74">
          <cell r="C74" t="str">
            <v>F6_S5_1_BDOC_NM_A</v>
          </cell>
          <cell r="D74" t="str">
            <v>F6_S5_1_BDOC_NM_A</v>
          </cell>
          <cell r="I74">
            <v>0.12640000000000001</v>
          </cell>
          <cell r="K74" t="str">
            <v>mg/L</v>
          </cell>
          <cell r="L74">
            <v>32</v>
          </cell>
          <cell r="M74">
            <v>32</v>
          </cell>
          <cell r="N74">
            <v>45537</v>
          </cell>
          <cell r="O74">
            <v>45537.34878472222</v>
          </cell>
        </row>
        <row r="75">
          <cell r="C75" t="str">
            <v>F6_S3_1_DOC_NM_B</v>
          </cell>
          <cell r="D75" t="str">
            <v>F6_S3_1_DOC_NM_B</v>
          </cell>
          <cell r="I75">
            <v>0.1716</v>
          </cell>
          <cell r="K75" t="str">
            <v>mg/L</v>
          </cell>
          <cell r="L75">
            <v>33</v>
          </cell>
          <cell r="M75">
            <v>33</v>
          </cell>
          <cell r="N75">
            <v>45537</v>
          </cell>
          <cell r="O75">
            <v>45537.34878472222</v>
          </cell>
        </row>
        <row r="76">
          <cell r="C76" t="str">
            <v>AQ34.3</v>
          </cell>
          <cell r="D76" t="str">
            <v>AQ</v>
          </cell>
          <cell r="I76">
            <v>0.17499999999999999</v>
          </cell>
          <cell r="K76" t="str">
            <v>mg/L</v>
          </cell>
          <cell r="L76">
            <v>34</v>
          </cell>
          <cell r="M76">
            <v>34.299999999999997</v>
          </cell>
          <cell r="N76">
            <v>45537</v>
          </cell>
          <cell r="O76">
            <v>45537.34878472222</v>
          </cell>
        </row>
        <row r="77">
          <cell r="C77" t="str">
            <v>H_WJ12_1_BDOC_NM_B</v>
          </cell>
          <cell r="D77" t="str">
            <v>H_WJ12_1_BDOC_NM_B</v>
          </cell>
          <cell r="I77">
            <v>0.18609999999999999</v>
          </cell>
          <cell r="K77" t="str">
            <v>mg/L</v>
          </cell>
          <cell r="L77">
            <v>35</v>
          </cell>
          <cell r="M77">
            <v>35</v>
          </cell>
          <cell r="N77">
            <v>45537</v>
          </cell>
          <cell r="O77">
            <v>45537.34878472222</v>
          </cell>
        </row>
        <row r="78">
          <cell r="C78" t="str">
            <v>H_WJ10_1_BDOC_VM_B</v>
          </cell>
          <cell r="D78" t="str">
            <v>H_WJ10_1_BDOC_VM_B</v>
          </cell>
          <cell r="I78">
            <v>0.14960000000000001</v>
          </cell>
          <cell r="K78" t="str">
            <v>mg/L</v>
          </cell>
          <cell r="L78">
            <v>36</v>
          </cell>
          <cell r="M78">
            <v>36</v>
          </cell>
          <cell r="N78">
            <v>45537</v>
          </cell>
          <cell r="O78">
            <v>45537.34878472222</v>
          </cell>
        </row>
        <row r="79">
          <cell r="C79" t="str">
            <v>F6_S4_1_DOC_NM_B</v>
          </cell>
          <cell r="D79" t="str">
            <v>F6_S4_1_DOC_NM_B</v>
          </cell>
          <cell r="I79">
            <v>0.1263</v>
          </cell>
          <cell r="K79" t="str">
            <v>mg/L</v>
          </cell>
          <cell r="L79">
            <v>37</v>
          </cell>
          <cell r="M79">
            <v>37</v>
          </cell>
          <cell r="N79">
            <v>45537</v>
          </cell>
          <cell r="O79">
            <v>45537.34878472222</v>
          </cell>
        </row>
        <row r="80">
          <cell r="C80" t="str">
            <v>F6_S1_1_DOC_NM_B</v>
          </cell>
          <cell r="D80" t="str">
            <v>F6_S1_1_DOC_NM_B</v>
          </cell>
          <cell r="I80">
            <v>0.1021</v>
          </cell>
          <cell r="K80" t="str">
            <v>mg/L</v>
          </cell>
          <cell r="L80">
            <v>38</v>
          </cell>
          <cell r="M80">
            <v>38</v>
          </cell>
          <cell r="N80">
            <v>45537</v>
          </cell>
          <cell r="O80">
            <v>45537.34878472222</v>
          </cell>
        </row>
        <row r="81">
          <cell r="C81" t="str">
            <v>F6_S7_1_DOC_NM_A</v>
          </cell>
          <cell r="D81" t="str">
            <v>F6_S7_1_DOC_NM_A</v>
          </cell>
          <cell r="I81">
            <v>0.1361</v>
          </cell>
          <cell r="K81" t="str">
            <v>mg/L</v>
          </cell>
          <cell r="L81">
            <v>39</v>
          </cell>
          <cell r="M81">
            <v>39</v>
          </cell>
          <cell r="N81">
            <v>45537</v>
          </cell>
          <cell r="O81">
            <v>45537.34878472222</v>
          </cell>
        </row>
        <row r="82">
          <cell r="C82" t="str">
            <v>F6_S3_1_DOC_VM_A</v>
          </cell>
          <cell r="D82" t="str">
            <v>F6_S3_1_DOC_VM_A</v>
          </cell>
          <cell r="I82">
            <v>0.1298</v>
          </cell>
          <cell r="K82" t="str">
            <v>mg/L</v>
          </cell>
          <cell r="L82">
            <v>40</v>
          </cell>
          <cell r="M82">
            <v>40</v>
          </cell>
          <cell r="N82">
            <v>45537</v>
          </cell>
          <cell r="O82">
            <v>45537.34878472222</v>
          </cell>
        </row>
        <row r="83">
          <cell r="C83" t="str">
            <v>F6_S5_1_BDOC_NM_B</v>
          </cell>
          <cell r="D83" t="str">
            <v>F6_S5_1_BDOC_NM_B</v>
          </cell>
          <cell r="I83">
            <v>0.1391</v>
          </cell>
          <cell r="K83" t="str">
            <v>mg/L</v>
          </cell>
          <cell r="L83">
            <v>41</v>
          </cell>
          <cell r="M83">
            <v>41</v>
          </cell>
          <cell r="N83">
            <v>45537</v>
          </cell>
          <cell r="O83">
            <v>45537.34878472222</v>
          </cell>
        </row>
        <row r="84">
          <cell r="C84" t="str">
            <v>F6_S2_1_DOC_NM_B</v>
          </cell>
          <cell r="D84" t="str">
            <v>F6_S2_1_DOC_NM_B</v>
          </cell>
          <cell r="I84">
            <v>9.0700000000000003E-2</v>
          </cell>
          <cell r="K84" t="str">
            <v>mg/L</v>
          </cell>
          <cell r="L84">
            <v>42</v>
          </cell>
          <cell r="M84">
            <v>42</v>
          </cell>
          <cell r="N84">
            <v>45537</v>
          </cell>
          <cell r="O84">
            <v>45537.34878472222</v>
          </cell>
        </row>
        <row r="85">
          <cell r="C85" t="str">
            <v>F6_S1_1_DOC_VM_B</v>
          </cell>
          <cell r="D85" t="str">
            <v>F6_S1_1_DOC_VM_B</v>
          </cell>
          <cell r="I85">
            <v>9.7369999999999998E-2</v>
          </cell>
          <cell r="K85" t="str">
            <v>mg/L</v>
          </cell>
          <cell r="L85">
            <v>43</v>
          </cell>
          <cell r="M85">
            <v>43</v>
          </cell>
          <cell r="N85">
            <v>45537</v>
          </cell>
          <cell r="O85">
            <v>45537.34878472222</v>
          </cell>
        </row>
        <row r="86">
          <cell r="C86" t="str">
            <v>H_WJ02_1_BDOC_VM_B</v>
          </cell>
          <cell r="D86" t="str">
            <v>H_WJ02_1_BDOC_VM_B</v>
          </cell>
          <cell r="I86">
            <v>7.9509999999999997E-2</v>
          </cell>
          <cell r="K86" t="str">
            <v>mg/L</v>
          </cell>
          <cell r="L86">
            <v>44</v>
          </cell>
          <cell r="M86">
            <v>44</v>
          </cell>
          <cell r="N86">
            <v>45537</v>
          </cell>
          <cell r="O86">
            <v>45537.34878472222</v>
          </cell>
        </row>
        <row r="87">
          <cell r="C87" t="str">
            <v>AQ45.3</v>
          </cell>
          <cell r="D87" t="str">
            <v>AQ</v>
          </cell>
          <cell r="I87">
            <v>0.10050000000000001</v>
          </cell>
          <cell r="K87" t="str">
            <v>mg/L</v>
          </cell>
          <cell r="L87">
            <v>45</v>
          </cell>
          <cell r="M87">
            <v>45.3</v>
          </cell>
          <cell r="N87">
            <v>45537</v>
          </cell>
          <cell r="O87">
            <v>45537.34878472222</v>
          </cell>
        </row>
        <row r="88">
          <cell r="C88" t="str">
            <v>H_WJ04_1_BDOC_VM_B</v>
          </cell>
          <cell r="D88" t="str">
            <v>H_WJ04_1_BDOC_VM_B</v>
          </cell>
          <cell r="I88">
            <v>8.3989999999999995E-2</v>
          </cell>
          <cell r="K88" t="str">
            <v>mg/L</v>
          </cell>
          <cell r="L88">
            <v>46</v>
          </cell>
          <cell r="M88">
            <v>46</v>
          </cell>
          <cell r="N88">
            <v>45537</v>
          </cell>
          <cell r="O88">
            <v>45537.34878472222</v>
          </cell>
        </row>
        <row r="89">
          <cell r="C89" t="str">
            <v>H_WJ05_1_BDOC_VM_A</v>
          </cell>
          <cell r="D89" t="str">
            <v>H_WJ05_1_BDOC_VM_A</v>
          </cell>
          <cell r="I89">
            <v>7.1559999999999999E-2</v>
          </cell>
          <cell r="K89" t="str">
            <v>mg/L</v>
          </cell>
          <cell r="L89">
            <v>47</v>
          </cell>
          <cell r="M89">
            <v>47</v>
          </cell>
          <cell r="N89">
            <v>45537</v>
          </cell>
          <cell r="O89">
            <v>45537.34878472222</v>
          </cell>
        </row>
        <row r="90">
          <cell r="C90" t="str">
            <v>H_WJ12_1_BDOC_VM_A</v>
          </cell>
          <cell r="D90" t="str">
            <v>H_WJ12_1_BDOC_VM_A</v>
          </cell>
          <cell r="I90">
            <v>0.20380000000000001</v>
          </cell>
          <cell r="K90" t="str">
            <v>mg/L</v>
          </cell>
          <cell r="L90">
            <v>48</v>
          </cell>
          <cell r="M90">
            <v>48</v>
          </cell>
          <cell r="N90">
            <v>45537</v>
          </cell>
          <cell r="O90">
            <v>45537.34878472222</v>
          </cell>
        </row>
        <row r="91">
          <cell r="C91" t="str">
            <v>F6_S5_1_DOC_NM_B</v>
          </cell>
          <cell r="D91" t="str">
            <v>F6_S5_1_DOC_NM_B</v>
          </cell>
          <cell r="I91">
            <v>0.1249</v>
          </cell>
          <cell r="K91" t="str">
            <v>mg/L</v>
          </cell>
          <cell r="L91">
            <v>49</v>
          </cell>
          <cell r="M91">
            <v>49</v>
          </cell>
          <cell r="N91">
            <v>45537</v>
          </cell>
          <cell r="O91">
            <v>45537.34878472222</v>
          </cell>
        </row>
        <row r="92">
          <cell r="C92" t="str">
            <v>F6_S3_1_DOC_VM_B</v>
          </cell>
          <cell r="D92" t="str">
            <v>F6_S3_1_DOC_VM_B</v>
          </cell>
          <cell r="I92">
            <v>0.1216</v>
          </cell>
          <cell r="K92" t="str">
            <v>mg/L</v>
          </cell>
          <cell r="L92">
            <v>50</v>
          </cell>
          <cell r="M92">
            <v>50</v>
          </cell>
          <cell r="N92">
            <v>45537</v>
          </cell>
          <cell r="O92">
            <v>45537.34878472222</v>
          </cell>
        </row>
        <row r="93">
          <cell r="C93" t="str">
            <v>H_WJ05_1_BDOC_VM_B</v>
          </cell>
          <cell r="D93" t="str">
            <v>H_WJ05_1_BDOC_VM_B</v>
          </cell>
          <cell r="I93">
            <v>8.541E-2</v>
          </cell>
          <cell r="K93" t="str">
            <v>mg/L</v>
          </cell>
          <cell r="L93">
            <v>51</v>
          </cell>
          <cell r="M93">
            <v>51</v>
          </cell>
          <cell r="N93">
            <v>45537</v>
          </cell>
          <cell r="O93">
            <v>45537.34878472222</v>
          </cell>
        </row>
        <row r="94">
          <cell r="C94" t="str">
            <v>H_WJ12_1_BDOC_NM_A</v>
          </cell>
          <cell r="D94" t="str">
            <v>H_WJ12_1_BDOC_NM_A</v>
          </cell>
          <cell r="I94">
            <v>0.17710000000000001</v>
          </cell>
          <cell r="K94" t="str">
            <v>mg/L</v>
          </cell>
          <cell r="L94">
            <v>52</v>
          </cell>
          <cell r="M94">
            <v>52</v>
          </cell>
          <cell r="N94">
            <v>45537</v>
          </cell>
          <cell r="O94">
            <v>45537.34878472222</v>
          </cell>
        </row>
        <row r="95">
          <cell r="C95" t="str">
            <v>H_WJ10_1_BDOC_NM_B</v>
          </cell>
          <cell r="D95" t="str">
            <v>H_WJ10_1_BDOC_NM_B</v>
          </cell>
          <cell r="I95">
            <v>0.1022</v>
          </cell>
          <cell r="K95" t="str">
            <v>mg/L</v>
          </cell>
          <cell r="L95">
            <v>53</v>
          </cell>
          <cell r="M95">
            <v>53</v>
          </cell>
          <cell r="N95">
            <v>45537</v>
          </cell>
          <cell r="O95">
            <v>45537.34878472222</v>
          </cell>
        </row>
        <row r="96">
          <cell r="C96" t="str">
            <v>H_WJ10_1_BDOC_NM_A</v>
          </cell>
          <cell r="D96" t="str">
            <v>H_WJ10_1_BDOC_NM_A</v>
          </cell>
          <cell r="I96">
            <v>0.1011</v>
          </cell>
          <cell r="K96" t="str">
            <v>mg/L</v>
          </cell>
          <cell r="L96">
            <v>54</v>
          </cell>
          <cell r="M96">
            <v>54</v>
          </cell>
          <cell r="N96">
            <v>45537</v>
          </cell>
          <cell r="O96">
            <v>45537.34878472222</v>
          </cell>
        </row>
        <row r="97">
          <cell r="C97" t="str">
            <v>H_WJ12_1_BDOC_VM_B</v>
          </cell>
          <cell r="D97" t="str">
            <v>H_WJ12_1_BDOC_VM_B</v>
          </cell>
          <cell r="I97">
            <v>0.1754</v>
          </cell>
          <cell r="K97" t="str">
            <v>mg/L</v>
          </cell>
          <cell r="L97">
            <v>55</v>
          </cell>
          <cell r="M97">
            <v>55</v>
          </cell>
          <cell r="N97">
            <v>45537</v>
          </cell>
          <cell r="O97">
            <v>45537.34878472222</v>
          </cell>
        </row>
        <row r="98">
          <cell r="C98" t="str">
            <v>AQ56.3</v>
          </cell>
          <cell r="D98" t="str">
            <v>AQ</v>
          </cell>
          <cell r="I98">
            <v>0.19170000000000001</v>
          </cell>
          <cell r="K98" t="str">
            <v>mg/L</v>
          </cell>
          <cell r="L98">
            <v>56</v>
          </cell>
          <cell r="M98">
            <v>56.3</v>
          </cell>
          <cell r="N98">
            <v>45537</v>
          </cell>
          <cell r="O98">
            <v>45537.34878472222</v>
          </cell>
        </row>
        <row r="99">
          <cell r="C99" t="str">
            <v>H_WJ04_1_BDOC_VM_A</v>
          </cell>
          <cell r="D99" t="str">
            <v>H_WJ04_1_BDOC_VM_A</v>
          </cell>
          <cell r="I99">
            <v>9.4750000000000001E-2</v>
          </cell>
          <cell r="K99" t="str">
            <v>mg/L</v>
          </cell>
          <cell r="L99">
            <v>57</v>
          </cell>
          <cell r="M99">
            <v>57</v>
          </cell>
          <cell r="N99">
            <v>45537</v>
          </cell>
          <cell r="O99">
            <v>45537.34878472222</v>
          </cell>
        </row>
        <row r="100">
          <cell r="C100" t="str">
            <v>F6_S2_1_DOC_VM_B</v>
          </cell>
          <cell r="D100" t="str">
            <v>F6_S2_1_DOC_VM_B</v>
          </cell>
          <cell r="I100">
            <v>8.8150000000000006E-2</v>
          </cell>
          <cell r="K100" t="str">
            <v>mg/L</v>
          </cell>
          <cell r="L100">
            <v>58</v>
          </cell>
          <cell r="M100">
            <v>58</v>
          </cell>
          <cell r="N100">
            <v>45537</v>
          </cell>
          <cell r="O100">
            <v>45537.34878472222</v>
          </cell>
        </row>
        <row r="101">
          <cell r="C101" t="str">
            <v>AQ59.3</v>
          </cell>
          <cell r="D101" t="str">
            <v>AQ</v>
          </cell>
          <cell r="I101">
            <v>8.899E-2</v>
          </cell>
          <cell r="K101" t="str">
            <v>mg/L</v>
          </cell>
          <cell r="L101">
            <v>59</v>
          </cell>
          <cell r="M101">
            <v>59.3</v>
          </cell>
          <cell r="N101">
            <v>45537</v>
          </cell>
          <cell r="O101">
            <v>45537.34878472222</v>
          </cell>
        </row>
        <row r="102">
          <cell r="C102" t="str">
            <v>AQ59.4</v>
          </cell>
          <cell r="D102" t="str">
            <v>AQ</v>
          </cell>
          <cell r="I102">
            <v>0.1038</v>
          </cell>
          <cell r="K102" t="str">
            <v>mg/L</v>
          </cell>
          <cell r="L102">
            <v>59</v>
          </cell>
          <cell r="M102">
            <v>59.4</v>
          </cell>
          <cell r="N102">
            <v>45537</v>
          </cell>
          <cell r="O102">
            <v>45537.34878472222</v>
          </cell>
        </row>
        <row r="103">
          <cell r="C103" t="str">
            <v>AQ1.5</v>
          </cell>
          <cell r="D103" t="str">
            <v>AQ</v>
          </cell>
          <cell r="I103">
            <v>0.1676</v>
          </cell>
          <cell r="K103" t="str">
            <v>mg/L</v>
          </cell>
          <cell r="L103">
            <v>1</v>
          </cell>
          <cell r="M103">
            <v>1.5</v>
          </cell>
          <cell r="N103">
            <v>45538</v>
          </cell>
          <cell r="O103">
            <v>45537.825069444443</v>
          </cell>
        </row>
        <row r="104">
          <cell r="C104" t="str">
            <v>AQ2.5</v>
          </cell>
          <cell r="D104" t="str">
            <v>AQ</v>
          </cell>
          <cell r="I104">
            <v>9.1079999999999994E-2</v>
          </cell>
          <cell r="K104" t="str">
            <v>mg/L</v>
          </cell>
          <cell r="L104">
            <v>2</v>
          </cell>
          <cell r="M104">
            <v>2.5</v>
          </cell>
          <cell r="N104">
            <v>45538</v>
          </cell>
          <cell r="O104">
            <v>45537.825069444443</v>
          </cell>
        </row>
        <row r="105">
          <cell r="C105" t="str">
            <v>F6_S7_1_DOC_NM_B</v>
          </cell>
          <cell r="D105" t="str">
            <v>F6_S7_1_DOC_NM_B</v>
          </cell>
          <cell r="I105">
            <v>0.15809999999999999</v>
          </cell>
          <cell r="K105" t="str">
            <v>mg/L</v>
          </cell>
          <cell r="L105">
            <v>3</v>
          </cell>
          <cell r="M105">
            <v>3</v>
          </cell>
          <cell r="N105">
            <v>45538</v>
          </cell>
          <cell r="O105">
            <v>45537.825069444443</v>
          </cell>
        </row>
        <row r="106">
          <cell r="C106" t="str">
            <v>F6_S6_1_DOC_NM_B</v>
          </cell>
          <cell r="D106" t="str">
            <v>F6_S6_1_DOC_NM_B</v>
          </cell>
          <cell r="I106">
            <v>0.1368</v>
          </cell>
          <cell r="K106" t="str">
            <v>mg/L</v>
          </cell>
          <cell r="L106">
            <v>4</v>
          </cell>
          <cell r="M106">
            <v>4</v>
          </cell>
          <cell r="N106">
            <v>45538</v>
          </cell>
          <cell r="O106">
            <v>45537.825069444443</v>
          </cell>
        </row>
        <row r="107">
          <cell r="C107" t="str">
            <v>F6_S6_1_BDOC_NM_A</v>
          </cell>
          <cell r="D107" t="str">
            <v>F6_S6_1_BDOC_NM_A</v>
          </cell>
          <cell r="I107">
            <v>0.13439999999999999</v>
          </cell>
          <cell r="K107" t="str">
            <v>mg/L</v>
          </cell>
          <cell r="L107">
            <v>5</v>
          </cell>
          <cell r="M107">
            <v>5</v>
          </cell>
          <cell r="N107">
            <v>45538</v>
          </cell>
          <cell r="O107">
            <v>45537.825069444443</v>
          </cell>
        </row>
        <row r="108">
          <cell r="C108" t="str">
            <v>F6_S6_1_BDOC_VM_B</v>
          </cell>
          <cell r="D108" t="str">
            <v>F6_S6_1_BDOC_VM_B</v>
          </cell>
          <cell r="I108">
            <v>0.1928</v>
          </cell>
          <cell r="K108" t="str">
            <v>mg/L</v>
          </cell>
          <cell r="L108">
            <v>6</v>
          </cell>
          <cell r="M108">
            <v>6</v>
          </cell>
          <cell r="N108">
            <v>45538</v>
          </cell>
          <cell r="O108">
            <v>45537.825069444443</v>
          </cell>
        </row>
        <row r="109">
          <cell r="C109" t="str">
            <v>F6_S7_1_BDOC_NM_B</v>
          </cell>
          <cell r="D109" t="str">
            <v>F6_S7_1_BDOC_NM_B</v>
          </cell>
          <cell r="I109">
            <v>0.1167</v>
          </cell>
          <cell r="K109" t="str">
            <v>mg/L</v>
          </cell>
          <cell r="L109">
            <v>7</v>
          </cell>
          <cell r="M109">
            <v>7</v>
          </cell>
          <cell r="N109">
            <v>45538</v>
          </cell>
          <cell r="O109">
            <v>45537.825069444443</v>
          </cell>
        </row>
        <row r="110">
          <cell r="C110" t="str">
            <v>F6_KV_S1_1_BDOC_A</v>
          </cell>
          <cell r="D110" t="str">
            <v>F6_KV_S1_1_BDOC_A</v>
          </cell>
          <cell r="I110">
            <v>0.1331</v>
          </cell>
          <cell r="K110" t="str">
            <v>mg/L</v>
          </cell>
          <cell r="L110">
            <v>8</v>
          </cell>
          <cell r="M110">
            <v>8</v>
          </cell>
          <cell r="N110">
            <v>45538</v>
          </cell>
          <cell r="O110">
            <v>45537.825069444443</v>
          </cell>
        </row>
        <row r="111">
          <cell r="C111" t="str">
            <v>F6_SV_S3_1_DOC_B</v>
          </cell>
          <cell r="D111" t="str">
            <v>F6_SV_S3_1_DOC_B</v>
          </cell>
          <cell r="I111">
            <v>0.1318</v>
          </cell>
          <cell r="K111" t="str">
            <v>mg/L</v>
          </cell>
          <cell r="L111">
            <v>9</v>
          </cell>
          <cell r="M111">
            <v>9</v>
          </cell>
          <cell r="N111">
            <v>45538</v>
          </cell>
          <cell r="O111">
            <v>45537.825069444443</v>
          </cell>
        </row>
        <row r="112">
          <cell r="C112" t="str">
            <v>F6_FJ_S3_1_BDOC_A</v>
          </cell>
          <cell r="D112" t="str">
            <v>F6_FJ_S3_1_BDOC_A</v>
          </cell>
          <cell r="I112">
            <v>0.1208</v>
          </cell>
          <cell r="K112" t="str">
            <v>mg/L</v>
          </cell>
          <cell r="L112">
            <v>10</v>
          </cell>
          <cell r="M112">
            <v>10</v>
          </cell>
          <cell r="N112">
            <v>45538</v>
          </cell>
          <cell r="O112">
            <v>45537.825069444443</v>
          </cell>
        </row>
        <row r="113">
          <cell r="C113" t="str">
            <v>F6_FA_S3_1_DOC_A</v>
          </cell>
          <cell r="D113" t="str">
            <v>F6_FA_S3_1_DOC_A</v>
          </cell>
          <cell r="I113">
            <v>0.15970000000000001</v>
          </cell>
          <cell r="K113" t="str">
            <v>mg/L</v>
          </cell>
          <cell r="L113">
            <v>11</v>
          </cell>
          <cell r="M113">
            <v>11</v>
          </cell>
          <cell r="N113">
            <v>45538</v>
          </cell>
          <cell r="O113">
            <v>45537.825069444443</v>
          </cell>
        </row>
        <row r="114">
          <cell r="C114" t="str">
            <v>F6_SK_S1_1_BDOC_A</v>
          </cell>
          <cell r="D114" t="str">
            <v>F6_SK_S1_1_BDOC_A</v>
          </cell>
          <cell r="I114">
            <v>0.1573</v>
          </cell>
          <cell r="K114" t="str">
            <v>mg/L</v>
          </cell>
          <cell r="L114">
            <v>12</v>
          </cell>
          <cell r="M114">
            <v>12</v>
          </cell>
          <cell r="N114">
            <v>45538</v>
          </cell>
          <cell r="O114">
            <v>45537.825069444443</v>
          </cell>
        </row>
        <row r="115">
          <cell r="C115" t="str">
            <v>AQ13.5</v>
          </cell>
          <cell r="D115" t="str">
            <v>AQ</v>
          </cell>
          <cell r="I115">
            <v>0.1036</v>
          </cell>
          <cell r="K115" t="str">
            <v>mg/L</v>
          </cell>
          <cell r="L115">
            <v>13</v>
          </cell>
          <cell r="M115">
            <v>13.5</v>
          </cell>
          <cell r="N115">
            <v>45538</v>
          </cell>
          <cell r="O115">
            <v>45537.825069444443</v>
          </cell>
        </row>
        <row r="116">
          <cell r="C116" t="str">
            <v>F6_GW_1_DOC_A</v>
          </cell>
          <cell r="D116" t="str">
            <v>F6_GW_1_DOC_A</v>
          </cell>
          <cell r="I116">
            <v>0.1875</v>
          </cell>
          <cell r="K116" t="str">
            <v>mg/L</v>
          </cell>
          <cell r="N116">
            <v>45547</v>
          </cell>
        </row>
        <row r="117">
          <cell r="C117" t="str">
            <v>F6_GW_1_DOC_B</v>
          </cell>
          <cell r="D117" t="str">
            <v>F6_GW_1_DOC_B</v>
          </cell>
          <cell r="I117">
            <v>0.16800000000000001</v>
          </cell>
          <cell r="K117" t="str">
            <v>mg/L</v>
          </cell>
          <cell r="N117">
            <v>45547</v>
          </cell>
        </row>
        <row r="118">
          <cell r="C118" t="str">
            <v>F6_GW_2_DOC_A</v>
          </cell>
          <cell r="D118" t="str">
            <v>F6_GW_2_DOC_A</v>
          </cell>
          <cell r="I118">
            <v>0.27510000000000001</v>
          </cell>
          <cell r="K118" t="str">
            <v>mg/L</v>
          </cell>
          <cell r="N118">
            <v>45547</v>
          </cell>
        </row>
        <row r="119">
          <cell r="C119" t="str">
            <v>F6_GW_2_DOC_B</v>
          </cell>
          <cell r="D119" t="str">
            <v>F6_GW_2_DOC_B</v>
          </cell>
          <cell r="I119">
            <v>0.25</v>
          </cell>
          <cell r="K119" t="str">
            <v>mg/L</v>
          </cell>
          <cell r="N119">
            <v>45547</v>
          </cell>
        </row>
        <row r="120">
          <cell r="C120" t="str">
            <v>F6_GW_3_DOC_A_Sem</v>
          </cell>
          <cell r="D120" t="str">
            <v>F6_GW_3_DOC_A_Sem</v>
          </cell>
          <cell r="I120">
            <v>0.17910000000000001</v>
          </cell>
          <cell r="K120" t="str">
            <v>mg/L</v>
          </cell>
          <cell r="N120">
            <v>45547</v>
          </cell>
        </row>
        <row r="121">
          <cell r="C121" t="str">
            <v>F6_GW_3_DOC_B_Sem</v>
          </cell>
          <cell r="D121" t="str">
            <v>F6_GW_3_DOC_B_Sem</v>
          </cell>
          <cell r="I121">
            <v>0.1573</v>
          </cell>
          <cell r="K121" t="str">
            <v>mg/L</v>
          </cell>
          <cell r="N121">
            <v>45547</v>
          </cell>
        </row>
        <row r="122">
          <cell r="C122" t="str">
            <v>F6_GW_7_DOC_A_Sem</v>
          </cell>
          <cell r="D122" t="str">
            <v>F6_GW_7_DOC_A_Sem</v>
          </cell>
          <cell r="I122">
            <v>0.24299999999999999</v>
          </cell>
          <cell r="K122" t="str">
            <v>mg/L</v>
          </cell>
          <cell r="N122">
            <v>45547</v>
          </cell>
        </row>
        <row r="123">
          <cell r="C123" t="str">
            <v>F6_GW_7_DOC_B_Sem</v>
          </cell>
          <cell r="D123" t="str">
            <v>F6_GW_7_DOC_B_Sem</v>
          </cell>
          <cell r="I123">
            <v>0.11219999999999999</v>
          </cell>
          <cell r="K123" t="str">
            <v>mg/L</v>
          </cell>
          <cell r="N123">
            <v>45547</v>
          </cell>
        </row>
        <row r="124">
          <cell r="C124" t="str">
            <v>F6_ICE_1_DOC_A</v>
          </cell>
          <cell r="D124" t="str">
            <v>F6_ICE_1_DOC_A</v>
          </cell>
          <cell r="I124">
            <v>0.28360000000000002</v>
          </cell>
          <cell r="K124" t="str">
            <v>mg/L</v>
          </cell>
          <cell r="N124">
            <v>45547</v>
          </cell>
        </row>
        <row r="125">
          <cell r="C125" t="str">
            <v>F6_ICE_1_DOC_B</v>
          </cell>
          <cell r="D125" t="str">
            <v>F6_ICE_1_DOC_B</v>
          </cell>
          <cell r="I125">
            <v>0.23039999999999999</v>
          </cell>
          <cell r="K125" t="str">
            <v>mg/L</v>
          </cell>
          <cell r="N125">
            <v>45547</v>
          </cell>
        </row>
        <row r="126">
          <cell r="C126" t="str">
            <v>F6_ICE_2_DOC_A</v>
          </cell>
          <cell r="D126" t="str">
            <v>F6_ICE_2_DOC_A</v>
          </cell>
          <cell r="I126">
            <v>0.2447</v>
          </cell>
          <cell r="K126" t="str">
            <v>mg/L</v>
          </cell>
          <cell r="N126">
            <v>45547</v>
          </cell>
        </row>
        <row r="127">
          <cell r="C127" t="str">
            <v>F6_ICE_3_DOC_A_Sem</v>
          </cell>
          <cell r="D127" t="str">
            <v>F6_ICE_3_DOC_A_Sem</v>
          </cell>
          <cell r="I127">
            <v>0.23519999999999999</v>
          </cell>
          <cell r="K127" t="str">
            <v>mg/L</v>
          </cell>
          <cell r="N127">
            <v>45547</v>
          </cell>
        </row>
        <row r="128">
          <cell r="C128" t="str">
            <v>F6_ICE_3_DOC_B_Sem</v>
          </cell>
          <cell r="D128" t="str">
            <v>F6_ICE_3_DOC_B_Sem</v>
          </cell>
          <cell r="I128">
            <v>0.23</v>
          </cell>
          <cell r="K128" t="str">
            <v>mg/L</v>
          </cell>
          <cell r="N128">
            <v>45547</v>
          </cell>
        </row>
        <row r="129">
          <cell r="C129" t="str">
            <v>F6_ICE_4_DOC_A_Sem</v>
          </cell>
          <cell r="D129" t="str">
            <v>F6_ICE_4_DOC_A_Sem</v>
          </cell>
          <cell r="I129">
            <v>0.21360000000000001</v>
          </cell>
          <cell r="K129" t="str">
            <v>mg/L</v>
          </cell>
          <cell r="N129">
            <v>45547</v>
          </cell>
        </row>
        <row r="130">
          <cell r="C130" t="str">
            <v>F6_ICE_4_DOC_B_Sem</v>
          </cell>
          <cell r="D130" t="str">
            <v>F6_ICE_4_DOC_B_Sem</v>
          </cell>
          <cell r="I130">
            <v>0.23780000000000001</v>
          </cell>
          <cell r="K130" t="str">
            <v>mg/L</v>
          </cell>
          <cell r="N130">
            <v>45547</v>
          </cell>
        </row>
        <row r="131">
          <cell r="C131" t="str">
            <v>F6_ICE_5_DOC_A_Sem</v>
          </cell>
          <cell r="D131" t="str">
            <v>F6_ICE_5_DOC_A_Sem</v>
          </cell>
          <cell r="I131">
            <v>0.43469999999999998</v>
          </cell>
          <cell r="K131" t="str">
            <v>mg/L</v>
          </cell>
          <cell r="N131">
            <v>45547</v>
          </cell>
        </row>
        <row r="132">
          <cell r="C132" t="str">
            <v>F6_ICE_5_DOC_B_Sem</v>
          </cell>
          <cell r="D132" t="str">
            <v>F6_ICE_5_DOC_B_Sem</v>
          </cell>
          <cell r="I132">
            <v>0.44540000000000002</v>
          </cell>
          <cell r="K132" t="str">
            <v>mg/L</v>
          </cell>
          <cell r="N132">
            <v>45547</v>
          </cell>
        </row>
        <row r="133">
          <cell r="C133" t="str">
            <v>F6_ICE_6_DOC_A_Sem</v>
          </cell>
          <cell r="D133" t="str">
            <v>F6_ICE_6_DOC_A_Sem</v>
          </cell>
          <cell r="I133">
            <v>0.42949999999999999</v>
          </cell>
          <cell r="K133" t="str">
            <v>mg/L</v>
          </cell>
          <cell r="N133">
            <v>45547</v>
          </cell>
        </row>
        <row r="134">
          <cell r="C134" t="str">
            <v>F6_ICE_7_DOC_A_Sem</v>
          </cell>
          <cell r="D134" t="str">
            <v>F6_ICE_7_DOC_A_Sem</v>
          </cell>
          <cell r="I134">
            <v>2.13</v>
          </cell>
          <cell r="K134" t="str">
            <v>mg/L</v>
          </cell>
          <cell r="N134">
            <v>45547</v>
          </cell>
        </row>
        <row r="135">
          <cell r="C135" t="str">
            <v>F6_ICE_7_DOC_B_Sem</v>
          </cell>
          <cell r="D135" t="str">
            <v>F6_ICE_7_DOC_B_Sem</v>
          </cell>
          <cell r="I135">
            <v>0.77090000000000003</v>
          </cell>
          <cell r="K135" t="str">
            <v>mg/L</v>
          </cell>
          <cell r="N135">
            <v>45547</v>
          </cell>
        </row>
        <row r="136">
          <cell r="C136" t="str">
            <v>F6_ICE_8_DOC_A_Sem</v>
          </cell>
          <cell r="D136" t="str">
            <v>F6_ICE_8_DOC_A_Sem</v>
          </cell>
          <cell r="I136">
            <v>0.30890000000000001</v>
          </cell>
          <cell r="K136" t="str">
            <v>mg/L</v>
          </cell>
          <cell r="N136">
            <v>45547</v>
          </cell>
        </row>
        <row r="137">
          <cell r="C137" t="str">
            <v>F6_ICE_8_DOC_B_Sem</v>
          </cell>
          <cell r="D137" t="str">
            <v>F6_ICE_8_DOC_B_Sem</v>
          </cell>
          <cell r="I137">
            <v>0.2132</v>
          </cell>
          <cell r="K137" t="str">
            <v>mg/L</v>
          </cell>
          <cell r="N137">
            <v>45547</v>
          </cell>
        </row>
        <row r="138">
          <cell r="C138" t="str">
            <v>F6_S1_2_BDOC_VM_A</v>
          </cell>
          <cell r="D138" t="str">
            <v>F6_S1_2_BDOC_VM_A</v>
          </cell>
          <cell r="I138">
            <v>0.26440000000000002</v>
          </cell>
          <cell r="K138" t="str">
            <v>mg/L</v>
          </cell>
          <cell r="N138">
            <v>45547</v>
          </cell>
        </row>
        <row r="139">
          <cell r="C139" t="str">
            <v>F6_S1_2_BDOC_VM_B</v>
          </cell>
          <cell r="D139" t="str">
            <v>F6_S1_2_BDOC_VM_B</v>
          </cell>
          <cell r="I139">
            <v>0.22969999999999999</v>
          </cell>
          <cell r="K139" t="str">
            <v>mg/L</v>
          </cell>
          <cell r="N139">
            <v>45547</v>
          </cell>
        </row>
        <row r="140">
          <cell r="C140" t="str">
            <v>F6_S1_2_DOC_VM_A</v>
          </cell>
          <cell r="D140" t="str">
            <v>F6_S1_2_DOC_VM_A</v>
          </cell>
          <cell r="I140">
            <v>0.5181</v>
          </cell>
          <cell r="K140" t="str">
            <v>mg/L</v>
          </cell>
          <cell r="N140">
            <v>45547</v>
          </cell>
        </row>
        <row r="141">
          <cell r="C141" t="str">
            <v>F6_S1_2_DOC_VM_B</v>
          </cell>
          <cell r="D141" t="str">
            <v>F6_S1_2_DOC_VM_B</v>
          </cell>
          <cell r="I141">
            <v>0.24740000000000001</v>
          </cell>
          <cell r="K141" t="str">
            <v>mg/L</v>
          </cell>
          <cell r="N141">
            <v>45547</v>
          </cell>
        </row>
        <row r="142">
          <cell r="C142" t="str">
            <v>F6_S1_3_BDOC_VM_A</v>
          </cell>
          <cell r="D142" t="str">
            <v>F6_S1_3_BDOC_VM_A</v>
          </cell>
          <cell r="I142">
            <v>0.1027</v>
          </cell>
          <cell r="K142" t="str">
            <v>mg/L</v>
          </cell>
          <cell r="N142">
            <v>45547</v>
          </cell>
        </row>
        <row r="143">
          <cell r="C143" t="str">
            <v>F6_S1_3_BDOC_VM_B</v>
          </cell>
          <cell r="D143" t="str">
            <v>F6_S1_3_BDOC_VM_B</v>
          </cell>
          <cell r="I143">
            <v>0.12570000000000001</v>
          </cell>
          <cell r="K143" t="str">
            <v>mg/L</v>
          </cell>
          <cell r="N143">
            <v>45547</v>
          </cell>
        </row>
        <row r="144">
          <cell r="C144" t="str">
            <v>F6_S1_3_DOC_VM_A</v>
          </cell>
          <cell r="D144" t="str">
            <v>F6_S1_3_DOC_VM_A</v>
          </cell>
          <cell r="I144">
            <v>0.16539999999999999</v>
          </cell>
          <cell r="K144" t="str">
            <v>mg/L</v>
          </cell>
          <cell r="N144">
            <v>45547</v>
          </cell>
        </row>
        <row r="145">
          <cell r="C145" t="str">
            <v>F6_S1_3_DOC_VM_B</v>
          </cell>
          <cell r="D145" t="str">
            <v>F6_S1_3_DOC_VM_B</v>
          </cell>
          <cell r="I145">
            <v>0.15540000000000001</v>
          </cell>
          <cell r="K145" t="str">
            <v>mg/L</v>
          </cell>
          <cell r="N145">
            <v>45547</v>
          </cell>
        </row>
        <row r="146">
          <cell r="C146" t="str">
            <v>F6_S1_4_BDOC_VM_A</v>
          </cell>
          <cell r="D146" t="str">
            <v>F6_S1_4_BDOC_VM_A</v>
          </cell>
          <cell r="I146">
            <v>0.11459999999999999</v>
          </cell>
          <cell r="K146" t="str">
            <v>mg/L</v>
          </cell>
          <cell r="N146">
            <v>45547</v>
          </cell>
        </row>
        <row r="147">
          <cell r="C147" t="str">
            <v>F6_S1_4_BDOC_VM_B</v>
          </cell>
          <cell r="D147" t="str">
            <v>F6_S1_4_BDOC_VM_B</v>
          </cell>
          <cell r="I147">
            <v>0.1183</v>
          </cell>
          <cell r="K147" t="str">
            <v>mg/L</v>
          </cell>
          <cell r="N147">
            <v>45547</v>
          </cell>
        </row>
        <row r="148">
          <cell r="C148" t="str">
            <v>F6_S1_4_DOC_VM_A</v>
          </cell>
          <cell r="D148" t="str">
            <v>F6_S1_4_DOC_VM_A</v>
          </cell>
          <cell r="I148">
            <v>0.2162</v>
          </cell>
          <cell r="K148" t="str">
            <v>mg/L</v>
          </cell>
          <cell r="N148">
            <v>45547</v>
          </cell>
        </row>
        <row r="149">
          <cell r="C149" t="str">
            <v>F6_S1_4_DOC_VM_B</v>
          </cell>
          <cell r="D149" t="str">
            <v>F6_S1_4_DOC_VM_B</v>
          </cell>
          <cell r="I149">
            <v>0.14399999999999999</v>
          </cell>
          <cell r="K149" t="str">
            <v>mg/L</v>
          </cell>
          <cell r="N149">
            <v>45547</v>
          </cell>
        </row>
        <row r="150">
          <cell r="C150" t="str">
            <v>F6_S1_5_BDOC_VM_A</v>
          </cell>
          <cell r="D150" t="str">
            <v>F6_S1_5_BDOC_VM_A</v>
          </cell>
          <cell r="I150">
            <v>9.4420000000000004E-2</v>
          </cell>
          <cell r="K150" t="str">
            <v>mg/L</v>
          </cell>
          <cell r="N150">
            <v>45547</v>
          </cell>
        </row>
        <row r="151">
          <cell r="C151" t="str">
            <v>F6_S1_5_BDOC_VM_B</v>
          </cell>
          <cell r="D151" t="str">
            <v>F6_S1_5_BDOC_VM_B</v>
          </cell>
          <cell r="I151">
            <v>0.1236</v>
          </cell>
          <cell r="K151" t="str">
            <v>mg/L</v>
          </cell>
          <cell r="N151">
            <v>45547</v>
          </cell>
        </row>
        <row r="152">
          <cell r="C152" t="str">
            <v>F6_S1_5_DOC_VM_A</v>
          </cell>
          <cell r="D152" t="str">
            <v>F6_S1_5_DOC_VM_A</v>
          </cell>
          <cell r="I152">
            <v>0.27750000000000002</v>
          </cell>
          <cell r="K152" t="str">
            <v>mg/L</v>
          </cell>
          <cell r="N152">
            <v>45547</v>
          </cell>
        </row>
        <row r="153">
          <cell r="C153" t="str">
            <v>F6_S1_5_DOC_VM_B</v>
          </cell>
          <cell r="D153" t="str">
            <v>F6_S1_5_DOC_VM_B</v>
          </cell>
          <cell r="I153">
            <v>0.18729999999999999</v>
          </cell>
          <cell r="K153" t="str">
            <v>mg/L</v>
          </cell>
          <cell r="N153">
            <v>45547</v>
          </cell>
        </row>
        <row r="154">
          <cell r="C154" t="str">
            <v>F6_S2_2_BDOC_VM_A</v>
          </cell>
          <cell r="D154" t="str">
            <v>F6_S2_2_BDOC_VM_A</v>
          </cell>
          <cell r="I154">
            <v>0.15290000000000001</v>
          </cell>
          <cell r="K154" t="str">
            <v>mg/L</v>
          </cell>
          <cell r="N154">
            <v>45547</v>
          </cell>
        </row>
        <row r="155">
          <cell r="C155" t="str">
            <v>F6_S2_2_BDOC_VM_B</v>
          </cell>
          <cell r="D155" t="str">
            <v>F6_S2_2_BDOC_VM_B</v>
          </cell>
          <cell r="I155">
            <v>0.16880000000000001</v>
          </cell>
          <cell r="K155" t="str">
            <v>mg/L</v>
          </cell>
          <cell r="N155">
            <v>45547</v>
          </cell>
        </row>
        <row r="156">
          <cell r="C156" t="str">
            <v>F6_S2_2_DOC_VM_A</v>
          </cell>
          <cell r="D156" t="str">
            <v>F6_S2_2_DOC_VM_A</v>
          </cell>
          <cell r="I156">
            <v>0.68500000000000005</v>
          </cell>
          <cell r="K156" t="str">
            <v>mg/L</v>
          </cell>
          <cell r="N156">
            <v>45547</v>
          </cell>
        </row>
        <row r="157">
          <cell r="C157" t="str">
            <v>F6_S2_2_DOC_VM_B</v>
          </cell>
          <cell r="D157" t="str">
            <v>F6_S2_2_DOC_VM_B</v>
          </cell>
          <cell r="I157">
            <v>0.31290000000000001</v>
          </cell>
          <cell r="K157" t="str">
            <v>mg/L</v>
          </cell>
          <cell r="N157">
            <v>45547</v>
          </cell>
        </row>
        <row r="158">
          <cell r="C158" t="str">
            <v>F6_S2_3_BDOC_VM_A</v>
          </cell>
          <cell r="D158" t="str">
            <v>F6_S2_3_BDOC_VM_A</v>
          </cell>
          <cell r="I158">
            <v>0.15509999999999999</v>
          </cell>
          <cell r="K158" t="str">
            <v>mg/L</v>
          </cell>
          <cell r="N158">
            <v>45547</v>
          </cell>
        </row>
        <row r="159">
          <cell r="C159" t="str">
            <v>F6_S2_3_BDOC_VM_B</v>
          </cell>
          <cell r="D159" t="str">
            <v>F6_S2_3_BDOC_VM_B</v>
          </cell>
          <cell r="I159">
            <v>0.1071</v>
          </cell>
          <cell r="K159" t="str">
            <v>mg/L</v>
          </cell>
          <cell r="N159">
            <v>45547</v>
          </cell>
        </row>
        <row r="160">
          <cell r="C160" t="str">
            <v>F6_S2_3_DOC_VM_A</v>
          </cell>
          <cell r="D160" t="str">
            <v>F6_S2_3_DOC_VM_A</v>
          </cell>
          <cell r="I160">
            <v>0.30130000000000001</v>
          </cell>
          <cell r="K160" t="str">
            <v>mg/L</v>
          </cell>
          <cell r="N160">
            <v>45547</v>
          </cell>
        </row>
        <row r="161">
          <cell r="C161" t="str">
            <v>F6_S2_3_DOC_VM_B</v>
          </cell>
          <cell r="D161" t="str">
            <v>F6_S2_3_DOC_VM_B</v>
          </cell>
          <cell r="I161">
            <v>0.1444</v>
          </cell>
          <cell r="K161" t="str">
            <v>mg/L</v>
          </cell>
          <cell r="N161">
            <v>45547</v>
          </cell>
        </row>
        <row r="162">
          <cell r="C162" t="str">
            <v>F6_S2_4_BDOC_VM_A</v>
          </cell>
          <cell r="D162" t="str">
            <v>F6_S2_4_BDOC_VM_A</v>
          </cell>
          <cell r="I162">
            <v>9.2009999999999995E-2</v>
          </cell>
          <cell r="K162" t="str">
            <v>mg/L</v>
          </cell>
          <cell r="N162">
            <v>45547</v>
          </cell>
        </row>
        <row r="163">
          <cell r="C163" t="str">
            <v>F6_S2_4_BDOC_VM_B</v>
          </cell>
          <cell r="D163" t="str">
            <v>F6_S2_4_BDOC_VM_B</v>
          </cell>
          <cell r="I163">
            <v>0.1022</v>
          </cell>
          <cell r="K163" t="str">
            <v>mg/L</v>
          </cell>
          <cell r="N163">
            <v>45547</v>
          </cell>
        </row>
        <row r="164">
          <cell r="C164" t="str">
            <v>F6_S2_4_DOC_VM_A</v>
          </cell>
          <cell r="D164" t="str">
            <v>F6_S2_4_DOC_VM_A</v>
          </cell>
          <cell r="I164">
            <v>0.3246</v>
          </cell>
          <cell r="K164" t="str">
            <v>mg/L</v>
          </cell>
          <cell r="N164">
            <v>45547</v>
          </cell>
        </row>
        <row r="165">
          <cell r="C165" t="str">
            <v>F6_S2_4_DOC_VM_B</v>
          </cell>
          <cell r="D165" t="str">
            <v>F6_S2_4_DOC_VM_B</v>
          </cell>
          <cell r="I165">
            <v>9.0200000000000002E-2</v>
          </cell>
          <cell r="K165" t="str">
            <v>mg/L</v>
          </cell>
          <cell r="N165">
            <v>45547</v>
          </cell>
        </row>
        <row r="166">
          <cell r="C166" t="str">
            <v>F6_S2_5_BDOC_VM_A</v>
          </cell>
          <cell r="D166" t="str">
            <v>F6_S2_5_BDOC_VM_A</v>
          </cell>
          <cell r="I166">
            <v>0.1134</v>
          </cell>
          <cell r="K166" t="str">
            <v>mg/L</v>
          </cell>
          <cell r="N166">
            <v>45547</v>
          </cell>
        </row>
        <row r="167">
          <cell r="C167" t="str">
            <v>F6_S2_5_BDOC_VM_B</v>
          </cell>
          <cell r="D167" t="str">
            <v>F6_S2_5_BDOC_VM_B</v>
          </cell>
          <cell r="I167">
            <v>9.9640000000000006E-2</v>
          </cell>
          <cell r="K167" t="str">
            <v>mg/L</v>
          </cell>
          <cell r="N167">
            <v>45547</v>
          </cell>
        </row>
        <row r="168">
          <cell r="C168" t="str">
            <v>F6_S2_5_DOC_VM_A</v>
          </cell>
          <cell r="D168" t="str">
            <v>F6_S2_5_DOC_VM_A</v>
          </cell>
          <cell r="I168">
            <v>0.42370000000000002</v>
          </cell>
          <cell r="K168" t="str">
            <v>mg/L</v>
          </cell>
          <cell r="N168">
            <v>45547</v>
          </cell>
        </row>
        <row r="169">
          <cell r="C169" t="str">
            <v>F6_S2_5_DOC_VM_B</v>
          </cell>
          <cell r="D169" t="str">
            <v>F6_S2_5_DOC_VM_B</v>
          </cell>
          <cell r="I169">
            <v>0.19769999999999999</v>
          </cell>
          <cell r="K169" t="str">
            <v>mg/L</v>
          </cell>
          <cell r="N169">
            <v>45547</v>
          </cell>
        </row>
        <row r="170">
          <cell r="C170" t="str">
            <v>F6_S3_2_BDOC_VM_A</v>
          </cell>
          <cell r="D170" t="str">
            <v>F6_S3_2_BDOC_VM_A</v>
          </cell>
          <cell r="I170">
            <v>0.36649999999999999</v>
          </cell>
          <cell r="K170" t="str">
            <v>mg/L</v>
          </cell>
          <cell r="N170">
            <v>45547</v>
          </cell>
        </row>
        <row r="171">
          <cell r="C171" t="str">
            <v>F6_S3_2_BDOC_VM_B</v>
          </cell>
          <cell r="D171" t="str">
            <v>F6_S3_2_BDOC_VM_B</v>
          </cell>
          <cell r="I171">
            <v>0.52890000000000004</v>
          </cell>
          <cell r="K171" t="str">
            <v>mg/L</v>
          </cell>
          <cell r="N171">
            <v>45547</v>
          </cell>
        </row>
        <row r="172">
          <cell r="C172" t="str">
            <v>F6_S3_2_DOC_VM_A</v>
          </cell>
          <cell r="D172" t="str">
            <v>F6_S3_2_DOC_VM_A</v>
          </cell>
          <cell r="I172">
            <v>0.624</v>
          </cell>
          <cell r="K172" t="str">
            <v>mg/L</v>
          </cell>
          <cell r="N172">
            <v>45547</v>
          </cell>
        </row>
        <row r="173">
          <cell r="C173" t="str">
            <v>F6_S3_2_DOC_VM_B</v>
          </cell>
          <cell r="D173" t="str">
            <v>F6_S3_2_DOC_VM_B</v>
          </cell>
          <cell r="I173">
            <v>0.42149999999999999</v>
          </cell>
          <cell r="K173" t="str">
            <v>mg/L</v>
          </cell>
          <cell r="N173">
            <v>45547</v>
          </cell>
        </row>
        <row r="174">
          <cell r="C174" t="str">
            <v>F6_S3_3_BDOC_VM_A</v>
          </cell>
          <cell r="D174" t="str">
            <v>F6_S3_3_BDOC_VM_A</v>
          </cell>
          <cell r="I174">
            <v>0.19789999999999999</v>
          </cell>
          <cell r="K174" t="str">
            <v>mg/L</v>
          </cell>
          <cell r="N174">
            <v>45547</v>
          </cell>
        </row>
        <row r="175">
          <cell r="C175" t="str">
            <v>F6_S3_3_BDOC_VM_B</v>
          </cell>
          <cell r="D175" t="str">
            <v>F6_S3_3_BDOC_VM_B</v>
          </cell>
          <cell r="I175">
            <v>0.19600000000000001</v>
          </cell>
          <cell r="K175" t="str">
            <v>mg/L</v>
          </cell>
          <cell r="N175">
            <v>45547</v>
          </cell>
        </row>
        <row r="176">
          <cell r="C176" t="str">
            <v>F6_S3_3_DOC_VM_A</v>
          </cell>
          <cell r="D176" t="str">
            <v>F6_S3_3_DOC_VM_A</v>
          </cell>
          <cell r="I176">
            <v>0.22389999999999999</v>
          </cell>
          <cell r="K176" t="str">
            <v>mg/L</v>
          </cell>
          <cell r="N176">
            <v>45547</v>
          </cell>
        </row>
        <row r="177">
          <cell r="C177" t="str">
            <v>F6_S3_3_DOC_VM_B</v>
          </cell>
          <cell r="D177" t="str">
            <v>F6_S3_3_DOC_VM_B</v>
          </cell>
          <cell r="I177">
            <v>0.21179999999999999</v>
          </cell>
          <cell r="K177" t="str">
            <v>mg/L</v>
          </cell>
          <cell r="N177">
            <v>45547</v>
          </cell>
        </row>
        <row r="178">
          <cell r="C178" t="str">
            <v>F6_S3_4_BDOC_VM_A</v>
          </cell>
          <cell r="D178" t="str">
            <v>F6_S3_4_BDOC_VM_A</v>
          </cell>
          <cell r="I178">
            <v>9.6610000000000001E-2</v>
          </cell>
          <cell r="K178" t="str">
            <v>mg/L</v>
          </cell>
          <cell r="N178">
            <v>45547</v>
          </cell>
        </row>
        <row r="179">
          <cell r="C179" t="str">
            <v>F6_S3_4_BDOC_VM_B</v>
          </cell>
          <cell r="D179" t="str">
            <v>F6_S3_4_BDOC_VM_B</v>
          </cell>
          <cell r="I179">
            <v>0.15820000000000001</v>
          </cell>
          <cell r="K179" t="str">
            <v>mg/L</v>
          </cell>
          <cell r="N179">
            <v>45547</v>
          </cell>
        </row>
        <row r="180">
          <cell r="C180" t="str">
            <v>F6_S3_4_DOC_VM_A</v>
          </cell>
          <cell r="D180" t="str">
            <v>F6_S3_4_DOC_VM_A</v>
          </cell>
          <cell r="I180">
            <v>0.24809999999999999</v>
          </cell>
          <cell r="K180" t="str">
            <v>mg/L</v>
          </cell>
          <cell r="N180">
            <v>45547</v>
          </cell>
        </row>
        <row r="181">
          <cell r="C181" t="str">
            <v>F6_S3_4_DOC_VM_B</v>
          </cell>
          <cell r="D181" t="str">
            <v>F6_S3_4_DOC_VM_B</v>
          </cell>
          <cell r="I181">
            <v>0.1714</v>
          </cell>
          <cell r="K181" t="str">
            <v>mg/L</v>
          </cell>
          <cell r="N181">
            <v>45547</v>
          </cell>
        </row>
        <row r="182">
          <cell r="C182" t="str">
            <v>F6_S3_5_BDOC_VM_A</v>
          </cell>
          <cell r="D182" t="str">
            <v>F6_S3_5_BDOC_VM_A</v>
          </cell>
          <cell r="I182">
            <v>0.1963</v>
          </cell>
          <cell r="K182" t="str">
            <v>mg/L</v>
          </cell>
          <cell r="N182">
            <v>45547</v>
          </cell>
        </row>
        <row r="183">
          <cell r="C183" t="str">
            <v>F6_S3_5_BDOC_VM_B</v>
          </cell>
          <cell r="D183" t="str">
            <v>F6_S3_5_BDOC_VM_B</v>
          </cell>
          <cell r="I183">
            <v>0.1638</v>
          </cell>
          <cell r="K183" t="str">
            <v>mg/L</v>
          </cell>
          <cell r="N183">
            <v>45547</v>
          </cell>
        </row>
        <row r="184">
          <cell r="C184" t="str">
            <v>F6_S3_5_DOC_VM_A</v>
          </cell>
          <cell r="D184" t="str">
            <v>F6_S3_5_DOC_VM_A</v>
          </cell>
          <cell r="I184">
            <v>0.87019999999999997</v>
          </cell>
          <cell r="K184" t="str">
            <v>mg/L</v>
          </cell>
          <cell r="N184">
            <v>45547</v>
          </cell>
        </row>
        <row r="185">
          <cell r="C185" t="str">
            <v>F6_S3_5_DOC_VM_B</v>
          </cell>
          <cell r="D185" t="str">
            <v>F6_S3_5_DOC_VM_B</v>
          </cell>
          <cell r="I185">
            <v>0.31759999999999999</v>
          </cell>
          <cell r="K185" t="str">
            <v>mg/L</v>
          </cell>
          <cell r="N185">
            <v>45547</v>
          </cell>
        </row>
        <row r="186">
          <cell r="C186" t="str">
            <v>F6_S4_2_BDOC_VM_A</v>
          </cell>
          <cell r="D186" t="str">
            <v>F6_S4_2_BDOC_VM_A</v>
          </cell>
          <cell r="I186">
            <v>0.27079999999999999</v>
          </cell>
          <cell r="K186" t="str">
            <v>mg/L</v>
          </cell>
          <cell r="N186">
            <v>45547</v>
          </cell>
        </row>
        <row r="187">
          <cell r="C187" t="str">
            <v>F6_S4_2_BDOC_VM_B</v>
          </cell>
          <cell r="D187" t="str">
            <v>F6_S4_2_BDOC_VM_B</v>
          </cell>
          <cell r="I187">
            <v>0.2082</v>
          </cell>
          <cell r="K187" t="str">
            <v>mg/L</v>
          </cell>
          <cell r="N187">
            <v>45547</v>
          </cell>
        </row>
        <row r="188">
          <cell r="C188" t="str">
            <v>F6_S4_2_DOC_VM_A</v>
          </cell>
          <cell r="D188" t="str">
            <v>F6_S4_2_DOC_VM_A</v>
          </cell>
          <cell r="I188">
            <v>0.6734</v>
          </cell>
          <cell r="K188" t="str">
            <v>mg/L</v>
          </cell>
          <cell r="N188">
            <v>45547</v>
          </cell>
        </row>
        <row r="189">
          <cell r="C189" t="str">
            <v>F6_S4_2_DOC_VM_B</v>
          </cell>
          <cell r="D189" t="str">
            <v>F6_S4_2_DOC_VM_B</v>
          </cell>
          <cell r="I189">
            <v>0.17</v>
          </cell>
          <cell r="K189" t="str">
            <v>mg/L</v>
          </cell>
          <cell r="N189">
            <v>45547</v>
          </cell>
        </row>
        <row r="190">
          <cell r="C190" t="str">
            <v>F6_S4_3_BDOC_VM_A</v>
          </cell>
          <cell r="D190" t="str">
            <v>F6_S4_3_BDOC_VM_A</v>
          </cell>
          <cell r="I190">
            <v>0.16420000000000001</v>
          </cell>
          <cell r="K190" t="str">
            <v>mg/L</v>
          </cell>
          <cell r="N190">
            <v>45547</v>
          </cell>
        </row>
        <row r="191">
          <cell r="C191" t="str">
            <v>F6_S4_3_BDOC_VM_B</v>
          </cell>
          <cell r="D191" t="str">
            <v>F6_S4_3_BDOC_VM_B</v>
          </cell>
          <cell r="I191">
            <v>0.1668</v>
          </cell>
          <cell r="K191" t="str">
            <v>mg/L</v>
          </cell>
          <cell r="N191">
            <v>45547</v>
          </cell>
        </row>
        <row r="192">
          <cell r="C192" t="str">
            <v>F6_S4_3_DOC_VM_A</v>
          </cell>
          <cell r="D192" t="str">
            <v>F6_S4_3_DOC_VM_A</v>
          </cell>
          <cell r="I192">
            <v>0.23899999999999999</v>
          </cell>
          <cell r="K192" t="str">
            <v>mg/L</v>
          </cell>
          <cell r="N192">
            <v>45547</v>
          </cell>
        </row>
        <row r="193">
          <cell r="C193" t="str">
            <v>F6_S4_3_DOC_VM_B</v>
          </cell>
          <cell r="D193" t="str">
            <v>F6_S4_3_DOC_VM_B</v>
          </cell>
          <cell r="I193">
            <v>0.26419999999999999</v>
          </cell>
          <cell r="K193" t="str">
            <v>mg/L</v>
          </cell>
          <cell r="N193">
            <v>45547</v>
          </cell>
        </row>
        <row r="194">
          <cell r="C194" t="str">
            <v>F6_S4_4_BDOC_VM_A</v>
          </cell>
          <cell r="D194" t="str">
            <v>F6_S4_4_BDOC_VM_A</v>
          </cell>
          <cell r="I194">
            <v>0.1181</v>
          </cell>
          <cell r="K194" t="str">
            <v>mg/L</v>
          </cell>
          <cell r="N194">
            <v>45547</v>
          </cell>
        </row>
        <row r="195">
          <cell r="C195" t="str">
            <v>F6_S4_4_BDOC_VM_B</v>
          </cell>
          <cell r="D195" t="str">
            <v>F6_S4_4_BDOC_VM_B</v>
          </cell>
          <cell r="I195">
            <v>0.13930000000000001</v>
          </cell>
          <cell r="K195" t="str">
            <v>mg/L</v>
          </cell>
          <cell r="N195">
            <v>45547</v>
          </cell>
        </row>
        <row r="196">
          <cell r="C196" t="str">
            <v>F6_S4_4_DOC_VM_A</v>
          </cell>
          <cell r="D196" t="str">
            <v>F6_S4_4_DOC_VM_A</v>
          </cell>
          <cell r="I196">
            <v>0.2676</v>
          </cell>
          <cell r="K196" t="str">
            <v>mg/L</v>
          </cell>
          <cell r="N196">
            <v>45547</v>
          </cell>
        </row>
        <row r="197">
          <cell r="C197" t="str">
            <v>F6_S4_4_DOC_VM_B</v>
          </cell>
          <cell r="D197" t="str">
            <v>F6_S4_4_DOC_VM_B</v>
          </cell>
          <cell r="I197">
            <v>0.14410000000000001</v>
          </cell>
          <cell r="K197" t="str">
            <v>mg/L</v>
          </cell>
          <cell r="N197">
            <v>45547</v>
          </cell>
        </row>
        <row r="198">
          <cell r="C198" t="str">
            <v>F6_S4_5_BDOC_VM_A</v>
          </cell>
          <cell r="D198" t="str">
            <v>F6_S4_5_BDOC_VM_A</v>
          </cell>
          <cell r="I198">
            <v>0.16259999999999999</v>
          </cell>
          <cell r="K198" t="str">
            <v>mg/L</v>
          </cell>
          <cell r="N198">
            <v>45547</v>
          </cell>
        </row>
        <row r="199">
          <cell r="C199" t="str">
            <v>F6_S4_5_BDOC_VM_B</v>
          </cell>
          <cell r="D199" t="str">
            <v>F6_S4_5_BDOC_VM_B</v>
          </cell>
          <cell r="I199">
            <v>0.1641</v>
          </cell>
          <cell r="K199" t="str">
            <v>mg/L</v>
          </cell>
          <cell r="N199">
            <v>45547</v>
          </cell>
        </row>
        <row r="200">
          <cell r="C200" t="str">
            <v>F6_S4_5_DOC_VM_A</v>
          </cell>
          <cell r="D200" t="str">
            <v>F6_S4_5_DOC_VM_A</v>
          </cell>
          <cell r="I200">
            <v>0.79810000000000003</v>
          </cell>
          <cell r="K200" t="str">
            <v>mg/L</v>
          </cell>
          <cell r="N200">
            <v>45547</v>
          </cell>
        </row>
        <row r="201">
          <cell r="C201" t="str">
            <v>F6_S4_5_DOC_VM_B</v>
          </cell>
          <cell r="D201" t="str">
            <v>F6_S4_5_DOC_VM_B</v>
          </cell>
          <cell r="I201">
            <v>0.24260000000000001</v>
          </cell>
          <cell r="K201" t="str">
            <v>mg/L</v>
          </cell>
          <cell r="N201">
            <v>45547</v>
          </cell>
        </row>
        <row r="202">
          <cell r="C202" t="str">
            <v>F6_S5_1_DOC_VM_A</v>
          </cell>
          <cell r="D202" t="str">
            <v>F6_S5_1_DOC_VM_A</v>
          </cell>
          <cell r="I202">
            <v>0.18310000000000001</v>
          </cell>
          <cell r="K202" t="str">
            <v>mg/L</v>
          </cell>
          <cell r="N202">
            <v>45547</v>
          </cell>
        </row>
        <row r="203">
          <cell r="C203" t="str">
            <v>F6_S5_1_DOC_VM_B</v>
          </cell>
          <cell r="D203" t="str">
            <v>F6_S5_1_DOC_VM_B</v>
          </cell>
          <cell r="I203">
            <v>0.1648</v>
          </cell>
          <cell r="K203" t="str">
            <v>mg/L</v>
          </cell>
          <cell r="N203">
            <v>45547</v>
          </cell>
        </row>
        <row r="204">
          <cell r="C204" t="str">
            <v>F6_S5_2_BDOC_VM_A</v>
          </cell>
          <cell r="D204" t="str">
            <v>F6_S5_2_BDOC_VM_A</v>
          </cell>
          <cell r="I204">
            <v>0.35730000000000001</v>
          </cell>
          <cell r="K204" t="str">
            <v>mg/L</v>
          </cell>
          <cell r="N204">
            <v>45547</v>
          </cell>
        </row>
        <row r="205">
          <cell r="C205" t="str">
            <v>F6_S5_2_BDOC_VM_B</v>
          </cell>
          <cell r="D205" t="str">
            <v>F6_S5_2_BDOC_VM_B</v>
          </cell>
          <cell r="I205">
            <v>0.15240000000000001</v>
          </cell>
          <cell r="K205" t="str">
            <v>mg/L</v>
          </cell>
          <cell r="N205">
            <v>45547</v>
          </cell>
        </row>
        <row r="206">
          <cell r="C206" t="str">
            <v>F6_S5_2_DOC_VM_A</v>
          </cell>
          <cell r="D206" t="str">
            <v>F6_S5_2_DOC_VM_A</v>
          </cell>
          <cell r="I206">
            <v>0.47439999999999999</v>
          </cell>
          <cell r="K206" t="str">
            <v>mg/L</v>
          </cell>
          <cell r="N206">
            <v>45547</v>
          </cell>
        </row>
        <row r="207">
          <cell r="C207" t="str">
            <v>F6_S5_2_DOC_VM_B</v>
          </cell>
          <cell r="D207" t="str">
            <v>F6_S5_2_DOC_VM_B</v>
          </cell>
          <cell r="I207">
            <v>0.18859999999999999</v>
          </cell>
          <cell r="K207" t="str">
            <v>mg/L</v>
          </cell>
          <cell r="N207">
            <v>45547</v>
          </cell>
        </row>
        <row r="208">
          <cell r="C208" t="str">
            <v>F6_S5_3_BDOC_VM_A</v>
          </cell>
          <cell r="D208" t="str">
            <v>F6_S5_3_BDOC_VM_A</v>
          </cell>
          <cell r="I208">
            <v>0.31819999999999998</v>
          </cell>
          <cell r="K208" t="str">
            <v>mg/L</v>
          </cell>
          <cell r="N208">
            <v>45547</v>
          </cell>
        </row>
        <row r="209">
          <cell r="C209" t="str">
            <v>F6_S5_3_BDOC_VM_B</v>
          </cell>
          <cell r="D209" t="str">
            <v>F6_S5_3_BDOC_VM_B</v>
          </cell>
          <cell r="I209">
            <v>0.18509999999999999</v>
          </cell>
          <cell r="K209" t="str">
            <v>mg/L</v>
          </cell>
          <cell r="N209">
            <v>45547</v>
          </cell>
        </row>
        <row r="210">
          <cell r="C210" t="str">
            <v>F6_S5_3_DOC_VM_A</v>
          </cell>
          <cell r="D210" t="str">
            <v>F6_S5_3_DOC_VM_A</v>
          </cell>
          <cell r="I210">
            <v>0.51439999999999997</v>
          </cell>
          <cell r="K210" t="str">
            <v>mg/L</v>
          </cell>
          <cell r="N210">
            <v>45547</v>
          </cell>
        </row>
        <row r="211">
          <cell r="C211" t="str">
            <v>F6_S5_3_DOC_VM_B</v>
          </cell>
          <cell r="D211" t="str">
            <v>F6_S5_3_DOC_VM_B</v>
          </cell>
          <cell r="I211">
            <v>0.24790000000000001</v>
          </cell>
          <cell r="K211" t="str">
            <v>mg/L</v>
          </cell>
          <cell r="N211">
            <v>45547</v>
          </cell>
        </row>
        <row r="212">
          <cell r="C212" t="str">
            <v>F6_S5_4_BDOC_VM_A</v>
          </cell>
          <cell r="D212" t="str">
            <v>F6_S5_4_BDOC_VM_A</v>
          </cell>
          <cell r="I212">
            <v>9.9169999999999994E-2</v>
          </cell>
          <cell r="K212" t="str">
            <v>mg/L</v>
          </cell>
          <cell r="N212">
            <v>45547</v>
          </cell>
        </row>
        <row r="213">
          <cell r="C213" t="str">
            <v>F6_S5_4_BDOC_VM_B</v>
          </cell>
          <cell r="D213" t="str">
            <v>F6_S5_4_BDOC_VM_B</v>
          </cell>
          <cell r="I213">
            <v>0.1134</v>
          </cell>
          <cell r="K213" t="str">
            <v>mg/L</v>
          </cell>
          <cell r="N213">
            <v>45547</v>
          </cell>
        </row>
        <row r="214">
          <cell r="C214" t="str">
            <v>F6_S5_4_DOC_VM_A</v>
          </cell>
          <cell r="D214" t="str">
            <v>F6_S5_4_DOC_VM_A</v>
          </cell>
          <cell r="I214">
            <v>0.26479999999999998</v>
          </cell>
          <cell r="K214" t="str">
            <v>mg/L</v>
          </cell>
          <cell r="N214">
            <v>45547</v>
          </cell>
        </row>
        <row r="215">
          <cell r="C215" t="str">
            <v>F6_S5_4_DOC_VM_B</v>
          </cell>
          <cell r="D215" t="str">
            <v>F6_S5_4_DOC_VM_B</v>
          </cell>
          <cell r="I215">
            <v>0.17860000000000001</v>
          </cell>
          <cell r="K215" t="str">
            <v>mg/L</v>
          </cell>
          <cell r="N215">
            <v>45547</v>
          </cell>
        </row>
        <row r="216">
          <cell r="C216" t="str">
            <v>F6_S5_5_BDOC_VM_A</v>
          </cell>
          <cell r="D216" t="str">
            <v>F6_S5_5_BDOC_VM_A</v>
          </cell>
          <cell r="I216">
            <v>0.1449</v>
          </cell>
          <cell r="K216" t="str">
            <v>mg/L</v>
          </cell>
          <cell r="N216">
            <v>45547</v>
          </cell>
        </row>
        <row r="217">
          <cell r="C217" t="str">
            <v>F6_S5_5_BDOC_VM_B</v>
          </cell>
          <cell r="D217" t="str">
            <v>F6_S5_5_BDOC_VM_B</v>
          </cell>
          <cell r="I217">
            <v>0.1464</v>
          </cell>
          <cell r="K217" t="str">
            <v>mg/L</v>
          </cell>
          <cell r="N217">
            <v>45547</v>
          </cell>
        </row>
        <row r="218">
          <cell r="C218" t="str">
            <v>F6_S5_5_DOC_VM_A</v>
          </cell>
          <cell r="D218" t="str">
            <v>F6_S5_5_DOC_VM_A</v>
          </cell>
          <cell r="I218">
            <v>0.29709999999999998</v>
          </cell>
          <cell r="K218" t="str">
            <v>mg/L</v>
          </cell>
          <cell r="N218">
            <v>45547</v>
          </cell>
        </row>
        <row r="219">
          <cell r="C219" t="str">
            <v>F6_S5_5_DOC_VM_B</v>
          </cell>
          <cell r="D219" t="str">
            <v>F6_S5_5_DOC_VM_B</v>
          </cell>
          <cell r="I219">
            <v>0.41249999999999998</v>
          </cell>
          <cell r="K219" t="str">
            <v>mg/L</v>
          </cell>
          <cell r="N219">
            <v>45547</v>
          </cell>
        </row>
        <row r="220">
          <cell r="C220" t="str">
            <v>F6_S6_1_DOC_VM_A</v>
          </cell>
          <cell r="D220" t="str">
            <v>F6_S6_1_DOC_VM_A</v>
          </cell>
          <cell r="I220">
            <v>0.12620000000000001</v>
          </cell>
          <cell r="K220" t="str">
            <v>mg/L</v>
          </cell>
          <cell r="N220">
            <v>45547</v>
          </cell>
        </row>
        <row r="221">
          <cell r="C221" t="str">
            <v>F6_S6_2_BDOC_VM_A</v>
          </cell>
          <cell r="D221" t="str">
            <v>F6_S6_2_BDOC_VM_A</v>
          </cell>
          <cell r="I221">
            <v>0.2303</v>
          </cell>
          <cell r="K221" t="str">
            <v>mg/L</v>
          </cell>
          <cell r="N221">
            <v>45547</v>
          </cell>
        </row>
        <row r="222">
          <cell r="C222" t="str">
            <v>F6_S6_2_BDOC_VM_B</v>
          </cell>
          <cell r="D222" t="str">
            <v>F6_S6_2_BDOC_VM_B</v>
          </cell>
          <cell r="I222">
            <v>0.11650000000000001</v>
          </cell>
          <cell r="K222" t="str">
            <v>mg/L</v>
          </cell>
          <cell r="N222">
            <v>45547</v>
          </cell>
        </row>
        <row r="223">
          <cell r="C223" t="str">
            <v>F6_S6_2_DOC_VM_A</v>
          </cell>
          <cell r="D223" t="str">
            <v>F6_S6_2_DOC_VM_A</v>
          </cell>
          <cell r="I223">
            <v>0.30470000000000003</v>
          </cell>
          <cell r="K223" t="str">
            <v>mg/L</v>
          </cell>
          <cell r="N223">
            <v>45547</v>
          </cell>
        </row>
        <row r="224">
          <cell r="C224" t="str">
            <v>F6_S6_2_DOC_VM_B</v>
          </cell>
          <cell r="D224" t="str">
            <v>F6_S6_2_DOC_VM_B</v>
          </cell>
          <cell r="I224">
            <v>0.20050000000000001</v>
          </cell>
          <cell r="K224" t="str">
            <v>mg/L</v>
          </cell>
          <cell r="N224">
            <v>45547</v>
          </cell>
        </row>
        <row r="225">
          <cell r="C225" t="str">
            <v>F6_S6_3_BDOC_VM_A</v>
          </cell>
          <cell r="D225" t="str">
            <v>F6_S6_3_BDOC_VM_A</v>
          </cell>
          <cell r="I225">
            <v>0.17749999999999999</v>
          </cell>
          <cell r="K225" t="str">
            <v>mg/L</v>
          </cell>
          <cell r="N225">
            <v>45547</v>
          </cell>
        </row>
        <row r="226">
          <cell r="C226" t="str">
            <v>F6_S6_3_BDOC_VM_B</v>
          </cell>
          <cell r="D226" t="str">
            <v>F6_S6_3_BDOC_VM_B</v>
          </cell>
          <cell r="I226">
            <v>0.48170000000000002</v>
          </cell>
          <cell r="K226" t="str">
            <v>mg/L</v>
          </cell>
          <cell r="N226">
            <v>45547</v>
          </cell>
        </row>
        <row r="227">
          <cell r="C227" t="str">
            <v>F6_S6_3_DOC_VM_A</v>
          </cell>
          <cell r="D227" t="str">
            <v>F6_S6_3_DOC_VM_A</v>
          </cell>
          <cell r="I227">
            <v>0.47199999999999998</v>
          </cell>
          <cell r="K227" t="str">
            <v>mg/L</v>
          </cell>
          <cell r="N227">
            <v>45547</v>
          </cell>
        </row>
        <row r="228">
          <cell r="C228" t="str">
            <v>F6_S6_3_DOC_VM_B</v>
          </cell>
          <cell r="D228" t="str">
            <v>F6_S6_3_DOC_VM_B</v>
          </cell>
          <cell r="I228">
            <v>0.1973</v>
          </cell>
          <cell r="K228" t="str">
            <v>mg/L</v>
          </cell>
          <cell r="N228">
            <v>45547</v>
          </cell>
        </row>
        <row r="229">
          <cell r="C229" t="str">
            <v>F6_S6_4_BDOC_VM_A</v>
          </cell>
          <cell r="D229" t="str">
            <v>F6_S6_4_BDOC_VM_A</v>
          </cell>
          <cell r="I229">
            <v>0.1757</v>
          </cell>
          <cell r="K229" t="str">
            <v>mg/L</v>
          </cell>
          <cell r="N229">
            <v>45547</v>
          </cell>
        </row>
        <row r="230">
          <cell r="C230" t="str">
            <v>F6_S6_4_BDOC_VM_B</v>
          </cell>
          <cell r="D230" t="str">
            <v>F6_S6_4_BDOC_VM_B</v>
          </cell>
          <cell r="I230">
            <v>0.12089999999999999</v>
          </cell>
          <cell r="K230" t="str">
            <v>mg/L</v>
          </cell>
          <cell r="N230">
            <v>45547</v>
          </cell>
        </row>
        <row r="231">
          <cell r="C231" t="str">
            <v>F6_S6_4_DOC_VM_A</v>
          </cell>
          <cell r="D231" t="str">
            <v>F6_S6_4_DOC_VM_A</v>
          </cell>
          <cell r="I231">
            <v>0.25159999999999999</v>
          </cell>
          <cell r="K231" t="str">
            <v>mg/L</v>
          </cell>
          <cell r="N231">
            <v>45547</v>
          </cell>
        </row>
        <row r="232">
          <cell r="C232" t="str">
            <v>F6_S6_4_DOC_VM_B</v>
          </cell>
          <cell r="D232" t="str">
            <v>F6_S6_4_DOC_VM_B</v>
          </cell>
          <cell r="I232">
            <v>0.15809999999999999</v>
          </cell>
          <cell r="K232" t="str">
            <v>mg/L</v>
          </cell>
          <cell r="N232">
            <v>45547</v>
          </cell>
        </row>
        <row r="233">
          <cell r="C233" t="str">
            <v>F6_S6_5_BDOC_VM_A</v>
          </cell>
          <cell r="D233" t="str">
            <v>F6_S6_5_BDOC_VM_A</v>
          </cell>
          <cell r="I233">
            <v>0.16739999999999999</v>
          </cell>
          <cell r="K233" t="str">
            <v>mg/L</v>
          </cell>
          <cell r="N233">
            <v>45547</v>
          </cell>
        </row>
        <row r="234">
          <cell r="C234" t="str">
            <v>F6_S6_5_BDOC_VM_B</v>
          </cell>
          <cell r="D234" t="str">
            <v>F6_S6_5_BDOC_VM_B</v>
          </cell>
          <cell r="I234">
            <v>0.18279999999999999</v>
          </cell>
          <cell r="K234" t="str">
            <v>mg/L</v>
          </cell>
          <cell r="N234">
            <v>45547</v>
          </cell>
        </row>
        <row r="235">
          <cell r="C235" t="str">
            <v>F6_S6_5_DOC_VM_A</v>
          </cell>
          <cell r="D235" t="str">
            <v>F6_S6_5_DOC_VM_A</v>
          </cell>
          <cell r="I235">
            <v>0.29010000000000002</v>
          </cell>
          <cell r="K235" t="str">
            <v>mg/L</v>
          </cell>
          <cell r="N235">
            <v>45547</v>
          </cell>
        </row>
        <row r="236">
          <cell r="C236" t="str">
            <v>F6_S6_5_DOC_VM_B</v>
          </cell>
          <cell r="D236" t="str">
            <v>F6_S6_5_DOC_VM_B</v>
          </cell>
          <cell r="I236">
            <v>0.47</v>
          </cell>
          <cell r="K236" t="str">
            <v>mg/L</v>
          </cell>
          <cell r="N236">
            <v>45547</v>
          </cell>
        </row>
        <row r="237">
          <cell r="C237" t="str">
            <v>F6_S7_1_DOC_VM_A</v>
          </cell>
          <cell r="D237" t="str">
            <v>F6_S7_1_DOC_VM_A</v>
          </cell>
          <cell r="I237">
            <v>0.21410000000000001</v>
          </cell>
          <cell r="K237" t="str">
            <v>mg/L</v>
          </cell>
          <cell r="N237">
            <v>45547</v>
          </cell>
        </row>
        <row r="238">
          <cell r="C238" t="str">
            <v>F6_S7_2_BDOC_VM_B</v>
          </cell>
          <cell r="D238" t="str">
            <v>F6_S7_2_BDOC_VM_B</v>
          </cell>
          <cell r="I238">
            <v>0.156</v>
          </cell>
          <cell r="K238" t="str">
            <v>mg/L</v>
          </cell>
          <cell r="N238">
            <v>45547</v>
          </cell>
        </row>
        <row r="239">
          <cell r="C239" t="str">
            <v>F6_S7_2_DOC_VM_A</v>
          </cell>
          <cell r="D239" t="str">
            <v>F6_S7_2_DOC_VM_A</v>
          </cell>
          <cell r="I239">
            <v>0.41120000000000001</v>
          </cell>
          <cell r="K239" t="str">
            <v>mg/L</v>
          </cell>
          <cell r="N239">
            <v>45547</v>
          </cell>
        </row>
        <row r="240">
          <cell r="C240" t="str">
            <v>F6_S7_2_DOC_VM_B</v>
          </cell>
          <cell r="D240" t="str">
            <v>F6_S7_2_DOC_VM_B</v>
          </cell>
          <cell r="I240">
            <v>0.15989999999999999</v>
          </cell>
          <cell r="K240" t="str">
            <v>mg/L</v>
          </cell>
          <cell r="N240">
            <v>45547</v>
          </cell>
        </row>
        <row r="241">
          <cell r="C241" t="str">
            <v>F6_S7_3_BDOC_VM_A</v>
          </cell>
          <cell r="D241" t="str">
            <v>F6_S7_3_BDOC_VM_A</v>
          </cell>
          <cell r="I241">
            <v>0.15079999999999999</v>
          </cell>
          <cell r="K241" t="str">
            <v>mg/L</v>
          </cell>
          <cell r="N241">
            <v>45547</v>
          </cell>
        </row>
        <row r="242">
          <cell r="C242" t="str">
            <v>F6_S7_3_BDOC_VM_B</v>
          </cell>
          <cell r="D242" t="str">
            <v>F6_S7_3_BDOC_VM_B</v>
          </cell>
          <cell r="I242">
            <v>0.12429999999999999</v>
          </cell>
          <cell r="K242" t="str">
            <v>mg/L</v>
          </cell>
          <cell r="N242">
            <v>45547</v>
          </cell>
        </row>
        <row r="243">
          <cell r="C243" t="str">
            <v>F6_S7_3_DOC_VM_A</v>
          </cell>
          <cell r="D243" t="str">
            <v>F6_S7_3_DOC_VM_A</v>
          </cell>
          <cell r="I243">
            <v>0.32179999999999997</v>
          </cell>
          <cell r="K243" t="str">
            <v>mg/L</v>
          </cell>
          <cell r="N243">
            <v>45547</v>
          </cell>
        </row>
        <row r="244">
          <cell r="C244" t="str">
            <v>F6_S7_3_DOC_VM_B</v>
          </cell>
          <cell r="D244" t="str">
            <v>F6_S7_3_DOC_VM_B</v>
          </cell>
          <cell r="I244">
            <v>0.2354</v>
          </cell>
          <cell r="K244" t="str">
            <v>mg/L</v>
          </cell>
          <cell r="N244">
            <v>45547</v>
          </cell>
        </row>
        <row r="245">
          <cell r="C245" t="str">
            <v>F6_S7_4_BDOC_VM_A</v>
          </cell>
          <cell r="D245" t="str">
            <v>F6_S7_4_BDOC_VM_A</v>
          </cell>
          <cell r="I245">
            <v>0.1525</v>
          </cell>
          <cell r="K245" t="str">
            <v>mg/L</v>
          </cell>
          <cell r="N245">
            <v>45547</v>
          </cell>
        </row>
        <row r="246">
          <cell r="C246" t="str">
            <v>F6_S7_4_BDOC_VM_B</v>
          </cell>
          <cell r="D246" t="str">
            <v>F6_S7_4_BDOC_VM_B</v>
          </cell>
          <cell r="I246">
            <v>0.1321</v>
          </cell>
          <cell r="K246" t="str">
            <v>mg/L</v>
          </cell>
          <cell r="N246">
            <v>45547</v>
          </cell>
        </row>
        <row r="247">
          <cell r="C247" t="str">
            <v>F6_S7_4_DOC_VM_A</v>
          </cell>
          <cell r="D247" t="str">
            <v>F6_S7_4_DOC_VM_A</v>
          </cell>
          <cell r="I247">
            <v>0.2122</v>
          </cell>
          <cell r="K247" t="str">
            <v>mg/L</v>
          </cell>
          <cell r="N247">
            <v>45547</v>
          </cell>
        </row>
        <row r="248">
          <cell r="C248" t="str">
            <v>F6_S7_4_DOC_VM_B</v>
          </cell>
          <cell r="D248" t="str">
            <v>F6_S7_4_DOC_VM_B</v>
          </cell>
          <cell r="I248">
            <v>0.19289999999999999</v>
          </cell>
          <cell r="K248" t="str">
            <v>mg/L</v>
          </cell>
          <cell r="N248">
            <v>45547</v>
          </cell>
        </row>
        <row r="249">
          <cell r="C249" t="str">
            <v>F6_S7_5_BDOC_VM_A</v>
          </cell>
          <cell r="D249" t="str">
            <v>F6_S7_5_BDOC_VM_A</v>
          </cell>
          <cell r="I249">
            <v>0.1061</v>
          </cell>
          <cell r="K249" t="str">
            <v>mg/L</v>
          </cell>
          <cell r="N249">
            <v>45547</v>
          </cell>
        </row>
        <row r="250">
          <cell r="C250" t="str">
            <v>F6_S7_5_BDOC_VM_B</v>
          </cell>
          <cell r="D250" t="str">
            <v>F6_S7_5_BDOC_VM_B</v>
          </cell>
          <cell r="I250">
            <v>0.1608</v>
          </cell>
          <cell r="K250" t="str">
            <v>mg/L</v>
          </cell>
          <cell r="N250">
            <v>45547</v>
          </cell>
        </row>
        <row r="251">
          <cell r="C251" t="str">
            <v>F6_S7_5_DOC_VM_A</v>
          </cell>
          <cell r="D251" t="str">
            <v>F6_S7_5_DOC_VM_A</v>
          </cell>
          <cell r="I251">
            <v>0.39760000000000001</v>
          </cell>
          <cell r="K251" t="str">
            <v>mg/L</v>
          </cell>
          <cell r="N251">
            <v>45547</v>
          </cell>
        </row>
        <row r="252">
          <cell r="C252" t="str">
            <v>F6_S7_5_DOC_VM_B</v>
          </cell>
          <cell r="D252" t="str">
            <v>F6_S7_5_DOC_VM_B</v>
          </cell>
          <cell r="I252">
            <v>0.2064</v>
          </cell>
          <cell r="K252" t="str">
            <v>mg/L</v>
          </cell>
          <cell r="N252">
            <v>45547</v>
          </cell>
        </row>
        <row r="253">
          <cell r="C253" t="str">
            <v>F6_S8_4_BDOC_NM_A</v>
          </cell>
          <cell r="D253" t="str">
            <v>F6_S8_4_BDOC_NM_A</v>
          </cell>
          <cell r="I253">
            <v>0.23300000000000001</v>
          </cell>
          <cell r="K253" t="str">
            <v>mg/L</v>
          </cell>
          <cell r="N253">
            <v>45547</v>
          </cell>
        </row>
        <row r="254">
          <cell r="C254" t="str">
            <v>F6_S8_4_BDOC_NM_B</v>
          </cell>
          <cell r="D254" t="str">
            <v>F6_S8_4_BDOC_NM_B</v>
          </cell>
          <cell r="I254">
            <v>0.1661</v>
          </cell>
          <cell r="K254" t="str">
            <v>mg/L</v>
          </cell>
          <cell r="N254">
            <v>45547</v>
          </cell>
        </row>
        <row r="255">
          <cell r="C255" t="str">
            <v>F6_S8_4_DOC_NM_A</v>
          </cell>
          <cell r="D255" t="str">
            <v>F6_S8_4_DOC_NM_A</v>
          </cell>
          <cell r="I255">
            <v>0.43219999999999997</v>
          </cell>
          <cell r="K255" t="str">
            <v>mg/L</v>
          </cell>
          <cell r="N255">
            <v>45547</v>
          </cell>
        </row>
        <row r="256">
          <cell r="C256" t="str">
            <v>F6_S8_4_DOC_NM_B</v>
          </cell>
          <cell r="D256" t="str">
            <v>F6_S8_4_DOC_NM_B</v>
          </cell>
          <cell r="I256">
            <v>0.62809999999999999</v>
          </cell>
          <cell r="K256" t="str">
            <v>mg/L</v>
          </cell>
          <cell r="N256">
            <v>45547</v>
          </cell>
        </row>
        <row r="257">
          <cell r="C257" t="str">
            <v>F6_SUP_1_DOC_A</v>
          </cell>
          <cell r="D257" t="str">
            <v>F6_SUP_1_DOC_A</v>
          </cell>
          <cell r="I257">
            <v>0.1474</v>
          </cell>
          <cell r="K257" t="str">
            <v>mg/L</v>
          </cell>
          <cell r="N257">
            <v>45547</v>
          </cell>
        </row>
        <row r="258">
          <cell r="C258" t="str">
            <v>F6_SUP_1_DOC_B</v>
          </cell>
          <cell r="D258" t="str">
            <v>F6_SUP_1_DOC_B</v>
          </cell>
          <cell r="I258">
            <v>0.12609999999999999</v>
          </cell>
          <cell r="K258" t="str">
            <v>mg/L</v>
          </cell>
          <cell r="N258">
            <v>45547</v>
          </cell>
        </row>
        <row r="259">
          <cell r="C259" t="str">
            <v>F6_SUP_2_DOC_A</v>
          </cell>
          <cell r="D259" t="str">
            <v>F6_SUP_2_DOC_A</v>
          </cell>
          <cell r="I259">
            <v>0.13500000000000001</v>
          </cell>
          <cell r="K259" t="str">
            <v>mg/L</v>
          </cell>
          <cell r="N259">
            <v>45547</v>
          </cell>
        </row>
        <row r="260">
          <cell r="C260" t="str">
            <v>F6_SUP_2_DOC_B</v>
          </cell>
          <cell r="D260" t="str">
            <v>F6_SUP_2_DOC_B</v>
          </cell>
          <cell r="I260">
            <v>0.11070000000000001</v>
          </cell>
          <cell r="K260" t="str">
            <v>mg/L</v>
          </cell>
          <cell r="N260">
            <v>45547</v>
          </cell>
        </row>
        <row r="261">
          <cell r="C261" t="str">
            <v>F6_SUP_2_DOC_C_Sem</v>
          </cell>
          <cell r="D261" t="str">
            <v>F6_SUP_2_DOC_C_Sem</v>
          </cell>
          <cell r="I261">
            <v>9.0859999999999996E-2</v>
          </cell>
          <cell r="K261" t="str">
            <v>mg/L</v>
          </cell>
          <cell r="N261">
            <v>45547</v>
          </cell>
        </row>
        <row r="262">
          <cell r="C262" t="str">
            <v>F6_SUP_3_DOC_A</v>
          </cell>
          <cell r="D262" t="str">
            <v>F6_SUP_3_DOC_A</v>
          </cell>
          <cell r="I262">
            <v>0.1482</v>
          </cell>
          <cell r="K262" t="str">
            <v>mg/L</v>
          </cell>
          <cell r="N262">
            <v>45547</v>
          </cell>
        </row>
        <row r="263">
          <cell r="C263" t="str">
            <v>F6_SUP_3_DOC_B</v>
          </cell>
          <cell r="D263" t="str">
            <v>F6_SUP_3_DOC_B</v>
          </cell>
          <cell r="I263">
            <v>0.13919999999999999</v>
          </cell>
          <cell r="K263" t="str">
            <v>mg/L</v>
          </cell>
          <cell r="N263">
            <v>45547</v>
          </cell>
        </row>
        <row r="264">
          <cell r="C264" t="str">
            <v>F6_SUP_4_DOC_A_Sem</v>
          </cell>
          <cell r="D264" t="str">
            <v>F6_SUP_4_DOC_A_Sem</v>
          </cell>
          <cell r="I264">
            <v>0.15840000000000001</v>
          </cell>
          <cell r="K264" t="str">
            <v>mg/L</v>
          </cell>
          <cell r="N264">
            <v>45547</v>
          </cell>
        </row>
        <row r="265">
          <cell r="C265" t="str">
            <v>F6_SUP_4_DOC_B_Sem</v>
          </cell>
          <cell r="D265" t="str">
            <v>F6_SUP_4_DOC_B_Sem</v>
          </cell>
          <cell r="I265">
            <v>0.15590000000000001</v>
          </cell>
          <cell r="K265" t="str">
            <v>mg/L</v>
          </cell>
          <cell r="N265">
            <v>45547</v>
          </cell>
        </row>
        <row r="266">
          <cell r="C266" t="str">
            <v>F6_SUP_5_DOC_A_Sem</v>
          </cell>
          <cell r="D266" t="str">
            <v>F6_SUP_5_DOC_A_Sem</v>
          </cell>
          <cell r="I266">
            <v>0.127</v>
          </cell>
          <cell r="K266" t="str">
            <v>mg/L</v>
          </cell>
          <cell r="N266">
            <v>45547</v>
          </cell>
        </row>
        <row r="267">
          <cell r="C267" t="str">
            <v>F6_SUP_5_DOC_B_Sem</v>
          </cell>
          <cell r="D267" t="str">
            <v>F6_SUP_5_DOC_B_Sem</v>
          </cell>
          <cell r="I267">
            <v>0.10580000000000001</v>
          </cell>
          <cell r="K267" t="str">
            <v>mg/L</v>
          </cell>
          <cell r="N267">
            <v>45547</v>
          </cell>
        </row>
        <row r="268">
          <cell r="C268" t="str">
            <v>F6_SUP_7_DOC_A_Sem</v>
          </cell>
          <cell r="D268" t="str">
            <v>F6_SUP_7_DOC_A_Sem</v>
          </cell>
          <cell r="I268">
            <v>0.1381</v>
          </cell>
          <cell r="K268" t="str">
            <v>mg/L</v>
          </cell>
          <cell r="N268">
            <v>45547</v>
          </cell>
        </row>
        <row r="269">
          <cell r="C269" t="str">
            <v>F6_SUP_7_DOC_B_Sem</v>
          </cell>
          <cell r="D269" t="str">
            <v>F6_SUP_7_DOC_B_Sem</v>
          </cell>
          <cell r="I269">
            <v>0.222</v>
          </cell>
          <cell r="K269" t="str">
            <v>mg/L</v>
          </cell>
          <cell r="N269">
            <v>45547</v>
          </cell>
        </row>
      </sheetData>
      <sheetData sheetId="2">
        <row r="1">
          <cell r="E1" t="str">
            <v>lable_sophia_final</v>
          </cell>
          <cell r="F1" t="str">
            <v>Comp.1</v>
          </cell>
          <cell r="G1" t="str">
            <v>Comp.2</v>
          </cell>
          <cell r="H1" t="str">
            <v>Comp.3</v>
          </cell>
          <cell r="I1" t="str">
            <v>Comp.4</v>
          </cell>
          <cell r="J1" t="str">
            <v>Comp.5</v>
          </cell>
          <cell r="K1" t="str">
            <v>%Comp.1</v>
          </cell>
          <cell r="L1" t="str">
            <v>%Comp.2</v>
          </cell>
          <cell r="M1" t="str">
            <v>%Comp.3</v>
          </cell>
          <cell r="N1" t="str">
            <v>%Comp.4</v>
          </cell>
          <cell r="O1" t="str">
            <v>%Comp.5</v>
          </cell>
        </row>
        <row r="2">
          <cell r="E2" t="str">
            <v>F6_G4_GW_4_DOC_A</v>
          </cell>
          <cell r="F2">
            <v>0.52082597311021905</v>
          </cell>
          <cell r="G2">
            <v>0.37693321912998901</v>
          </cell>
          <cell r="H2">
            <v>0.25505579047662102</v>
          </cell>
          <cell r="I2">
            <v>0.17013914914408201</v>
          </cell>
          <cell r="J2">
            <v>0</v>
          </cell>
          <cell r="K2">
            <v>0.39368407457755772</v>
          </cell>
          <cell r="L2">
            <v>0.2849178290102789</v>
          </cell>
          <cell r="M2">
            <v>0.19279261792534796</v>
          </cell>
          <cell r="N2">
            <v>0.12860547848681544</v>
          </cell>
          <cell r="O2">
            <v>0</v>
          </cell>
        </row>
        <row r="3">
          <cell r="E3" t="str">
            <v>F6_G4_SUP_1_DOC_A</v>
          </cell>
          <cell r="F3">
            <v>3.0541680771657398E-6</v>
          </cell>
          <cell r="G3">
            <v>0</v>
          </cell>
          <cell r="H3">
            <v>6.1208566328515903E-6</v>
          </cell>
          <cell r="I3">
            <v>1.7140132648288899E-4</v>
          </cell>
          <cell r="J3">
            <v>0</v>
          </cell>
          <cell r="K3">
            <v>1.6913444407252582E-2</v>
          </cell>
          <cell r="L3">
            <v>0</v>
          </cell>
          <cell r="M3">
            <v>3.3896225017376692E-2</v>
          </cell>
          <cell r="N3">
            <v>0.94919033057537072</v>
          </cell>
          <cell r="O3">
            <v>0</v>
          </cell>
        </row>
        <row r="4">
          <cell r="E4" t="str">
            <v>F6_G4_SUP_2_DOC_A</v>
          </cell>
          <cell r="F4">
            <v>7.0272523916624698E-7</v>
          </cell>
          <cell r="G4">
            <v>0</v>
          </cell>
          <cell r="H4">
            <v>3.37706921724184E-6</v>
          </cell>
          <cell r="I4">
            <v>2.6004721997566801E-4</v>
          </cell>
          <cell r="J4">
            <v>0</v>
          </cell>
          <cell r="K4">
            <v>2.6605579920601511E-3</v>
          </cell>
          <cell r="L4">
            <v>0</v>
          </cell>
          <cell r="M4">
            <v>1.2785777420394459E-2</v>
          </cell>
          <cell r="N4">
            <v>0.98455366458754534</v>
          </cell>
          <cell r="O4">
            <v>0</v>
          </cell>
        </row>
        <row r="5">
          <cell r="E5" t="str">
            <v>F6_GW_1_DOC_A</v>
          </cell>
          <cell r="F5">
            <v>0.38129435142852502</v>
          </cell>
          <cell r="G5">
            <v>0.23444259569926801</v>
          </cell>
          <cell r="H5">
            <v>0.141563257689166</v>
          </cell>
          <cell r="I5">
            <v>9.9506311607984801E-2</v>
          </cell>
          <cell r="J5">
            <v>0</v>
          </cell>
          <cell r="K5">
            <v>0.44501803396581235</v>
          </cell>
          <cell r="L5">
            <v>0.27362373091825704</v>
          </cell>
          <cell r="M5">
            <v>0.16522196665805461</v>
          </cell>
          <cell r="N5">
            <v>0.11613626845787597</v>
          </cell>
          <cell r="O5">
            <v>0</v>
          </cell>
        </row>
        <row r="6">
          <cell r="E6" t="str">
            <v>F6_GW_1_DOC_B</v>
          </cell>
          <cell r="F6">
            <v>0.509511406416434</v>
          </cell>
          <cell r="G6">
            <v>0.30099827042612998</v>
          </cell>
          <cell r="H6">
            <v>0.32505937127166601</v>
          </cell>
          <cell r="I6">
            <v>0.130188331142603</v>
          </cell>
          <cell r="J6">
            <v>0</v>
          </cell>
          <cell r="K6">
            <v>0.40253481019844778</v>
          </cell>
          <cell r="L6">
            <v>0.23780092090227889</v>
          </cell>
          <cell r="M6">
            <v>0.25681017278565565</v>
          </cell>
          <cell r="N6">
            <v>0.10285409611361758</v>
          </cell>
          <cell r="O6">
            <v>0</v>
          </cell>
        </row>
        <row r="7">
          <cell r="E7" t="str">
            <v>F6_GW_2_DOC_A</v>
          </cell>
          <cell r="F7">
            <v>0.58376894177725802</v>
          </cell>
          <cell r="G7">
            <v>0.37959743268903401</v>
          </cell>
          <cell r="H7">
            <v>0.42986750173495503</v>
          </cell>
          <cell r="I7">
            <v>0.15568471425448799</v>
          </cell>
          <cell r="J7">
            <v>2.2109049272310801E-2</v>
          </cell>
          <cell r="K7">
            <v>0.37158413194965295</v>
          </cell>
          <cell r="L7">
            <v>0.24162365008087608</v>
          </cell>
          <cell r="M7">
            <v>0.27362185798931432</v>
          </cell>
          <cell r="N7">
            <v>9.9097374430304697E-2</v>
          </cell>
          <cell r="O7">
            <v>1.4072985549851948E-2</v>
          </cell>
        </row>
        <row r="8">
          <cell r="E8" t="str">
            <v>F6_GW_2_DOC_B</v>
          </cell>
          <cell r="F8">
            <v>0.52216672913178297</v>
          </cell>
          <cell r="G8">
            <v>0.33396386273144602</v>
          </cell>
          <cell r="H8">
            <v>0.41794539413690202</v>
          </cell>
          <cell r="I8">
            <v>0.138725283959272</v>
          </cell>
          <cell r="J8">
            <v>1.79968737209849E-2</v>
          </cell>
          <cell r="K8">
            <v>0.3649478659432932</v>
          </cell>
          <cell r="L8">
            <v>0.2334108862291388</v>
          </cell>
          <cell r="M8">
            <v>0.29210646937368601</v>
          </cell>
          <cell r="N8">
            <v>9.6956572506051913E-2</v>
          </cell>
          <cell r="O8">
            <v>1.2578205947830086E-2</v>
          </cell>
        </row>
        <row r="9">
          <cell r="E9" t="str">
            <v>F6_GW_3_DOC_A_Sem</v>
          </cell>
          <cell r="F9">
            <v>0.34002899890128802</v>
          </cell>
          <cell r="G9">
            <v>0.23343836559025799</v>
          </cell>
          <cell r="H9">
            <v>0.15318818981356599</v>
          </cell>
          <cell r="I9">
            <v>9.5159605021251897E-2</v>
          </cell>
          <cell r="J9">
            <v>2.9068083638046098E-18</v>
          </cell>
          <cell r="K9">
            <v>0.41375362214054001</v>
          </cell>
          <cell r="L9">
            <v>0.2840521532623051</v>
          </cell>
          <cell r="M9">
            <v>0.18640224395365654</v>
          </cell>
          <cell r="N9">
            <v>0.11579198064349842</v>
          </cell>
          <cell r="O9">
            <v>3.5370585840583669E-18</v>
          </cell>
        </row>
        <row r="10">
          <cell r="E10" t="str">
            <v>F6_GW_3_DOC_B_Sem</v>
          </cell>
          <cell r="F10">
            <v>0.42471149529239999</v>
          </cell>
          <cell r="G10">
            <v>0.27689204123510902</v>
          </cell>
          <cell r="H10">
            <v>0.37359697963116101</v>
          </cell>
          <cell r="I10">
            <v>0.11722624108777201</v>
          </cell>
          <cell r="J10">
            <v>0</v>
          </cell>
          <cell r="K10">
            <v>0.35617407334362899</v>
          </cell>
          <cell r="L10">
            <v>0.23220884599613439</v>
          </cell>
          <cell r="M10">
            <v>0.3133081150358224</v>
          </cell>
          <cell r="N10">
            <v>9.8308965624414046E-2</v>
          </cell>
          <cell r="O10">
            <v>0</v>
          </cell>
        </row>
        <row r="11">
          <cell r="E11" t="str">
            <v>F6_GW_7_DOC_A_Sem</v>
          </cell>
          <cell r="F11">
            <v>0.25359738206435001</v>
          </cell>
          <cell r="G11">
            <v>0.34363838512380401</v>
          </cell>
          <cell r="H11">
            <v>0.154394327632564</v>
          </cell>
          <cell r="I11">
            <v>8.8404086376813101E-2</v>
          </cell>
          <cell r="J11">
            <v>1.3676190536211199</v>
          </cell>
          <cell r="K11">
            <v>0.11487192737730022</v>
          </cell>
          <cell r="L11">
            <v>0.1556577725631953</v>
          </cell>
          <cell r="M11">
            <v>6.9935950627339719E-2</v>
          </cell>
          <cell r="N11">
            <v>4.0044371544643922E-2</v>
          </cell>
          <cell r="O11">
            <v>0.61948997788752069</v>
          </cell>
        </row>
        <row r="12">
          <cell r="E12" t="str">
            <v>F6_GW_7_DOC_B_Sem</v>
          </cell>
          <cell r="F12">
            <v>0.22409466474186701</v>
          </cell>
          <cell r="G12">
            <v>0.20301344646649599</v>
          </cell>
          <cell r="H12">
            <v>3.2375765250748902E-2</v>
          </cell>
          <cell r="I12">
            <v>7.4301555453883505E-2</v>
          </cell>
          <cell r="J12">
            <v>2.3352742147965198E-2</v>
          </cell>
          <cell r="K12">
            <v>0.40222457403779899</v>
          </cell>
          <cell r="L12">
            <v>0.36438617190191452</v>
          </cell>
          <cell r="M12">
            <v>5.811083633843124E-2</v>
          </cell>
          <cell r="N12">
            <v>0.13336288718524181</v>
          </cell>
          <cell r="O12">
            <v>4.1915530536613343E-2</v>
          </cell>
        </row>
        <row r="13">
          <cell r="E13" t="str">
            <v>F6_ICE_1_DOC_A</v>
          </cell>
          <cell r="F13">
            <v>1.07319029260301E-2</v>
          </cell>
          <cell r="G13">
            <v>0</v>
          </cell>
          <cell r="H13">
            <v>4.9937083797458098E-3</v>
          </cell>
          <cell r="I13">
            <v>2.91468693081056E-4</v>
          </cell>
          <cell r="J13">
            <v>3.2026601295535403E-2</v>
          </cell>
          <cell r="K13">
            <v>0.22337803092709135</v>
          </cell>
          <cell r="L13">
            <v>0</v>
          </cell>
          <cell r="M13">
            <v>0.10394100212984038</v>
          </cell>
          <cell r="N13">
            <v>6.0667435389693183E-3</v>
          </cell>
          <cell r="O13">
            <v>0.66661422340409893</v>
          </cell>
        </row>
        <row r="14">
          <cell r="E14" t="str">
            <v>F6_ICE_1_DOC_B</v>
          </cell>
          <cell r="F14">
            <v>7.4630295631164202E-3</v>
          </cell>
          <cell r="G14">
            <v>0</v>
          </cell>
          <cell r="H14">
            <v>2.46053535116625E-3</v>
          </cell>
          <cell r="I14">
            <v>1.2648288230872299E-4</v>
          </cell>
          <cell r="J14">
            <v>3.8028154490665003E-2</v>
          </cell>
          <cell r="K14">
            <v>0.15522688470185519</v>
          </cell>
          <cell r="L14">
            <v>0</v>
          </cell>
          <cell r="M14">
            <v>5.117777358781235E-2</v>
          </cell>
          <cell r="N14">
            <v>2.630773953506338E-3</v>
          </cell>
          <cell r="O14">
            <v>0.790964567756826</v>
          </cell>
        </row>
        <row r="15">
          <cell r="E15" t="str">
            <v>F6_ICE_2_DOC_A</v>
          </cell>
          <cell r="F15">
            <v>2.2408506536604901E-2</v>
          </cell>
          <cell r="G15">
            <v>2.4169690412185099E-2</v>
          </cell>
          <cell r="H15">
            <v>2.3824305167846199E-3</v>
          </cell>
          <cell r="I15">
            <v>1.0911795719723999E-2</v>
          </cell>
          <cell r="J15">
            <v>3.7443520303546501E-3</v>
          </cell>
          <cell r="K15">
            <v>0.35224210061957306</v>
          </cell>
          <cell r="L15">
            <v>0.37992636895304321</v>
          </cell>
          <cell r="M15">
            <v>3.7449721535058399E-2</v>
          </cell>
          <cell r="N15">
            <v>0.17152387373824457</v>
          </cell>
          <cell r="O15">
            <v>5.8857935154080721E-2</v>
          </cell>
        </row>
        <row r="16">
          <cell r="E16" t="str">
            <v>F6_ICE_3_DOC_A_Sem</v>
          </cell>
          <cell r="F16">
            <v>2.1473115651063999E-2</v>
          </cell>
          <cell r="G16">
            <v>2.70049924294943E-3</v>
          </cell>
          <cell r="H16">
            <v>2.4345297411028002E-3</v>
          </cell>
          <cell r="I16">
            <v>1.80011449502611E-3</v>
          </cell>
          <cell r="J16">
            <v>3.04723476647181E-2</v>
          </cell>
          <cell r="K16">
            <v>0.36468910257457365</v>
          </cell>
          <cell r="L16">
            <v>4.5863984594417435E-2</v>
          </cell>
          <cell r="M16">
            <v>4.1346886073791361E-2</v>
          </cell>
          <cell r="N16">
            <v>3.0572281656296347E-2</v>
          </cell>
          <cell r="O16">
            <v>0.51752774510092114</v>
          </cell>
        </row>
        <row r="17">
          <cell r="E17" t="str">
            <v>F6_ICE_3_DOC_B_Sem</v>
          </cell>
          <cell r="F17">
            <v>5.3311548429625898E-2</v>
          </cell>
          <cell r="G17">
            <v>2.5559927934271E-2</v>
          </cell>
          <cell r="H17">
            <v>1.7570490790231399E-2</v>
          </cell>
          <cell r="I17">
            <v>1.57141399303466E-2</v>
          </cell>
          <cell r="J17">
            <v>5.5168833397577603E-2</v>
          </cell>
          <cell r="K17">
            <v>0.31861089133537845</v>
          </cell>
          <cell r="L17">
            <v>0.15275623502769206</v>
          </cell>
          <cell r="M17">
            <v>0.10500819985121125</v>
          </cell>
          <cell r="N17">
            <v>9.3913913162467957E-2</v>
          </cell>
          <cell r="O17">
            <v>0.32971076062325022</v>
          </cell>
        </row>
        <row r="18">
          <cell r="E18" t="str">
            <v>F6_ICE_4_DOC_A_Sem</v>
          </cell>
          <cell r="F18">
            <v>0</v>
          </cell>
          <cell r="G18">
            <v>5.6430382344246903E-2</v>
          </cell>
          <cell r="H18">
            <v>4.0772320680257197E-20</v>
          </cell>
          <cell r="I18">
            <v>0</v>
          </cell>
          <cell r="J18">
            <v>0.551493923533939</v>
          </cell>
          <cell r="K18">
            <v>0</v>
          </cell>
          <cell r="L18">
            <v>9.2824685242235166E-2</v>
          </cell>
          <cell r="M18">
            <v>6.7068087730690332E-20</v>
          </cell>
          <cell r="N18">
            <v>0</v>
          </cell>
          <cell r="O18">
            <v>0.90717531475776481</v>
          </cell>
        </row>
        <row r="19">
          <cell r="E19" t="str">
            <v>F6_ICE_4_DOC_B_Sem</v>
          </cell>
          <cell r="F19">
            <v>0</v>
          </cell>
          <cell r="G19">
            <v>3.8503768111123403E-2</v>
          </cell>
          <cell r="H19">
            <v>7.7464605948193396E-21</v>
          </cell>
          <cell r="I19">
            <v>0</v>
          </cell>
          <cell r="J19">
            <v>0.58690227776957804</v>
          </cell>
          <cell r="K19">
            <v>0</v>
          </cell>
          <cell r="L19">
            <v>6.1566031164444708E-2</v>
          </cell>
          <cell r="M19">
            <v>1.2386289908519697E-20</v>
          </cell>
          <cell r="N19">
            <v>0</v>
          </cell>
          <cell r="O19">
            <v>0.93843396883555519</v>
          </cell>
        </row>
        <row r="20">
          <cell r="E20" t="str">
            <v>F6_ICE_5_DOC_A_Sem</v>
          </cell>
          <cell r="F20">
            <v>6.3060344634607302E-2</v>
          </cell>
          <cell r="G20">
            <v>9.6668323083832094E-2</v>
          </cell>
          <cell r="H20">
            <v>1.1868235488047E-2</v>
          </cell>
          <cell r="I20">
            <v>3.1972439255253997E-2</v>
          </cell>
          <cell r="J20">
            <v>0.355393719469071</v>
          </cell>
          <cell r="K20">
            <v>0.11281665807536477</v>
          </cell>
          <cell r="L20">
            <v>0.17294223834740213</v>
          </cell>
          <cell r="M20">
            <v>2.1232593522460794E-2</v>
          </cell>
          <cell r="N20">
            <v>5.7199556523131308E-2</v>
          </cell>
          <cell r="O20">
            <v>0.63580895353164091</v>
          </cell>
        </row>
        <row r="21">
          <cell r="E21" t="str">
            <v>F6_ICE_5_DOC_B_Sem</v>
          </cell>
          <cell r="F21">
            <v>5.1142214857617503E-2</v>
          </cell>
          <cell r="G21">
            <v>7.6341395108790899E-2</v>
          </cell>
          <cell r="H21">
            <v>1.2628076686365799E-2</v>
          </cell>
          <cell r="I21">
            <v>2.4235517640805601E-2</v>
          </cell>
          <cell r="J21">
            <v>0.34196557023218099</v>
          </cell>
          <cell r="K21">
            <v>0.10100913394002353</v>
          </cell>
          <cell r="L21">
            <v>0.15077912102908381</v>
          </cell>
          <cell r="M21">
            <v>2.4941256317686084E-2</v>
          </cell>
          <cell r="N21">
            <v>4.7866692013658681E-2</v>
          </cell>
          <cell r="O21">
            <v>0.67540379669954798</v>
          </cell>
        </row>
        <row r="22">
          <cell r="E22" t="str">
            <v>F6_ICE_6_DOC_A_Sem</v>
          </cell>
          <cell r="F22">
            <v>0</v>
          </cell>
          <cell r="G22">
            <v>4.7222931502366602E-2</v>
          </cell>
          <cell r="H22">
            <v>4.6529911409715604E-22</v>
          </cell>
          <cell r="I22">
            <v>6.2129918993463302E-3</v>
          </cell>
          <cell r="J22">
            <v>0.245306026995086</v>
          </cell>
          <cell r="K22">
            <v>0</v>
          </cell>
          <cell r="L22">
            <v>0.15807264911956137</v>
          </cell>
          <cell r="M22">
            <v>1.5575285408665587E-21</v>
          </cell>
          <cell r="N22">
            <v>2.0797185969677275E-2</v>
          </cell>
          <cell r="O22">
            <v>0.82113016491076141</v>
          </cell>
        </row>
        <row r="23">
          <cell r="E23" t="str">
            <v>F6_ICE_7_DOC_A_Sem</v>
          </cell>
          <cell r="F23">
            <v>0</v>
          </cell>
          <cell r="G23">
            <v>4.8951577597543899E-2</v>
          </cell>
          <cell r="H23">
            <v>2.7102326749831301E-3</v>
          </cell>
          <cell r="I23">
            <v>1.31078435086988E-3</v>
          </cell>
          <cell r="J23">
            <v>0.74690772176544995</v>
          </cell>
          <cell r="K23">
            <v>0</v>
          </cell>
          <cell r="L23">
            <v>6.1198627587864041E-2</v>
          </cell>
          <cell r="M23">
            <v>3.3882977483666457E-3</v>
          </cell>
          <cell r="N23">
            <v>1.6387255993341218E-3</v>
          </cell>
          <cell r="O23">
            <v>0.93377434906443524</v>
          </cell>
        </row>
        <row r="24">
          <cell r="E24" t="str">
            <v>F6_ICE_7_DOC_B_Sem</v>
          </cell>
          <cell r="F24">
            <v>0</v>
          </cell>
          <cell r="G24">
            <v>3.6695944105067602E-2</v>
          </cell>
          <cell r="H24">
            <v>1.62352840921813E-2</v>
          </cell>
          <cell r="I24">
            <v>7.7902897792927702E-4</v>
          </cell>
          <cell r="J24">
            <v>1.0201762865981501</v>
          </cell>
          <cell r="K24">
            <v>0</v>
          </cell>
          <cell r="L24">
            <v>3.4171155526475462E-2</v>
          </cell>
          <cell r="M24">
            <v>1.5118248930781071E-2</v>
          </cell>
          <cell r="N24">
            <v>7.2542949946275835E-4</v>
          </cell>
          <cell r="O24">
            <v>0.94998516604328065</v>
          </cell>
        </row>
        <row r="25">
          <cell r="E25" t="str">
            <v>F6_ICE_8_DOC_A_Sem</v>
          </cell>
          <cell r="F25">
            <v>0</v>
          </cell>
          <cell r="G25">
            <v>6.1171374833711302E-2</v>
          </cell>
          <cell r="H25">
            <v>2.2744090734139599E-18</v>
          </cell>
          <cell r="I25">
            <v>0</v>
          </cell>
          <cell r="J25">
            <v>0.47937521672107902</v>
          </cell>
          <cell r="K25">
            <v>0</v>
          </cell>
          <cell r="L25">
            <v>0.11316577662207108</v>
          </cell>
          <cell r="M25">
            <v>4.2076096842494351E-18</v>
          </cell>
          <cell r="N25">
            <v>0</v>
          </cell>
          <cell r="O25">
            <v>0.88683422337792883</v>
          </cell>
        </row>
        <row r="26">
          <cell r="E26" t="str">
            <v>F6_ICE_8_DOC_B_Sem</v>
          </cell>
          <cell r="F26">
            <v>0</v>
          </cell>
          <cell r="G26">
            <v>5.361720329558E-2</v>
          </cell>
          <cell r="H26">
            <v>4.6357592356639102E-20</v>
          </cell>
          <cell r="I26">
            <v>0</v>
          </cell>
          <cell r="J26">
            <v>0.47814088843601299</v>
          </cell>
          <cell r="K26">
            <v>0</v>
          </cell>
          <cell r="L26">
            <v>0.10083006564316374</v>
          </cell>
          <cell r="M26">
            <v>8.7177972610971163E-20</v>
          </cell>
          <cell r="N26">
            <v>0</v>
          </cell>
          <cell r="O26">
            <v>0.89916993435683634</v>
          </cell>
        </row>
        <row r="27">
          <cell r="E27" t="str">
            <v>F6_R1_SUP_1_DOC_A</v>
          </cell>
          <cell r="F27">
            <v>1.8751907026826301E-5</v>
          </cell>
          <cell r="G27">
            <v>0</v>
          </cell>
          <cell r="H27">
            <v>4.93894810165033E-6</v>
          </cell>
          <cell r="I27">
            <v>2.18188660338464E-4</v>
          </cell>
          <cell r="J27">
            <v>0</v>
          </cell>
          <cell r="K27">
            <v>7.7525816895351166E-2</v>
          </cell>
          <cell r="L27">
            <v>0</v>
          </cell>
          <cell r="M27">
            <v>2.0419042481195027E-2</v>
          </cell>
          <cell r="N27">
            <v>0.90205514062345382</v>
          </cell>
          <cell r="O27">
            <v>0</v>
          </cell>
        </row>
        <row r="28">
          <cell r="E28" t="str">
            <v>F6_R1_SUP_2_DOC_A</v>
          </cell>
          <cell r="F28">
            <v>3.1016959642441401E-5</v>
          </cell>
          <cell r="G28">
            <v>0</v>
          </cell>
          <cell r="H28">
            <v>4.9853832118970802E-7</v>
          </cell>
          <cell r="I28">
            <v>1.78597594238989E-4</v>
          </cell>
          <cell r="J28">
            <v>0</v>
          </cell>
          <cell r="K28">
            <v>0.14762030922152419</v>
          </cell>
          <cell r="L28">
            <v>0</v>
          </cell>
          <cell r="M28">
            <v>2.3727142176792507E-3</v>
          </cell>
          <cell r="N28">
            <v>0.8500069765607966</v>
          </cell>
          <cell r="O28">
            <v>0</v>
          </cell>
        </row>
        <row r="29">
          <cell r="E29" t="str">
            <v>F6_R2_ICE_1_DOC_A</v>
          </cell>
          <cell r="F29">
            <v>3.6065179872590097E-5</v>
          </cell>
          <cell r="G29">
            <v>0</v>
          </cell>
          <cell r="H29">
            <v>2.3720322303787801E-6</v>
          </cell>
          <cell r="I29">
            <v>2.6234805858914301E-4</v>
          </cell>
          <cell r="J29">
            <v>8.26865685797421E-5</v>
          </cell>
          <cell r="K29">
            <v>9.4049096124168008E-2</v>
          </cell>
          <cell r="L29">
            <v>0</v>
          </cell>
          <cell r="M29">
            <v>6.1856751590491105E-3</v>
          </cell>
          <cell r="N29">
            <v>0.68413904678710213</v>
          </cell>
          <cell r="O29">
            <v>0.2156261819296808</v>
          </cell>
        </row>
        <row r="30">
          <cell r="E30" t="str">
            <v>F6_R2_ICE_2_DOC_A</v>
          </cell>
          <cell r="F30">
            <v>1.1697542367356401E-2</v>
          </cell>
          <cell r="G30">
            <v>3.8832764545974501E-3</v>
          </cell>
          <cell r="H30">
            <v>5.0505833354907905E-4</v>
          </cell>
          <cell r="I30">
            <v>4.19693714602337E-3</v>
          </cell>
          <cell r="J30">
            <v>4.4961030140527204E-3</v>
          </cell>
          <cell r="K30">
            <v>0.47207641150656382</v>
          </cell>
          <cell r="L30">
            <v>0.15671695438266603</v>
          </cell>
          <cell r="M30">
            <v>2.0382582786679641E-2</v>
          </cell>
          <cell r="N30">
            <v>0.16937532389216492</v>
          </cell>
          <cell r="O30">
            <v>0.18144872743192567</v>
          </cell>
        </row>
        <row r="31">
          <cell r="E31" t="str">
            <v>F6_R2_PRE_DOC_A</v>
          </cell>
          <cell r="F31">
            <v>7.0692977175367301E-3</v>
          </cell>
          <cell r="G31">
            <v>0</v>
          </cell>
          <cell r="H31">
            <v>9.7747228124429302E-3</v>
          </cell>
          <cell r="I31">
            <v>2.6546044855155098E-3</v>
          </cell>
          <cell r="J31">
            <v>4.7850061225823602E-2</v>
          </cell>
          <cell r="K31">
            <v>0.10496563648185432</v>
          </cell>
          <cell r="L31">
            <v>0</v>
          </cell>
          <cell r="M31">
            <v>0.14513605770153964</v>
          </cell>
          <cell r="N31">
            <v>3.9415831750655529E-2</v>
          </cell>
          <cell r="O31">
            <v>0.71048247406595044</v>
          </cell>
        </row>
        <row r="32">
          <cell r="E32" t="str">
            <v>F6_R3_GW_5_DOC_A</v>
          </cell>
          <cell r="F32">
            <v>0.93118330460246601</v>
          </cell>
          <cell r="G32">
            <v>0.61586536645699996</v>
          </cell>
          <cell r="H32">
            <v>0.63275456885048698</v>
          </cell>
          <cell r="I32">
            <v>0.24908284874435299</v>
          </cell>
          <cell r="J32">
            <v>0</v>
          </cell>
          <cell r="K32">
            <v>0.38337874672351413</v>
          </cell>
          <cell r="L32">
            <v>0.25355876890801926</v>
          </cell>
          <cell r="M32">
            <v>0.26051224543060258</v>
          </cell>
          <cell r="N32">
            <v>0.102550238937864</v>
          </cell>
          <cell r="O32">
            <v>0</v>
          </cell>
        </row>
        <row r="33">
          <cell r="E33" t="str">
            <v>F6_R3_ICE_1_DOC_A</v>
          </cell>
          <cell r="F33">
            <v>8.7088199993531501E-22</v>
          </cell>
          <cell r="G33">
            <v>9.3751822790742498E-5</v>
          </cell>
          <cell r="H33">
            <v>0</v>
          </cell>
          <cell r="I33">
            <v>3.1650473305604398E-4</v>
          </cell>
          <cell r="J33">
            <v>3.4743432009483397E-4</v>
          </cell>
          <cell r="K33">
            <v>1.1493895829919112E-18</v>
          </cell>
          <cell r="L33">
            <v>0.12373360399019245</v>
          </cell>
          <cell r="M33">
            <v>0</v>
          </cell>
          <cell r="N33">
            <v>0.41772277205094716</v>
          </cell>
          <cell r="O33">
            <v>0.45854362395886045</v>
          </cell>
        </row>
        <row r="34">
          <cell r="E34" t="str">
            <v>F6_R3_ICE_2_DOC_A</v>
          </cell>
          <cell r="F34">
            <v>6.32641435750871E-3</v>
          </cell>
          <cell r="G34">
            <v>1.47556435222903E-2</v>
          </cell>
          <cell r="H34">
            <v>0</v>
          </cell>
          <cell r="I34">
            <v>7.4177117902666399E-3</v>
          </cell>
          <cell r="J34">
            <v>2.9249836229776499E-3</v>
          </cell>
          <cell r="K34">
            <v>0.20131945980652233</v>
          </cell>
          <cell r="L34">
            <v>0.46955479283132046</v>
          </cell>
          <cell r="M34">
            <v>0</v>
          </cell>
          <cell r="N34">
            <v>0.2360467788273376</v>
          </cell>
          <cell r="O34">
            <v>9.3078968534819728E-2</v>
          </cell>
        </row>
        <row r="35">
          <cell r="E35" t="str">
            <v>F6_R3_PRE_DOC_A</v>
          </cell>
          <cell r="F35">
            <v>2.2926403715117599E-20</v>
          </cell>
          <cell r="G35">
            <v>0</v>
          </cell>
          <cell r="H35">
            <v>0</v>
          </cell>
          <cell r="I35">
            <v>2.5188413077722598E-4</v>
          </cell>
          <cell r="J35">
            <v>3.3873747901560503E-2</v>
          </cell>
          <cell r="K35">
            <v>6.7182356339634543E-19</v>
          </cell>
          <cell r="L35">
            <v>0</v>
          </cell>
          <cell r="M35">
            <v>0</v>
          </cell>
          <cell r="N35">
            <v>7.3810832437781236E-3</v>
          </cell>
          <cell r="O35">
            <v>0.99261891675622194</v>
          </cell>
        </row>
        <row r="36">
          <cell r="E36" t="str">
            <v>F6_R3_RIV_SS_BDOC_B</v>
          </cell>
          <cell r="F36">
            <v>0.52709897444285203</v>
          </cell>
          <cell r="G36">
            <v>0.37169376431178403</v>
          </cell>
          <cell r="H36">
            <v>0.24335035303746799</v>
          </cell>
          <cell r="I36">
            <v>0.17081247763453999</v>
          </cell>
          <cell r="J36">
            <v>0</v>
          </cell>
          <cell r="K36">
            <v>0.40145987169469216</v>
          </cell>
          <cell r="L36">
            <v>0.28309698588970483</v>
          </cell>
          <cell r="M36">
            <v>0.18534545928598095</v>
          </cell>
          <cell r="N36">
            <v>0.13009768312962203</v>
          </cell>
          <cell r="O36">
            <v>0</v>
          </cell>
        </row>
        <row r="37">
          <cell r="E37" t="str">
            <v>F6_R3_SUP_1_DOC_A</v>
          </cell>
          <cell r="F37">
            <v>4.0153474574585399E-7</v>
          </cell>
          <cell r="G37">
            <v>0</v>
          </cell>
          <cell r="H37">
            <v>5.8395410760578397E-6</v>
          </cell>
          <cell r="I37">
            <v>1.7062018477724701E-4</v>
          </cell>
          <cell r="J37">
            <v>0</v>
          </cell>
          <cell r="K37">
            <v>2.270337463307718E-3</v>
          </cell>
          <cell r="L37">
            <v>0</v>
          </cell>
          <cell r="M37">
            <v>3.3017637985156278E-2</v>
          </cell>
          <cell r="N37">
            <v>0.96471202455153604</v>
          </cell>
          <cell r="O37">
            <v>0</v>
          </cell>
        </row>
        <row r="38">
          <cell r="E38" t="str">
            <v>F6_R3_SUP_1_DOC_B</v>
          </cell>
          <cell r="F38">
            <v>4.4267005703954099E-4</v>
          </cell>
          <cell r="G38">
            <v>0</v>
          </cell>
          <cell r="H38">
            <v>0</v>
          </cell>
          <cell r="I38">
            <v>1.3572462565942999E-4</v>
          </cell>
          <cell r="J38">
            <v>0</v>
          </cell>
          <cell r="K38">
            <v>0.76534254252460221</v>
          </cell>
          <cell r="L38">
            <v>0</v>
          </cell>
          <cell r="M38">
            <v>0</v>
          </cell>
          <cell r="N38">
            <v>0.23465745747539779</v>
          </cell>
          <cell r="O38">
            <v>0</v>
          </cell>
        </row>
        <row r="39">
          <cell r="E39" t="str">
            <v>F6_R3_SUP_2_DOC_A</v>
          </cell>
          <cell r="F39">
            <v>1.4713095186083E-8</v>
          </cell>
          <cell r="G39">
            <v>0</v>
          </cell>
          <cell r="H39">
            <v>8.4691102290517297E-6</v>
          </cell>
          <cell r="I39">
            <v>9.13354847161404E-5</v>
          </cell>
          <cell r="J39">
            <v>0</v>
          </cell>
          <cell r="K39">
            <v>1.4739728690697155E-4</v>
          </cell>
          <cell r="L39">
            <v>0</v>
          </cell>
          <cell r="M39">
            <v>8.4844409316340519E-2</v>
          </cell>
          <cell r="N39">
            <v>0.91500819339675254</v>
          </cell>
          <cell r="O39">
            <v>0</v>
          </cell>
        </row>
        <row r="40">
          <cell r="E40" t="str">
            <v>F6_R3_SUP_2_DOC_B</v>
          </cell>
          <cell r="F40">
            <v>5.2277729538584797E-7</v>
          </cell>
          <cell r="G40">
            <v>0</v>
          </cell>
          <cell r="H40">
            <v>4.5743609386362998E-6</v>
          </cell>
          <cell r="I40">
            <v>2.07049802824154E-4</v>
          </cell>
          <cell r="J40">
            <v>0</v>
          </cell>
          <cell r="K40">
            <v>2.464222641053726E-3</v>
          </cell>
          <cell r="L40">
            <v>0</v>
          </cell>
          <cell r="M40">
            <v>2.1562229065475388E-2</v>
          </cell>
          <cell r="N40">
            <v>0.97597354829347083</v>
          </cell>
          <cell r="O40">
            <v>0</v>
          </cell>
        </row>
        <row r="41">
          <cell r="E41" t="str">
            <v>F6_S1_1_BDOC_NM_A</v>
          </cell>
          <cell r="F41">
            <v>1.1241839205336901</v>
          </cell>
          <cell r="G41">
            <v>0.76199698638816804</v>
          </cell>
          <cell r="H41">
            <v>0.74810843476592503</v>
          </cell>
          <cell r="I41">
            <v>0.28500895092067302</v>
          </cell>
          <cell r="J41">
            <v>4.4032316606437798E-2</v>
          </cell>
          <cell r="K41">
            <v>0.37936500133933149</v>
          </cell>
          <cell r="L41">
            <v>0.25714207656028359</v>
          </cell>
          <cell r="M41">
            <v>0.2524552719293543</v>
          </cell>
          <cell r="N41">
            <v>9.6178587037975979E-2</v>
          </cell>
          <cell r="O41">
            <v>1.4859063133054783E-2</v>
          </cell>
        </row>
        <row r="42">
          <cell r="E42" t="str">
            <v>F6_S1_1_BDOC_NM_B</v>
          </cell>
          <cell r="F42">
            <v>0.57814346424068197</v>
          </cell>
          <cell r="G42">
            <v>0.37797992163705801</v>
          </cell>
          <cell r="H42">
            <v>0.20159506632231899</v>
          </cell>
          <cell r="I42">
            <v>0.15209827445367399</v>
          </cell>
          <cell r="J42">
            <v>0</v>
          </cell>
          <cell r="K42">
            <v>0.44139264102826015</v>
          </cell>
          <cell r="L42">
            <v>0.28857466387889691</v>
          </cell>
          <cell r="M42">
            <v>0.15391089624984858</v>
          </cell>
          <cell r="N42">
            <v>0.11612179884299427</v>
          </cell>
          <cell r="O42">
            <v>0</v>
          </cell>
        </row>
        <row r="43">
          <cell r="E43" t="str">
            <v>F6_S1_1_BDOC_VM_A</v>
          </cell>
          <cell r="F43">
            <v>0.62606703946142706</v>
          </cell>
          <cell r="G43">
            <v>0.42633129209186199</v>
          </cell>
          <cell r="H43">
            <v>0.29498869880943202</v>
          </cell>
          <cell r="I43">
            <v>0.159893455049818</v>
          </cell>
          <cell r="J43">
            <v>1.47620195998247E-2</v>
          </cell>
          <cell r="K43">
            <v>0.4113334794525606</v>
          </cell>
          <cell r="L43">
            <v>0.2801047215750383</v>
          </cell>
          <cell r="M43">
            <v>0.19381107809931744</v>
          </cell>
          <cell r="N43">
            <v>0.1050518986974803</v>
          </cell>
          <cell r="O43">
            <v>9.6988221756032934E-3</v>
          </cell>
        </row>
        <row r="44">
          <cell r="E44" t="str">
            <v>F6_S1_1_BDOC_VM_B</v>
          </cell>
          <cell r="F44">
            <v>0.64778996644570697</v>
          </cell>
          <cell r="G44">
            <v>0.49501812385544602</v>
          </cell>
          <cell r="H44">
            <v>0.38013325340298498</v>
          </cell>
          <cell r="I44">
            <v>0.18521102758750199</v>
          </cell>
          <cell r="J44">
            <v>0</v>
          </cell>
          <cell r="K44">
            <v>0.37923429860994939</v>
          </cell>
          <cell r="L44">
            <v>0.28979740459636638</v>
          </cell>
          <cell r="M44">
            <v>0.22254059988544386</v>
          </cell>
          <cell r="N44">
            <v>0.10842769690824036</v>
          </cell>
          <cell r="O44">
            <v>0</v>
          </cell>
        </row>
        <row r="45">
          <cell r="E45" t="str">
            <v>F6_S1_1_DOC_NM_A</v>
          </cell>
          <cell r="F45">
            <v>0.65259677498478796</v>
          </cell>
          <cell r="G45">
            <v>0.47233434444767303</v>
          </cell>
          <cell r="H45">
            <v>0.28435252914577402</v>
          </cell>
          <cell r="I45">
            <v>0.185153543989722</v>
          </cell>
          <cell r="J45">
            <v>0</v>
          </cell>
          <cell r="K45">
            <v>0.40929600615608658</v>
          </cell>
          <cell r="L45">
            <v>0.29623891530461871</v>
          </cell>
          <cell r="M45">
            <v>0.17834037644832132</v>
          </cell>
          <cell r="N45">
            <v>0.11612470209097341</v>
          </cell>
          <cell r="O45">
            <v>0</v>
          </cell>
        </row>
        <row r="46">
          <cell r="E46" t="str">
            <v>F6_S1_1_DOC_NM_B</v>
          </cell>
          <cell r="F46">
            <v>0.86578372451212304</v>
          </cell>
          <cell r="G46">
            <v>0.59522991623663801</v>
          </cell>
          <cell r="H46">
            <v>0.56159278423083803</v>
          </cell>
          <cell r="I46">
            <v>0.23883088209841899</v>
          </cell>
          <cell r="J46">
            <v>0</v>
          </cell>
          <cell r="K46">
            <v>0.38284666207739981</v>
          </cell>
          <cell r="L46">
            <v>0.26320867457773084</v>
          </cell>
          <cell r="M46">
            <v>0.2483344475096092</v>
          </cell>
          <cell r="N46">
            <v>0.10561021583526016</v>
          </cell>
          <cell r="O46">
            <v>0</v>
          </cell>
        </row>
        <row r="47">
          <cell r="E47" t="str">
            <v>F6_S1_1_DOC_VM_A</v>
          </cell>
          <cell r="F47">
            <v>0.79984952408525301</v>
          </cell>
          <cell r="G47">
            <v>0.58644835573424903</v>
          </cell>
          <cell r="H47">
            <v>0.61180055945549205</v>
          </cell>
          <cell r="I47">
            <v>0.224309632029564</v>
          </cell>
          <cell r="J47">
            <v>2.0532454181004599E-2</v>
          </cell>
          <cell r="K47">
            <v>0.35660754932951144</v>
          </cell>
          <cell r="L47">
            <v>0.26146406873953643</v>
          </cell>
          <cell r="M47">
            <v>0.27276717884574603</v>
          </cell>
          <cell r="N47">
            <v>0.10000694600718597</v>
          </cell>
          <cell r="O47">
            <v>9.1542570780202177E-3</v>
          </cell>
        </row>
        <row r="48">
          <cell r="E48" t="str">
            <v>F6_S1_1_DOC_VM_B</v>
          </cell>
          <cell r="F48">
            <v>0.67882543098347203</v>
          </cell>
          <cell r="G48">
            <v>0.51667328630552001</v>
          </cell>
          <cell r="H48">
            <v>0.49035141674232202</v>
          </cell>
          <cell r="I48">
            <v>0.19300596276686399</v>
          </cell>
          <cell r="J48">
            <v>1.1930677231133701E-3</v>
          </cell>
          <cell r="K48">
            <v>0.36106791449590547</v>
          </cell>
          <cell r="L48">
            <v>0.27481902923377982</v>
          </cell>
          <cell r="M48">
            <v>0.26081840092047703</v>
          </cell>
          <cell r="N48">
            <v>0.10266006145430152</v>
          </cell>
          <cell r="O48">
            <v>6.3459389553632015E-4</v>
          </cell>
        </row>
        <row r="49">
          <cell r="E49" t="str">
            <v>F6_S1_2_BDOC_VM_A</v>
          </cell>
          <cell r="F49">
            <v>0.81138195118992396</v>
          </cell>
          <cell r="G49">
            <v>0.57187812456808496</v>
          </cell>
          <cell r="H49">
            <v>0.52361615132902795</v>
          </cell>
          <cell r="I49">
            <v>0.23550187620059601</v>
          </cell>
          <cell r="J49">
            <v>0.174028485715126</v>
          </cell>
          <cell r="K49">
            <v>0.35027613677235903</v>
          </cell>
          <cell r="L49">
            <v>0.24688158256978773</v>
          </cell>
          <cell r="M49">
            <v>0.22604673713799575</v>
          </cell>
          <cell r="N49">
            <v>0.10166689963612235</v>
          </cell>
          <cell r="O49">
            <v>7.5128643883735191E-2</v>
          </cell>
        </row>
        <row r="50">
          <cell r="E50" t="str">
            <v>F6_S1_2_BDOC_VM_B</v>
          </cell>
          <cell r="F50">
            <v>0.44573140260749899</v>
          </cell>
          <cell r="G50">
            <v>0.33763664154016698</v>
          </cell>
          <cell r="H50">
            <v>0.144491541988747</v>
          </cell>
          <cell r="I50">
            <v>0.13255973361470799</v>
          </cell>
          <cell r="J50">
            <v>5.4791724807473102E-2</v>
          </cell>
          <cell r="K50">
            <v>0.39968345434017966</v>
          </cell>
          <cell r="L50">
            <v>0.30275582652053551</v>
          </cell>
          <cell r="M50">
            <v>0.12956430327134844</v>
          </cell>
          <cell r="N50">
            <v>0.11886515495116509</v>
          </cell>
          <cell r="O50">
            <v>4.9131260916771065E-2</v>
          </cell>
        </row>
        <row r="51">
          <cell r="E51" t="str">
            <v>F6_S1_2_DOC_VM_A</v>
          </cell>
          <cell r="F51">
            <v>0.96652814493236205</v>
          </cell>
          <cell r="G51">
            <v>0.56464161918232003</v>
          </cell>
          <cell r="H51">
            <v>0.99721476635574102</v>
          </cell>
          <cell r="I51">
            <v>0.26142346960822899</v>
          </cell>
          <cell r="J51">
            <v>0.254174525137771</v>
          </cell>
          <cell r="K51">
            <v>0.3175209242909971</v>
          </cell>
          <cell r="L51">
            <v>0.18549436946658385</v>
          </cell>
          <cell r="M51">
            <v>0.32760200102818937</v>
          </cell>
          <cell r="N51">
            <v>8.5882053343799059E-2</v>
          </cell>
          <cell r="O51">
            <v>8.3500651870430681E-2</v>
          </cell>
        </row>
        <row r="52">
          <cell r="E52" t="str">
            <v>F6_S1_2_DOC_VM_B</v>
          </cell>
          <cell r="F52">
            <v>0.72296307209807698</v>
          </cell>
          <cell r="G52">
            <v>0.46226031376375298</v>
          </cell>
          <cell r="H52">
            <v>0.73427515479267502</v>
          </cell>
          <cell r="I52">
            <v>0.19922635575741601</v>
          </cell>
          <cell r="J52">
            <v>9.9471042086126504E-2</v>
          </cell>
          <cell r="K52">
            <v>0.3259239003870863</v>
          </cell>
          <cell r="L52">
            <v>0.20839471650856595</v>
          </cell>
          <cell r="M52">
            <v>0.33102357733548854</v>
          </cell>
          <cell r="N52">
            <v>8.9814588648247762E-2</v>
          </cell>
          <cell r="O52">
            <v>4.4843217120611484E-2</v>
          </cell>
        </row>
        <row r="53">
          <cell r="E53" t="str">
            <v>F6_S1_3_BDOC_VM_A</v>
          </cell>
          <cell r="F53">
            <v>0.28760731576499099</v>
          </cell>
          <cell r="G53">
            <v>0.20960663893139</v>
          </cell>
          <cell r="H53">
            <v>7.3561442042969896E-2</v>
          </cell>
          <cell r="I53">
            <v>7.8289066633848103E-2</v>
          </cell>
          <cell r="J53">
            <v>0</v>
          </cell>
          <cell r="K53">
            <v>0.44311055680092376</v>
          </cell>
          <cell r="L53">
            <v>0.32293655061942655</v>
          </cell>
          <cell r="M53">
            <v>0.1133345702839281</v>
          </cell>
          <cell r="N53">
            <v>0.1206183222957216</v>
          </cell>
          <cell r="O53">
            <v>0</v>
          </cell>
        </row>
        <row r="54">
          <cell r="E54" t="str">
            <v>F6_S1_3_BDOC_VM_B</v>
          </cell>
          <cell r="F54">
            <v>0.641619225246295</v>
          </cell>
          <cell r="G54">
            <v>0.45122006232259398</v>
          </cell>
          <cell r="H54">
            <v>0.32214397507988202</v>
          </cell>
          <cell r="I54">
            <v>0.18082072281895101</v>
          </cell>
          <cell r="J54">
            <v>0</v>
          </cell>
          <cell r="K54">
            <v>0.40206643866617464</v>
          </cell>
          <cell r="L54">
            <v>0.28275406405276249</v>
          </cell>
          <cell r="M54">
            <v>0.20186938873038549</v>
          </cell>
          <cell r="N54">
            <v>0.11331010855067726</v>
          </cell>
          <cell r="O54">
            <v>0</v>
          </cell>
        </row>
        <row r="55">
          <cell r="E55" t="str">
            <v>F6_S1_3_DOC_VM_A</v>
          </cell>
          <cell r="F55">
            <v>0.615798374413147</v>
          </cell>
          <cell r="G55">
            <v>0.41385812992947102</v>
          </cell>
          <cell r="H55">
            <v>0.46308841296476899</v>
          </cell>
          <cell r="I55">
            <v>0.17239506267342999</v>
          </cell>
          <cell r="J55">
            <v>0</v>
          </cell>
          <cell r="K55">
            <v>0.36981778217843353</v>
          </cell>
          <cell r="L55">
            <v>0.24854254591511207</v>
          </cell>
          <cell r="M55">
            <v>0.27810779786219769</v>
          </cell>
          <cell r="N55">
            <v>0.10353187404425665</v>
          </cell>
          <cell r="O55">
            <v>0</v>
          </cell>
        </row>
        <row r="56">
          <cell r="E56" t="str">
            <v>F6_S1_3_DOC_VM_B</v>
          </cell>
          <cell r="F56">
            <v>0.56345557245625699</v>
          </cell>
          <cell r="G56">
            <v>0.37968231916501399</v>
          </cell>
          <cell r="H56">
            <v>0.41670054418833802</v>
          </cell>
          <cell r="I56">
            <v>0.14739795304801201</v>
          </cell>
          <cell r="J56">
            <v>2.8768735216033398E-3</v>
          </cell>
          <cell r="K56">
            <v>0.37312139856881826</v>
          </cell>
          <cell r="L56">
            <v>0.25142638543999951</v>
          </cell>
          <cell r="M56">
            <v>0.27593992753352486</v>
          </cell>
          <cell r="N56">
            <v>9.7607217100909721E-2</v>
          </cell>
          <cell r="O56">
            <v>1.9050713567476043E-3</v>
          </cell>
        </row>
        <row r="57">
          <cell r="E57" t="str">
            <v>F6_S1_4_BDOC_VM_A</v>
          </cell>
          <cell r="F57">
            <v>0.41183791040941797</v>
          </cell>
          <cell r="G57">
            <v>0.33061326961165</v>
          </cell>
          <cell r="H57">
            <v>0.17859224688889999</v>
          </cell>
          <cell r="I57">
            <v>0.12767597099949399</v>
          </cell>
          <cell r="J57">
            <v>0</v>
          </cell>
          <cell r="K57">
            <v>0.39270553327265978</v>
          </cell>
          <cell r="L57">
            <v>0.31525427132434186</v>
          </cell>
          <cell r="M57">
            <v>0.17029555021572912</v>
          </cell>
          <cell r="N57">
            <v>0.12174464518726916</v>
          </cell>
          <cell r="O57">
            <v>0</v>
          </cell>
        </row>
        <row r="58">
          <cell r="E58" t="str">
            <v>F6_S1_4_BDOC_VM_B</v>
          </cell>
          <cell r="F58">
            <v>0.63182304573843096</v>
          </cell>
          <cell r="G58">
            <v>0.47622734056379301</v>
          </cell>
          <cell r="H58">
            <v>0.25945555755966798</v>
          </cell>
          <cell r="I58">
            <v>0.18323041643478899</v>
          </cell>
          <cell r="J58">
            <v>4.9059683468200797E-2</v>
          </cell>
          <cell r="K58">
            <v>0.39493974760153139</v>
          </cell>
          <cell r="L58">
            <v>0.29768003391423747</v>
          </cell>
          <cell r="M58">
            <v>0.1621803970392863</v>
          </cell>
          <cell r="N58">
            <v>0.11453361017419662</v>
          </cell>
          <cell r="O58">
            <v>3.0666211270748072E-2</v>
          </cell>
        </row>
        <row r="59">
          <cell r="E59" t="str">
            <v>F6_S1_4_DOC_VM_A</v>
          </cell>
          <cell r="F59">
            <v>0.38057845051998701</v>
          </cell>
          <cell r="G59">
            <v>0.25952410772517798</v>
          </cell>
          <cell r="H59">
            <v>0.232977430871639</v>
          </cell>
          <cell r="I59">
            <v>0.106461881399546</v>
          </cell>
          <cell r="J59">
            <v>0</v>
          </cell>
          <cell r="K59">
            <v>0.38852698590553469</v>
          </cell>
          <cell r="L59">
            <v>0.26494437403515375</v>
          </cell>
          <cell r="M59">
            <v>0.23784325906234985</v>
          </cell>
          <cell r="N59">
            <v>0.10868538099696168</v>
          </cell>
          <cell r="O59">
            <v>0</v>
          </cell>
        </row>
        <row r="60">
          <cell r="E60" t="str">
            <v>F6_S1_4_DOC_VM_B</v>
          </cell>
          <cell r="F60">
            <v>0.52277773262415606</v>
          </cell>
          <cell r="G60">
            <v>0.38143090997791301</v>
          </cell>
          <cell r="H60">
            <v>0.27709036515907598</v>
          </cell>
          <cell r="I60">
            <v>0.143035035931909</v>
          </cell>
          <cell r="J60">
            <v>5.6752145241730001E-2</v>
          </cell>
          <cell r="K60">
            <v>0.37852650820248118</v>
          </cell>
          <cell r="L60">
            <v>0.27618182922537682</v>
          </cell>
          <cell r="M60">
            <v>0.20063220339115301</v>
          </cell>
          <cell r="N60">
            <v>0.10356705980980831</v>
          </cell>
          <cell r="O60">
            <v>4.109239937118065E-2</v>
          </cell>
        </row>
        <row r="61">
          <cell r="E61" t="str">
            <v>F6_S1_5_BDOC_VM_A</v>
          </cell>
          <cell r="F61">
            <v>0.57750808324468905</v>
          </cell>
          <cell r="G61">
            <v>0.48044265287078503</v>
          </cell>
          <cell r="H61">
            <v>0.30390752379645403</v>
          </cell>
          <cell r="I61">
            <v>0.16832184967492</v>
          </cell>
          <cell r="J61">
            <v>0.16886848361353099</v>
          </cell>
          <cell r="K61">
            <v>0.33990086308060052</v>
          </cell>
          <cell r="L61">
            <v>0.28277157863143204</v>
          </cell>
          <cell r="M61">
            <v>0.17886923600225269</v>
          </cell>
          <cell r="N61">
            <v>9.9068296426922012E-2</v>
          </cell>
          <cell r="O61">
            <v>9.9390025858792669E-2</v>
          </cell>
        </row>
        <row r="62">
          <cell r="E62" t="str">
            <v>F6_S1_5_BDOC_VM_B</v>
          </cell>
          <cell r="F62">
            <v>0.35795080386696199</v>
          </cell>
          <cell r="G62">
            <v>0.31665159919890901</v>
          </cell>
          <cell r="H62">
            <v>9.82796775009981E-2</v>
          </cell>
          <cell r="I62">
            <v>0.10050810942775799</v>
          </cell>
          <cell r="J62">
            <v>0.310411271980498</v>
          </cell>
          <cell r="K62">
            <v>0.30237401740468833</v>
          </cell>
          <cell r="L62">
            <v>0.26748708239520885</v>
          </cell>
          <cell r="M62">
            <v>8.302040558137376E-2</v>
          </cell>
          <cell r="N62">
            <v>8.4902842796007585E-2</v>
          </cell>
          <cell r="O62">
            <v>0.26221565182272144</v>
          </cell>
        </row>
        <row r="63">
          <cell r="E63" t="str">
            <v>F6_S1_5_DOC_VM_A</v>
          </cell>
          <cell r="F63">
            <v>0.95668345813294298</v>
          </cell>
          <cell r="G63">
            <v>0.68670538101760403</v>
          </cell>
          <cell r="H63">
            <v>0.70868832488724798</v>
          </cell>
          <cell r="I63">
            <v>0.26314131662969398</v>
          </cell>
          <cell r="J63">
            <v>0.21219645547878599</v>
          </cell>
          <cell r="K63">
            <v>0.33835976669094364</v>
          </cell>
          <cell r="L63">
            <v>0.24287393132101556</v>
          </cell>
          <cell r="M63">
            <v>0.25064885801769854</v>
          </cell>
          <cell r="N63">
            <v>9.3067810198510056E-2</v>
          </cell>
          <cell r="O63">
            <v>7.5049633771832103E-2</v>
          </cell>
        </row>
        <row r="64">
          <cell r="E64" t="str">
            <v>F6_S1_5_DOC_VM_B</v>
          </cell>
          <cell r="F64">
            <v>0.59554044702794595</v>
          </cell>
          <cell r="G64">
            <v>0.43553799843056501</v>
          </cell>
          <cell r="H64">
            <v>0.49040715921003297</v>
          </cell>
          <cell r="I64">
            <v>0.164598004964324</v>
          </cell>
          <cell r="J64">
            <v>0.31783325673803797</v>
          </cell>
          <cell r="K64">
            <v>0.29718820028021914</v>
          </cell>
          <cell r="L64">
            <v>0.21734334679228709</v>
          </cell>
          <cell r="M64">
            <v>0.24472430340793552</v>
          </cell>
          <cell r="N64">
            <v>8.2138140422167827E-2</v>
          </cell>
          <cell r="O64">
            <v>0.15860600909739039</v>
          </cell>
        </row>
        <row r="65">
          <cell r="E65" t="str">
            <v>F6_S2_1_BDOC_NM_A</v>
          </cell>
          <cell r="F65">
            <v>0.70269571219094396</v>
          </cell>
          <cell r="G65">
            <v>0.48722430437532699</v>
          </cell>
          <cell r="H65">
            <v>0.37294645900530898</v>
          </cell>
          <cell r="I65">
            <v>0.19513664225211599</v>
          </cell>
          <cell r="J65">
            <v>0</v>
          </cell>
          <cell r="K65">
            <v>0.39971243797385286</v>
          </cell>
          <cell r="L65">
            <v>0.27714643929555821</v>
          </cell>
          <cell r="M65">
            <v>0.21214209191334921</v>
          </cell>
          <cell r="N65">
            <v>0.11099903081723976</v>
          </cell>
          <cell r="O65">
            <v>0</v>
          </cell>
        </row>
        <row r="66">
          <cell r="E66" t="str">
            <v>F6_S2_1_BDOC_NM_B</v>
          </cell>
          <cell r="F66">
            <v>0.81634251833009697</v>
          </cell>
          <cell r="G66">
            <v>0.57826168389098898</v>
          </cell>
          <cell r="H66">
            <v>0.58098720701351902</v>
          </cell>
          <cell r="I66">
            <v>0.22907253628794899</v>
          </cell>
          <cell r="J66">
            <v>0</v>
          </cell>
          <cell r="K66">
            <v>0.37027979705841552</v>
          </cell>
          <cell r="L66">
            <v>0.26229017128228499</v>
          </cell>
          <cell r="M66">
            <v>0.2635264246024635</v>
          </cell>
          <cell r="N66">
            <v>0.10390360705683593</v>
          </cell>
          <cell r="O66">
            <v>0</v>
          </cell>
        </row>
        <row r="67">
          <cell r="E67" t="str">
            <v>F6_S2_1_BDOC_VM_A</v>
          </cell>
          <cell r="F67">
            <v>0.60486354236630302</v>
          </cell>
          <cell r="G67">
            <v>0.45235289492580699</v>
          </cell>
          <cell r="H67">
            <v>0.337061123756762</v>
          </cell>
          <cell r="I67">
            <v>0.161227181947113</v>
          </cell>
          <cell r="J67">
            <v>8.0160619493623797E-2</v>
          </cell>
          <cell r="K67">
            <v>0.36979663214586517</v>
          </cell>
          <cell r="L67">
            <v>0.27655589297146393</v>
          </cell>
          <cell r="M67">
            <v>0.20606973252996505</v>
          </cell>
          <cell r="N67">
            <v>9.8569784287485807E-2</v>
          </cell>
          <cell r="O67">
            <v>4.9007958065220111E-2</v>
          </cell>
        </row>
        <row r="68">
          <cell r="E68" t="str">
            <v>F6_S2_1_BDOC_VM_B</v>
          </cell>
          <cell r="F68">
            <v>0.67161135553383799</v>
          </cell>
          <cell r="G68">
            <v>0.51193226868575104</v>
          </cell>
          <cell r="H68">
            <v>0.40991431526477901</v>
          </cell>
          <cell r="I68">
            <v>0.18603495419587401</v>
          </cell>
          <cell r="J68">
            <v>8.4162452345241001E-2</v>
          </cell>
          <cell r="K68">
            <v>0.36037315427777311</v>
          </cell>
          <cell r="L68">
            <v>0.27469256575660372</v>
          </cell>
          <cell r="M68">
            <v>0.21995178246824507</v>
          </cell>
          <cell r="N68">
            <v>9.9822617198303695E-2</v>
          </cell>
          <cell r="O68">
            <v>4.5159880299074459E-2</v>
          </cell>
        </row>
        <row r="69">
          <cell r="E69" t="str">
            <v>F6_S2_1_DOC_NM_A</v>
          </cell>
          <cell r="F69">
            <v>0.84816662487608396</v>
          </cell>
          <cell r="G69">
            <v>0.58948435810300703</v>
          </cell>
          <cell r="H69">
            <v>0.454225506523807</v>
          </cell>
          <cell r="I69">
            <v>0.2340798214182</v>
          </cell>
          <cell r="J69">
            <v>0</v>
          </cell>
          <cell r="K69">
            <v>0.39895769283640864</v>
          </cell>
          <cell r="L69">
            <v>0.27727962003490342</v>
          </cell>
          <cell r="M69">
            <v>0.21365702775284592</v>
          </cell>
          <cell r="N69">
            <v>0.11010565937584196</v>
          </cell>
          <cell r="O69">
            <v>0</v>
          </cell>
        </row>
        <row r="70">
          <cell r="E70" t="str">
            <v>F6_S2_1_DOC_NM_B</v>
          </cell>
          <cell r="F70">
            <v>0.79275832067035901</v>
          </cell>
          <cell r="G70">
            <v>0.55599300655817097</v>
          </cell>
          <cell r="H70">
            <v>0.67108826899076301</v>
          </cell>
          <cell r="I70">
            <v>0.21758308904465501</v>
          </cell>
          <cell r="J70">
            <v>0</v>
          </cell>
          <cell r="K70">
            <v>0.3543176378301704</v>
          </cell>
          <cell r="L70">
            <v>0.2484970811371659</v>
          </cell>
          <cell r="M70">
            <v>0.29993808206677536</v>
          </cell>
          <cell r="N70">
            <v>9.7247198965888196E-2</v>
          </cell>
          <cell r="O70">
            <v>0</v>
          </cell>
        </row>
        <row r="71">
          <cell r="E71" t="str">
            <v>F6_S2_1_DOC_VM_A</v>
          </cell>
          <cell r="F71">
            <v>0.95573498869560103</v>
          </cell>
          <cell r="G71">
            <v>0.64823000622034499</v>
          </cell>
          <cell r="H71">
            <v>0.61254863797324799</v>
          </cell>
          <cell r="I71">
            <v>0.24759689739176299</v>
          </cell>
          <cell r="J71">
            <v>6.3605819118323095E-2</v>
          </cell>
          <cell r="K71">
            <v>0.37810215094851707</v>
          </cell>
          <cell r="L71">
            <v>0.25644887187377607</v>
          </cell>
          <cell r="M71">
            <v>0.24233282271518405</v>
          </cell>
          <cell r="N71">
            <v>9.7952801330182956E-2</v>
          </cell>
          <cell r="O71">
            <v>2.5163353132339878E-2</v>
          </cell>
        </row>
        <row r="72">
          <cell r="E72" t="str">
            <v>F6_S2_1_DOC_VM_B</v>
          </cell>
          <cell r="F72">
            <v>0.84572446639241605</v>
          </cell>
          <cell r="G72">
            <v>0.63822618211104798</v>
          </cell>
          <cell r="H72">
            <v>0.59728009858177999</v>
          </cell>
          <cell r="I72">
            <v>0.243474344348934</v>
          </cell>
          <cell r="J72">
            <v>0.10195423990770899</v>
          </cell>
          <cell r="K72">
            <v>0.34851388304461745</v>
          </cell>
          <cell r="L72">
            <v>0.26300608984044066</v>
          </cell>
          <cell r="M72">
            <v>0.24613265276568416</v>
          </cell>
          <cell r="N72">
            <v>0.10033313749660042</v>
          </cell>
          <cell r="O72">
            <v>4.2014236852657282E-2</v>
          </cell>
        </row>
        <row r="73">
          <cell r="E73" t="str">
            <v>F6_S2_2_BDOC_VM_A</v>
          </cell>
          <cell r="F73">
            <v>0.65089950681305098</v>
          </cell>
          <cell r="G73">
            <v>0.50344901714248302</v>
          </cell>
          <cell r="H73">
            <v>0.48995368915437798</v>
          </cell>
          <cell r="I73">
            <v>0.19124017941088001</v>
          </cell>
          <cell r="J73">
            <v>4.13808893665258E-2</v>
          </cell>
          <cell r="K73">
            <v>0.34679068297269283</v>
          </cell>
          <cell r="L73">
            <v>0.2682310044320223</v>
          </cell>
          <cell r="M73">
            <v>0.26104087145304677</v>
          </cell>
          <cell r="N73">
            <v>0.10189024839554482</v>
          </cell>
          <cell r="O73">
            <v>2.204719274669327E-2</v>
          </cell>
        </row>
        <row r="74">
          <cell r="E74" t="str">
            <v>F6_S2_2_BDOC_VM_B</v>
          </cell>
          <cell r="F74">
            <v>0.83069008643451603</v>
          </cell>
          <cell r="G74">
            <v>0.550113500790535</v>
          </cell>
          <cell r="H74">
            <v>0.45332706323555499</v>
          </cell>
          <cell r="I74">
            <v>0.22411481832225899</v>
          </cell>
          <cell r="J74">
            <v>0</v>
          </cell>
          <cell r="K74">
            <v>0.40359135925888423</v>
          </cell>
          <cell r="L74">
            <v>0.26727302896279048</v>
          </cell>
          <cell r="M74">
            <v>0.22024927060989866</v>
          </cell>
          <cell r="N74">
            <v>0.10888634116842649</v>
          </cell>
          <cell r="O74">
            <v>0</v>
          </cell>
        </row>
        <row r="75">
          <cell r="E75" t="str">
            <v>F6_S2_2_DOC_VM_A</v>
          </cell>
          <cell r="F75">
            <v>0.73814059199773896</v>
          </cell>
          <cell r="G75">
            <v>0.48934611379947002</v>
          </cell>
          <cell r="H75">
            <v>0.69682700648238505</v>
          </cell>
          <cell r="I75">
            <v>0.20825644011629901</v>
          </cell>
          <cell r="J75">
            <v>0.181399640744313</v>
          </cell>
          <cell r="K75">
            <v>0.31899318400178189</v>
          </cell>
          <cell r="L75">
            <v>0.21147471987324251</v>
          </cell>
          <cell r="M75">
            <v>0.30113919747273188</v>
          </cell>
          <cell r="N75">
            <v>8.9999636440232691E-2</v>
          </cell>
          <cell r="O75">
            <v>7.8393262212010983E-2</v>
          </cell>
        </row>
        <row r="76">
          <cell r="E76" t="str">
            <v>F6_S2_2_DOC_VM_B</v>
          </cell>
          <cell r="F76">
            <v>1.0017285764849699</v>
          </cell>
          <cell r="G76">
            <v>0.70948881326885205</v>
          </cell>
          <cell r="H76">
            <v>1.15974009906945</v>
          </cell>
          <cell r="I76">
            <v>0.28464469810961901</v>
          </cell>
          <cell r="J76">
            <v>0</v>
          </cell>
          <cell r="K76">
            <v>0.31744450572161848</v>
          </cell>
          <cell r="L76">
            <v>0.22483468169935719</v>
          </cell>
          <cell r="M76">
            <v>0.36751783981892444</v>
          </cell>
          <cell r="N76">
            <v>9.0202972760099809E-2</v>
          </cell>
          <cell r="O76">
            <v>0</v>
          </cell>
        </row>
        <row r="77">
          <cell r="E77" t="str">
            <v>F6_S2_3_BDOC_VM_A</v>
          </cell>
          <cell r="F77">
            <v>0.23635484804798601</v>
          </cell>
          <cell r="G77">
            <v>0.18057209098051799</v>
          </cell>
          <cell r="H77">
            <v>5.0912557268710003E-2</v>
          </cell>
          <cell r="I77">
            <v>7.1273218101764693E-2</v>
          </cell>
          <cell r="J77">
            <v>7.0500812631679899E-2</v>
          </cell>
          <cell r="K77">
            <v>0.38771260408087904</v>
          </cell>
          <cell r="L77">
            <v>0.29620748716003586</v>
          </cell>
          <cell r="M77">
            <v>8.3516121298518223E-2</v>
          </cell>
          <cell r="N77">
            <v>0.11691541434279923</v>
          </cell>
          <cell r="O77">
            <v>0.11564837311776757</v>
          </cell>
        </row>
        <row r="78">
          <cell r="E78" t="str">
            <v>F6_S2_3_BDOC_VM_B</v>
          </cell>
          <cell r="F78">
            <v>0.41031467323097298</v>
          </cell>
          <cell r="G78">
            <v>0.30513699137897099</v>
          </cell>
          <cell r="H78">
            <v>0.21028231763082</v>
          </cell>
          <cell r="I78">
            <v>0.124422340595813</v>
          </cell>
          <cell r="J78">
            <v>0</v>
          </cell>
          <cell r="K78">
            <v>0.39071770964790475</v>
          </cell>
          <cell r="L78">
            <v>0.29056339969916628</v>
          </cell>
          <cell r="M78">
            <v>0.20023906256434901</v>
          </cell>
          <cell r="N78">
            <v>0.11847982808858006</v>
          </cell>
          <cell r="O78">
            <v>0</v>
          </cell>
        </row>
        <row r="79">
          <cell r="E79" t="str">
            <v>F6_S2_3_DOC_VM_A</v>
          </cell>
          <cell r="F79">
            <v>0.85349273583184504</v>
          </cell>
          <cell r="G79">
            <v>0.54753886435301302</v>
          </cell>
          <cell r="H79">
            <v>0.82993675258489497</v>
          </cell>
          <cell r="I79">
            <v>0.24671235750280801</v>
          </cell>
          <cell r="J79">
            <v>0.261416698985249</v>
          </cell>
          <cell r="K79">
            <v>0.31159634299501193</v>
          </cell>
          <cell r="L79">
            <v>0.1998975511065797</v>
          </cell>
          <cell r="M79">
            <v>0.30299643589885183</v>
          </cell>
          <cell r="N79">
            <v>9.0070676810890635E-2</v>
          </cell>
          <cell r="O79">
            <v>9.5438993188666083E-2</v>
          </cell>
        </row>
        <row r="80">
          <cell r="E80" t="str">
            <v>F6_S2_3_DOC_VM_B</v>
          </cell>
          <cell r="F80">
            <v>0.52842596247891305</v>
          </cell>
          <cell r="G80">
            <v>0.360006878493496</v>
          </cell>
          <cell r="H80">
            <v>0.50961084249540101</v>
          </cell>
          <cell r="I80">
            <v>0.147864420399484</v>
          </cell>
          <cell r="J80">
            <v>9.1840092520575796E-3</v>
          </cell>
          <cell r="K80">
            <v>0.33980364122543583</v>
          </cell>
          <cell r="L80">
            <v>0.23150196406781329</v>
          </cell>
          <cell r="M80">
            <v>0.32770460231656312</v>
          </cell>
          <cell r="N80">
            <v>9.5084026953801123E-2</v>
          </cell>
          <cell r="O80">
            <v>5.9057654363865427E-3</v>
          </cell>
        </row>
        <row r="81">
          <cell r="E81" t="str">
            <v>F6_S2_4_BDOC_VM_A</v>
          </cell>
          <cell r="F81">
            <v>0.67569393610680095</v>
          </cell>
          <cell r="G81">
            <v>0.50731927555128897</v>
          </cell>
          <cell r="H81">
            <v>0.30171392864114099</v>
          </cell>
          <cell r="I81">
            <v>0.19587255176405999</v>
          </cell>
          <cell r="J81">
            <v>3.1106183560508299E-2</v>
          </cell>
          <cell r="K81">
            <v>0.39474885593914133</v>
          </cell>
          <cell r="L81">
            <v>0.29638227149650109</v>
          </cell>
          <cell r="M81">
            <v>0.1762650540246507</v>
          </cell>
          <cell r="N81">
            <v>0.11443119671052007</v>
          </cell>
          <cell r="O81">
            <v>1.8172621829186764E-2</v>
          </cell>
        </row>
        <row r="82">
          <cell r="E82" t="str">
            <v>F6_S2_4_BDOC_VM_B</v>
          </cell>
          <cell r="F82">
            <v>0.50058392508164595</v>
          </cell>
          <cell r="G82">
            <v>0.35575319324654198</v>
          </cell>
          <cell r="H82">
            <v>0.20146502032880001</v>
          </cell>
          <cell r="I82">
            <v>0.14191137209467999</v>
          </cell>
          <cell r="J82">
            <v>0</v>
          </cell>
          <cell r="K82">
            <v>0.4172528862895028</v>
          </cell>
          <cell r="L82">
            <v>0.29653178867982283</v>
          </cell>
          <cell r="M82">
            <v>0.16792760815252816</v>
          </cell>
          <cell r="N82">
            <v>0.1182877168781461</v>
          </cell>
          <cell r="O82">
            <v>0</v>
          </cell>
        </row>
        <row r="83">
          <cell r="E83" t="str">
            <v>F6_S2_4_DOC_VM_A</v>
          </cell>
          <cell r="F83">
            <v>0.54067475715630298</v>
          </cell>
          <cell r="G83">
            <v>0.42056985165028798</v>
          </cell>
          <cell r="H83">
            <v>0.36471632457834002</v>
          </cell>
          <cell r="I83">
            <v>0.14538494828793599</v>
          </cell>
          <cell r="J83">
            <v>0.48954384303197601</v>
          </cell>
          <cell r="K83">
            <v>0.27572930305282028</v>
          </cell>
          <cell r="L83">
            <v>0.21447909403145707</v>
          </cell>
          <cell r="M83">
            <v>0.18599532650069747</v>
          </cell>
          <cell r="N83">
            <v>7.4142337764465382E-2</v>
          </cell>
          <cell r="O83">
            <v>0.24965393865055982</v>
          </cell>
        </row>
        <row r="84">
          <cell r="E84" t="str">
            <v>F6_S2_4_DOC_VM_B</v>
          </cell>
          <cell r="F84">
            <v>0.414832809032675</v>
          </cell>
          <cell r="G84">
            <v>0.34321667233963399</v>
          </cell>
          <cell r="H84">
            <v>0.12236143047202901</v>
          </cell>
          <cell r="I84">
            <v>0.12516749569233801</v>
          </cell>
          <cell r="J84">
            <v>8.9126216051126292E-3</v>
          </cell>
          <cell r="K84">
            <v>0.40890732112594819</v>
          </cell>
          <cell r="L84">
            <v>0.33831415210243809</v>
          </cell>
          <cell r="M84">
            <v>0.12061361506127953</v>
          </cell>
          <cell r="N84">
            <v>0.1233795983373296</v>
          </cell>
          <cell r="O84">
            <v>8.7853133730046735E-3</v>
          </cell>
        </row>
        <row r="85">
          <cell r="E85" t="str">
            <v>F6_S2_5_BDOC_VM_A</v>
          </cell>
          <cell r="F85">
            <v>0</v>
          </cell>
          <cell r="G85">
            <v>1.5036206722391401</v>
          </cell>
          <cell r="H85">
            <v>0</v>
          </cell>
          <cell r="I85">
            <v>7.4422812804214797E-2</v>
          </cell>
          <cell r="J85">
            <v>15.338433757316199</v>
          </cell>
          <cell r="K85">
            <v>0</v>
          </cell>
          <cell r="L85">
            <v>8.8884975914134898E-2</v>
          </cell>
          <cell r="M85">
            <v>0</v>
          </cell>
          <cell r="N85">
            <v>4.3994273593710755E-3</v>
          </cell>
          <cell r="O85">
            <v>0.90671559672649393</v>
          </cell>
        </row>
        <row r="86">
          <cell r="E86" t="str">
            <v>F6_S2_5_BDOC_VM_B</v>
          </cell>
          <cell r="F86">
            <v>0.381750661133895</v>
          </cell>
          <cell r="G86">
            <v>0.47286837112695401</v>
          </cell>
          <cell r="H86">
            <v>0.16538533383603099</v>
          </cell>
          <cell r="I86">
            <v>0.12989332723790001</v>
          </cell>
          <cell r="J86">
            <v>1.06266706619634</v>
          </cell>
          <cell r="K86">
            <v>0.17253762154956964</v>
          </cell>
          <cell r="L86">
            <v>0.21371956192015043</v>
          </cell>
          <cell r="M86">
            <v>7.4748245502689339E-2</v>
          </cell>
          <cell r="N86">
            <v>5.870713012053333E-2</v>
          </cell>
          <cell r="O86">
            <v>0.48028744090705716</v>
          </cell>
        </row>
        <row r="87">
          <cell r="E87" t="str">
            <v>F6_S2_5_DOC_VM_A</v>
          </cell>
          <cell r="F87">
            <v>0</v>
          </cell>
          <cell r="G87">
            <v>2.05262752562576</v>
          </cell>
          <cell r="H87">
            <v>0.498326162690713</v>
          </cell>
          <cell r="I87">
            <v>0.23345672796453801</v>
          </cell>
          <cell r="J87">
            <v>17.434057288929001</v>
          </cell>
          <cell r="K87">
            <v>0</v>
          </cell>
          <cell r="L87">
            <v>0.10152240790714458</v>
          </cell>
          <cell r="M87">
            <v>2.4647078599448043E-2</v>
          </cell>
          <cell r="N87">
            <v>1.1546707266267242E-2</v>
          </cell>
          <cell r="O87">
            <v>0.86228380622714018</v>
          </cell>
        </row>
        <row r="88">
          <cell r="E88" t="str">
            <v>F6_S2_5_DOC_VM_B</v>
          </cell>
          <cell r="F88">
            <v>0.274493023139117</v>
          </cell>
          <cell r="G88">
            <v>0.29764991747283998</v>
          </cell>
          <cell r="H88">
            <v>0.15681642311646701</v>
          </cell>
          <cell r="I88">
            <v>0.119714874117375</v>
          </cell>
          <cell r="J88">
            <v>0.50894625919995995</v>
          </cell>
          <cell r="K88">
            <v>0.20218685835726971</v>
          </cell>
          <cell r="L88">
            <v>0.2192438300103299</v>
          </cell>
          <cell r="M88">
            <v>0.11550829076145089</v>
          </cell>
          <cell r="N88">
            <v>8.8179925375228008E-2</v>
          </cell>
          <cell r="O88">
            <v>0.37488109549572141</v>
          </cell>
        </row>
        <row r="89">
          <cell r="E89" t="str">
            <v>F6_S3_1_BDOC_NM_A</v>
          </cell>
          <cell r="F89">
            <v>1.98796897466024</v>
          </cell>
          <cell r="G89">
            <v>1.30198934687096</v>
          </cell>
          <cell r="H89">
            <v>1.99089739362735</v>
          </cell>
          <cell r="I89">
            <v>0.48237024344031099</v>
          </cell>
          <cell r="J89">
            <v>0</v>
          </cell>
          <cell r="K89">
            <v>0.34494031449420204</v>
          </cell>
          <cell r="L89">
            <v>0.22591329165714266</v>
          </cell>
          <cell r="M89">
            <v>0.34544843598521185</v>
          </cell>
          <cell r="N89">
            <v>8.3697957863443459E-2</v>
          </cell>
          <cell r="O89">
            <v>0</v>
          </cell>
        </row>
        <row r="90">
          <cell r="E90" t="str">
            <v>F6_S3_1_BDOC_NM_B</v>
          </cell>
          <cell r="F90">
            <v>1.68514069513761</v>
          </cell>
          <cell r="G90">
            <v>1.00460651660809</v>
          </cell>
          <cell r="H90">
            <v>1.0426333615198</v>
          </cell>
          <cell r="I90">
            <v>0.40468420118256598</v>
          </cell>
          <cell r="J90">
            <v>0</v>
          </cell>
          <cell r="K90">
            <v>0.40732760713480198</v>
          </cell>
          <cell r="L90">
            <v>0.24283074386770181</v>
          </cell>
          <cell r="M90">
            <v>0.25202248897804597</v>
          </cell>
          <cell r="N90">
            <v>9.7819160019450194E-2</v>
          </cell>
          <cell r="O90">
            <v>0</v>
          </cell>
        </row>
        <row r="91">
          <cell r="E91" t="str">
            <v>F6_S3_1_BDOC_VM_A</v>
          </cell>
          <cell r="F91">
            <v>1.7080001441380901</v>
          </cell>
          <cell r="G91">
            <v>1.15696170623464</v>
          </cell>
          <cell r="H91">
            <v>1.7035312282227799</v>
          </cell>
          <cell r="I91">
            <v>0.42452047708488799</v>
          </cell>
          <cell r="J91">
            <v>0</v>
          </cell>
          <cell r="K91">
            <v>0.3420780106224528</v>
          </cell>
          <cell r="L91">
            <v>0.23171611559483957</v>
          </cell>
          <cell r="M91">
            <v>0.34118297681862386</v>
          </cell>
          <cell r="N91">
            <v>8.5022896964083758E-2</v>
          </cell>
          <cell r="O91">
            <v>0</v>
          </cell>
        </row>
        <row r="92">
          <cell r="E92" t="str">
            <v>F6_S3_1_BDOC_VM_B</v>
          </cell>
          <cell r="F92">
            <v>1.8471595849045199</v>
          </cell>
          <cell r="G92">
            <v>1.1657025549173801</v>
          </cell>
          <cell r="H92">
            <v>1.5669449515943601</v>
          </cell>
          <cell r="I92">
            <v>0.43768135480138698</v>
          </cell>
          <cell r="J92">
            <v>2.5177836600708901E-2</v>
          </cell>
          <cell r="K92">
            <v>0.3663061327691387</v>
          </cell>
          <cell r="L92">
            <v>0.23116789601747484</v>
          </cell>
          <cell r="M92">
            <v>0.31073738845922427</v>
          </cell>
          <cell r="N92">
            <v>8.6795621652116545E-2</v>
          </cell>
          <cell r="O92">
            <v>4.9929611020455948E-3</v>
          </cell>
        </row>
        <row r="93">
          <cell r="E93" t="str">
            <v>F6_S3_1_DOC_NM_A</v>
          </cell>
          <cell r="F93">
            <v>2.3560646336398401</v>
          </cell>
          <cell r="G93">
            <v>1.5606802747020501</v>
          </cell>
          <cell r="H93">
            <v>2.0599052973704302</v>
          </cell>
          <cell r="I93">
            <v>0.58366101624764499</v>
          </cell>
          <cell r="J93">
            <v>0</v>
          </cell>
          <cell r="K93">
            <v>0.35913915573900773</v>
          </cell>
          <cell r="L93">
            <v>0.23789729204886403</v>
          </cell>
          <cell r="M93">
            <v>0.31399505719715087</v>
          </cell>
          <cell r="N93">
            <v>8.896849501497732E-2</v>
          </cell>
          <cell r="O93">
            <v>0</v>
          </cell>
        </row>
        <row r="94">
          <cell r="E94" t="str">
            <v>F6_S3_1_DOC_NM_B</v>
          </cell>
          <cell r="F94">
            <v>2.8323829173413699</v>
          </cell>
          <cell r="G94">
            <v>1.78401020921489</v>
          </cell>
          <cell r="H94">
            <v>2.51741854847001</v>
          </cell>
          <cell r="I94">
            <v>0.70265525739461498</v>
          </cell>
          <cell r="J94">
            <v>5.77417609030886E-2</v>
          </cell>
          <cell r="K94">
            <v>0.35879250566769005</v>
          </cell>
          <cell r="L94">
            <v>0.22598974495361432</v>
          </cell>
          <cell r="M94">
            <v>0.31889434980341436</v>
          </cell>
          <cell r="N94">
            <v>8.9008953866248949E-2</v>
          </cell>
          <cell r="O94">
            <v>7.3144457090322463E-3</v>
          </cell>
        </row>
        <row r="95">
          <cell r="E95" t="str">
            <v>F6_S3_1_DOC_VM_A</v>
          </cell>
          <cell r="F95">
            <v>2.2982370065323701</v>
          </cell>
          <cell r="G95">
            <v>1.5889327783978999</v>
          </cell>
          <cell r="H95">
            <v>2.4874372187044198</v>
          </cell>
          <cell r="I95">
            <v>0.58009794370165801</v>
          </cell>
          <cell r="J95">
            <v>0</v>
          </cell>
          <cell r="K95">
            <v>0.33045787332970827</v>
          </cell>
          <cell r="L95">
            <v>0.22846875466750913</v>
          </cell>
          <cell r="M95">
            <v>0.35766250869594524</v>
          </cell>
          <cell r="N95">
            <v>8.3410863306837418E-2</v>
          </cell>
          <cell r="O95">
            <v>0</v>
          </cell>
        </row>
        <row r="96">
          <cell r="E96" t="str">
            <v>F6_S3_1_DOC_VM_B</v>
          </cell>
          <cell r="F96">
            <v>2.62618183783523</v>
          </cell>
          <cell r="G96">
            <v>1.7477211606263501</v>
          </cell>
          <cell r="H96">
            <v>3.0613145331848401</v>
          </cell>
          <cell r="I96">
            <v>0.67444389960481099</v>
          </cell>
          <cell r="J96">
            <v>0.122360159742993</v>
          </cell>
          <cell r="K96">
            <v>0.31902028059647647</v>
          </cell>
          <cell r="L96">
            <v>0.21230765022996845</v>
          </cell>
          <cell r="M96">
            <v>0.37187882701059699</v>
          </cell>
          <cell r="N96">
            <v>8.1929316164895391E-2</v>
          </cell>
          <cell r="O96">
            <v>1.4863925998062759E-2</v>
          </cell>
        </row>
        <row r="97">
          <cell r="E97" t="str">
            <v>F6_S3_2_BDOC_VM_A</v>
          </cell>
          <cell r="F97">
            <v>1.22856422600947</v>
          </cell>
          <cell r="G97">
            <v>0.84394859532295596</v>
          </cell>
          <cell r="H97">
            <v>0.82040877842356397</v>
          </cell>
          <cell r="I97">
            <v>0.33198708430219798</v>
          </cell>
          <cell r="J97">
            <v>3.7798967333586397E-2</v>
          </cell>
          <cell r="K97">
            <v>0.37654744380343147</v>
          </cell>
          <cell r="L97">
            <v>0.2586650982851475</v>
          </cell>
          <cell r="M97">
            <v>0.25145028794522917</v>
          </cell>
          <cell r="N97">
            <v>0.10175201696682268</v>
          </cell>
          <cell r="O97">
            <v>1.1585152999369245E-2</v>
          </cell>
        </row>
        <row r="98">
          <cell r="E98" t="str">
            <v>F6_S3_2_BDOC_VM_B</v>
          </cell>
          <cell r="F98">
            <v>1.3431932824997601</v>
          </cell>
          <cell r="G98">
            <v>1.0017406336422101</v>
          </cell>
          <cell r="H98">
            <v>1.08568084117037</v>
          </cell>
          <cell r="I98">
            <v>0.38259957962655899</v>
          </cell>
          <cell r="J98">
            <v>0.29461952728298102</v>
          </cell>
          <cell r="K98">
            <v>0.32698335105482468</v>
          </cell>
          <cell r="L98">
            <v>0.24386103887187346</v>
          </cell>
          <cell r="M98">
            <v>0.26429521666549272</v>
          </cell>
          <cell r="N98">
            <v>9.3139010065352856E-2</v>
          </cell>
          <cell r="O98">
            <v>7.1721383342456299E-2</v>
          </cell>
        </row>
        <row r="99">
          <cell r="E99" t="str">
            <v>F6_S3_2_DOC_VM_A</v>
          </cell>
          <cell r="F99">
            <v>0.71867497246678502</v>
          </cell>
          <cell r="G99">
            <v>0.54201816097139799</v>
          </cell>
          <cell r="H99">
            <v>0.71903296785686499</v>
          </cell>
          <cell r="I99">
            <v>0.27465447668201598</v>
          </cell>
          <cell r="J99">
            <v>4.9519978074790402E-2</v>
          </cell>
          <cell r="K99">
            <v>0.31193836495198524</v>
          </cell>
          <cell r="L99">
            <v>0.23526109212814422</v>
          </cell>
          <cell r="M99">
            <v>0.31209375160230723</v>
          </cell>
          <cell r="N99">
            <v>0.11921281756738908</v>
          </cell>
          <cell r="O99">
            <v>2.1493973750174245E-2</v>
          </cell>
        </row>
        <row r="100">
          <cell r="E100" t="str">
            <v>F6_S3_2_DOC_VM_B</v>
          </cell>
          <cell r="F100">
            <v>2.40345639462373</v>
          </cell>
          <cell r="G100">
            <v>1.5775110873643301</v>
          </cell>
          <cell r="H100">
            <v>3.3985402284878599</v>
          </cell>
          <cell r="I100">
            <v>0.62571662449488297</v>
          </cell>
          <cell r="J100">
            <v>0.13183915162774401</v>
          </cell>
          <cell r="K100">
            <v>0.29537146890670529</v>
          </cell>
          <cell r="L100">
            <v>0.19386736873350371</v>
          </cell>
          <cell r="M100">
            <v>0.41766175649054893</v>
          </cell>
          <cell r="N100">
            <v>7.6897104898519697E-2</v>
          </cell>
          <cell r="O100">
            <v>1.6202300970722224E-2</v>
          </cell>
        </row>
        <row r="101">
          <cell r="E101" t="str">
            <v>F6_S3_3_BDOC_VM_A</v>
          </cell>
          <cell r="F101">
            <v>1.1153680579254699</v>
          </cell>
          <cell r="G101">
            <v>0.783102152729795</v>
          </cell>
          <cell r="H101">
            <v>0.98951577996916196</v>
          </cell>
          <cell r="I101">
            <v>0.31673742335509197</v>
          </cell>
          <cell r="J101">
            <v>0</v>
          </cell>
          <cell r="K101">
            <v>0.3480387895754295</v>
          </cell>
          <cell r="L101">
            <v>0.24435873289837665</v>
          </cell>
          <cell r="M101">
            <v>0.30876791914482693</v>
          </cell>
          <cell r="N101">
            <v>9.8834558381366816E-2</v>
          </cell>
          <cell r="O101">
            <v>0</v>
          </cell>
        </row>
        <row r="102">
          <cell r="E102" t="str">
            <v>F6_S3_3_BDOC_VM_B</v>
          </cell>
          <cell r="F102">
            <v>1.7823490031378699</v>
          </cell>
          <cell r="G102">
            <v>1.26454677101193</v>
          </cell>
          <cell r="H102">
            <v>1.6809783102173399</v>
          </cell>
          <cell r="I102">
            <v>0.49339918675279698</v>
          </cell>
          <cell r="J102">
            <v>0</v>
          </cell>
          <cell r="K102">
            <v>0.34136290337386704</v>
          </cell>
          <cell r="L102">
            <v>0.24219126357672732</v>
          </cell>
          <cell r="M102">
            <v>0.32194796612451171</v>
          </cell>
          <cell r="N102">
            <v>9.4497866924893842E-2</v>
          </cell>
          <cell r="O102">
            <v>0</v>
          </cell>
        </row>
        <row r="103">
          <cell r="E103" t="str">
            <v>F6_S3_3_DOC_VM_A</v>
          </cell>
          <cell r="F103">
            <v>1.4830377520007201</v>
          </cell>
          <cell r="G103">
            <v>0.97333345018916395</v>
          </cell>
          <cell r="H103">
            <v>1.70881784064311</v>
          </cell>
          <cell r="I103">
            <v>0.40049441133018399</v>
          </cell>
          <cell r="J103">
            <v>0</v>
          </cell>
          <cell r="K103">
            <v>0.32482272739438939</v>
          </cell>
          <cell r="L103">
            <v>0.21318461079504722</v>
          </cell>
          <cell r="M103">
            <v>0.37427426973390798</v>
          </cell>
          <cell r="N103">
            <v>8.7718392076655397E-2</v>
          </cell>
          <cell r="O103">
            <v>0</v>
          </cell>
        </row>
        <row r="104">
          <cell r="E104" t="str">
            <v>F6_S3_3_DOC_VM_B</v>
          </cell>
          <cell r="F104">
            <v>1.7851193921611701</v>
          </cell>
          <cell r="G104">
            <v>1.1278461739812899</v>
          </cell>
          <cell r="H104">
            <v>2.3095289885739798</v>
          </cell>
          <cell r="I104">
            <v>0.45356961482408098</v>
          </cell>
          <cell r="J104">
            <v>2.1047937965044599E-2</v>
          </cell>
          <cell r="K104">
            <v>0.31333759253383736</v>
          </cell>
          <cell r="L104">
            <v>0.19796804989942673</v>
          </cell>
          <cell r="M104">
            <v>0.40538591219423775</v>
          </cell>
          <cell r="N104">
            <v>7.961395287035572E-2</v>
          </cell>
          <cell r="O104">
            <v>3.6944925021425057E-3</v>
          </cell>
        </row>
        <row r="105">
          <cell r="E105" t="str">
            <v>F6_S3_4_BDOC_VM_A</v>
          </cell>
          <cell r="F105">
            <v>1.6536404351463201</v>
          </cell>
          <cell r="G105">
            <v>1.1224323404472401</v>
          </cell>
          <cell r="H105">
            <v>1.22760582488073</v>
          </cell>
          <cell r="I105">
            <v>0.43921721073410502</v>
          </cell>
          <cell r="J105">
            <v>1.6127236694017701E-2</v>
          </cell>
          <cell r="K105">
            <v>0.37085263237744781</v>
          </cell>
          <cell r="L105">
            <v>0.25172158304390202</v>
          </cell>
          <cell r="M105">
            <v>0.27530824839719392</v>
          </cell>
          <cell r="N105">
            <v>9.8500771585093974E-2</v>
          </cell>
          <cell r="O105">
            <v>3.6167645963624661E-3</v>
          </cell>
        </row>
        <row r="106">
          <cell r="E106" t="str">
            <v>F6_S3_4_BDOC_VM_B</v>
          </cell>
          <cell r="F106">
            <v>1.1041144467280199</v>
          </cell>
          <cell r="G106">
            <v>0.71290198987287201</v>
          </cell>
          <cell r="H106">
            <v>0.75085303823309502</v>
          </cell>
          <cell r="I106">
            <v>0.29507259204304198</v>
          </cell>
          <cell r="J106">
            <v>0</v>
          </cell>
          <cell r="K106">
            <v>0.38565727874906541</v>
          </cell>
          <cell r="L106">
            <v>0.24901027447283411</v>
          </cell>
          <cell r="M106">
            <v>0.26226623546460542</v>
          </cell>
          <cell r="N106">
            <v>0.10306621131349498</v>
          </cell>
          <cell r="O106">
            <v>0</v>
          </cell>
        </row>
        <row r="107">
          <cell r="E107" t="str">
            <v>F6_S3_4_DOC_VM_A</v>
          </cell>
          <cell r="F107">
            <v>1.5279454424197501</v>
          </cell>
          <cell r="G107">
            <v>0.99430210737289004</v>
          </cell>
          <cell r="H107">
            <v>1.6663671255532799</v>
          </cell>
          <cell r="I107">
            <v>0.40654488037824699</v>
          </cell>
          <cell r="J107">
            <v>0</v>
          </cell>
          <cell r="K107">
            <v>0.33251194520903982</v>
          </cell>
          <cell r="L107">
            <v>0.21638032266677074</v>
          </cell>
          <cell r="M107">
            <v>0.36263531338699545</v>
          </cell>
          <cell r="N107">
            <v>8.8472418737194025E-2</v>
          </cell>
          <cell r="O107">
            <v>0</v>
          </cell>
        </row>
        <row r="108">
          <cell r="E108" t="str">
            <v>F6_S3_4_DOC_VM_B</v>
          </cell>
          <cell r="F108">
            <v>1.16068143519153</v>
          </cell>
          <cell r="G108">
            <v>0.79681147315148004</v>
          </cell>
          <cell r="H108">
            <v>0.99503779258323499</v>
          </cell>
          <cell r="I108">
            <v>0.317278869558628</v>
          </cell>
          <cell r="J108">
            <v>0</v>
          </cell>
          <cell r="K108">
            <v>0.35496912287140164</v>
          </cell>
          <cell r="L108">
            <v>0.2436874245962044</v>
          </cell>
          <cell r="M108">
            <v>0.30431062455899627</v>
          </cell>
          <cell r="N108">
            <v>9.703282797339767E-2</v>
          </cell>
          <cell r="O108">
            <v>0</v>
          </cell>
        </row>
        <row r="109">
          <cell r="E109" t="str">
            <v>F6_S3_5_BDOC_VM_A</v>
          </cell>
          <cell r="F109">
            <v>1.0869117669664801</v>
          </cell>
          <cell r="G109">
            <v>0.80497771124431305</v>
          </cell>
          <cell r="H109">
            <v>0.89197894902826202</v>
          </cell>
          <cell r="I109">
            <v>0.30481050783665897</v>
          </cell>
          <cell r="J109">
            <v>0.13370824325813199</v>
          </cell>
          <cell r="K109">
            <v>0.3373001774195471</v>
          </cell>
          <cell r="L109">
            <v>0.24980788052307587</v>
          </cell>
          <cell r="M109">
            <v>0.27680688249556185</v>
          </cell>
          <cell r="N109">
            <v>9.4591522051134455E-2</v>
          </cell>
          <cell r="O109">
            <v>4.1493537510680703E-2</v>
          </cell>
        </row>
        <row r="110">
          <cell r="E110" t="str">
            <v>F6_S3_5_BDOC_VM_B</v>
          </cell>
          <cell r="F110">
            <v>1.0944829088253001</v>
          </cell>
          <cell r="G110">
            <v>0.88864440837203096</v>
          </cell>
          <cell r="H110">
            <v>1.18161919202146</v>
          </cell>
          <cell r="I110">
            <v>0.314834321809835</v>
          </cell>
          <cell r="J110">
            <v>0.504708967746754</v>
          </cell>
          <cell r="K110">
            <v>0.27469962379787299</v>
          </cell>
          <cell r="L110">
            <v>0.22303709148997308</v>
          </cell>
          <cell r="M110">
            <v>0.29656958998932381</v>
          </cell>
          <cell r="N110">
            <v>7.9018931280200336E-2</v>
          </cell>
          <cell r="O110">
            <v>0.12667476344262971</v>
          </cell>
        </row>
        <row r="111">
          <cell r="E111" t="str">
            <v>F6_S3_5_DOC_VM_A</v>
          </cell>
          <cell r="F111">
            <v>1.55631583039273</v>
          </cell>
          <cell r="G111">
            <v>1.0414027917509601</v>
          </cell>
          <cell r="H111">
            <v>1.74761716758314</v>
          </cell>
          <cell r="I111">
            <v>0.40806608466545002</v>
          </cell>
          <cell r="J111">
            <v>0.22771580122724699</v>
          </cell>
          <cell r="K111">
            <v>0.31244309645809826</v>
          </cell>
          <cell r="L111">
            <v>0.20907010425555456</v>
          </cell>
          <cell r="M111">
            <v>0.35084840017672941</v>
          </cell>
          <cell r="N111">
            <v>8.1922594734663998E-2</v>
          </cell>
          <cell r="O111">
            <v>4.5715804374953824E-2</v>
          </cell>
        </row>
        <row r="112">
          <cell r="E112" t="str">
            <v>F6_S3_5_DOC_VM_B</v>
          </cell>
          <cell r="F112">
            <v>1.6227740698542501</v>
          </cell>
          <cell r="G112">
            <v>1.1760971309086199</v>
          </cell>
          <cell r="H112">
            <v>1.6139479483949499</v>
          </cell>
          <cell r="I112">
            <v>0.44746989191589198</v>
          </cell>
          <cell r="J112">
            <v>0.57007966669879195</v>
          </cell>
          <cell r="K112">
            <v>0.29883312850038496</v>
          </cell>
          <cell r="L112">
            <v>0.21657776740376178</v>
          </cell>
          <cell r="M112">
            <v>0.2972078021304338</v>
          </cell>
          <cell r="N112">
            <v>8.2401383036003958E-2</v>
          </cell>
          <cell r="O112">
            <v>0.10497991892941544</v>
          </cell>
        </row>
        <row r="113">
          <cell r="E113" t="str">
            <v>F6_S4_1_BDOC_NM_A</v>
          </cell>
          <cell r="F113">
            <v>2.24596583982329</v>
          </cell>
          <cell r="G113">
            <v>1.5466362374790901</v>
          </cell>
          <cell r="H113">
            <v>1.99637094277946</v>
          </cell>
          <cell r="I113">
            <v>0.56017996648312696</v>
          </cell>
          <cell r="J113">
            <v>0.42760346401497201</v>
          </cell>
          <cell r="K113">
            <v>0.33142195033895389</v>
          </cell>
          <cell r="L113">
            <v>0.22822662268565552</v>
          </cell>
          <cell r="M113">
            <v>0.29459092374621421</v>
          </cell>
          <cell r="N113">
            <v>8.2661959385479766E-2</v>
          </cell>
          <cell r="O113">
            <v>6.3098543843696592E-2</v>
          </cell>
        </row>
        <row r="114">
          <cell r="E114" t="str">
            <v>F6_S4_1_BDOC_NM_B</v>
          </cell>
          <cell r="F114">
            <v>1.83078256295671</v>
          </cell>
          <cell r="G114">
            <v>1.2180390607209099</v>
          </cell>
          <cell r="H114">
            <v>1.4757754995971299</v>
          </cell>
          <cell r="I114">
            <v>0.42923648937430398</v>
          </cell>
          <cell r="J114">
            <v>3.1838977392428497E-2</v>
          </cell>
          <cell r="K114">
            <v>0.36720874263054587</v>
          </cell>
          <cell r="L114">
            <v>0.24430787195169093</v>
          </cell>
          <cell r="M114">
            <v>0.29600329202220049</v>
          </cell>
          <cell r="N114">
            <v>8.6093998677665373E-2</v>
          </cell>
          <cell r="O114">
            <v>6.3860947178971455E-3</v>
          </cell>
        </row>
        <row r="115">
          <cell r="E115" t="str">
            <v>F6_S4_1_BDOC_VM_A</v>
          </cell>
          <cell r="F115">
            <v>1.61743758783781</v>
          </cell>
          <cell r="G115">
            <v>1.0754843631830699</v>
          </cell>
          <cell r="H115">
            <v>1.4036304949187199</v>
          </cell>
          <cell r="I115">
            <v>0.42287580925196</v>
          </cell>
          <cell r="J115">
            <v>0</v>
          </cell>
          <cell r="K115">
            <v>0.35788544402266509</v>
          </cell>
          <cell r="L115">
            <v>0.23796911964420256</v>
          </cell>
          <cell r="M115">
            <v>0.31057700568790769</v>
          </cell>
          <cell r="N115">
            <v>9.3568430645224618E-2</v>
          </cell>
          <cell r="O115">
            <v>0</v>
          </cell>
        </row>
        <row r="116">
          <cell r="E116" t="str">
            <v>F6_S4_1_BDOC_VM_B</v>
          </cell>
          <cell r="F116">
            <v>2.2950354266856001</v>
          </cell>
          <cell r="G116">
            <v>1.48710482524236</v>
          </cell>
          <cell r="H116">
            <v>2.2593546911959401</v>
          </cell>
          <cell r="I116">
            <v>0.56634050794021196</v>
          </cell>
          <cell r="J116">
            <v>0</v>
          </cell>
          <cell r="K116">
            <v>0.34732030536807817</v>
          </cell>
          <cell r="L116">
            <v>0.22505173384771249</v>
          </cell>
          <cell r="M116">
            <v>0.34192054386464754</v>
          </cell>
          <cell r="N116">
            <v>8.5707416919561699E-2</v>
          </cell>
          <cell r="O116">
            <v>0</v>
          </cell>
        </row>
        <row r="117">
          <cell r="E117" t="str">
            <v>F6_S4_1_DOC_NM_A</v>
          </cell>
          <cell r="F117">
            <v>2.4976337319995898</v>
          </cell>
          <cell r="G117">
            <v>1.6019945997770599</v>
          </cell>
          <cell r="H117">
            <v>1.52284942741748</v>
          </cell>
          <cell r="I117">
            <v>0.58080962306767603</v>
          </cell>
          <cell r="J117">
            <v>0.24451929824162799</v>
          </cell>
          <cell r="K117">
            <v>0.38736175815441459</v>
          </cell>
          <cell r="L117">
            <v>0.24845574303911649</v>
          </cell>
          <cell r="M117">
            <v>0.23618099966027184</v>
          </cell>
          <cell r="N117">
            <v>9.0078634774193853E-2</v>
          </cell>
          <cell r="O117">
            <v>3.7922864372003214E-2</v>
          </cell>
        </row>
        <row r="118">
          <cell r="E118" t="str">
            <v>F6_S4_1_DOC_NM_B</v>
          </cell>
          <cell r="F118">
            <v>2.8238287970901101</v>
          </cell>
          <cell r="G118">
            <v>1.9392479511897101</v>
          </cell>
          <cell r="H118">
            <v>3.0079759793337999</v>
          </cell>
          <cell r="I118">
            <v>0.735212085720653</v>
          </cell>
          <cell r="J118">
            <v>9.9767043299154798E-2</v>
          </cell>
          <cell r="K118">
            <v>0.32812204789987343</v>
          </cell>
          <cell r="L118">
            <v>0.2253359020156265</v>
          </cell>
          <cell r="M118">
            <v>0.34951950323252495</v>
          </cell>
          <cell r="N118">
            <v>8.5429858727975802E-2</v>
          </cell>
          <cell r="O118">
            <v>1.1592688123999396E-2</v>
          </cell>
        </row>
        <row r="119">
          <cell r="E119" t="str">
            <v>F6_S4_1_DOC_VM_A</v>
          </cell>
          <cell r="F119">
            <v>2.7575829903459401</v>
          </cell>
          <cell r="G119">
            <v>1.85014372683065</v>
          </cell>
          <cell r="H119">
            <v>2.6230143455236599</v>
          </cell>
          <cell r="I119">
            <v>0.69850406706444201</v>
          </cell>
          <cell r="J119">
            <v>5.4156608008559697E-2</v>
          </cell>
          <cell r="K119">
            <v>0.34541453391960852</v>
          </cell>
          <cell r="L119">
            <v>0.23174879426106601</v>
          </cell>
          <cell r="M119">
            <v>0.32855848066782584</v>
          </cell>
          <cell r="N119">
            <v>8.7494540548985367E-2</v>
          </cell>
          <cell r="O119">
            <v>6.7836506025143592E-3</v>
          </cell>
        </row>
        <row r="120">
          <cell r="E120" t="str">
            <v>F6_S4_1_DOC_VM_B</v>
          </cell>
          <cell r="F120">
            <v>2.6360780549762799</v>
          </cell>
          <cell r="G120">
            <v>1.74930069555852</v>
          </cell>
          <cell r="H120">
            <v>2.4147522308001599</v>
          </cell>
          <cell r="I120">
            <v>0.67980711731163801</v>
          </cell>
          <cell r="J120">
            <v>0</v>
          </cell>
          <cell r="K120">
            <v>0.35241976874825287</v>
          </cell>
          <cell r="L120">
            <v>0.23386566472723008</v>
          </cell>
          <cell r="M120">
            <v>0.32283050995262641</v>
          </cell>
          <cell r="N120">
            <v>9.088405657189072E-2</v>
          </cell>
          <cell r="O120">
            <v>0</v>
          </cell>
        </row>
        <row r="121">
          <cell r="E121" t="str">
            <v>F6_S4_2_BDOC_VM_A</v>
          </cell>
          <cell r="F121">
            <v>1.8096708063034801</v>
          </cell>
          <cell r="G121">
            <v>1.26832845969685</v>
          </cell>
          <cell r="H121">
            <v>1.5024037139134101</v>
          </cell>
          <cell r="I121">
            <v>0.49314230949848697</v>
          </cell>
          <cell r="J121">
            <v>1.7798817261938601E-2</v>
          </cell>
          <cell r="K121">
            <v>0.35544067900089676</v>
          </cell>
          <cell r="L121">
            <v>0.24911466071095395</v>
          </cell>
          <cell r="M121">
            <v>0.29508979994966977</v>
          </cell>
          <cell r="N121">
            <v>9.6858962813382452E-2</v>
          </cell>
          <cell r="O121">
            <v>3.4958975250968401E-3</v>
          </cell>
        </row>
        <row r="122">
          <cell r="E122" t="str">
            <v>F6_S4_2_BDOC_VM_B</v>
          </cell>
          <cell r="F122">
            <v>1.6613837135493399</v>
          </cell>
          <cell r="G122">
            <v>1.0774029580579201</v>
          </cell>
          <cell r="H122">
            <v>1.3142351013306901</v>
          </cell>
          <cell r="I122">
            <v>0.42174866817630502</v>
          </cell>
          <cell r="J122">
            <v>0</v>
          </cell>
          <cell r="K122">
            <v>0.37127797624756848</v>
          </cell>
          <cell r="L122">
            <v>0.24077278873542346</v>
          </cell>
          <cell r="M122">
            <v>0.29369888771398844</v>
          </cell>
          <cell r="N122">
            <v>9.4250347303019663E-2</v>
          </cell>
          <cell r="O122">
            <v>0</v>
          </cell>
        </row>
        <row r="123">
          <cell r="E123" t="str">
            <v>F6_S4_2_DOC_VM_A</v>
          </cell>
          <cell r="F123">
            <v>2.3535169950286199</v>
          </cell>
          <cell r="G123">
            <v>1.5703370237429899</v>
          </cell>
          <cell r="H123">
            <v>3.1046534908495</v>
          </cell>
          <cell r="I123">
            <v>0.66156444848510298</v>
          </cell>
          <cell r="J123">
            <v>0.25099566729044298</v>
          </cell>
          <cell r="K123">
            <v>0.29637286899581872</v>
          </cell>
          <cell r="L123">
            <v>0.19774885416172891</v>
          </cell>
          <cell r="M123">
            <v>0.39096172420448605</v>
          </cell>
          <cell r="N123">
            <v>8.3309257607796533E-2</v>
          </cell>
          <cell r="O123">
            <v>3.1607295030169923E-2</v>
          </cell>
        </row>
        <row r="124">
          <cell r="E124" t="str">
            <v>F6_S4_2_DOC_VM_B</v>
          </cell>
          <cell r="F124">
            <v>2.0524805176405199</v>
          </cell>
          <cell r="G124">
            <v>1.29952752398297</v>
          </cell>
          <cell r="H124">
            <v>1.91562507772157</v>
          </cell>
          <cell r="I124">
            <v>0.51293855271296196</v>
          </cell>
          <cell r="J124">
            <v>0</v>
          </cell>
          <cell r="K124">
            <v>0.35506531777155315</v>
          </cell>
          <cell r="L124">
            <v>0.22480951672385494</v>
          </cell>
          <cell r="M124">
            <v>0.33139024760842756</v>
          </cell>
          <cell r="N124">
            <v>8.8734917896164334E-2</v>
          </cell>
          <cell r="O124">
            <v>0</v>
          </cell>
        </row>
        <row r="125">
          <cell r="E125" t="str">
            <v>F6_S4_3_BDOC_VM_A</v>
          </cell>
          <cell r="F125">
            <v>1.05172162920282</v>
          </cell>
          <cell r="G125">
            <v>0.713352187211998</v>
          </cell>
          <cell r="H125">
            <v>1.04337413640466</v>
          </cell>
          <cell r="I125">
            <v>0.28920491569509199</v>
          </cell>
          <cell r="J125">
            <v>0</v>
          </cell>
          <cell r="K125">
            <v>0.33952210717114867</v>
          </cell>
          <cell r="L125">
            <v>0.23028796882398078</v>
          </cell>
          <cell r="M125">
            <v>0.33682732723534431</v>
          </cell>
          <cell r="N125">
            <v>9.3362596769526213E-2</v>
          </cell>
          <cell r="O125">
            <v>0</v>
          </cell>
        </row>
        <row r="126">
          <cell r="E126" t="str">
            <v>F6_S4_3_BDOC_VM_B</v>
          </cell>
          <cell r="F126">
            <v>2.4781123907832399</v>
          </cell>
          <cell r="G126">
            <v>1.6203030309165201</v>
          </cell>
          <cell r="H126">
            <v>2.1155330456495598</v>
          </cell>
          <cell r="I126">
            <v>0.65504196157648198</v>
          </cell>
          <cell r="J126">
            <v>0</v>
          </cell>
          <cell r="K126">
            <v>0.36076806576228937</v>
          </cell>
          <cell r="L126">
            <v>0.23588663395035608</v>
          </cell>
          <cell r="M126">
            <v>0.30798311157064673</v>
          </cell>
          <cell r="N126">
            <v>9.5362188716707805E-2</v>
          </cell>
          <cell r="O126">
            <v>0</v>
          </cell>
        </row>
        <row r="127">
          <cell r="E127" t="str">
            <v>F6_S4_3_DOC_VM_A</v>
          </cell>
          <cell r="F127">
            <v>1.3052038427055901</v>
          </cell>
          <cell r="G127">
            <v>0.90530586316878303</v>
          </cell>
          <cell r="H127">
            <v>1.46867037728639</v>
          </cell>
          <cell r="I127">
            <v>0.36464346780284801</v>
          </cell>
          <cell r="J127">
            <v>2.1705364117183601E-2</v>
          </cell>
          <cell r="K127">
            <v>0.32104158400252125</v>
          </cell>
          <cell r="L127">
            <v>0.22267849573289575</v>
          </cell>
          <cell r="M127">
            <v>0.36124952200892241</v>
          </cell>
          <cell r="N127">
            <v>8.9691519952109708E-2</v>
          </cell>
          <cell r="O127">
            <v>5.3388783035508798E-3</v>
          </cell>
        </row>
        <row r="128">
          <cell r="E128" t="str">
            <v>F6_S4_3_DOC_VM_B</v>
          </cell>
          <cell r="F128">
            <v>2.9814430221746102</v>
          </cell>
          <cell r="G128">
            <v>1.802538867929</v>
          </cell>
          <cell r="H128">
            <v>3.5321234857102199</v>
          </cell>
          <cell r="I128">
            <v>0.74224140687558704</v>
          </cell>
          <cell r="J128">
            <v>8.5031774778174293E-2</v>
          </cell>
          <cell r="K128">
            <v>0.32607673448449775</v>
          </cell>
          <cell r="L128">
            <v>0.19714144575768747</v>
          </cell>
          <cell r="M128">
            <v>0.38630397544083522</v>
          </cell>
          <cell r="N128">
            <v>8.1178024316775399E-2</v>
          </cell>
          <cell r="O128">
            <v>9.2998200002040853E-3</v>
          </cell>
        </row>
        <row r="129">
          <cell r="E129" t="str">
            <v>F6_S4_4_BDOC_VM_A</v>
          </cell>
          <cell r="F129">
            <v>1.8808997130015701</v>
          </cell>
          <cell r="G129">
            <v>1.24520385861731</v>
          </cell>
          <cell r="H129">
            <v>1.62301010975454</v>
          </cell>
          <cell r="I129">
            <v>0.51296024397107698</v>
          </cell>
          <cell r="J129">
            <v>0</v>
          </cell>
          <cell r="K129">
            <v>0.3574445626737241</v>
          </cell>
          <cell r="L129">
            <v>0.23663746961437629</v>
          </cell>
          <cell r="M129">
            <v>0.30843544442380388</v>
          </cell>
          <cell r="N129">
            <v>9.7482523288095882E-2</v>
          </cell>
          <cell r="O129">
            <v>0</v>
          </cell>
        </row>
        <row r="130">
          <cell r="E130" t="str">
            <v>F6_S4_4_BDOC_VM_B</v>
          </cell>
          <cell r="F130">
            <v>1.4972905872428099</v>
          </cell>
          <cell r="G130">
            <v>0.94917254989975897</v>
          </cell>
          <cell r="H130">
            <v>1.1517488525594699</v>
          </cell>
          <cell r="I130">
            <v>0.39905215760986601</v>
          </cell>
          <cell r="J130">
            <v>0</v>
          </cell>
          <cell r="K130">
            <v>0.37457884494566457</v>
          </cell>
          <cell r="L130">
            <v>0.23745554832498678</v>
          </cell>
          <cell r="M130">
            <v>0.28813428638034905</v>
          </cell>
          <cell r="N130">
            <v>9.9831320348999733E-2</v>
          </cell>
          <cell r="O130">
            <v>0</v>
          </cell>
        </row>
        <row r="131">
          <cell r="E131" t="str">
            <v>F6_S4_4_DOC_VM_A</v>
          </cell>
          <cell r="F131">
            <v>1.30899549022984</v>
          </cell>
          <cell r="G131">
            <v>0.83804254932088496</v>
          </cell>
          <cell r="H131">
            <v>1.4450655152048599</v>
          </cell>
          <cell r="I131">
            <v>0.33991642555886897</v>
          </cell>
          <cell r="J131">
            <v>0</v>
          </cell>
          <cell r="K131">
            <v>0.33290662224080464</v>
          </cell>
          <cell r="L131">
            <v>0.21313283083924323</v>
          </cell>
          <cell r="M131">
            <v>0.36751225132108672</v>
          </cell>
          <cell r="N131">
            <v>8.6448295598865452E-2</v>
          </cell>
          <cell r="O131">
            <v>0</v>
          </cell>
        </row>
        <row r="132">
          <cell r="E132" t="str">
            <v>F6_S4_4_DOC_VM_B</v>
          </cell>
          <cell r="F132">
            <v>1.1909357349188301</v>
          </cell>
          <cell r="G132">
            <v>0.78741253379333997</v>
          </cell>
          <cell r="H132">
            <v>1.0097438263823799</v>
          </cell>
          <cell r="I132">
            <v>0.32034760605651902</v>
          </cell>
          <cell r="J132">
            <v>0</v>
          </cell>
          <cell r="K132">
            <v>0.35996900124988856</v>
          </cell>
          <cell r="L132">
            <v>0.23800117424518397</v>
          </cell>
          <cell r="M132">
            <v>0.30520242700239353</v>
          </cell>
          <cell r="N132">
            <v>9.6827397502533899E-2</v>
          </cell>
          <cell r="O132">
            <v>0</v>
          </cell>
        </row>
        <row r="133">
          <cell r="E133" t="str">
            <v>F6_S4_5_BDOC_VM_A</v>
          </cell>
          <cell r="F133">
            <v>0.81184410855392897</v>
          </cell>
          <cell r="G133">
            <v>0.59191348150832601</v>
          </cell>
          <cell r="H133">
            <v>0.55271992987867902</v>
          </cell>
          <cell r="I133">
            <v>0.22585942172611101</v>
          </cell>
          <cell r="J133">
            <v>0.12733930157461201</v>
          </cell>
          <cell r="K133">
            <v>0.35149692989632886</v>
          </cell>
          <cell r="L133">
            <v>0.25627552053683883</v>
          </cell>
          <cell r="M133">
            <v>0.23930623674897841</v>
          </cell>
          <cell r="N133">
            <v>9.7788346910956975E-2</v>
          </cell>
          <cell r="O133">
            <v>5.5132965906896911E-2</v>
          </cell>
        </row>
        <row r="134">
          <cell r="E134" t="str">
            <v>F6_S4_5_BDOC_VM_B</v>
          </cell>
          <cell r="F134">
            <v>1.83153043287021</v>
          </cell>
          <cell r="G134">
            <v>1.26061632226444</v>
          </cell>
          <cell r="H134">
            <v>1.7650649492116299</v>
          </cell>
          <cell r="I134">
            <v>0.49691761977938598</v>
          </cell>
          <cell r="J134">
            <v>7.3269566668723599E-2</v>
          </cell>
          <cell r="K134">
            <v>0.33746007428654928</v>
          </cell>
          <cell r="L134">
            <v>0.23226896486319029</v>
          </cell>
          <cell r="M134">
            <v>0.32521378743792378</v>
          </cell>
          <cell r="N134">
            <v>9.1557232069716887E-2</v>
          </cell>
          <cell r="O134">
            <v>1.3499941342619722E-2</v>
          </cell>
        </row>
        <row r="135">
          <cell r="E135" t="str">
            <v>F6_S4_5_DOC_VM_A</v>
          </cell>
          <cell r="F135">
            <v>1.51816982634038</v>
          </cell>
          <cell r="G135">
            <v>0.98014031674819901</v>
          </cell>
          <cell r="H135">
            <v>1.39286976721787</v>
          </cell>
          <cell r="I135">
            <v>0.38825469927460499</v>
          </cell>
          <cell r="J135">
            <v>0.15254633240557899</v>
          </cell>
          <cell r="K135">
            <v>0.34254881648021285</v>
          </cell>
          <cell r="L135">
            <v>0.22115174446324484</v>
          </cell>
          <cell r="M135">
            <v>0.31427702091911908</v>
          </cell>
          <cell r="N135">
            <v>8.7602971302618016E-2</v>
          </cell>
          <cell r="O135">
            <v>3.4419446834805245E-2</v>
          </cell>
        </row>
        <row r="136">
          <cell r="E136" t="str">
            <v>F6_S4_5_DOC_VM_B</v>
          </cell>
          <cell r="F136">
            <v>1.3613980587216401</v>
          </cell>
          <cell r="G136">
            <v>0.880467792017262</v>
          </cell>
          <cell r="H136">
            <v>0.96434592474089598</v>
          </cell>
          <cell r="I136">
            <v>0.32694958546186498</v>
          </cell>
          <cell r="J136">
            <v>0.16228277107563199</v>
          </cell>
          <cell r="K136">
            <v>0.36839903678329194</v>
          </cell>
          <cell r="L136">
            <v>0.2382576384767657</v>
          </cell>
          <cell r="M136">
            <v>0.26095535212826282</v>
          </cell>
          <cell r="N136">
            <v>8.8473691870802923E-2</v>
          </cell>
          <cell r="O136">
            <v>4.3914280740876444E-2</v>
          </cell>
        </row>
        <row r="137">
          <cell r="E137" t="str">
            <v>F6_S5_1_BDOC_NM_A</v>
          </cell>
          <cell r="F137">
            <v>1.72127169082485</v>
          </cell>
          <cell r="G137">
            <v>1.13888054863218</v>
          </cell>
          <cell r="H137">
            <v>1.4886419513740099</v>
          </cell>
          <cell r="I137">
            <v>0.40738800399962599</v>
          </cell>
          <cell r="J137">
            <v>0</v>
          </cell>
          <cell r="K137">
            <v>0.36190196681187747</v>
          </cell>
          <cell r="L137">
            <v>0.23945267485126853</v>
          </cell>
          <cell r="M137">
            <v>0.31299094323845811</v>
          </cell>
          <cell r="N137">
            <v>8.5654415098396011E-2</v>
          </cell>
          <cell r="O137">
            <v>0</v>
          </cell>
        </row>
        <row r="138">
          <cell r="E138" t="str">
            <v>F6_S5_1_BDOC_NM_B</v>
          </cell>
          <cell r="F138">
            <v>2.1388334828906999</v>
          </cell>
          <cell r="G138">
            <v>1.4811610374914601</v>
          </cell>
          <cell r="H138">
            <v>2.3477978687373402</v>
          </cell>
          <cell r="I138">
            <v>0.54561480512027805</v>
          </cell>
          <cell r="J138">
            <v>0</v>
          </cell>
          <cell r="K138">
            <v>0.32837398601183826</v>
          </cell>
          <cell r="L138">
            <v>0.22740187943436813</v>
          </cell>
          <cell r="M138">
            <v>0.36045617888186809</v>
          </cell>
          <cell r="N138">
            <v>8.3767955671925437E-2</v>
          </cell>
          <cell r="O138">
            <v>0</v>
          </cell>
        </row>
        <row r="139">
          <cell r="E139" t="str">
            <v>F6_S5_1_BDOC_VM_A</v>
          </cell>
          <cell r="F139">
            <v>1.99293221725523</v>
          </cell>
          <cell r="G139">
            <v>1.28891923545933</v>
          </cell>
          <cell r="H139">
            <v>1.5668238378456401</v>
          </cell>
          <cell r="I139">
            <v>0.50056498781907399</v>
          </cell>
          <cell r="J139">
            <v>0</v>
          </cell>
          <cell r="K139">
            <v>0.37256360035093683</v>
          </cell>
          <cell r="L139">
            <v>0.2409536996625341</v>
          </cell>
          <cell r="M139">
            <v>0.2929058625723876</v>
          </cell>
          <cell r="N139">
            <v>9.3576837414141426E-2</v>
          </cell>
          <cell r="O139">
            <v>0</v>
          </cell>
        </row>
        <row r="140">
          <cell r="E140" t="str">
            <v>F6_S5_1_BDOC_VM_B</v>
          </cell>
          <cell r="F140">
            <v>2.5476856208249501</v>
          </cell>
          <cell r="G140">
            <v>1.7074409999483799</v>
          </cell>
          <cell r="H140">
            <v>2.2501970957091002</v>
          </cell>
          <cell r="I140">
            <v>0.64117741093562797</v>
          </cell>
          <cell r="J140">
            <v>0</v>
          </cell>
          <cell r="K140">
            <v>0.35649411864647634</v>
          </cell>
          <cell r="L140">
            <v>0.2389198531569052</v>
          </cell>
          <cell r="M140">
            <v>0.31486696155074539</v>
          </cell>
          <cell r="N140">
            <v>8.9719066645873091E-2</v>
          </cell>
          <cell r="O140">
            <v>0</v>
          </cell>
        </row>
        <row r="141">
          <cell r="E141" t="str">
            <v>F6_S5_1_DOC_NM_A</v>
          </cell>
          <cell r="F141">
            <v>2.73823257354631</v>
          </cell>
          <cell r="G141">
            <v>1.8235497710772799</v>
          </cell>
          <cell r="H141">
            <v>2.05046462394722</v>
          </cell>
          <cell r="I141">
            <v>0.66306402587983804</v>
          </cell>
          <cell r="J141">
            <v>0</v>
          </cell>
          <cell r="K141">
            <v>0.3763732678417373</v>
          </cell>
          <cell r="L141">
            <v>0.25064904750714018</v>
          </cell>
          <cell r="M141">
            <v>0.28183875926558222</v>
          </cell>
          <cell r="N141">
            <v>9.113892538554022E-2</v>
          </cell>
          <cell r="O141">
            <v>0</v>
          </cell>
        </row>
        <row r="142">
          <cell r="E142" t="str">
            <v>F6_S5_1_DOC_NM_B</v>
          </cell>
          <cell r="F142">
            <v>2.73163848844671</v>
          </cell>
          <cell r="G142">
            <v>1.8457346487162201</v>
          </cell>
          <cell r="H142">
            <v>2.7570635381819</v>
          </cell>
          <cell r="I142">
            <v>0.70104176404739704</v>
          </cell>
          <cell r="J142">
            <v>4.3521782692212997E-2</v>
          </cell>
          <cell r="K142">
            <v>0.33811590708706868</v>
          </cell>
          <cell r="L142">
            <v>0.22846077459817266</v>
          </cell>
          <cell r="M142">
            <v>0.3412629610586343</v>
          </cell>
          <cell r="N142">
            <v>8.6773331448990007E-2</v>
          </cell>
          <cell r="O142">
            <v>5.3870258071343465E-3</v>
          </cell>
        </row>
        <row r="143">
          <cell r="E143" t="str">
            <v>F6_S5_1_DOC_VM_A</v>
          </cell>
          <cell r="F143">
            <v>3.1368258864729301</v>
          </cell>
          <cell r="G143">
            <v>2.26608422129677</v>
          </cell>
          <cell r="H143">
            <v>4.5007633278113799</v>
          </cell>
          <cell r="I143">
            <v>0.86550931689626998</v>
          </cell>
          <cell r="J143">
            <v>0</v>
          </cell>
          <cell r="K143">
            <v>0.29127798817893885</v>
          </cell>
          <cell r="L143">
            <v>0.21042304447619095</v>
          </cell>
          <cell r="M143">
            <v>0.41792988672014331</v>
          </cell>
          <cell r="N143">
            <v>8.0369080624726849E-2</v>
          </cell>
          <cell r="O143">
            <v>0</v>
          </cell>
        </row>
        <row r="144">
          <cell r="E144" t="str">
            <v>F6_S5_1_DOC_VM_B</v>
          </cell>
          <cell r="F144">
            <v>1.73419898068828</v>
          </cell>
          <cell r="G144">
            <v>1.3114043584657</v>
          </cell>
          <cell r="H144">
            <v>1.77195382588559</v>
          </cell>
          <cell r="I144">
            <v>0.62685323148303496</v>
          </cell>
          <cell r="J144">
            <v>3.06079918920159E-2</v>
          </cell>
          <cell r="K144">
            <v>0.31674760843870792</v>
          </cell>
          <cell r="L144">
            <v>0.23952510574954217</v>
          </cell>
          <cell r="M144">
            <v>0.32364344741473783</v>
          </cell>
          <cell r="N144">
            <v>0.11449335637109163</v>
          </cell>
          <cell r="O144">
            <v>5.5904820259204523E-3</v>
          </cell>
        </row>
        <row r="145">
          <cell r="E145" t="str">
            <v>F6_S5_2_BDOC_VM_A</v>
          </cell>
          <cell r="F145">
            <v>1.63571766410301</v>
          </cell>
          <cell r="G145">
            <v>1.1533485115603499</v>
          </cell>
          <cell r="H145">
            <v>1.61897305271911</v>
          </cell>
          <cell r="I145">
            <v>0.46652235340113801</v>
          </cell>
          <cell r="J145">
            <v>0.10572699998367099</v>
          </cell>
          <cell r="K145">
            <v>0.32843832987737587</v>
          </cell>
          <cell r="L145">
            <v>0.23158266687250456</v>
          </cell>
          <cell r="M145">
            <v>0.32507615294546038</v>
          </cell>
          <cell r="N145">
            <v>9.3673759209268626E-2</v>
          </cell>
          <cell r="O145">
            <v>2.1229091095390555E-2</v>
          </cell>
        </row>
        <row r="146">
          <cell r="E146" t="str">
            <v>F6_S5_2_BDOC_VM_B</v>
          </cell>
          <cell r="F146">
            <v>1.8391892586867999</v>
          </cell>
          <cell r="G146">
            <v>1.20207284416878</v>
          </cell>
          <cell r="H146">
            <v>1.6983761030900999</v>
          </cell>
          <cell r="I146">
            <v>0.481612340965972</v>
          </cell>
          <cell r="J146">
            <v>0</v>
          </cell>
          <cell r="K146">
            <v>0.35225071889619869</v>
          </cell>
          <cell r="L146">
            <v>0.2302269989475608</v>
          </cell>
          <cell r="M146">
            <v>0.32528147956712833</v>
          </cell>
          <cell r="N146">
            <v>9.2240802589112242E-2</v>
          </cell>
          <cell r="O146">
            <v>0</v>
          </cell>
        </row>
        <row r="147">
          <cell r="E147" t="str">
            <v>F6_S5_2_DOC_VM_A</v>
          </cell>
          <cell r="F147">
            <v>1.3837793771492</v>
          </cell>
          <cell r="G147">
            <v>0.91218162978797701</v>
          </cell>
          <cell r="H147">
            <v>1.8345241286995799</v>
          </cell>
          <cell r="I147">
            <v>0.36561103709103399</v>
          </cell>
          <cell r="J147">
            <v>0.10832529332698899</v>
          </cell>
          <cell r="K147">
            <v>0.30053273518743878</v>
          </cell>
          <cell r="L147">
            <v>0.19810993335707044</v>
          </cell>
          <cell r="M147">
            <v>0.39842663019105867</v>
          </cell>
          <cell r="N147">
            <v>7.9404337718958121E-2</v>
          </cell>
          <cell r="O147">
            <v>2.3526363545473973E-2</v>
          </cell>
        </row>
        <row r="148">
          <cell r="E148" t="str">
            <v>F6_S5_2_DOC_VM_B</v>
          </cell>
          <cell r="F148">
            <v>2.0627888916568899</v>
          </cell>
          <cell r="G148">
            <v>1.4661912449476699</v>
          </cell>
          <cell r="H148">
            <v>3.2438955968081502</v>
          </cell>
          <cell r="I148">
            <v>0.569239541406385</v>
          </cell>
          <cell r="J148">
            <v>0</v>
          </cell>
          <cell r="K148">
            <v>0.28095294263923359</v>
          </cell>
          <cell r="L148">
            <v>0.19969602629043384</v>
          </cell>
          <cell r="M148">
            <v>0.44182030319431037</v>
          </cell>
          <cell r="N148">
            <v>7.7530727876022165E-2</v>
          </cell>
          <cell r="O148">
            <v>0</v>
          </cell>
        </row>
        <row r="149">
          <cell r="E149" t="str">
            <v>F6_S5_3_BDOC_VM_A</v>
          </cell>
          <cell r="F149">
            <v>1.39588047978962</v>
          </cell>
          <cell r="G149">
            <v>0.91698494046205603</v>
          </cell>
          <cell r="H149">
            <v>1.0380527832416899</v>
          </cell>
          <cell r="I149">
            <v>0.370836831609684</v>
          </cell>
          <cell r="J149">
            <v>0</v>
          </cell>
          <cell r="K149">
            <v>0.37505974106943607</v>
          </cell>
          <cell r="L149">
            <v>0.24638508763021422</v>
          </cell>
          <cell r="M149">
            <v>0.27891485964307905</v>
          </cell>
          <cell r="N149">
            <v>9.9640311657270594E-2</v>
          </cell>
          <cell r="O149">
            <v>0</v>
          </cell>
        </row>
        <row r="150">
          <cell r="E150" t="str">
            <v>F6_S5_3_BDOC_VM_B</v>
          </cell>
          <cell r="F150">
            <v>1.82372658148648</v>
          </cell>
          <cell r="G150">
            <v>1.2154210450843299</v>
          </cell>
          <cell r="H150">
            <v>1.59510973439479</v>
          </cell>
          <cell r="I150">
            <v>0.48902773222373902</v>
          </cell>
          <cell r="J150">
            <v>0</v>
          </cell>
          <cell r="K150">
            <v>0.35596820171316618</v>
          </cell>
          <cell r="L150">
            <v>0.23723470839053151</v>
          </cell>
          <cell r="M150">
            <v>0.31134510482644345</v>
          </cell>
          <cell r="N150">
            <v>9.5451985069858816E-2</v>
          </cell>
          <cell r="O150">
            <v>0</v>
          </cell>
        </row>
        <row r="151">
          <cell r="E151" t="str">
            <v>F6_S5_3_DOC_VM_A</v>
          </cell>
          <cell r="F151">
            <v>1.5990626878817999</v>
          </cell>
          <cell r="G151">
            <v>1.09076800718097</v>
          </cell>
          <cell r="H151">
            <v>1.9986516064958399</v>
          </cell>
          <cell r="I151">
            <v>0.428897245367723</v>
          </cell>
          <cell r="J151">
            <v>0</v>
          </cell>
          <cell r="K151">
            <v>0.31247685914605455</v>
          </cell>
          <cell r="L151">
            <v>0.21314971797159768</v>
          </cell>
          <cell r="M151">
            <v>0.39056153411491557</v>
          </cell>
          <cell r="N151">
            <v>8.3811888767432327E-2</v>
          </cell>
          <cell r="O151">
            <v>0</v>
          </cell>
        </row>
        <row r="152">
          <cell r="E152" t="str">
            <v>F6_S5_3_DOC_VM_B</v>
          </cell>
          <cell r="F152">
            <v>1.83944585390697</v>
          </cell>
          <cell r="G152">
            <v>1.16716640603216</v>
          </cell>
          <cell r="H152">
            <v>2.0945748678701799</v>
          </cell>
          <cell r="I152">
            <v>0.47840760581977998</v>
          </cell>
          <cell r="J152">
            <v>0</v>
          </cell>
          <cell r="K152">
            <v>0.32967373827714441</v>
          </cell>
          <cell r="L152">
            <v>0.20918479956930663</v>
          </cell>
          <cell r="M152">
            <v>0.37539910474964239</v>
          </cell>
          <cell r="N152">
            <v>8.5742357403906511E-2</v>
          </cell>
          <cell r="O152">
            <v>0</v>
          </cell>
        </row>
        <row r="153">
          <cell r="E153" t="str">
            <v>F6_S5_4_BDOC_VM_A</v>
          </cell>
          <cell r="F153">
            <v>1.2153602723296</v>
          </cell>
          <cell r="G153">
            <v>0.85226622413515996</v>
          </cell>
          <cell r="H153">
            <v>1.05911035772065</v>
          </cell>
          <cell r="I153">
            <v>0.34054303828296301</v>
          </cell>
          <cell r="J153">
            <v>0</v>
          </cell>
          <cell r="K153">
            <v>0.35052268926128699</v>
          </cell>
          <cell r="L153">
            <v>0.24580254567462326</v>
          </cell>
          <cell r="M153">
            <v>0.30545856999351284</v>
          </cell>
          <cell r="N153">
            <v>9.8216195070577023E-2</v>
          </cell>
          <cell r="O153">
            <v>0</v>
          </cell>
        </row>
        <row r="154">
          <cell r="E154" t="str">
            <v>F6_S5_4_BDOC_VM_B</v>
          </cell>
          <cell r="F154">
            <v>2.02075887136411</v>
          </cell>
          <cell r="G154">
            <v>1.4364946591549299</v>
          </cell>
          <cell r="H154">
            <v>1.80663768934835</v>
          </cell>
          <cell r="I154">
            <v>0.56151160005659695</v>
          </cell>
          <cell r="J154">
            <v>1.32716833621985E-2</v>
          </cell>
          <cell r="K154">
            <v>0.34609890827563083</v>
          </cell>
          <cell r="L154">
            <v>0.24603095417400414</v>
          </cell>
          <cell r="M154">
            <v>0.30942599871452309</v>
          </cell>
          <cell r="N154">
            <v>9.6171074400629969E-2</v>
          </cell>
          <cell r="O154">
            <v>2.2730644352119285E-3</v>
          </cell>
        </row>
        <row r="155">
          <cell r="E155" t="str">
            <v>F6_S5_4_DOC_VM_A</v>
          </cell>
          <cell r="F155">
            <v>1.4386020731628</v>
          </cell>
          <cell r="G155">
            <v>1.0034743411565701</v>
          </cell>
          <cell r="H155">
            <v>1.66953334542988</v>
          </cell>
          <cell r="I155">
            <v>0.39118552138444002</v>
          </cell>
          <cell r="J155">
            <v>0.104811346737231</v>
          </cell>
          <cell r="K155">
            <v>0.31222328409305816</v>
          </cell>
          <cell r="L155">
            <v>0.21778646099835455</v>
          </cell>
          <cell r="M155">
            <v>0.36234285612210276</v>
          </cell>
          <cell r="N155">
            <v>8.4899938944049735E-2</v>
          </cell>
          <cell r="O155">
            <v>2.2747459842434977E-2</v>
          </cell>
        </row>
        <row r="156">
          <cell r="E156" t="str">
            <v>F6_S5_4_DOC_VM_B</v>
          </cell>
          <cell r="F156">
            <v>1.3417952047644599</v>
          </cell>
          <cell r="G156">
            <v>1.0402520498545</v>
          </cell>
          <cell r="H156">
            <v>1.13542250477683</v>
          </cell>
          <cell r="I156">
            <v>0.366999974932888</v>
          </cell>
          <cell r="J156">
            <v>0.65578978162970303</v>
          </cell>
          <cell r="K156">
            <v>0.29553271130168579</v>
          </cell>
          <cell r="L156">
            <v>0.22911731062908602</v>
          </cell>
          <cell r="M156">
            <v>0.25007876769730403</v>
          </cell>
          <cell r="N156">
            <v>8.0832378334968327E-2</v>
          </cell>
          <cell r="O156">
            <v>0.14443883203695584</v>
          </cell>
        </row>
        <row r="157">
          <cell r="E157" t="str">
            <v>F6_S5_5_BDOC_VM_A</v>
          </cell>
          <cell r="F157">
            <v>1.02953907200186</v>
          </cell>
          <cell r="G157">
            <v>0.77020345314893601</v>
          </cell>
          <cell r="H157">
            <v>0.74423972600007005</v>
          </cell>
          <cell r="I157">
            <v>0.28854269790315301</v>
          </cell>
          <cell r="J157">
            <v>4.1325636794292402E-2</v>
          </cell>
          <cell r="K157">
            <v>0.35824377129124746</v>
          </cell>
          <cell r="L157">
            <v>0.26800400025723159</v>
          </cell>
          <cell r="M157">
            <v>0.25896952669179324</v>
          </cell>
          <cell r="N157">
            <v>0.10040281819939506</v>
          </cell>
          <cell r="O157">
            <v>1.4379883560332618E-2</v>
          </cell>
        </row>
        <row r="158">
          <cell r="E158" t="str">
            <v>F6_S5_5_BDOC_VM_B</v>
          </cell>
          <cell r="F158">
            <v>1.79653122423055</v>
          </cell>
          <cell r="G158">
            <v>1.2140656118486901</v>
          </cell>
          <cell r="H158">
            <v>1.5393186704048001</v>
          </cell>
          <cell r="I158">
            <v>0.491243412570469</v>
          </cell>
          <cell r="J158">
            <v>0</v>
          </cell>
          <cell r="K158">
            <v>0.35637266213529667</v>
          </cell>
          <cell r="L158">
            <v>0.2408306564706342</v>
          </cell>
          <cell r="M158">
            <v>0.30535015759699674</v>
          </cell>
          <cell r="N158">
            <v>9.7446523797072401E-2</v>
          </cell>
          <cell r="O158">
            <v>0</v>
          </cell>
        </row>
        <row r="159">
          <cell r="E159" t="str">
            <v>F6_S5_5_DOC_VM_A</v>
          </cell>
          <cell r="F159">
            <v>1.4225987819644299</v>
          </cell>
          <cell r="G159">
            <v>0.99959986816511004</v>
          </cell>
          <cell r="H159">
            <v>1.8310259711866399</v>
          </cell>
          <cell r="I159">
            <v>0.40093603011694001</v>
          </cell>
          <cell r="J159">
            <v>7.4771524413837706E-2</v>
          </cell>
          <cell r="K159">
            <v>0.30082875563966843</v>
          </cell>
          <cell r="L159">
            <v>0.21137961615744266</v>
          </cell>
          <cell r="M159">
            <v>0.38719649660839145</v>
          </cell>
          <cell r="N159">
            <v>8.4783628778759515E-2</v>
          </cell>
          <cell r="O159">
            <v>1.5811502815737895E-2</v>
          </cell>
        </row>
        <row r="160">
          <cell r="E160" t="str">
            <v>F6_S5_5_DOC_VM_B</v>
          </cell>
          <cell r="F160">
            <v>1.2340282242131899</v>
          </cell>
          <cell r="G160">
            <v>0.82897104490062301</v>
          </cell>
          <cell r="H160">
            <v>1.50690349270552</v>
          </cell>
          <cell r="I160">
            <v>0.32919586324507499</v>
          </cell>
          <cell r="J160">
            <v>0</v>
          </cell>
          <cell r="K160">
            <v>0.3164906412678406</v>
          </cell>
          <cell r="L160">
            <v>0.21260581601393311</v>
          </cell>
          <cell r="M160">
            <v>0.38647483370098856</v>
          </cell>
          <cell r="N160">
            <v>8.4428709017237827E-2</v>
          </cell>
          <cell r="O160">
            <v>0</v>
          </cell>
        </row>
        <row r="161">
          <cell r="E161" t="str">
            <v>F6_S6_1_BDOC_NM_A</v>
          </cell>
          <cell r="F161">
            <v>0.85594701312367605</v>
          </cell>
          <cell r="G161">
            <v>0.74242390512796697</v>
          </cell>
          <cell r="H161">
            <v>0.49232413404369002</v>
          </cell>
          <cell r="I161">
            <v>0.363499360146399</v>
          </cell>
          <cell r="J161">
            <v>0</v>
          </cell>
          <cell r="K161">
            <v>0.34876903344917792</v>
          </cell>
          <cell r="L161">
            <v>0.30251226282815674</v>
          </cell>
          <cell r="M161">
            <v>0.20060518903792382</v>
          </cell>
          <cell r="N161">
            <v>0.14811351468474149</v>
          </cell>
          <cell r="O161">
            <v>0</v>
          </cell>
        </row>
        <row r="162">
          <cell r="E162" t="str">
            <v>F6_S6_1_BDOC_NM_B</v>
          </cell>
          <cell r="F162">
            <v>2.27753988672842</v>
          </cell>
          <cell r="G162">
            <v>1.5083867597698899</v>
          </cell>
          <cell r="H162">
            <v>2.4357235671773698</v>
          </cell>
          <cell r="I162">
            <v>0.58115479569442696</v>
          </cell>
          <cell r="J162">
            <v>3.7440438907464402E-2</v>
          </cell>
          <cell r="K162">
            <v>0.33296171956839982</v>
          </cell>
          <cell r="L162">
            <v>0.22051646701504163</v>
          </cell>
          <cell r="M162">
            <v>0.35608715880081532</v>
          </cell>
          <cell r="N162">
            <v>8.4961102651771994E-2</v>
          </cell>
          <cell r="O162">
            <v>5.4735519639711469E-3</v>
          </cell>
        </row>
        <row r="163">
          <cell r="E163" t="str">
            <v>F6_S6_1_BDOC_VM_A</v>
          </cell>
          <cell r="F163">
            <v>1.7897522052877901</v>
          </cell>
          <cell r="G163">
            <v>1.19384882776159</v>
          </cell>
          <cell r="H163">
            <v>1.65902291902483</v>
          </cell>
          <cell r="I163">
            <v>0.45423233417574699</v>
          </cell>
          <cell r="J163">
            <v>0</v>
          </cell>
          <cell r="K163">
            <v>0.35114825782239412</v>
          </cell>
          <cell r="L163">
            <v>0.23423238967563112</v>
          </cell>
          <cell r="M163">
            <v>0.32549925402065166</v>
          </cell>
          <cell r="N163">
            <v>8.9120098481323115E-2</v>
          </cell>
          <cell r="O163">
            <v>0</v>
          </cell>
        </row>
        <row r="164">
          <cell r="E164" t="str">
            <v>F6_S6_1_BDOC_VM_B</v>
          </cell>
          <cell r="F164">
            <v>0.96192005999824604</v>
          </cell>
          <cell r="G164">
            <v>0.81850824614866602</v>
          </cell>
          <cell r="H164">
            <v>0.525961122011944</v>
          </cell>
          <cell r="I164">
            <v>0.41882446052738798</v>
          </cell>
          <cell r="J164">
            <v>3.5247590129864399E-2</v>
          </cell>
          <cell r="K164">
            <v>0.34846349691167899</v>
          </cell>
          <cell r="L164">
            <v>0.29651138131429505</v>
          </cell>
          <cell r="M164">
            <v>0.19053376620111911</v>
          </cell>
          <cell r="N164">
            <v>0.1517226245471866</v>
          </cell>
          <cell r="O164">
            <v>1.2768731025720086E-2</v>
          </cell>
        </row>
        <row r="165">
          <cell r="E165" t="str">
            <v>F6_S6_1_DOC_NM_A</v>
          </cell>
          <cell r="F165">
            <v>2.6018453550993499</v>
          </cell>
          <cell r="G165">
            <v>1.7580609133039899</v>
          </cell>
          <cell r="H165">
            <v>2.6496185721674799</v>
          </cell>
          <cell r="I165">
            <v>0.65324578855999205</v>
          </cell>
          <cell r="J165">
            <v>1.7819735743527802E-2</v>
          </cell>
          <cell r="K165">
            <v>0.3387559069675653</v>
          </cell>
          <cell r="L165">
            <v>0.22889658604163213</v>
          </cell>
          <cell r="M165">
            <v>0.34497589980647664</v>
          </cell>
          <cell r="N165">
            <v>8.5051507439777338E-2</v>
          </cell>
          <cell r="O165">
            <v>2.3200997445486531E-3</v>
          </cell>
        </row>
        <row r="166">
          <cell r="E166" t="str">
            <v>F6_S6_1_DOC_NM_B</v>
          </cell>
          <cell r="F166">
            <v>0.99533379054677196</v>
          </cell>
          <cell r="G166">
            <v>0.91811003421509896</v>
          </cell>
          <cell r="H166">
            <v>0.53053602969237101</v>
          </cell>
          <cell r="I166">
            <v>0.49947148738455799</v>
          </cell>
          <cell r="J166">
            <v>1.9177831886620599E-2</v>
          </cell>
          <cell r="K166">
            <v>0.33596300184108718</v>
          </cell>
          <cell r="L166">
            <v>0.30989704764859327</v>
          </cell>
          <cell r="M166">
            <v>0.17907608363460398</v>
          </cell>
          <cell r="N166">
            <v>0.16859061937761421</v>
          </cell>
          <cell r="O166">
            <v>6.4732474981015033E-3</v>
          </cell>
        </row>
        <row r="167">
          <cell r="E167" t="str">
            <v>F6_S6_1_DOC_VM_A</v>
          </cell>
          <cell r="F167">
            <v>2.5349544367625501</v>
          </cell>
          <cell r="G167">
            <v>1.68712362675559</v>
          </cell>
          <cell r="H167">
            <v>2.68353489877402</v>
          </cell>
          <cell r="I167">
            <v>0.64027067372964397</v>
          </cell>
          <cell r="J167">
            <v>0</v>
          </cell>
          <cell r="K167">
            <v>0.33593871295091693</v>
          </cell>
          <cell r="L167">
            <v>0.22358198299027082</v>
          </cell>
          <cell r="M167">
            <v>0.35562897974779556</v>
          </cell>
          <cell r="N167">
            <v>8.4850324311016703E-2</v>
          </cell>
          <cell r="O167">
            <v>0</v>
          </cell>
        </row>
        <row r="168">
          <cell r="E168" t="str">
            <v>F6_S6_1_DOC_VM_B</v>
          </cell>
          <cell r="F168">
            <v>2.4177291923495901</v>
          </cell>
          <cell r="G168">
            <v>1.7048583883203801</v>
          </cell>
          <cell r="H168">
            <v>2.3457308668516101</v>
          </cell>
          <cell r="I168">
            <v>0.66779339867480203</v>
          </cell>
          <cell r="J168">
            <v>5.1977814864265601E-2</v>
          </cell>
          <cell r="K168">
            <v>0.33635211945768057</v>
          </cell>
          <cell r="L168">
            <v>0.23717823075523758</v>
          </cell>
          <cell r="M168">
            <v>0.32633578286577503</v>
          </cell>
          <cell r="N168">
            <v>9.2902764178412436E-2</v>
          </cell>
          <cell r="O168">
            <v>7.2311027428942701E-3</v>
          </cell>
        </row>
        <row r="169">
          <cell r="E169" t="str">
            <v>F6_S6_2_BDOC_VM_A</v>
          </cell>
          <cell r="F169">
            <v>1.7490039557071499</v>
          </cell>
          <cell r="G169">
            <v>1.1669980925396499</v>
          </cell>
          <cell r="H169">
            <v>1.32067723792581</v>
          </cell>
          <cell r="I169">
            <v>0.46348415594758602</v>
          </cell>
          <cell r="J169">
            <v>0</v>
          </cell>
          <cell r="K169">
            <v>0.37211556092572651</v>
          </cell>
          <cell r="L169">
            <v>0.24828883227371962</v>
          </cell>
          <cell r="M169">
            <v>0.28098538576140791</v>
          </cell>
          <cell r="N169">
            <v>9.8610221039146045E-2</v>
          </cell>
          <cell r="O169">
            <v>0</v>
          </cell>
        </row>
        <row r="170">
          <cell r="E170" t="str">
            <v>F6_S6_2_BDOC_VM_B</v>
          </cell>
          <cell r="F170">
            <v>2.22190443655946</v>
          </cell>
          <cell r="G170">
            <v>1.45591054314429</v>
          </cell>
          <cell r="H170">
            <v>1.8988036057437301</v>
          </cell>
          <cell r="I170">
            <v>0.58979453388867098</v>
          </cell>
          <cell r="J170">
            <v>0</v>
          </cell>
          <cell r="K170">
            <v>0.36032364253899696</v>
          </cell>
          <cell r="L170">
            <v>0.23610330916346831</v>
          </cell>
          <cell r="M170">
            <v>0.3079267588786116</v>
          </cell>
          <cell r="N170">
            <v>9.5646289418923294E-2</v>
          </cell>
          <cell r="O170">
            <v>0</v>
          </cell>
        </row>
        <row r="171">
          <cell r="E171" t="str">
            <v>F6_S6_2_DOC_VM_A</v>
          </cell>
          <cell r="F171">
            <v>1.8033705916774001</v>
          </cell>
          <cell r="G171">
            <v>1.20757988321909</v>
          </cell>
          <cell r="H171">
            <v>2.1959890690549502</v>
          </cell>
          <cell r="I171">
            <v>0.48433763761767901</v>
          </cell>
          <cell r="J171">
            <v>8.7950994978277207E-3</v>
          </cell>
          <cell r="K171">
            <v>0.31637679361845616</v>
          </cell>
          <cell r="L171">
            <v>0.2118534333731385</v>
          </cell>
          <cell r="M171">
            <v>0.38525635479203119</v>
          </cell>
          <cell r="N171">
            <v>8.4970437870836968E-2</v>
          </cell>
          <cell r="O171">
            <v>1.5429803455372048E-3</v>
          </cell>
        </row>
        <row r="172">
          <cell r="E172" t="str">
            <v>F6_S6_2_DOC_VM_B</v>
          </cell>
          <cell r="F172">
            <v>1.9419447137556101</v>
          </cell>
          <cell r="G172">
            <v>1.2533873885867199</v>
          </cell>
          <cell r="H172">
            <v>2.4043990383935401</v>
          </cell>
          <cell r="I172">
            <v>0.50823343145143196</v>
          </cell>
          <cell r="J172">
            <v>0</v>
          </cell>
          <cell r="K172">
            <v>0.31793647307619982</v>
          </cell>
          <cell r="L172">
            <v>0.20520541233883974</v>
          </cell>
          <cell r="M172">
            <v>0.39364980100605096</v>
          </cell>
          <cell r="N172">
            <v>8.3208313578909704E-2</v>
          </cell>
          <cell r="O172">
            <v>0</v>
          </cell>
        </row>
        <row r="173">
          <cell r="E173" t="str">
            <v>F6_S6_3_BDOC_VM_A</v>
          </cell>
          <cell r="F173">
            <v>1.6694383918119799</v>
          </cell>
          <cell r="G173">
            <v>1.1059651342700201</v>
          </cell>
          <cell r="H173">
            <v>1.5206925348594</v>
          </cell>
          <cell r="I173">
            <v>0.45077322386912599</v>
          </cell>
          <cell r="J173">
            <v>0</v>
          </cell>
          <cell r="K173">
            <v>0.35169251387519862</v>
          </cell>
          <cell r="L173">
            <v>0.23298832723475035</v>
          </cell>
          <cell r="M173">
            <v>0.32035694341225146</v>
          </cell>
          <cell r="N173">
            <v>9.4962215477799677E-2</v>
          </cell>
          <cell r="O173">
            <v>0</v>
          </cell>
        </row>
        <row r="174">
          <cell r="E174" t="str">
            <v>F6_S6_3_BDOC_VM_B</v>
          </cell>
          <cell r="F174">
            <v>1.5465606563615699</v>
          </cell>
          <cell r="G174">
            <v>1.0487826775442799</v>
          </cell>
          <cell r="H174">
            <v>1.2878836367939299</v>
          </cell>
          <cell r="I174">
            <v>0.419906230667631</v>
          </cell>
          <cell r="J174">
            <v>0</v>
          </cell>
          <cell r="K174">
            <v>0.3594033891096185</v>
          </cell>
          <cell r="L174">
            <v>0.24372535742351811</v>
          </cell>
          <cell r="M174">
            <v>0.29928974459463115</v>
          </cell>
          <cell r="N174">
            <v>9.7581508872232214E-2</v>
          </cell>
          <cell r="O174">
            <v>0</v>
          </cell>
        </row>
        <row r="175">
          <cell r="E175" t="str">
            <v>F6_S6_3_DOC_VM_A</v>
          </cell>
          <cell r="F175">
            <v>1.8316834502005901</v>
          </cell>
          <cell r="G175">
            <v>1.23430671585094</v>
          </cell>
          <cell r="H175">
            <v>2.1540753082240598</v>
          </cell>
          <cell r="I175">
            <v>0.495985482969939</v>
          </cell>
          <cell r="J175">
            <v>2.1301034464314202E-2</v>
          </cell>
          <cell r="K175">
            <v>0.31925589589888709</v>
          </cell>
          <cell r="L175">
            <v>0.21513526059311772</v>
          </cell>
          <cell r="M175">
            <v>0.37544764750996279</v>
          </cell>
          <cell r="N175">
            <v>8.644850162350344E-2</v>
          </cell>
          <cell r="O175">
            <v>3.7126943745290548E-3</v>
          </cell>
        </row>
        <row r="176">
          <cell r="E176" t="str">
            <v>F6_S6_3_DOC_VM_B</v>
          </cell>
          <cell r="F176">
            <v>1.0245797858452399</v>
          </cell>
          <cell r="G176">
            <v>0.793679720622818</v>
          </cell>
          <cell r="H176">
            <v>1.0988733928588701</v>
          </cell>
          <cell r="I176">
            <v>0.38805125017730602</v>
          </cell>
          <cell r="J176">
            <v>4.9674079237145198E-18</v>
          </cell>
          <cell r="K176">
            <v>0.30999174009681829</v>
          </cell>
          <cell r="L176">
            <v>0.240131770189527</v>
          </cell>
          <cell r="M176">
            <v>0.33246964258366579</v>
          </cell>
          <cell r="N176">
            <v>0.11740684712998892</v>
          </cell>
          <cell r="O176">
            <v>1.502914118857678E-18</v>
          </cell>
        </row>
        <row r="177">
          <cell r="E177" t="str">
            <v>F6_S6_4_BDOC_VM_A</v>
          </cell>
          <cell r="F177">
            <v>1.5909730249359699</v>
          </cell>
          <cell r="G177">
            <v>1.11943237796599</v>
          </cell>
          <cell r="H177">
            <v>1.3066587837150201</v>
          </cell>
          <cell r="I177">
            <v>0.43630831283224297</v>
          </cell>
          <cell r="J177">
            <v>4.12630274997089E-2</v>
          </cell>
          <cell r="K177">
            <v>0.35397153237382989</v>
          </cell>
          <cell r="L177">
            <v>0.24905965595076582</v>
          </cell>
          <cell r="M177">
            <v>0.29071518166057209</v>
          </cell>
          <cell r="N177">
            <v>9.7073124220245652E-2</v>
          </cell>
          <cell r="O177">
            <v>9.1805057945864733E-3</v>
          </cell>
        </row>
        <row r="178">
          <cell r="E178" t="str">
            <v>F6_S6_4_BDOC_VM_B</v>
          </cell>
          <cell r="F178">
            <v>1.29165950225492</v>
          </cell>
          <cell r="G178">
            <v>0.86045929597609305</v>
          </cell>
          <cell r="H178">
            <v>0.970902886655716</v>
          </cell>
          <cell r="I178">
            <v>0.344854602084958</v>
          </cell>
          <cell r="J178">
            <v>0</v>
          </cell>
          <cell r="K178">
            <v>0.37246412367923826</v>
          </cell>
          <cell r="L178">
            <v>0.24812283506442112</v>
          </cell>
          <cell r="M178">
            <v>0.27997045059054115</v>
          </cell>
          <cell r="N178">
            <v>9.9442590665799455E-2</v>
          </cell>
          <cell r="O178">
            <v>0</v>
          </cell>
        </row>
        <row r="179">
          <cell r="E179" t="str">
            <v>F6_S6_4_DOC_VM_A</v>
          </cell>
          <cell r="F179">
            <v>1.2944388979067301</v>
          </cell>
          <cell r="G179">
            <v>0.82339034541851797</v>
          </cell>
          <cell r="H179">
            <v>1.2959489272718601</v>
          </cell>
          <cell r="I179">
            <v>0.33562234015955</v>
          </cell>
          <cell r="J179">
            <v>4.00085196578151E-2</v>
          </cell>
          <cell r="K179">
            <v>0.34159387057911472</v>
          </cell>
          <cell r="L179">
            <v>0.21728727060336853</v>
          </cell>
          <cell r="M179">
            <v>0.34199235734921796</v>
          </cell>
          <cell r="N179">
            <v>8.8568517535527358E-2</v>
          </cell>
          <cell r="O179">
            <v>1.0557983932771464E-2</v>
          </cell>
        </row>
        <row r="180">
          <cell r="E180" t="str">
            <v>F6_S6_4_DOC_VM_B</v>
          </cell>
          <cell r="F180">
            <v>1.17177827398281</v>
          </cell>
          <cell r="G180">
            <v>0.81486431558587202</v>
          </cell>
          <cell r="H180">
            <v>0.89747359283888195</v>
          </cell>
          <cell r="I180">
            <v>0.313293516408852</v>
          </cell>
          <cell r="J180">
            <v>0</v>
          </cell>
          <cell r="K180">
            <v>0.36647736272788772</v>
          </cell>
          <cell r="L180">
            <v>0.25485139295333659</v>
          </cell>
          <cell r="M180">
            <v>0.28068770579231661</v>
          </cell>
          <cell r="N180">
            <v>9.798353852645901E-2</v>
          </cell>
          <cell r="O180">
            <v>0</v>
          </cell>
        </row>
        <row r="181">
          <cell r="E181" t="str">
            <v>F6_S6_5_BDOC_VM_A</v>
          </cell>
          <cell r="F181">
            <v>0.94729100777378195</v>
          </cell>
          <cell r="G181">
            <v>0.679285811406249</v>
          </cell>
          <cell r="H181">
            <v>0.64108578945460104</v>
          </cell>
          <cell r="I181">
            <v>0.25628875644823401</v>
          </cell>
          <cell r="J181">
            <v>0.20541837015728301</v>
          </cell>
          <cell r="K181">
            <v>0.34707317060890347</v>
          </cell>
          <cell r="L181">
            <v>0.24888009954667453</v>
          </cell>
          <cell r="M181">
            <v>0.23488418632963037</v>
          </cell>
          <cell r="N181">
            <v>9.3900343782365545E-2</v>
          </cell>
          <cell r="O181">
            <v>7.5262199732426094E-2</v>
          </cell>
        </row>
        <row r="182">
          <cell r="E182" t="str">
            <v>F6_S6_5_BDOC_VM_B</v>
          </cell>
          <cell r="F182">
            <v>1.94155994451194</v>
          </cell>
          <cell r="G182">
            <v>1.37172714902527</v>
          </cell>
          <cell r="H182">
            <v>1.7521798381893401</v>
          </cell>
          <cell r="I182">
            <v>0.53659813110177002</v>
          </cell>
          <cell r="J182">
            <v>9.1918969651499594E-2</v>
          </cell>
          <cell r="K182">
            <v>0.34098443786228189</v>
          </cell>
          <cell r="L182">
            <v>0.24090814817895817</v>
          </cell>
          <cell r="M182">
            <v>0.3077247544416169</v>
          </cell>
          <cell r="N182">
            <v>9.423948645463151E-2</v>
          </cell>
          <cell r="O182">
            <v>1.6143173062511635E-2</v>
          </cell>
        </row>
        <row r="183">
          <cell r="E183" t="str">
            <v>F6_S6_5_DOC_VM_A</v>
          </cell>
          <cell r="F183">
            <v>1.1911271574744799</v>
          </cell>
          <cell r="G183">
            <v>0.86448126666359004</v>
          </cell>
          <cell r="H183">
            <v>1.3214518803708799</v>
          </cell>
          <cell r="I183">
            <v>0.33003245121809199</v>
          </cell>
          <cell r="J183">
            <v>0.131720569549552</v>
          </cell>
          <cell r="K183">
            <v>0.31028525133835649</v>
          </cell>
          <cell r="L183">
            <v>0.22519492181905004</v>
          </cell>
          <cell r="M183">
            <v>0.34423447258292167</v>
          </cell>
          <cell r="N183">
            <v>8.5972518914894755E-2</v>
          </cell>
          <cell r="O183">
            <v>3.4312835344777096E-2</v>
          </cell>
        </row>
        <row r="184">
          <cell r="E184" t="str">
            <v>F6_S6_5_DOC_VM_B</v>
          </cell>
          <cell r="F184">
            <v>1.2748466954623101</v>
          </cell>
          <cell r="G184">
            <v>0.86757611941254598</v>
          </cell>
          <cell r="H184">
            <v>1.506954189142</v>
          </cell>
          <cell r="I184">
            <v>0.35266360515440198</v>
          </cell>
          <cell r="J184">
            <v>0.178145736645375</v>
          </cell>
          <cell r="K184">
            <v>0.30497365188949693</v>
          </cell>
          <cell r="L184">
            <v>0.20754484313379526</v>
          </cell>
          <cell r="M184">
            <v>0.3604992850737625</v>
          </cell>
          <cell r="N184">
            <v>8.4365522486176708E-2</v>
          </cell>
          <cell r="O184">
            <v>4.261669741676858E-2</v>
          </cell>
        </row>
        <row r="185">
          <cell r="E185" t="str">
            <v>F6_S7_1_BDOC_NM_A</v>
          </cell>
          <cell r="F185">
            <v>2.3494814123552898</v>
          </cell>
          <cell r="G185">
            <v>1.46836045339341</v>
          </cell>
          <cell r="H185">
            <v>1.7389741198670701</v>
          </cell>
          <cell r="I185">
            <v>0.56024772285955005</v>
          </cell>
          <cell r="J185">
            <v>4.2372719592877403E-2</v>
          </cell>
          <cell r="K185">
            <v>0.38144421811853407</v>
          </cell>
          <cell r="L185">
            <v>0.23839201370797106</v>
          </cell>
          <cell r="M185">
            <v>0.28232682326952269</v>
          </cell>
          <cell r="N185">
            <v>9.0957627276829003E-2</v>
          </cell>
          <cell r="O185">
            <v>6.8793176271431849E-3</v>
          </cell>
        </row>
        <row r="186">
          <cell r="E186" t="str">
            <v>F6_S7_1_BDOC_NM_B</v>
          </cell>
          <cell r="F186">
            <v>0.95645713468969895</v>
          </cell>
          <cell r="G186">
            <v>0.80080197183095903</v>
          </cell>
          <cell r="H186">
            <v>0.52955810686575899</v>
          </cell>
          <cell r="I186">
            <v>0.41372895336564902</v>
          </cell>
          <cell r="J186">
            <v>7.5641149649810502E-3</v>
          </cell>
          <cell r="K186">
            <v>0.35318249081173608</v>
          </cell>
          <cell r="L186">
            <v>0.29570508159779207</v>
          </cell>
          <cell r="M186">
            <v>0.19554525177239038</v>
          </cell>
          <cell r="N186">
            <v>0.15277404179542084</v>
          </cell>
          <cell r="O186">
            <v>2.7931340226606677E-3</v>
          </cell>
        </row>
        <row r="187">
          <cell r="E187" t="str">
            <v>F6_S7_1_BDOC_VM_A</v>
          </cell>
          <cell r="F187">
            <v>2.1803771240948402</v>
          </cell>
          <cell r="G187">
            <v>1.47223553227588</v>
          </cell>
          <cell r="H187">
            <v>1.9274217036676999</v>
          </cell>
          <cell r="I187">
            <v>0.57741411004564602</v>
          </cell>
          <cell r="J187">
            <v>0</v>
          </cell>
          <cell r="K187">
            <v>0.35410399854553259</v>
          </cell>
          <cell r="L187">
            <v>0.23909831148871635</v>
          </cell>
          <cell r="M187">
            <v>0.31302279069521555</v>
          </cell>
          <cell r="N187">
            <v>9.3774899270535464E-2</v>
          </cell>
          <cell r="O187">
            <v>0</v>
          </cell>
        </row>
        <row r="188">
          <cell r="E188" t="str">
            <v>F6_S7_1_BDOC_VM_B</v>
          </cell>
          <cell r="F188">
            <v>1.8308536530372801</v>
          </cell>
          <cell r="G188">
            <v>1.1912113318320701</v>
          </cell>
          <cell r="H188">
            <v>1.22181282329848</v>
          </cell>
          <cell r="I188">
            <v>0.453482732981634</v>
          </cell>
          <cell r="J188">
            <v>0</v>
          </cell>
          <cell r="K188">
            <v>0.38976221582285925</v>
          </cell>
          <cell r="L188">
            <v>0.25359163330063988</v>
          </cell>
          <cell r="M188">
            <v>0.26010624745434108</v>
          </cell>
          <cell r="N188">
            <v>9.6539903422159901E-2</v>
          </cell>
          <cell r="O188">
            <v>0</v>
          </cell>
        </row>
        <row r="189">
          <cell r="E189" t="str">
            <v>F6_S7_1_DOC_NM_A</v>
          </cell>
          <cell r="F189">
            <v>2.5283470380903399</v>
          </cell>
          <cell r="G189">
            <v>1.6665542517221501</v>
          </cell>
          <cell r="H189">
            <v>2.1734441815599101</v>
          </cell>
          <cell r="I189">
            <v>0.61954498257328905</v>
          </cell>
          <cell r="J189">
            <v>0</v>
          </cell>
          <cell r="K189">
            <v>0.36181835630561682</v>
          </cell>
          <cell r="L189">
            <v>0.23849175408597537</v>
          </cell>
          <cell r="M189">
            <v>0.31103008781894714</v>
          </cell>
          <cell r="N189">
            <v>8.865980178946066E-2</v>
          </cell>
          <cell r="O189">
            <v>0</v>
          </cell>
        </row>
        <row r="190">
          <cell r="E190" t="str">
            <v>F6_S7_1_DOC_NM_B</v>
          </cell>
          <cell r="F190">
            <v>0.95792080220860598</v>
          </cell>
          <cell r="G190">
            <v>0.85043444275677504</v>
          </cell>
          <cell r="H190">
            <v>0.49310200548737898</v>
          </cell>
          <cell r="I190">
            <v>0.45109444227364198</v>
          </cell>
          <cell r="J190">
            <v>1.5738540836021601E-2</v>
          </cell>
          <cell r="K190">
            <v>0.34603337128270995</v>
          </cell>
          <cell r="L190">
            <v>0.3072056652319935</v>
          </cell>
          <cell r="M190">
            <v>0.17812511112782486</v>
          </cell>
          <cell r="N190">
            <v>0.16295055944807604</v>
          </cell>
          <cell r="O190">
            <v>5.6852929093956237E-3</v>
          </cell>
        </row>
        <row r="191">
          <cell r="E191" t="str">
            <v>F6_S7_1_DOC_VM_A</v>
          </cell>
          <cell r="F191">
            <v>3.7621188916192998</v>
          </cell>
          <cell r="G191">
            <v>2.4950309980725498</v>
          </cell>
          <cell r="H191">
            <v>4.5692363115330599</v>
          </cell>
          <cell r="I191">
            <v>0.99685908111648003</v>
          </cell>
          <cell r="J191">
            <v>0.104237141315485</v>
          </cell>
          <cell r="K191">
            <v>0.31541600800497033</v>
          </cell>
          <cell r="L191">
            <v>0.2091833724377514</v>
          </cell>
          <cell r="M191">
            <v>0.3830847239372554</v>
          </cell>
          <cell r="N191">
            <v>8.3576654796767305E-2</v>
          </cell>
          <cell r="O191">
            <v>8.7392408232555337E-3</v>
          </cell>
        </row>
        <row r="192">
          <cell r="E192" t="str">
            <v>F6_S7_1_DOC_VM_B</v>
          </cell>
          <cell r="F192">
            <v>2.4782369623238401</v>
          </cell>
          <cell r="G192">
            <v>1.74424024783456</v>
          </cell>
          <cell r="H192">
            <v>2.54296757494193</v>
          </cell>
          <cell r="I192">
            <v>0.64624632899849799</v>
          </cell>
          <cell r="J192">
            <v>1.30079294264203E-2</v>
          </cell>
          <cell r="K192">
            <v>0.33378281702677237</v>
          </cell>
          <cell r="L192">
            <v>0.23492403363549594</v>
          </cell>
          <cell r="M192">
            <v>0.34250109802895506</v>
          </cell>
          <cell r="N192">
            <v>8.7040070608930709E-2</v>
          </cell>
          <cell r="O192">
            <v>1.7519806998458664E-3</v>
          </cell>
        </row>
        <row r="193">
          <cell r="E193" t="str">
            <v>F6_S7_2_BDOC_VM_B</v>
          </cell>
          <cell r="F193">
            <v>2.0367340947366901</v>
          </cell>
          <cell r="G193">
            <v>1.3038947098642699</v>
          </cell>
          <cell r="H193">
            <v>1.79983702873254</v>
          </cell>
          <cell r="I193">
            <v>0.52138391555783303</v>
          </cell>
          <cell r="J193">
            <v>0</v>
          </cell>
          <cell r="K193">
            <v>0.35972944975014753</v>
          </cell>
          <cell r="L193">
            <v>0.23029482725492498</v>
          </cell>
          <cell r="M193">
            <v>0.31788851851552091</v>
          </cell>
          <cell r="N193">
            <v>9.208720447940659E-2</v>
          </cell>
          <cell r="O193">
            <v>0</v>
          </cell>
        </row>
        <row r="194">
          <cell r="E194" t="str">
            <v>F6_S7_2_DOC_VM_A</v>
          </cell>
          <cell r="F194">
            <v>2.9437752842907701</v>
          </cell>
          <cell r="G194">
            <v>1.86746371919319</v>
          </cell>
          <cell r="H194">
            <v>3.4712877108306102</v>
          </cell>
          <cell r="I194">
            <v>0.76861833318946304</v>
          </cell>
          <cell r="J194">
            <v>0.17163743707252799</v>
          </cell>
          <cell r="K194">
            <v>0.31918515797306318</v>
          </cell>
          <cell r="L194">
            <v>0.20248376477664801</v>
          </cell>
          <cell r="M194">
            <v>0.37638182583571844</v>
          </cell>
          <cell r="N194">
            <v>8.3339093649323112E-2</v>
          </cell>
          <cell r="O194">
            <v>1.8610157765247156E-2</v>
          </cell>
        </row>
        <row r="195">
          <cell r="E195" t="str">
            <v>F6_S7_3_BDOC_VM_A</v>
          </cell>
          <cell r="F195">
            <v>2.53132304960398</v>
          </cell>
          <cell r="G195">
            <v>1.7462913110823901</v>
          </cell>
          <cell r="H195">
            <v>2.4854570903319799</v>
          </cell>
          <cell r="I195">
            <v>0.68014043463535201</v>
          </cell>
          <cell r="J195">
            <v>0</v>
          </cell>
          <cell r="K195">
            <v>0.34008477636958551</v>
          </cell>
          <cell r="L195">
            <v>0.23461528946236918</v>
          </cell>
          <cell r="M195">
            <v>0.33392265711561075</v>
          </cell>
          <cell r="N195">
            <v>9.1377277052434536E-2</v>
          </cell>
          <cell r="O195">
            <v>0</v>
          </cell>
        </row>
        <row r="196">
          <cell r="E196" t="str">
            <v>F6_S7_3_BDOC_VM_B</v>
          </cell>
          <cell r="F196">
            <v>1.7119195459386101</v>
          </cell>
          <cell r="G196">
            <v>1.0951653328026401</v>
          </cell>
          <cell r="H196">
            <v>1.3128822369209701</v>
          </cell>
          <cell r="I196">
            <v>0.45611039461078401</v>
          </cell>
          <cell r="J196">
            <v>0</v>
          </cell>
          <cell r="K196">
            <v>0.37410195568048382</v>
          </cell>
          <cell r="L196">
            <v>0.23932403468780047</v>
          </cell>
          <cell r="M196">
            <v>0.28690122358584019</v>
          </cell>
          <cell r="N196">
            <v>9.9672786045875553E-2</v>
          </cell>
          <cell r="O196">
            <v>0</v>
          </cell>
        </row>
        <row r="197">
          <cell r="E197" t="str">
            <v>F6_S7_3_DOC_VM_A</v>
          </cell>
          <cell r="F197">
            <v>1.8404092746246401</v>
          </cell>
          <cell r="G197">
            <v>1.19238641697973</v>
          </cell>
          <cell r="H197">
            <v>2.1597285974059801</v>
          </cell>
          <cell r="I197">
            <v>0.484664112194788</v>
          </cell>
          <cell r="J197">
            <v>0</v>
          </cell>
          <cell r="K197">
            <v>0.32417618450604224</v>
          </cell>
          <cell r="L197">
            <v>0.21003115146339224</v>
          </cell>
          <cell r="M197">
            <v>0.3804222169106663</v>
          </cell>
          <cell r="N197">
            <v>8.5370447119899134E-2</v>
          </cell>
          <cell r="O197">
            <v>0</v>
          </cell>
        </row>
        <row r="198">
          <cell r="E198" t="str">
            <v>F6_S7_3_DOC_VM_B</v>
          </cell>
          <cell r="F198">
            <v>1.7187410460635</v>
          </cell>
          <cell r="G198">
            <v>1.11736709573407</v>
          </cell>
          <cell r="H198">
            <v>1.7202726523785501</v>
          </cell>
          <cell r="I198">
            <v>0.43321329773107098</v>
          </cell>
          <cell r="J198">
            <v>0</v>
          </cell>
          <cell r="K198">
            <v>0.34446510365466204</v>
          </cell>
          <cell r="L198">
            <v>0.22393947787183116</v>
          </cell>
          <cell r="M198">
            <v>0.3447720637573955</v>
          </cell>
          <cell r="N198">
            <v>8.6823354716111231E-2</v>
          </cell>
          <cell r="O198">
            <v>0</v>
          </cell>
        </row>
        <row r="199">
          <cell r="E199" t="str">
            <v>F6_S7_4_BDOC_VM_A</v>
          </cell>
          <cell r="F199">
            <v>1.16472367721425</v>
          </cell>
          <cell r="G199">
            <v>0.73035606664457997</v>
          </cell>
          <cell r="H199">
            <v>0.76570875803878402</v>
          </cell>
          <cell r="I199">
            <v>0.30384597003267999</v>
          </cell>
          <cell r="J199">
            <v>0</v>
          </cell>
          <cell r="K199">
            <v>0.39287260815526115</v>
          </cell>
          <cell r="L199">
            <v>0.24635619451899582</v>
          </cell>
          <cell r="M199">
            <v>0.25828100067264809</v>
          </cell>
          <cell r="N199">
            <v>0.10249019665309489</v>
          </cell>
          <cell r="O199">
            <v>0</v>
          </cell>
        </row>
        <row r="200">
          <cell r="E200" t="str">
            <v>F6_S7_4_BDOC_VM_B</v>
          </cell>
          <cell r="F200">
            <v>2.0380951303091002</v>
          </cell>
          <cell r="G200">
            <v>1.4051420774561501</v>
          </cell>
          <cell r="H200">
            <v>1.82055819290204</v>
          </cell>
          <cell r="I200">
            <v>0.55526241254082898</v>
          </cell>
          <cell r="J200">
            <v>0.17910659372851101</v>
          </cell>
          <cell r="K200">
            <v>0.33978647333376311</v>
          </cell>
          <cell r="L200">
            <v>0.23426201453083897</v>
          </cell>
          <cell r="M200">
            <v>0.30351922178002316</v>
          </cell>
          <cell r="N200">
            <v>9.2572056194173483E-2</v>
          </cell>
          <cell r="O200">
            <v>2.9860234161201319E-2</v>
          </cell>
        </row>
        <row r="201">
          <cell r="E201" t="str">
            <v>F6_S7_4_DOC_VM_A</v>
          </cell>
          <cell r="F201">
            <v>1.37484988247079</v>
          </cell>
          <cell r="G201">
            <v>0.88445247375661296</v>
          </cell>
          <cell r="H201">
            <v>1.3783013228990699</v>
          </cell>
          <cell r="I201">
            <v>0.35995304951446999</v>
          </cell>
          <cell r="J201">
            <v>0</v>
          </cell>
          <cell r="K201">
            <v>0.34392254464346289</v>
          </cell>
          <cell r="L201">
            <v>0.2212482608238813</v>
          </cell>
          <cell r="M201">
            <v>0.34478593212300801</v>
          </cell>
          <cell r="N201">
            <v>9.0043262409647898E-2</v>
          </cell>
          <cell r="O201">
            <v>0</v>
          </cell>
        </row>
        <row r="202">
          <cell r="E202" t="str">
            <v>F6_S7_4_DOC_VM_B</v>
          </cell>
          <cell r="F202">
            <v>1.1451234796535199</v>
          </cell>
          <cell r="G202">
            <v>0.82186034594363999</v>
          </cell>
          <cell r="H202">
            <v>0.75340605689210405</v>
          </cell>
          <cell r="I202">
            <v>0.31832644330722898</v>
          </cell>
          <cell r="J202">
            <v>0.119175016861371</v>
          </cell>
          <cell r="K202">
            <v>0.362622824979696</v>
          </cell>
          <cell r="L202">
            <v>0.26025605594520385</v>
          </cell>
          <cell r="M202">
            <v>0.23857884111300484</v>
          </cell>
          <cell r="N202">
            <v>0.10080348206005943</v>
          </cell>
          <cell r="O202">
            <v>3.773879590203582E-2</v>
          </cell>
        </row>
        <row r="203">
          <cell r="E203" t="str">
            <v>F6_S7_5_BDOC_VM_A</v>
          </cell>
          <cell r="F203">
            <v>1.39131148526717</v>
          </cell>
          <cell r="G203">
            <v>0.978690271468447</v>
          </cell>
          <cell r="H203">
            <v>1.04008687122163</v>
          </cell>
          <cell r="I203">
            <v>0.39101969122278601</v>
          </cell>
          <cell r="J203">
            <v>0.17170032675062399</v>
          </cell>
          <cell r="K203">
            <v>0.350208532367218</v>
          </cell>
          <cell r="L203">
            <v>0.24634719632694069</v>
          </cell>
          <cell r="M203">
            <v>0.26180140145611835</v>
          </cell>
          <cell r="N203">
            <v>9.8423993217822608E-2</v>
          </cell>
          <cell r="O203">
            <v>4.3218876631900313E-2</v>
          </cell>
        </row>
        <row r="204">
          <cell r="E204" t="str">
            <v>F6_S7_5_BDOC_VM_B</v>
          </cell>
          <cell r="F204">
            <v>0.97085518311212105</v>
          </cell>
          <cell r="G204">
            <v>0.67078502502388104</v>
          </cell>
          <cell r="H204">
            <v>0.77477992763404102</v>
          </cell>
          <cell r="I204">
            <v>0.25409886490349698</v>
          </cell>
          <cell r="J204">
            <v>0.115668258980776</v>
          </cell>
          <cell r="K204">
            <v>0.34845295474955829</v>
          </cell>
          <cell r="L204">
            <v>0.24075374786801151</v>
          </cell>
          <cell r="M204">
            <v>0.27807891409645186</v>
          </cell>
          <cell r="N204">
            <v>9.1199492791817299E-2</v>
          </cell>
          <cell r="O204">
            <v>4.1514890494161197E-2</v>
          </cell>
        </row>
        <row r="205">
          <cell r="E205" t="str">
            <v>F6_S7_5_DOC_VM_A</v>
          </cell>
          <cell r="F205">
            <v>1.52801001567199</v>
          </cell>
          <cell r="G205">
            <v>1.07495974050386</v>
          </cell>
          <cell r="H205">
            <v>1.8656682378512299</v>
          </cell>
          <cell r="I205">
            <v>0.42485507565141201</v>
          </cell>
          <cell r="J205">
            <v>0.29023349672932602</v>
          </cell>
          <cell r="K205">
            <v>0.29477056632847431</v>
          </cell>
          <cell r="L205">
            <v>0.20737199903056963</v>
          </cell>
          <cell r="M205">
            <v>0.35990869000331699</v>
          </cell>
          <cell r="N205">
            <v>8.1959391609234725E-2</v>
          </cell>
          <cell r="O205">
            <v>5.598935302840443E-2</v>
          </cell>
        </row>
        <row r="206">
          <cell r="E206" t="str">
            <v>F6_S7_5_DOC_VM_B</v>
          </cell>
          <cell r="F206">
            <v>1.37711832065906</v>
          </cell>
          <cell r="G206">
            <v>0.95831070292759601</v>
          </cell>
          <cell r="H206">
            <v>1.0243391517696201</v>
          </cell>
          <cell r="I206">
            <v>0.36076427857073301</v>
          </cell>
          <cell r="J206">
            <v>0.188323337320077</v>
          </cell>
          <cell r="K206">
            <v>0.35230727205203505</v>
          </cell>
          <cell r="L206">
            <v>0.24516399532402686</v>
          </cell>
          <cell r="M206">
            <v>0.26205600985929789</v>
          </cell>
          <cell r="N206">
            <v>9.2294087537988789E-2</v>
          </cell>
          <cell r="O206">
            <v>4.8178635226651348E-2</v>
          </cell>
        </row>
        <row r="207">
          <cell r="E207" t="str">
            <v>F6_S8_4_BDOC_NM_A</v>
          </cell>
          <cell r="F207">
            <v>0.907336278766947</v>
          </cell>
          <cell r="G207">
            <v>0.60353079888105698</v>
          </cell>
          <cell r="H207">
            <v>0.616414667637872</v>
          </cell>
          <cell r="I207">
            <v>0.25048749690274202</v>
          </cell>
          <cell r="J207">
            <v>0</v>
          </cell>
          <cell r="K207">
            <v>0.38159139359199934</v>
          </cell>
          <cell r="L207">
            <v>0.25382227516978767</v>
          </cell>
          <cell r="M207">
            <v>0.25924074409781372</v>
          </cell>
          <cell r="N207">
            <v>0.10534558714039918</v>
          </cell>
          <cell r="O207">
            <v>0</v>
          </cell>
        </row>
        <row r="208">
          <cell r="E208" t="str">
            <v>F6_S8_4_BDOC_NM_B</v>
          </cell>
          <cell r="F208">
            <v>1.9928799141225899</v>
          </cell>
          <cell r="G208">
            <v>1.3161072060904699</v>
          </cell>
          <cell r="H208">
            <v>1.8035542123030399</v>
          </cell>
          <cell r="I208">
            <v>0.53916586423741297</v>
          </cell>
          <cell r="J208">
            <v>0</v>
          </cell>
          <cell r="K208">
            <v>0.35261556282805162</v>
          </cell>
          <cell r="L208">
            <v>0.23286896512375518</v>
          </cell>
          <cell r="M208">
            <v>0.3191167110247764</v>
          </cell>
          <cell r="N208">
            <v>9.5398761023416753E-2</v>
          </cell>
          <cell r="O208">
            <v>0</v>
          </cell>
        </row>
        <row r="209">
          <cell r="E209" t="str">
            <v>F6_S8_4_DOC_NM_A</v>
          </cell>
          <cell r="F209">
            <v>1.9496174639777299</v>
          </cell>
          <cell r="G209">
            <v>1.3322279243516799</v>
          </cell>
          <cell r="H209">
            <v>2.1911550288594199</v>
          </cell>
          <cell r="I209">
            <v>0.53350406571679598</v>
          </cell>
          <cell r="J209">
            <v>0</v>
          </cell>
          <cell r="K209">
            <v>0.32458436841698801</v>
          </cell>
          <cell r="L209">
            <v>0.22179754100628243</v>
          </cell>
          <cell r="M209">
            <v>0.36479703546303793</v>
          </cell>
          <cell r="N209">
            <v>8.8821055113691552E-2</v>
          </cell>
          <cell r="O209">
            <v>0</v>
          </cell>
        </row>
        <row r="210">
          <cell r="E210" t="str">
            <v>F6_S8_4_DOC_NM_B</v>
          </cell>
          <cell r="F210">
            <v>1.20804557080778</v>
          </cell>
          <cell r="G210">
            <v>0.774963044854734</v>
          </cell>
          <cell r="H210">
            <v>0.92453473652315898</v>
          </cell>
          <cell r="I210">
            <v>0.31774921913611898</v>
          </cell>
          <cell r="J210">
            <v>0</v>
          </cell>
          <cell r="K210">
            <v>0.3745537944524201</v>
          </cell>
          <cell r="L210">
            <v>0.24027682069696332</v>
          </cell>
          <cell r="M210">
            <v>0.28665143272390492</v>
          </cell>
          <cell r="N210">
            <v>9.8517952126711633E-2</v>
          </cell>
          <cell r="O210">
            <v>0</v>
          </cell>
        </row>
        <row r="211">
          <cell r="E211" t="str">
            <v>F6_SUP_1_DOC_A</v>
          </cell>
          <cell r="F211">
            <v>0</v>
          </cell>
          <cell r="G211">
            <v>0</v>
          </cell>
          <cell r="H211">
            <v>3.6233497819800499E-6</v>
          </cell>
          <cell r="I211">
            <v>1.38605485792741E-4</v>
          </cell>
          <cell r="J211">
            <v>8.8849594836338099E-4</v>
          </cell>
          <cell r="K211">
            <v>0</v>
          </cell>
          <cell r="L211">
            <v>0</v>
          </cell>
          <cell r="M211">
            <v>3.5153416687394236E-3</v>
          </cell>
          <cell r="N211">
            <v>0.13447380712353632</v>
          </cell>
          <cell r="O211">
            <v>0.86201085120772414</v>
          </cell>
        </row>
        <row r="212">
          <cell r="E212" t="str">
            <v>F6_SUP_1_DOC_B</v>
          </cell>
          <cell r="F212">
            <v>3.1376451591740699E-5</v>
          </cell>
          <cell r="G212">
            <v>0</v>
          </cell>
          <cell r="H212">
            <v>0</v>
          </cell>
          <cell r="I212">
            <v>2.98134755183147E-4</v>
          </cell>
          <cell r="J212">
            <v>3.8293517629593899E-4</v>
          </cell>
          <cell r="K212">
            <v>4.4040439164699172E-2</v>
          </cell>
          <cell r="L212">
            <v>0</v>
          </cell>
          <cell r="M212">
            <v>0</v>
          </cell>
          <cell r="N212">
            <v>0.41846623446680964</v>
          </cell>
          <cell r="O212">
            <v>0.53749332636849134</v>
          </cell>
        </row>
        <row r="213">
          <cell r="E213" t="str">
            <v>F6_SUP_2_DOC_A</v>
          </cell>
          <cell r="F213">
            <v>4.1912503439664501E-22</v>
          </cell>
          <cell r="G213">
            <v>2.2607920637632999E-4</v>
          </cell>
          <cell r="H213">
            <v>0</v>
          </cell>
          <cell r="I213">
            <v>3.4870136757478401E-4</v>
          </cell>
          <cell r="J213">
            <v>3.7953441256927802E-21</v>
          </cell>
          <cell r="K213">
            <v>7.2919137039640489E-19</v>
          </cell>
          <cell r="L213">
            <v>0.39333132785305019</v>
          </cell>
          <cell r="M213">
            <v>0</v>
          </cell>
          <cell r="N213">
            <v>0.60666867214694975</v>
          </cell>
          <cell r="O213">
            <v>6.6031182988720492E-18</v>
          </cell>
        </row>
        <row r="214">
          <cell r="E214" t="str">
            <v>F6_SUP_2_DOC_B</v>
          </cell>
          <cell r="F214">
            <v>1.1723580901704201E-6</v>
          </cell>
          <cell r="G214">
            <v>0</v>
          </cell>
          <cell r="H214">
            <v>0</v>
          </cell>
          <cell r="I214">
            <v>1.78002227709206E-4</v>
          </cell>
          <cell r="J214">
            <v>0</v>
          </cell>
          <cell r="K214">
            <v>6.543104787657337E-3</v>
          </cell>
          <cell r="L214">
            <v>0</v>
          </cell>
          <cell r="M214">
            <v>0</v>
          </cell>
          <cell r="N214">
            <v>0.99345689521234271</v>
          </cell>
          <cell r="O214">
            <v>0</v>
          </cell>
        </row>
        <row r="215">
          <cell r="E215" t="str">
            <v>F6_SUP_2_DOC_C_Sem</v>
          </cell>
          <cell r="F215">
            <v>3.0786911070994201E-7</v>
          </cell>
          <cell r="G215">
            <v>0</v>
          </cell>
          <cell r="H215">
            <v>0</v>
          </cell>
          <cell r="I215">
            <v>1.7025523671542801E-4</v>
          </cell>
          <cell r="J215">
            <v>3.1916894227511698E-6</v>
          </cell>
          <cell r="K215">
            <v>1.7718596500830115E-3</v>
          </cell>
          <cell r="L215">
            <v>0</v>
          </cell>
          <cell r="M215">
            <v>0</v>
          </cell>
          <cell r="N215">
            <v>0.97985921177917257</v>
          </cell>
          <cell r="O215">
            <v>1.8368928570744441E-2</v>
          </cell>
        </row>
        <row r="216">
          <cell r="E216" t="str">
            <v>F6_SUP_3_DOC_A_Sem</v>
          </cell>
          <cell r="F216">
            <v>1.53233377923231E-6</v>
          </cell>
          <cell r="G216">
            <v>0</v>
          </cell>
          <cell r="H216">
            <v>0</v>
          </cell>
          <cell r="I216">
            <v>2.1207840930958301E-4</v>
          </cell>
          <cell r="J216">
            <v>1.41044270242457E-5</v>
          </cell>
          <cell r="K216">
            <v>6.7291686297030777E-3</v>
          </cell>
          <cell r="L216">
            <v>0</v>
          </cell>
          <cell r="M216">
            <v>0</v>
          </cell>
          <cell r="N216">
            <v>0.93133193192304964</v>
          </cell>
          <cell r="O216">
            <v>6.1938899447247307E-2</v>
          </cell>
        </row>
        <row r="217">
          <cell r="E217" t="str">
            <v>F6_SUP_3_DOC_B</v>
          </cell>
          <cell r="F217">
            <v>4.5680501629669399E-4</v>
          </cell>
          <cell r="G217">
            <v>1.44590219152549E-4</v>
          </cell>
          <cell r="H217">
            <v>0</v>
          </cell>
          <cell r="I217">
            <v>5.3263973757611998E-4</v>
          </cell>
          <cell r="J217">
            <v>8.2046853623840999E-4</v>
          </cell>
          <cell r="K217">
            <v>0.23371921008663957</v>
          </cell>
          <cell r="L217">
            <v>7.3977978789617829E-2</v>
          </cell>
          <cell r="M217">
            <v>0</v>
          </cell>
          <cell r="N217">
            <v>0.27251920247344863</v>
          </cell>
          <cell r="O217">
            <v>0.41978360865029407</v>
          </cell>
        </row>
        <row r="218">
          <cell r="E218" t="str">
            <v>F6_SUP_4_DOC_A_Sem</v>
          </cell>
          <cell r="F218">
            <v>3.4237993135312501E-22</v>
          </cell>
          <cell r="G218">
            <v>0</v>
          </cell>
          <cell r="H218">
            <v>0</v>
          </cell>
          <cell r="I218">
            <v>1.09978569935578E-4</v>
          </cell>
          <cell r="J218">
            <v>3.0814596233532299E-4</v>
          </cell>
          <cell r="K218">
            <v>8.1884679067646427E-19</v>
          </cell>
          <cell r="L218">
            <v>0</v>
          </cell>
          <cell r="M218">
            <v>0</v>
          </cell>
          <cell r="N218">
            <v>0.26302826418308167</v>
          </cell>
          <cell r="O218">
            <v>0.73697173581691833</v>
          </cell>
        </row>
        <row r="219">
          <cell r="E219" t="str">
            <v>F6_SUP_4_DOC_B_Sem</v>
          </cell>
          <cell r="F219">
            <v>0</v>
          </cell>
          <cell r="G219">
            <v>0</v>
          </cell>
          <cell r="H219">
            <v>3.9092421271197001E-5</v>
          </cell>
          <cell r="I219">
            <v>3.7170496018577002E-4</v>
          </cell>
          <cell r="J219">
            <v>2.1149145899177E-3</v>
          </cell>
          <cell r="K219">
            <v>0</v>
          </cell>
          <cell r="L219">
            <v>0</v>
          </cell>
          <cell r="M219">
            <v>1.5477782785311105E-2</v>
          </cell>
          <cell r="N219">
            <v>0.14716838831922013</v>
          </cell>
          <cell r="O219">
            <v>0.83735382889546872</v>
          </cell>
        </row>
        <row r="220">
          <cell r="E220" t="str">
            <v>F6_SUP_5_DOC_A_Sem</v>
          </cell>
          <cell r="F220">
            <v>1.2296063611755799E-21</v>
          </cell>
          <cell r="G220">
            <v>1.1749441893127E-4</v>
          </cell>
          <cell r="H220">
            <v>5.4276863315001001E-7</v>
          </cell>
          <cell r="I220">
            <v>2.9754206160881899E-4</v>
          </cell>
          <cell r="J220">
            <v>8.7474109186352303E-7</v>
          </cell>
          <cell r="K220">
            <v>2.952562323614304E-18</v>
          </cell>
          <cell r="L220">
            <v>0.28213061149078306</v>
          </cell>
          <cell r="M220">
            <v>1.3033099594135218E-3</v>
          </cell>
          <cell r="N220">
            <v>0.71446562781019896</v>
          </cell>
          <cell r="O220">
            <v>2.1004507396043632E-3</v>
          </cell>
        </row>
        <row r="221">
          <cell r="E221" t="str">
            <v>F6_SUP_5_DOC_B_Sem</v>
          </cell>
          <cell r="F221">
            <v>0</v>
          </cell>
          <cell r="G221">
            <v>6.4828583535106899E-4</v>
          </cell>
          <cell r="H221">
            <v>2.17344809902775E-5</v>
          </cell>
          <cell r="I221">
            <v>1.6040257615039901E-4</v>
          </cell>
          <cell r="J221">
            <v>9.3926738376759499E-4</v>
          </cell>
          <cell r="K221">
            <v>0</v>
          </cell>
          <cell r="L221">
            <v>0.3663272856543997</v>
          </cell>
          <cell r="M221">
            <v>1.2281516874364294E-2</v>
          </cell>
          <cell r="N221">
            <v>9.0638784821402668E-2</v>
          </cell>
          <cell r="O221">
            <v>0.53075241264983331</v>
          </cell>
        </row>
        <row r="222">
          <cell r="E222" t="str">
            <v>F6_SUP_7_DOC_A_Sem</v>
          </cell>
          <cell r="F222">
            <v>0</v>
          </cell>
          <cell r="G222">
            <v>1.7307470742019199E-3</v>
          </cell>
          <cell r="H222">
            <v>0</v>
          </cell>
          <cell r="I222">
            <v>1.43026928941927E-4</v>
          </cell>
          <cell r="J222">
            <v>1.23723851556307E-3</v>
          </cell>
          <cell r="K222">
            <v>0</v>
          </cell>
          <cell r="L222">
            <v>0.55632918986815905</v>
          </cell>
          <cell r="M222">
            <v>0</v>
          </cell>
          <cell r="N222">
            <v>4.5974398393413003E-2</v>
          </cell>
          <cell r="O222">
            <v>0.39769641173842801</v>
          </cell>
        </row>
        <row r="223">
          <cell r="E223" t="str">
            <v>F6_SUP_7_DOC_B_Sem</v>
          </cell>
          <cell r="F223">
            <v>0</v>
          </cell>
          <cell r="G223">
            <v>8.3708881465555801E-3</v>
          </cell>
          <cell r="H223">
            <v>0</v>
          </cell>
          <cell r="I223">
            <v>1.1182506125893899E-3</v>
          </cell>
          <cell r="J223">
            <v>1.02066739276942E-2</v>
          </cell>
          <cell r="K223">
            <v>0</v>
          </cell>
          <cell r="L223">
            <v>0.42500851727479338</v>
          </cell>
          <cell r="M223">
            <v>0</v>
          </cell>
          <cell r="N223">
            <v>5.6776058463259553E-2</v>
          </cell>
          <cell r="O223">
            <v>0.51821542426194711</v>
          </cell>
        </row>
        <row r="224">
          <cell r="E224" t="str">
            <v>H_WJ00_1_BDOC_NM_B</v>
          </cell>
          <cell r="F224">
            <v>0</v>
          </cell>
          <cell r="G224">
            <v>1.18705641061895E-3</v>
          </cell>
          <cell r="H224">
            <v>0</v>
          </cell>
          <cell r="I224">
            <v>7.5230907084217105E-4</v>
          </cell>
          <cell r="J224">
            <v>1.5715162393811099E-4</v>
          </cell>
          <cell r="K224">
            <v>0</v>
          </cell>
          <cell r="L224">
            <v>0.56620401882812355</v>
          </cell>
          <cell r="M224">
            <v>0</v>
          </cell>
          <cell r="N224">
            <v>0.35883755439186438</v>
          </cell>
          <cell r="O224">
            <v>7.4958426780011966E-2</v>
          </cell>
        </row>
        <row r="225">
          <cell r="E225" t="str">
            <v>H_WJ00_1_DOC_NM_A</v>
          </cell>
          <cell r="F225">
            <v>2.2448210186016699E-21</v>
          </cell>
          <cell r="G225">
            <v>1.9856953310808498E-3</v>
          </cell>
          <cell r="H225">
            <v>0</v>
          </cell>
          <cell r="I225">
            <v>8.1163108923678901E-4</v>
          </cell>
          <cell r="J225">
            <v>0</v>
          </cell>
          <cell r="K225">
            <v>8.024880479793161E-19</v>
          </cell>
          <cell r="L225">
            <v>0.70985470864546885</v>
          </cell>
          <cell r="M225">
            <v>0</v>
          </cell>
          <cell r="N225">
            <v>0.29014529135453115</v>
          </cell>
          <cell r="O225">
            <v>0</v>
          </cell>
        </row>
        <row r="226">
          <cell r="E226" t="str">
            <v>H_WJ00_1_DOC_NM_B</v>
          </cell>
          <cell r="F226">
            <v>0</v>
          </cell>
          <cell r="G226">
            <v>5.4844442781792702E-5</v>
          </cell>
          <cell r="H226">
            <v>1.29070418010634E-6</v>
          </cell>
          <cell r="I226">
            <v>5.0567782281437604E-4</v>
          </cell>
          <cell r="J226">
            <v>2.3927823957008098E-22</v>
          </cell>
          <cell r="K226">
            <v>0</v>
          </cell>
          <cell r="L226">
            <v>9.7620463984006686E-2</v>
          </cell>
          <cell r="M226">
            <v>2.2973912129873463E-3</v>
          </cell>
          <cell r="N226">
            <v>0.90008214480300597</v>
          </cell>
          <cell r="O226">
            <v>4.2590373032037023E-19</v>
          </cell>
        </row>
        <row r="227">
          <cell r="E227" t="str">
            <v>H_WJ01_1_BDOC_NM_A</v>
          </cell>
          <cell r="F227">
            <v>0</v>
          </cell>
          <cell r="G227">
            <v>2.1424000440371598E-3</v>
          </cell>
          <cell r="H227">
            <v>0</v>
          </cell>
          <cell r="I227">
            <v>1.9028723481106101E-4</v>
          </cell>
          <cell r="J227">
            <v>0</v>
          </cell>
          <cell r="K227">
            <v>0</v>
          </cell>
          <cell r="L227">
            <v>0.91842574161718893</v>
          </cell>
          <cell r="M227">
            <v>0</v>
          </cell>
          <cell r="N227">
            <v>8.1574258382810974E-2</v>
          </cell>
          <cell r="O227">
            <v>0</v>
          </cell>
        </row>
        <row r="228">
          <cell r="E228" t="str">
            <v>H_WJ01_1_BDOC_NM_B</v>
          </cell>
          <cell r="F228">
            <v>9.3832153795004496E-4</v>
          </cell>
          <cell r="G228">
            <v>6.6050875485800502E-3</v>
          </cell>
          <cell r="H228">
            <v>0</v>
          </cell>
          <cell r="I228">
            <v>1.73996623118572E-3</v>
          </cell>
          <cell r="J228">
            <v>2.4818823616674099E-3</v>
          </cell>
          <cell r="K228">
            <v>7.9753590063250959E-2</v>
          </cell>
          <cell r="L228">
            <v>0.56140611014023378</v>
          </cell>
          <cell r="M228">
            <v>0</v>
          </cell>
          <cell r="N228">
            <v>0.14789019319438612</v>
          </cell>
          <cell r="O228">
            <v>0.21095010660212915</v>
          </cell>
        </row>
        <row r="229">
          <cell r="E229" t="str">
            <v>H_WJ01_1_BDOC_VM_A</v>
          </cell>
          <cell r="F229">
            <v>1.6509433913376299E-2</v>
          </cell>
          <cell r="G229">
            <v>3.3740279211344197E-2</v>
          </cell>
          <cell r="H229">
            <v>3.0845886019680699E-5</v>
          </cell>
          <cell r="I229">
            <v>1.3918115807541201E-2</v>
          </cell>
          <cell r="J229">
            <v>2.51895801581289E-3</v>
          </cell>
          <cell r="K229">
            <v>0.24745233324494675</v>
          </cell>
          <cell r="L229">
            <v>0.505717570874339</v>
          </cell>
          <cell r="M229">
            <v>4.6233483877320249E-4</v>
          </cell>
          <cell r="N229">
            <v>0.20861225460668198</v>
          </cell>
          <cell r="O229">
            <v>3.7755506435258948E-2</v>
          </cell>
        </row>
        <row r="230">
          <cell r="E230" t="str">
            <v>H_WJ01_1_BDOC_VM_B</v>
          </cell>
          <cell r="F230">
            <v>1.53139152364987E-2</v>
          </cell>
          <cell r="G230">
            <v>3.7084799777769198E-2</v>
          </cell>
          <cell r="H230">
            <v>0</v>
          </cell>
          <cell r="I230">
            <v>1.73352060093716E-2</v>
          </cell>
          <cell r="J230">
            <v>0</v>
          </cell>
          <cell r="K230">
            <v>0.21960496429431164</v>
          </cell>
          <cell r="L230">
            <v>0.53180431034700615</v>
          </cell>
          <cell r="M230">
            <v>0</v>
          </cell>
          <cell r="N230">
            <v>0.24859072535868218</v>
          </cell>
          <cell r="O230">
            <v>0</v>
          </cell>
        </row>
        <row r="231">
          <cell r="E231" t="str">
            <v>H_WJ01_1_DOC_NM_A</v>
          </cell>
          <cell r="F231">
            <v>1.11413375210916E-2</v>
          </cell>
          <cell r="G231">
            <v>1.8297928006821802E-2</v>
          </cell>
          <cell r="H231">
            <v>3.4615439856786702E-4</v>
          </cell>
          <cell r="I231">
            <v>1.1288989698708099E-2</v>
          </cell>
          <cell r="J231">
            <v>4.9089095228947399E-5</v>
          </cell>
          <cell r="K231">
            <v>0.2709238724272211</v>
          </cell>
          <cell r="L231">
            <v>0.44495066266666317</v>
          </cell>
          <cell r="M231">
            <v>8.4174355134816678E-3</v>
          </cell>
          <cell r="N231">
            <v>0.27451433000526732</v>
          </cell>
          <cell r="O231">
            <v>1.1936993873669138E-3</v>
          </cell>
        </row>
        <row r="232">
          <cell r="E232" t="str">
            <v>H_WJ01_1_DOC_NM_B</v>
          </cell>
          <cell r="F232">
            <v>1.99201748742293E-4</v>
          </cell>
          <cell r="G232">
            <v>7.7116387103353995E-4</v>
          </cell>
          <cell r="H232">
            <v>0</v>
          </cell>
          <cell r="I232">
            <v>5.0143572187046699E-4</v>
          </cell>
          <cell r="J232">
            <v>0</v>
          </cell>
          <cell r="K232">
            <v>0.1353455409406501</v>
          </cell>
          <cell r="L232">
            <v>0.52395921189400874</v>
          </cell>
          <cell r="M232">
            <v>0</v>
          </cell>
          <cell r="N232">
            <v>0.34069524716534128</v>
          </cell>
          <cell r="O232">
            <v>0</v>
          </cell>
        </row>
        <row r="233">
          <cell r="E233" t="str">
            <v>H_WJ01_1_DOC_VM_A</v>
          </cell>
          <cell r="F233">
            <v>1.8721479424328901E-2</v>
          </cell>
          <cell r="G233">
            <v>2.20339378289428E-2</v>
          </cell>
          <cell r="H233">
            <v>0</v>
          </cell>
          <cell r="I233">
            <v>8.9842821502142799E-3</v>
          </cell>
          <cell r="J233">
            <v>4.7770789001306997E-3</v>
          </cell>
          <cell r="K233">
            <v>0.34340766286783508</v>
          </cell>
          <cell r="L233">
            <v>0.40416801055687207</v>
          </cell>
          <cell r="M233">
            <v>0</v>
          </cell>
          <cell r="N233">
            <v>0.16479847910635353</v>
          </cell>
          <cell r="O233">
            <v>8.7625847468939408E-2</v>
          </cell>
        </row>
        <row r="234">
          <cell r="E234" t="str">
            <v>H_WJ01_1_DOC_VM_B</v>
          </cell>
          <cell r="F234">
            <v>1.01714115847906E-3</v>
          </cell>
          <cell r="G234">
            <v>4.5485144397166303E-3</v>
          </cell>
          <cell r="H234">
            <v>3.1003645517419902E-20</v>
          </cell>
          <cell r="I234">
            <v>2.4518554769494298E-3</v>
          </cell>
          <cell r="J234">
            <v>0</v>
          </cell>
          <cell r="K234">
            <v>0.12686495209620266</v>
          </cell>
          <cell r="L234">
            <v>0.56732250159496034</v>
          </cell>
          <cell r="M234">
            <v>3.866991292788295E-18</v>
          </cell>
          <cell r="N234">
            <v>0.30581254630883686</v>
          </cell>
          <cell r="O234">
            <v>0</v>
          </cell>
        </row>
        <row r="235">
          <cell r="E235" t="str">
            <v>H_WJ02_1_BDOC_NM_A</v>
          </cell>
          <cell r="F235">
            <v>4.1831413295924103E-3</v>
          </cell>
          <cell r="G235">
            <v>6.2943758839987297E-3</v>
          </cell>
          <cell r="H235">
            <v>0</v>
          </cell>
          <cell r="I235">
            <v>4.0118467752884596E-3</v>
          </cell>
          <cell r="J235">
            <v>4.69883937931723E-4</v>
          </cell>
          <cell r="K235">
            <v>0.27963580455772813</v>
          </cell>
          <cell r="L235">
            <v>0.42076820404302395</v>
          </cell>
          <cell r="M235">
            <v>0</v>
          </cell>
          <cell r="N235">
            <v>0.26818505816044824</v>
          </cell>
          <cell r="O235">
            <v>3.1410933238799683E-2</v>
          </cell>
        </row>
        <row r="236">
          <cell r="E236" t="str">
            <v>H_WJ02_1_BDOC_NM_B</v>
          </cell>
          <cell r="F236">
            <v>6.8344853235662701E-4</v>
          </cell>
          <cell r="G236">
            <v>4.6721090302627999E-3</v>
          </cell>
          <cell r="H236">
            <v>0</v>
          </cell>
          <cell r="I236">
            <v>2.6367222203251398E-3</v>
          </cell>
          <cell r="J236">
            <v>2.5572532145721902E-4</v>
          </cell>
          <cell r="K236">
            <v>8.2862282904248574E-2</v>
          </cell>
          <cell r="L236">
            <v>0.56645321761129785</v>
          </cell>
          <cell r="M236">
            <v>0</v>
          </cell>
          <cell r="N236">
            <v>0.31967999376212525</v>
          </cell>
          <cell r="O236">
            <v>3.1004505722328404E-2</v>
          </cell>
        </row>
        <row r="237">
          <cell r="E237" t="str">
            <v>H_WJ02_1_BDOC_VM_A</v>
          </cell>
          <cell r="F237">
            <v>7.3839289990790702E-2</v>
          </cell>
          <cell r="G237">
            <v>7.7556746922626305E-2</v>
          </cell>
          <cell r="H237">
            <v>5.7337463916960702E-3</v>
          </cell>
          <cell r="I237">
            <v>3.3290962859487898E-2</v>
          </cell>
          <cell r="J237">
            <v>0</v>
          </cell>
          <cell r="K237">
            <v>0.3877691453165692</v>
          </cell>
          <cell r="L237">
            <v>0.40729147682041811</v>
          </cell>
          <cell r="M237">
            <v>3.0110933326244718E-2</v>
          </cell>
          <cell r="N237">
            <v>0.17482844453676785</v>
          </cell>
          <cell r="O237">
            <v>0</v>
          </cell>
        </row>
        <row r="238">
          <cell r="E238" t="str">
            <v>H_WJ02_1_BDOC_VM_B</v>
          </cell>
          <cell r="F238">
            <v>8.9275527249685405E-2</v>
          </cell>
          <cell r="G238">
            <v>7.9660601564560105E-2</v>
          </cell>
          <cell r="H238">
            <v>1.06748475746925E-2</v>
          </cell>
          <cell r="I238">
            <v>3.3229528514096301E-2</v>
          </cell>
          <cell r="J238">
            <v>0</v>
          </cell>
          <cell r="K238">
            <v>0.41944801479566807</v>
          </cell>
          <cell r="L238">
            <v>0.37427369194060034</v>
          </cell>
          <cell r="M238">
            <v>5.0154210917493058E-2</v>
          </cell>
          <cell r="N238">
            <v>0.15612408234623845</v>
          </cell>
          <cell r="O238">
            <v>0</v>
          </cell>
        </row>
        <row r="239">
          <cell r="E239" t="str">
            <v>H_WJ02_1_DOC_NM_A</v>
          </cell>
          <cell r="F239">
            <v>2.8833339958970802E-2</v>
          </cell>
          <cell r="G239">
            <v>3.2736138181846099E-2</v>
          </cell>
          <cell r="H239">
            <v>2.0669532921866198E-3</v>
          </cell>
          <cell r="I239">
            <v>1.68218060661002E-2</v>
          </cell>
          <cell r="J239">
            <v>0</v>
          </cell>
          <cell r="K239">
            <v>0.35836405140358679</v>
          </cell>
          <cell r="L239">
            <v>0.40687118186264981</v>
          </cell>
          <cell r="M239">
            <v>2.5689765975915706E-2</v>
          </cell>
          <cell r="N239">
            <v>0.20907500075784768</v>
          </cell>
          <cell r="O239">
            <v>0</v>
          </cell>
        </row>
        <row r="240">
          <cell r="E240" t="str">
            <v>H_WJ02_1_DOC_NM_B</v>
          </cell>
          <cell r="F240">
            <v>2.23048694415501E-2</v>
          </cell>
          <cell r="G240">
            <v>3.6758357262066402E-2</v>
          </cell>
          <cell r="H240">
            <v>8.4550809109451498E-4</v>
          </cell>
          <cell r="I240">
            <v>2.1418967528205501E-2</v>
          </cell>
          <cell r="J240">
            <v>0</v>
          </cell>
          <cell r="K240">
            <v>0.27425918603955241</v>
          </cell>
          <cell r="L240">
            <v>0.45197830766342251</v>
          </cell>
          <cell r="M240">
            <v>1.0396311059390003E-2</v>
          </cell>
          <cell r="N240">
            <v>0.2633661952376351</v>
          </cell>
          <cell r="O240">
            <v>0</v>
          </cell>
        </row>
        <row r="241">
          <cell r="E241" t="str">
            <v>H_WJ02_1_DOC_VM_A</v>
          </cell>
          <cell r="F241">
            <v>4.8127753724584901E-2</v>
          </cell>
          <cell r="G241">
            <v>5.7975813323404901E-2</v>
          </cell>
          <cell r="H241">
            <v>3.01578221317143E-3</v>
          </cell>
          <cell r="I241">
            <v>3.0068788113920601E-2</v>
          </cell>
          <cell r="J241">
            <v>0</v>
          </cell>
          <cell r="K241">
            <v>0.34577482414964028</v>
          </cell>
          <cell r="L241">
            <v>0.4165284083597775</v>
          </cell>
          <cell r="M241">
            <v>2.16669485636161E-2</v>
          </cell>
          <cell r="N241">
            <v>0.21602981892696602</v>
          </cell>
          <cell r="O241">
            <v>0</v>
          </cell>
        </row>
        <row r="242">
          <cell r="E242" t="str">
            <v>H_WJ02_1_DOC_VM_B</v>
          </cell>
          <cell r="F242">
            <v>5.9033427508643099E-2</v>
          </cell>
          <cell r="G242">
            <v>8.4835563696612201E-2</v>
          </cell>
          <cell r="H242">
            <v>4.4040907944237796E-3</v>
          </cell>
          <cell r="I242">
            <v>3.29345491028354E-2</v>
          </cell>
          <cell r="J242">
            <v>8.4352687131117803E-19</v>
          </cell>
          <cell r="K242">
            <v>0.32577782265276761</v>
          </cell>
          <cell r="L242">
            <v>0.468167721085754</v>
          </cell>
          <cell r="M242">
            <v>2.4304113285009813E-2</v>
          </cell>
          <cell r="N242">
            <v>0.18175034297646858</v>
          </cell>
          <cell r="O242">
            <v>4.655029516025018E-18</v>
          </cell>
        </row>
        <row r="243">
          <cell r="E243" t="str">
            <v>H_WJ03_1_BDOC_NM_A</v>
          </cell>
          <cell r="F243">
            <v>0.138727072184123</v>
          </cell>
          <cell r="G243">
            <v>0.124418127659169</v>
          </cell>
          <cell r="H243">
            <v>1.5721824651380001E-2</v>
          </cell>
          <cell r="I243">
            <v>4.78405174115447E-2</v>
          </cell>
          <cell r="J243">
            <v>0</v>
          </cell>
          <cell r="K243">
            <v>0.42462157859810107</v>
          </cell>
          <cell r="L243">
            <v>0.38082416749009101</v>
          </cell>
          <cell r="M243">
            <v>4.8122013222128314E-2</v>
          </cell>
          <cell r="N243">
            <v>0.14643224068967958</v>
          </cell>
          <cell r="O243">
            <v>0</v>
          </cell>
        </row>
        <row r="244">
          <cell r="E244" t="str">
            <v>H_WJ03_1_BDOC_NM_B</v>
          </cell>
          <cell r="F244">
            <v>9.4411176920582096E-2</v>
          </cell>
          <cell r="G244">
            <v>9.7385291871183902E-2</v>
          </cell>
          <cell r="H244">
            <v>9.6897340020453502E-3</v>
          </cell>
          <cell r="I244">
            <v>3.7542921838408502E-2</v>
          </cell>
          <cell r="J244">
            <v>1.0852651576824801E-3</v>
          </cell>
          <cell r="K244">
            <v>0.39319249880521923</v>
          </cell>
          <cell r="L244">
            <v>0.40557874085095469</v>
          </cell>
          <cell r="M244">
            <v>4.0354657671802893E-2</v>
          </cell>
          <cell r="N244">
            <v>0.15635431875306677</v>
          </cell>
          <cell r="O244">
            <v>4.5197839189566116E-3</v>
          </cell>
        </row>
        <row r="245">
          <cell r="E245" t="str">
            <v>H_WJ03_1_BDOC_VM_A</v>
          </cell>
          <cell r="F245">
            <v>0.21938709471526699</v>
          </cell>
          <cell r="G245">
            <v>0.191575225871398</v>
          </cell>
          <cell r="H245">
            <v>5.5803610311672303E-2</v>
          </cell>
          <cell r="I245">
            <v>7.5062932193081203E-2</v>
          </cell>
          <cell r="J245">
            <v>0</v>
          </cell>
          <cell r="K245">
            <v>0.40490108530495822</v>
          </cell>
          <cell r="L245">
            <v>0.35357146678816742</v>
          </cell>
          <cell r="M245">
            <v>0.10299121016418979</v>
          </cell>
          <cell r="N245">
            <v>0.13853623774268448</v>
          </cell>
          <cell r="O245">
            <v>0</v>
          </cell>
        </row>
        <row r="246">
          <cell r="E246" t="str">
            <v>H_WJ03_1_BDOC_VM_B</v>
          </cell>
          <cell r="F246">
            <v>0.26064469560470299</v>
          </cell>
          <cell r="G246">
            <v>0.223465403980567</v>
          </cell>
          <cell r="H246">
            <v>7.3854049045898207E-2</v>
          </cell>
          <cell r="I246">
            <v>8.5746245949169395E-2</v>
          </cell>
          <cell r="J246">
            <v>0</v>
          </cell>
          <cell r="K246">
            <v>0.40490987530911082</v>
          </cell>
          <cell r="L246">
            <v>0.3471520824613275</v>
          </cell>
          <cell r="M246">
            <v>0.1147317950241379</v>
          </cell>
          <cell r="N246">
            <v>0.1332062472054239</v>
          </cell>
          <cell r="O246">
            <v>0</v>
          </cell>
        </row>
        <row r="247">
          <cell r="E247" t="str">
            <v>H_WJ03_1_DOC_NM_A</v>
          </cell>
          <cell r="F247">
            <v>0.23831305275336301</v>
          </cell>
          <cell r="G247">
            <v>0.17752372920427201</v>
          </cell>
          <cell r="H247">
            <v>4.3796694403072198E-2</v>
          </cell>
          <cell r="I247">
            <v>7.6275586447438398E-2</v>
          </cell>
          <cell r="J247">
            <v>0</v>
          </cell>
          <cell r="K247">
            <v>0.44468934991435027</v>
          </cell>
          <cell r="L247">
            <v>0.33125718806480631</v>
          </cell>
          <cell r="M247">
            <v>8.1724115978891967E-2</v>
          </cell>
          <cell r="N247">
            <v>0.14232934604195135</v>
          </cell>
          <cell r="O247">
            <v>0</v>
          </cell>
        </row>
        <row r="248">
          <cell r="E248" t="str">
            <v>H_WJ03_1_DOC_NM_B</v>
          </cell>
          <cell r="F248">
            <v>4.0075814996047197E-2</v>
          </cell>
          <cell r="G248">
            <v>8.6794073104880201E-2</v>
          </cell>
          <cell r="H248">
            <v>0</v>
          </cell>
          <cell r="I248">
            <v>2.1507861975778999E-2</v>
          </cell>
          <cell r="J248">
            <v>8.8551243067093194E-2</v>
          </cell>
          <cell r="K248">
            <v>0.1691469434123832</v>
          </cell>
          <cell r="L248">
            <v>0.36632947261208415</v>
          </cell>
          <cell r="M248">
            <v>0</v>
          </cell>
          <cell r="N248">
            <v>9.077767009597347E-2</v>
          </cell>
          <cell r="O248">
            <v>0.37374591387955919</v>
          </cell>
        </row>
        <row r="249">
          <cell r="E249" t="str">
            <v>H_WJ03_1_DOC_VM_A</v>
          </cell>
          <cell r="F249">
            <v>0.392710276408956</v>
          </cell>
          <cell r="G249">
            <v>0.279802956694302</v>
          </cell>
          <cell r="H249">
            <v>0.11185952896549101</v>
          </cell>
          <cell r="I249">
            <v>0.11353658722745399</v>
          </cell>
          <cell r="J249">
            <v>0</v>
          </cell>
          <cell r="K249">
            <v>0.43736071655425929</v>
          </cell>
          <cell r="L249">
            <v>0.31161604109993557</v>
          </cell>
          <cell r="M249">
            <v>0.12457775281343096</v>
          </cell>
          <cell r="N249">
            <v>0.12644548953237425</v>
          </cell>
          <cell r="O249">
            <v>0</v>
          </cell>
        </row>
        <row r="250">
          <cell r="E250" t="str">
            <v>H_WJ03_1_DOC_VM_B</v>
          </cell>
          <cell r="F250">
            <v>0.28969287152032802</v>
          </cell>
          <cell r="G250">
            <v>0.25179973037377801</v>
          </cell>
          <cell r="H250">
            <v>3.3967120542040201E-2</v>
          </cell>
          <cell r="I250">
            <v>0.11182028376056399</v>
          </cell>
          <cell r="J250">
            <v>0</v>
          </cell>
          <cell r="K250">
            <v>0.42150632770977692</v>
          </cell>
          <cell r="L250">
            <v>0.36637138881311943</v>
          </cell>
          <cell r="M250">
            <v>4.9422535554334582E-2</v>
          </cell>
          <cell r="N250">
            <v>0.1626997479227692</v>
          </cell>
          <cell r="O250">
            <v>0</v>
          </cell>
        </row>
        <row r="251">
          <cell r="E251" t="str">
            <v>H_WJ04_1_BDOC_NM_A</v>
          </cell>
          <cell r="F251">
            <v>0.35554141472176498</v>
          </cell>
          <cell r="G251">
            <v>0.28073261247949</v>
          </cell>
          <cell r="H251">
            <v>0.15910737384760801</v>
          </cell>
          <cell r="I251">
            <v>0.115906850067807</v>
          </cell>
          <cell r="J251">
            <v>0</v>
          </cell>
          <cell r="K251">
            <v>0.390152527793586</v>
          </cell>
          <cell r="L251">
            <v>0.30806126616412227</v>
          </cell>
          <cell r="M251">
            <v>0.17459609915154922</v>
          </cell>
          <cell r="N251">
            <v>0.12719010689074245</v>
          </cell>
          <cell r="O251">
            <v>0</v>
          </cell>
        </row>
        <row r="252">
          <cell r="E252" t="str">
            <v>H_WJ04_1_BDOC_NM_B</v>
          </cell>
          <cell r="F252">
            <v>0.75525312933002997</v>
          </cell>
          <cell r="G252">
            <v>0.51278585092288598</v>
          </cell>
          <cell r="H252">
            <v>0.49529074078285901</v>
          </cell>
          <cell r="I252">
            <v>0.21640079149986299</v>
          </cell>
          <cell r="J252">
            <v>0</v>
          </cell>
          <cell r="K252">
            <v>0.38149289741597309</v>
          </cell>
          <cell r="L252">
            <v>0.25901800658015323</v>
          </cell>
          <cell r="M252">
            <v>0.25018088959415535</v>
          </cell>
          <cell r="N252">
            <v>0.10930820640971835</v>
          </cell>
          <cell r="O252">
            <v>0</v>
          </cell>
        </row>
        <row r="253">
          <cell r="E253" t="str">
            <v>H_WJ04_1_BDOC_VM_A</v>
          </cell>
          <cell r="F253">
            <v>0.242567956581038</v>
          </cell>
          <cell r="G253">
            <v>0.188015375739123</v>
          </cell>
          <cell r="H253">
            <v>7.8395386587628499E-2</v>
          </cell>
          <cell r="I253">
            <v>7.1756717414333093E-2</v>
          </cell>
          <cell r="J253">
            <v>0</v>
          </cell>
          <cell r="K253">
            <v>0.41769098527421411</v>
          </cell>
          <cell r="L253">
            <v>0.32375392300812611</v>
          </cell>
          <cell r="M253">
            <v>0.13499328899940613</v>
          </cell>
          <cell r="N253">
            <v>0.1235618027182537</v>
          </cell>
          <cell r="O253">
            <v>0</v>
          </cell>
        </row>
        <row r="254">
          <cell r="E254" t="str">
            <v>H_WJ04_1_BDOC_VM_B</v>
          </cell>
          <cell r="F254">
            <v>0.15482714907685199</v>
          </cell>
          <cell r="G254">
            <v>0.12203231320209799</v>
          </cell>
          <cell r="H254">
            <v>2.50795593434909E-2</v>
          </cell>
          <cell r="I254">
            <v>4.4866843817041001E-2</v>
          </cell>
          <cell r="J254">
            <v>0</v>
          </cell>
          <cell r="K254">
            <v>0.44643751593027647</v>
          </cell>
          <cell r="L254">
            <v>0.35187499798325306</v>
          </cell>
          <cell r="M254">
            <v>7.2315845384302829E-2</v>
          </cell>
          <cell r="N254">
            <v>0.12937164070216781</v>
          </cell>
          <cell r="O254">
            <v>0</v>
          </cell>
        </row>
        <row r="255">
          <cell r="E255" t="str">
            <v>H_WJ04_1_DOC_NM_A</v>
          </cell>
          <cell r="F255">
            <v>0.88134618024702505</v>
          </cell>
          <cell r="G255">
            <v>0.60045723709793597</v>
          </cell>
          <cell r="H255">
            <v>0.50501491953128896</v>
          </cell>
          <cell r="I255">
            <v>0.249707225055214</v>
          </cell>
          <cell r="J255">
            <v>0</v>
          </cell>
          <cell r="K255">
            <v>0.39406935259255177</v>
          </cell>
          <cell r="L255">
            <v>0.26847769921278297</v>
          </cell>
          <cell r="M255">
            <v>0.22580333000762037</v>
          </cell>
          <cell r="N255">
            <v>0.11164961818704491</v>
          </cell>
          <cell r="O255">
            <v>0</v>
          </cell>
        </row>
        <row r="256">
          <cell r="E256" t="str">
            <v>H_WJ04_1_DOC_NM_B</v>
          </cell>
          <cell r="F256">
            <v>0.29370489518599802</v>
          </cell>
          <cell r="G256">
            <v>0.225642619310371</v>
          </cell>
          <cell r="H256">
            <v>3.6230549390050298E-2</v>
          </cell>
          <cell r="I256">
            <v>0.105061627476352</v>
          </cell>
          <cell r="J256">
            <v>0</v>
          </cell>
          <cell r="K256">
            <v>0.44457652034218809</v>
          </cell>
          <cell r="L256">
            <v>0.34155171458880113</v>
          </cell>
          <cell r="M256">
            <v>5.484161769831556E-2</v>
          </cell>
          <cell r="N256">
            <v>0.15903014737069499</v>
          </cell>
          <cell r="O256">
            <v>0</v>
          </cell>
        </row>
        <row r="257">
          <cell r="E257" t="str">
            <v>H_WJ04_1_DOC_VM_A</v>
          </cell>
          <cell r="F257">
            <v>0.28625454578183401</v>
          </cell>
          <cell r="G257">
            <v>0.21043541430044399</v>
          </cell>
          <cell r="H257">
            <v>6.8930950487090595E-2</v>
          </cell>
          <cell r="I257">
            <v>9.7346051133549202E-2</v>
          </cell>
          <cell r="J257">
            <v>0</v>
          </cell>
          <cell r="K257">
            <v>0.43177799546232526</v>
          </cell>
          <cell r="L257">
            <v>0.31741463218606392</v>
          </cell>
          <cell r="M257">
            <v>0.10397343226581365</v>
          </cell>
          <cell r="N257">
            <v>0.14683394008579714</v>
          </cell>
          <cell r="O257">
            <v>0</v>
          </cell>
        </row>
        <row r="258">
          <cell r="E258" t="str">
            <v>H_WJ04_1_DOC_VM_B</v>
          </cell>
          <cell r="F258">
            <v>0.26823048585021703</v>
          </cell>
          <cell r="G258">
            <v>0.20438682842214201</v>
          </cell>
          <cell r="H258">
            <v>2.92218819327855E-2</v>
          </cell>
          <cell r="I258">
            <v>8.9194661576120896E-2</v>
          </cell>
          <cell r="J258">
            <v>0</v>
          </cell>
          <cell r="K258">
            <v>0.45383269049450287</v>
          </cell>
          <cell r="L258">
            <v>0.34581238575638951</v>
          </cell>
          <cell r="M258">
            <v>4.9441976205025079E-2</v>
          </cell>
          <cell r="N258">
            <v>0.15091294754408263</v>
          </cell>
          <cell r="O258">
            <v>0</v>
          </cell>
        </row>
        <row r="259">
          <cell r="E259" t="str">
            <v>H_WJ05_1_BDOC_NM_A</v>
          </cell>
          <cell r="F259">
            <v>0.21273992805613301</v>
          </cell>
          <cell r="G259">
            <v>0.149903694643963</v>
          </cell>
          <cell r="H259">
            <v>3.2144299303974298E-2</v>
          </cell>
          <cell r="I259">
            <v>7.0637456632648699E-2</v>
          </cell>
          <cell r="J259">
            <v>0</v>
          </cell>
          <cell r="K259">
            <v>0.45708708166982892</v>
          </cell>
          <cell r="L259">
            <v>0.3220789014192717</v>
          </cell>
          <cell r="M259">
            <v>6.9064345820866943E-2</v>
          </cell>
          <cell r="N259">
            <v>0.15176967109003256</v>
          </cell>
          <cell r="O259">
            <v>0</v>
          </cell>
        </row>
        <row r="260">
          <cell r="E260" t="str">
            <v>H_WJ05_1_BDOC_NM_B</v>
          </cell>
          <cell r="F260">
            <v>0.66759501612702099</v>
          </cell>
          <cell r="G260">
            <v>0.46022391601051699</v>
          </cell>
          <cell r="H260">
            <v>0.32778417049906899</v>
          </cell>
          <cell r="I260">
            <v>0.189068910980109</v>
          </cell>
          <cell r="J260">
            <v>0</v>
          </cell>
          <cell r="K260">
            <v>0.40591376918912009</v>
          </cell>
          <cell r="L260">
            <v>0.27982717052408623</v>
          </cell>
          <cell r="M260">
            <v>0.19930063124151742</v>
          </cell>
          <cell r="N260">
            <v>0.11495842904527634</v>
          </cell>
          <cell r="O260">
            <v>0</v>
          </cell>
        </row>
        <row r="261">
          <cell r="E261" t="str">
            <v>H_WJ05_1_BDOC_VM_A</v>
          </cell>
          <cell r="F261">
            <v>0.17182816456752001</v>
          </cell>
          <cell r="G261">
            <v>0.16284646438060699</v>
          </cell>
          <cell r="H261">
            <v>2.7829669092533201E-2</v>
          </cell>
          <cell r="I261">
            <v>5.8204247087876998E-2</v>
          </cell>
          <cell r="J261">
            <v>2.2789523314479102E-2</v>
          </cell>
          <cell r="K261">
            <v>0.38743836060155851</v>
          </cell>
          <cell r="L261">
            <v>0.36718641177471251</v>
          </cell>
          <cell r="M261">
            <v>6.2750372713537422E-2</v>
          </cell>
          <cell r="N261">
            <v>0.1312390092074448</v>
          </cell>
          <cell r="O261">
            <v>5.1385845702746867E-2</v>
          </cell>
        </row>
        <row r="262">
          <cell r="E262" t="str">
            <v>H_WJ05_1_BDOC_VM_B</v>
          </cell>
          <cell r="F262">
            <v>0.107353235390053</v>
          </cell>
          <cell r="G262">
            <v>0.106403769770467</v>
          </cell>
          <cell r="H262">
            <v>1.6321320939186201E-2</v>
          </cell>
          <cell r="I262">
            <v>4.2396361531962697E-2</v>
          </cell>
          <cell r="J262">
            <v>0</v>
          </cell>
          <cell r="K262">
            <v>0.39399342494218415</v>
          </cell>
          <cell r="L262">
            <v>0.39050882375651552</v>
          </cell>
          <cell r="M262">
            <v>5.9900319846404794E-2</v>
          </cell>
          <cell r="N262">
            <v>0.15559743145489563</v>
          </cell>
          <cell r="O262">
            <v>0</v>
          </cell>
        </row>
        <row r="263">
          <cell r="E263" t="str">
            <v>H_WJ05_1_DOC_NM_A</v>
          </cell>
          <cell r="F263">
            <v>0.74421332517082195</v>
          </cell>
          <cell r="G263">
            <v>0.52785372856190704</v>
          </cell>
          <cell r="H263">
            <v>0.485039195630944</v>
          </cell>
          <cell r="I263">
            <v>0.233301595205893</v>
          </cell>
          <cell r="J263">
            <v>0</v>
          </cell>
          <cell r="K263">
            <v>0.37389991563852643</v>
          </cell>
          <cell r="L263">
            <v>0.26519877823133159</v>
          </cell>
          <cell r="M263">
            <v>0.24368834606147552</v>
          </cell>
          <cell r="N263">
            <v>0.11721296006866644</v>
          </cell>
          <cell r="O263">
            <v>0</v>
          </cell>
        </row>
        <row r="264">
          <cell r="E264" t="str">
            <v>H_WJ05_1_DOC_NM_B</v>
          </cell>
          <cell r="F264">
            <v>0.66159133761017497</v>
          </cell>
          <cell r="G264">
            <v>0.47308006954000698</v>
          </cell>
          <cell r="H264">
            <v>0.19382373750728299</v>
          </cell>
          <cell r="I264">
            <v>0.19905529093793201</v>
          </cell>
          <cell r="J264">
            <v>0</v>
          </cell>
          <cell r="K264">
            <v>0.433106051488444</v>
          </cell>
          <cell r="L264">
            <v>0.30969849408318456</v>
          </cell>
          <cell r="M264">
            <v>0.12688532764008925</v>
          </cell>
          <cell r="N264">
            <v>0.1303101267882823</v>
          </cell>
          <cell r="O264">
            <v>0</v>
          </cell>
        </row>
        <row r="265">
          <cell r="E265" t="str">
            <v>H_WJ05_1_DOC_VM_B</v>
          </cell>
          <cell r="F265">
            <v>0.276727225152468</v>
          </cell>
          <cell r="G265">
            <v>0.242275283208049</v>
          </cell>
          <cell r="H265">
            <v>5.0258019721680897E-2</v>
          </cell>
          <cell r="I265">
            <v>0.10286473764797099</v>
          </cell>
          <cell r="J265">
            <v>0</v>
          </cell>
          <cell r="K265">
            <v>0.41171971842457533</v>
          </cell>
          <cell r="L265">
            <v>0.36046150258144399</v>
          </cell>
          <cell r="M265">
            <v>7.4774781256114045E-2</v>
          </cell>
          <cell r="N265">
            <v>0.15304399773786667</v>
          </cell>
          <cell r="O265">
            <v>0</v>
          </cell>
        </row>
        <row r="266">
          <cell r="E266" t="str">
            <v>H_WJ09_1_DOC_NM_A</v>
          </cell>
          <cell r="F266">
            <v>0</v>
          </cell>
          <cell r="G266">
            <v>7.7667677273074808E-6</v>
          </cell>
          <cell r="H266">
            <v>7.5956195049510304E-24</v>
          </cell>
          <cell r="I266">
            <v>5.9620054016450998E-4</v>
          </cell>
          <cell r="J266">
            <v>2.9611990800676999E-5</v>
          </cell>
          <cell r="K266">
            <v>0</v>
          </cell>
          <cell r="L266">
            <v>1.2258556653185499E-2</v>
          </cell>
          <cell r="M266">
            <v>1.19884275269504E-20</v>
          </cell>
          <cell r="N266">
            <v>0.94100381971898028</v>
          </cell>
          <cell r="O266">
            <v>4.6737623627834277E-2</v>
          </cell>
        </row>
        <row r="267">
          <cell r="E267" t="str">
            <v>H_WJ09_1_DOC_NM_B</v>
          </cell>
          <cell r="F267">
            <v>1.40057449691909E-6</v>
          </cell>
          <cell r="G267">
            <v>0</v>
          </cell>
          <cell r="H267">
            <v>0</v>
          </cell>
          <cell r="I267">
            <v>2.4585087112493601E-4</v>
          </cell>
          <cell r="J267">
            <v>0</v>
          </cell>
          <cell r="K267">
            <v>5.6645755635383443E-3</v>
          </cell>
          <cell r="L267">
            <v>0</v>
          </cell>
          <cell r="M267">
            <v>0</v>
          </cell>
          <cell r="N267">
            <v>0.99433542443646161</v>
          </cell>
          <cell r="O267">
            <v>0</v>
          </cell>
        </row>
        <row r="268">
          <cell r="E268" t="str">
            <v>H_WJ09_1_DOC_VM_A</v>
          </cell>
          <cell r="F268">
            <v>6.6395549548316299E-22</v>
          </cell>
          <cell r="G268">
            <v>4.8757127002520999E-21</v>
          </cell>
          <cell r="H268">
            <v>0</v>
          </cell>
          <cell r="I268">
            <v>5.4834271536865901E-4</v>
          </cell>
          <cell r="J268">
            <v>3.8279212498760302E-4</v>
          </cell>
          <cell r="K268">
            <v>7.1306052217864236E-19</v>
          </cell>
          <cell r="L268">
            <v>5.2363121740634267E-18</v>
          </cell>
          <cell r="M268">
            <v>0</v>
          </cell>
          <cell r="N268">
            <v>0.58889721617425173</v>
          </cell>
          <cell r="O268">
            <v>0.41110278382574827</v>
          </cell>
        </row>
        <row r="269">
          <cell r="E269" t="str">
            <v>H_WJ09_1_DOC_VM_B</v>
          </cell>
          <cell r="F269">
            <v>1.48686338428406E-6</v>
          </cell>
          <cell r="G269">
            <v>0</v>
          </cell>
          <cell r="H269">
            <v>0</v>
          </cell>
          <cell r="I269">
            <v>2.4029984059423601E-4</v>
          </cell>
          <cell r="J269">
            <v>0</v>
          </cell>
          <cell r="K269">
            <v>6.1494836557106566E-3</v>
          </cell>
          <cell r="L269">
            <v>0</v>
          </cell>
          <cell r="M269">
            <v>0</v>
          </cell>
          <cell r="N269">
            <v>0.99385051634428934</v>
          </cell>
          <cell r="O269">
            <v>0</v>
          </cell>
        </row>
        <row r="270">
          <cell r="E270" t="str">
            <v>H_WJ10_1_BDOC_NM_A</v>
          </cell>
          <cell r="F270">
            <v>0.29096716270572398</v>
          </cell>
          <cell r="G270">
            <v>0.22862360673552201</v>
          </cell>
          <cell r="H270">
            <v>8.0602904535840306E-2</v>
          </cell>
          <cell r="I270">
            <v>8.5246058090306304E-2</v>
          </cell>
          <cell r="J270">
            <v>4.7896654500852301E-2</v>
          </cell>
          <cell r="K270">
            <v>0.39677175172958135</v>
          </cell>
          <cell r="L270">
            <v>0.3117581657244633</v>
          </cell>
          <cell r="M270">
            <v>0.10991259401846049</v>
          </cell>
          <cell r="N270">
            <v>0.11624414068586958</v>
          </cell>
          <cell r="O270">
            <v>6.5313347841625194E-2</v>
          </cell>
        </row>
        <row r="271">
          <cell r="E271" t="str">
            <v>H_WJ10_1_BDOC_NM_B</v>
          </cell>
          <cell r="F271">
            <v>0.38633601483743502</v>
          </cell>
          <cell r="G271">
            <v>0.27302995480137698</v>
          </cell>
          <cell r="H271">
            <v>0.13823226018889401</v>
          </cell>
          <cell r="I271">
            <v>0.110166807952513</v>
          </cell>
          <cell r="J271">
            <v>0</v>
          </cell>
          <cell r="K271">
            <v>0.42559032211920422</v>
          </cell>
          <cell r="L271">
            <v>0.30077161317979828</v>
          </cell>
          <cell r="M271">
            <v>0.15227757672504869</v>
          </cell>
          <cell r="N271">
            <v>0.12136048797594882</v>
          </cell>
          <cell r="O271">
            <v>0</v>
          </cell>
        </row>
        <row r="272">
          <cell r="E272" t="str">
            <v>H_WJ10_1_BDOC_VM_A</v>
          </cell>
          <cell r="F272">
            <v>0.26537078251471602</v>
          </cell>
          <cell r="G272">
            <v>0.22172109367755399</v>
          </cell>
          <cell r="H272">
            <v>9.5508229352779805E-2</v>
          </cell>
          <cell r="I272">
            <v>8.1584157374466199E-2</v>
          </cell>
          <cell r="J272">
            <v>1.1974054170789601E-2</v>
          </cell>
          <cell r="K272">
            <v>0.39246841428599022</v>
          </cell>
          <cell r="L272">
            <v>0.32791298734840768</v>
          </cell>
          <cell r="M272">
            <v>0.14125128233839948</v>
          </cell>
          <cell r="N272">
            <v>0.12065836552236045</v>
          </cell>
          <cell r="O272">
            <v>1.7708950504842173E-2</v>
          </cell>
        </row>
        <row r="273">
          <cell r="E273" t="str">
            <v>H_WJ10_1_BDOC_VM_B</v>
          </cell>
          <cell r="F273">
            <v>0.40940073440352098</v>
          </cell>
          <cell r="G273">
            <v>0.288018852142362</v>
          </cell>
          <cell r="H273">
            <v>0.19858571778871401</v>
          </cell>
          <cell r="I273">
            <v>0.114250585296104</v>
          </cell>
          <cell r="J273">
            <v>1.09264781256434E-19</v>
          </cell>
          <cell r="K273">
            <v>0.40524459060879853</v>
          </cell>
          <cell r="L273">
            <v>0.28509494980291306</v>
          </cell>
          <cell r="M273">
            <v>0.19656972043123352</v>
          </cell>
          <cell r="N273">
            <v>0.11309073915705485</v>
          </cell>
          <cell r="O273">
            <v>1.0815554987397869E-19</v>
          </cell>
        </row>
        <row r="274">
          <cell r="E274" t="str">
            <v>H_WJ10_1_DOC_NM_A</v>
          </cell>
          <cell r="F274">
            <v>0.59152636284020399</v>
          </cell>
          <cell r="G274">
            <v>0.42463626885356698</v>
          </cell>
          <cell r="H274">
            <v>0.28243487355739799</v>
          </cell>
          <cell r="I274">
            <v>0.16996476667429899</v>
          </cell>
          <cell r="J274">
            <v>0</v>
          </cell>
          <cell r="K274">
            <v>0.40279283633280272</v>
          </cell>
          <cell r="L274">
            <v>0.28915101318571662</v>
          </cell>
          <cell r="M274">
            <v>0.19232066556298677</v>
          </cell>
          <cell r="N274">
            <v>0.11573548491849379</v>
          </cell>
          <cell r="O274">
            <v>0</v>
          </cell>
        </row>
        <row r="275">
          <cell r="E275" t="str">
            <v>H_WJ10_1_DOC_NM_B</v>
          </cell>
          <cell r="F275">
            <v>0.41854445929523498</v>
          </cell>
          <cell r="G275">
            <v>0.30663081140767401</v>
          </cell>
          <cell r="H275">
            <v>8.6055541760696699E-2</v>
          </cell>
          <cell r="I275">
            <v>0.136305581705327</v>
          </cell>
          <cell r="J275">
            <v>0</v>
          </cell>
          <cell r="K275">
            <v>0.44171861035726534</v>
          </cell>
          <cell r="L275">
            <v>0.32360847909869933</v>
          </cell>
          <cell r="M275">
            <v>9.082030230213424E-2</v>
          </cell>
          <cell r="N275">
            <v>0.14385260824190102</v>
          </cell>
          <cell r="O275">
            <v>0</v>
          </cell>
        </row>
        <row r="276">
          <cell r="E276" t="str">
            <v>H_WJ10_1_DOC_VM_A</v>
          </cell>
          <cell r="F276">
            <v>0.36162265025573298</v>
          </cell>
          <cell r="G276">
            <v>0.29465108251204603</v>
          </cell>
          <cell r="H276">
            <v>0.187646682101868</v>
          </cell>
          <cell r="I276">
            <v>0.11188873762173999</v>
          </cell>
          <cell r="J276">
            <v>1.8880953721929199E-2</v>
          </cell>
          <cell r="K276">
            <v>0.37101294857771944</v>
          </cell>
          <cell r="L276">
            <v>0.30230232217783487</v>
          </cell>
          <cell r="M276">
            <v>0.1925193257894838</v>
          </cell>
          <cell r="N276">
            <v>0.1147941657645723</v>
          </cell>
          <cell r="O276">
            <v>1.9371237690389564E-2</v>
          </cell>
        </row>
        <row r="277">
          <cell r="E277" t="str">
            <v>H_WJ10_1_DOC_VM_B</v>
          </cell>
          <cell r="F277">
            <v>0.266886687302819</v>
          </cell>
          <cell r="G277">
            <v>0.207561479507924</v>
          </cell>
          <cell r="H277">
            <v>2.2426294555068799E-2</v>
          </cell>
          <cell r="I277">
            <v>8.3619311830619797E-2</v>
          </cell>
          <cell r="J277">
            <v>0</v>
          </cell>
          <cell r="K277">
            <v>0.45975805361913502</v>
          </cell>
          <cell r="L277">
            <v>0.35756021699424478</v>
          </cell>
          <cell r="M277">
            <v>3.8633135428103947E-2</v>
          </cell>
          <cell r="N277">
            <v>0.14404859395851624</v>
          </cell>
          <cell r="O277">
            <v>0</v>
          </cell>
        </row>
        <row r="278">
          <cell r="E278" t="str">
            <v>H_WJ11_1_DOC_NM_A</v>
          </cell>
          <cell r="F278">
            <v>0.55608287541522095</v>
          </cell>
          <cell r="G278">
            <v>0.399876509649636</v>
          </cell>
          <cell r="H278">
            <v>0.36287592224559401</v>
          </cell>
          <cell r="I278">
            <v>0.17610258052709399</v>
          </cell>
          <cell r="J278">
            <v>0</v>
          </cell>
          <cell r="K278">
            <v>0.37197724396403192</v>
          </cell>
          <cell r="L278">
            <v>0.26748703936326396</v>
          </cell>
          <cell r="M278">
            <v>0.24273645426867915</v>
          </cell>
          <cell r="N278">
            <v>0.11779926240402511</v>
          </cell>
          <cell r="O278">
            <v>0</v>
          </cell>
        </row>
        <row r="279">
          <cell r="E279" t="str">
            <v>H_WJ11_1_DOC_NM_B</v>
          </cell>
          <cell r="F279">
            <v>0.42484508350518901</v>
          </cell>
          <cell r="G279">
            <v>0.32366336213939401</v>
          </cell>
          <cell r="H279">
            <v>7.1390382703088895E-2</v>
          </cell>
          <cell r="I279">
            <v>0.13564310518630901</v>
          </cell>
          <cell r="J279">
            <v>0</v>
          </cell>
          <cell r="K279">
            <v>0.44461165815501152</v>
          </cell>
          <cell r="L279">
            <v>0.33872230069731835</v>
          </cell>
          <cell r="M279">
            <v>7.4711930683207556E-2</v>
          </cell>
          <cell r="N279">
            <v>0.14195411046446274</v>
          </cell>
          <cell r="O279">
            <v>0</v>
          </cell>
        </row>
        <row r="280">
          <cell r="E280" t="str">
            <v>H_WJ11_1_DOC_VM_A</v>
          </cell>
          <cell r="F280">
            <v>0.43378563404056703</v>
          </cell>
          <cell r="G280">
            <v>0.306962909396719</v>
          </cell>
          <cell r="H280">
            <v>0.165234473162195</v>
          </cell>
          <cell r="I280">
            <v>0.13284547410491199</v>
          </cell>
          <cell r="J280">
            <v>0</v>
          </cell>
          <cell r="K280">
            <v>0.41757194563121031</v>
          </cell>
          <cell r="L280">
            <v>0.29548949816401193</v>
          </cell>
          <cell r="M280">
            <v>0.15905847273225568</v>
          </cell>
          <cell r="N280">
            <v>0.12788008347252217</v>
          </cell>
          <cell r="O280">
            <v>0</v>
          </cell>
        </row>
        <row r="281">
          <cell r="E281" t="str">
            <v>H_WJ11_1_DOC_VM_B</v>
          </cell>
          <cell r="F281">
            <v>0.25046976035393798</v>
          </cell>
          <cell r="G281">
            <v>0.218948574226321</v>
          </cell>
          <cell r="H281">
            <v>2.6585059818631799E-2</v>
          </cell>
          <cell r="I281">
            <v>9.7455594242856394E-2</v>
          </cell>
          <cell r="J281">
            <v>0</v>
          </cell>
          <cell r="K281">
            <v>0.42205066423745552</v>
          </cell>
          <cell r="L281">
            <v>0.36893631812272282</v>
          </cell>
          <cell r="M281">
            <v>4.4796793590534657E-2</v>
          </cell>
          <cell r="N281">
            <v>0.16421622404928696</v>
          </cell>
          <cell r="O281">
            <v>0</v>
          </cell>
        </row>
        <row r="282">
          <cell r="E282" t="str">
            <v>H_WJ12_1_BDOC_NM_A</v>
          </cell>
          <cell r="F282">
            <v>8.41210922529987E-2</v>
          </cell>
          <cell r="G282">
            <v>0.105329279264734</v>
          </cell>
          <cell r="H282">
            <v>9.0440868633999503E-3</v>
          </cell>
          <cell r="I282">
            <v>4.3371243658148199E-2</v>
          </cell>
          <cell r="J282">
            <v>1.73349865992115E-3</v>
          </cell>
          <cell r="K282">
            <v>0.34532581392527645</v>
          </cell>
          <cell r="L282">
            <v>0.43238762262933422</v>
          </cell>
          <cell r="M282">
            <v>3.7126915184617755E-2</v>
          </cell>
          <cell r="N282">
            <v>0.17804345635642424</v>
          </cell>
          <cell r="O282">
            <v>7.1161919043473644E-3</v>
          </cell>
        </row>
        <row r="283">
          <cell r="E283" t="str">
            <v>H_WJ12_1_BDOC_NM_B</v>
          </cell>
          <cell r="F283">
            <v>0.121038163872462</v>
          </cell>
          <cell r="G283">
            <v>0.122176603502443</v>
          </cell>
          <cell r="H283">
            <v>2.2812780254752901E-2</v>
          </cell>
          <cell r="I283">
            <v>4.6235622926001703E-2</v>
          </cell>
          <cell r="J283">
            <v>5.4693146866161897E-2</v>
          </cell>
          <cell r="K283">
            <v>0.32984352122033889</v>
          </cell>
          <cell r="L283">
            <v>0.33294590582562245</v>
          </cell>
          <cell r="M283">
            <v>6.2167563744458677E-2</v>
          </cell>
          <cell r="N283">
            <v>0.12599762078180329</v>
          </cell>
          <cell r="O283">
            <v>0.14904538842777668</v>
          </cell>
        </row>
        <row r="284">
          <cell r="E284" t="str">
            <v>H_WJ12_1_BDOC_VM_A</v>
          </cell>
          <cell r="F284">
            <v>0.160801726056539</v>
          </cell>
          <cell r="G284">
            <v>0.13934450469401799</v>
          </cell>
          <cell r="H284">
            <v>2.9218060982826199E-2</v>
          </cell>
          <cell r="I284">
            <v>5.5540071536174698E-2</v>
          </cell>
          <cell r="J284">
            <v>3.7516803254887002E-2</v>
          </cell>
          <cell r="K284">
            <v>0.38066682922062722</v>
          </cell>
          <cell r="L284">
            <v>0.32987102857677075</v>
          </cell>
          <cell r="M284">
            <v>6.9168079864992738E-2</v>
          </cell>
          <cell r="N284">
            <v>0.13148032328290224</v>
          </cell>
          <cell r="O284">
            <v>8.8813739054707047E-2</v>
          </cell>
        </row>
        <row r="285">
          <cell r="E285" t="str">
            <v>H_WJ12_1_BDOC_VM_B</v>
          </cell>
          <cell r="F285">
            <v>0.105556254865527</v>
          </cell>
          <cell r="G285">
            <v>8.9537920720817205E-2</v>
          </cell>
          <cell r="H285">
            <v>1.6347512870353399E-2</v>
          </cell>
          <cell r="I285">
            <v>4.1536317190338498E-2</v>
          </cell>
          <cell r="J285">
            <v>0</v>
          </cell>
          <cell r="K285">
            <v>0.41725467237971209</v>
          </cell>
          <cell r="L285">
            <v>0.35393559409170017</v>
          </cell>
          <cell r="M285">
            <v>6.4620293090467434E-2</v>
          </cell>
          <cell r="N285">
            <v>0.16418944043812031</v>
          </cell>
          <cell r="O285">
            <v>0</v>
          </cell>
        </row>
        <row r="286">
          <cell r="E286" t="str">
            <v>H_WJ12_1_DOC_NM_A</v>
          </cell>
          <cell r="F286">
            <v>0.109335306093922</v>
          </cell>
          <cell r="G286">
            <v>0.103499432156914</v>
          </cell>
          <cell r="H286">
            <v>9.6051330188993995E-3</v>
          </cell>
          <cell r="I286">
            <v>5.4446929593713403E-2</v>
          </cell>
          <cell r="J286">
            <v>0</v>
          </cell>
          <cell r="K286">
            <v>0.39487366589150802</v>
          </cell>
          <cell r="L286">
            <v>0.37379691568597528</v>
          </cell>
          <cell r="M286">
            <v>3.4689746816917888E-2</v>
          </cell>
          <cell r="N286">
            <v>0.19663967160559881</v>
          </cell>
          <cell r="O286">
            <v>0</v>
          </cell>
        </row>
        <row r="287">
          <cell r="E287" t="str">
            <v>H_WJ12_1_DOC_NM_B</v>
          </cell>
          <cell r="F287">
            <v>7.9572875035685803E-2</v>
          </cell>
          <cell r="G287">
            <v>7.1037786183062501E-2</v>
          </cell>
          <cell r="H287">
            <v>1.10546609291148E-2</v>
          </cell>
          <cell r="I287">
            <v>3.5826478037364398E-2</v>
          </cell>
          <cell r="J287">
            <v>0</v>
          </cell>
          <cell r="K287">
            <v>0.40291736143502882</v>
          </cell>
          <cell r="L287">
            <v>0.35969992737134499</v>
          </cell>
          <cell r="M287">
            <v>5.5975290714584791E-2</v>
          </cell>
          <cell r="N287">
            <v>0.18140742047904143</v>
          </cell>
          <cell r="O287">
            <v>0</v>
          </cell>
        </row>
        <row r="288">
          <cell r="E288" t="str">
            <v>H_WJ12_1_DOC_VM_A</v>
          </cell>
          <cell r="F288">
            <v>0</v>
          </cell>
          <cell r="G288">
            <v>3.2621940119631002E-2</v>
          </cell>
          <cell r="H288">
            <v>1.38555598043822E-21</v>
          </cell>
          <cell r="I288">
            <v>1.0876911136925599E-3</v>
          </cell>
          <cell r="J288">
            <v>0.14201931238500901</v>
          </cell>
          <cell r="K288">
            <v>0</v>
          </cell>
          <cell r="L288">
            <v>0.18563783203797612</v>
          </cell>
          <cell r="M288">
            <v>7.8846202105870652E-21</v>
          </cell>
          <cell r="N288">
            <v>6.1895956994706975E-3</v>
          </cell>
          <cell r="O288">
            <v>0.80817257226255312</v>
          </cell>
        </row>
        <row r="289">
          <cell r="E289" t="str">
            <v>H_WJ12_1_DOC_VM_B</v>
          </cell>
          <cell r="F289">
            <v>4.4836987031855902E-2</v>
          </cell>
          <cell r="G289">
            <v>5.8957974968175397E-2</v>
          </cell>
          <cell r="H289">
            <v>0</v>
          </cell>
          <cell r="I289">
            <v>3.2613878476427202E-2</v>
          </cell>
          <cell r="J289">
            <v>0</v>
          </cell>
          <cell r="K289">
            <v>0.32869561001505532</v>
          </cell>
          <cell r="L289">
            <v>0.43221520513071426</v>
          </cell>
          <cell r="M289">
            <v>0</v>
          </cell>
          <cell r="N289">
            <v>0.23908918485423031</v>
          </cell>
          <cell r="O289">
            <v>0</v>
          </cell>
        </row>
        <row r="290">
          <cell r="E290" t="str">
            <v>H_HF01_1_DOC_NM_A</v>
          </cell>
          <cell r="F290">
            <v>1.9367558531651601E-2</v>
          </cell>
          <cell r="G290">
            <v>2.97179620287766E-2</v>
          </cell>
          <cell r="H290">
            <v>0</v>
          </cell>
          <cell r="I290">
            <v>2.1525863489203101E-2</v>
          </cell>
          <cell r="J290">
            <v>0</v>
          </cell>
          <cell r="K290">
            <v>0.27428379704381012</v>
          </cell>
          <cell r="L290">
            <v>0.42086644283715574</v>
          </cell>
          <cell r="M290">
            <v>0</v>
          </cell>
          <cell r="N290">
            <v>0.30484976011903425</v>
          </cell>
          <cell r="O290">
            <v>0</v>
          </cell>
        </row>
        <row r="291">
          <cell r="E291" t="str">
            <v>H_HF01_1_DOC_NM_B</v>
          </cell>
          <cell r="F291">
            <v>5.0971789811055501E-3</v>
          </cell>
          <cell r="G291">
            <v>1.8515351212769E-2</v>
          </cell>
          <cell r="H291">
            <v>0</v>
          </cell>
          <cell r="I291">
            <v>1.5650191762509601E-2</v>
          </cell>
          <cell r="J291">
            <v>0</v>
          </cell>
          <cell r="K291">
            <v>0.12982235380338281</v>
          </cell>
          <cell r="L291">
            <v>0.47157584319643397</v>
          </cell>
          <cell r="M291">
            <v>0</v>
          </cell>
          <cell r="N291">
            <v>0.39860180300018316</v>
          </cell>
          <cell r="O291">
            <v>0</v>
          </cell>
        </row>
        <row r="292">
          <cell r="E292" t="str">
            <v>H_HF01_1_DOC_VM_A</v>
          </cell>
          <cell r="F292">
            <v>2.9067154775322301E-2</v>
          </cell>
          <cell r="G292">
            <v>2.4741338566576399E-2</v>
          </cell>
          <cell r="H292">
            <v>2.89877562902352E-3</v>
          </cell>
          <cell r="I292">
            <v>1.9363644210533E-2</v>
          </cell>
          <cell r="J292">
            <v>0</v>
          </cell>
          <cell r="K292">
            <v>0.38210603185460862</v>
          </cell>
          <cell r="L292">
            <v>0.3252404569872826</v>
          </cell>
          <cell r="M292">
            <v>3.8106228882897011E-2</v>
          </cell>
          <cell r="N292">
            <v>0.25454728227521162</v>
          </cell>
          <cell r="O292">
            <v>0</v>
          </cell>
        </row>
        <row r="293">
          <cell r="E293" t="str">
            <v>H_HF01_1_DOC_VM_B</v>
          </cell>
          <cell r="F293">
            <v>4.3150095282044401E-3</v>
          </cell>
          <cell r="G293">
            <v>1.2279172536476099E-2</v>
          </cell>
          <cell r="H293">
            <v>7.9254509410385499E-4</v>
          </cell>
          <cell r="I293">
            <v>7.5927942811793402E-3</v>
          </cell>
          <cell r="J293">
            <v>7.4800117265850705E-4</v>
          </cell>
          <cell r="K293">
            <v>0.16771958937419973</v>
          </cell>
          <cell r="L293">
            <v>0.47727768900888207</v>
          </cell>
          <cell r="M293">
            <v>3.0805340492248662E-2</v>
          </cell>
          <cell r="N293">
            <v>0.29512341298863426</v>
          </cell>
          <cell r="O293">
            <v>2.9073968136035314E-2</v>
          </cell>
        </row>
        <row r="294">
          <cell r="E294" t="str">
            <v>H_HN01_1_DOC_NM_A</v>
          </cell>
          <cell r="F294">
            <v>2.81047800363417E-2</v>
          </cell>
          <cell r="G294">
            <v>3.5681724707608803E-2</v>
          </cell>
          <cell r="H294">
            <v>0</v>
          </cell>
          <cell r="I294">
            <v>1.8240492152892199E-2</v>
          </cell>
          <cell r="J294">
            <v>8.02857944760666E-4</v>
          </cell>
          <cell r="K294">
            <v>0.33930736797845229</v>
          </cell>
          <cell r="L294">
            <v>0.43078337847921427</v>
          </cell>
          <cell r="M294">
            <v>0</v>
          </cell>
          <cell r="N294">
            <v>0.22021639646446001</v>
          </cell>
          <cell r="O294">
            <v>9.6928570778734551E-3</v>
          </cell>
        </row>
        <row r="295">
          <cell r="E295" t="str">
            <v>H_HN01_1_DOC_NM_B</v>
          </cell>
          <cell r="F295">
            <v>8.2061177217146702E-4</v>
          </cell>
          <cell r="G295">
            <v>3.6585931563131698E-3</v>
          </cell>
          <cell r="H295">
            <v>2.6909145869654501E-20</v>
          </cell>
          <cell r="I295">
            <v>3.7482882747876299E-3</v>
          </cell>
          <cell r="J295">
            <v>0</v>
          </cell>
          <cell r="K295">
            <v>9.9740194479296634E-2</v>
          </cell>
          <cell r="L295">
            <v>0.44467896428745296</v>
          </cell>
          <cell r="M295">
            <v>3.2706372651820735E-18</v>
          </cell>
          <cell r="N295">
            <v>0.45558084123325054</v>
          </cell>
          <cell r="O295">
            <v>0</v>
          </cell>
        </row>
        <row r="296">
          <cell r="E296" t="str">
            <v>H_HN01_1_DOC_VM_A</v>
          </cell>
          <cell r="F296">
            <v>1.71323818033528E-2</v>
          </cell>
          <cell r="G296">
            <v>3.4853016801901802E-2</v>
          </cell>
          <cell r="H296">
            <v>0</v>
          </cell>
          <cell r="I296">
            <v>1.6731634621804901E-2</v>
          </cell>
          <cell r="J296">
            <v>0</v>
          </cell>
          <cell r="K296">
            <v>0.24931783283982617</v>
          </cell>
          <cell r="L296">
            <v>0.50719618070148775</v>
          </cell>
          <cell r="M296">
            <v>0</v>
          </cell>
          <cell r="N296">
            <v>0.24348598645868627</v>
          </cell>
          <cell r="O296">
            <v>0</v>
          </cell>
        </row>
        <row r="297">
          <cell r="E297" t="str">
            <v>H_HN01_1_DOC_VM_B</v>
          </cell>
          <cell r="F297">
            <v>2.0569642635100099E-3</v>
          </cell>
          <cell r="G297">
            <v>1.24322221378059E-2</v>
          </cell>
          <cell r="H297">
            <v>0</v>
          </cell>
          <cell r="I297">
            <v>6.08719238956209E-3</v>
          </cell>
          <cell r="J297">
            <v>2.1921267347802501E-3</v>
          </cell>
          <cell r="K297">
            <v>9.0342524290493234E-2</v>
          </cell>
          <cell r="L297">
            <v>0.54602714806186103</v>
          </cell>
          <cell r="M297">
            <v>0</v>
          </cell>
          <cell r="N297">
            <v>0.26735142465553219</v>
          </cell>
          <cell r="O297">
            <v>9.627890299211346E-2</v>
          </cell>
        </row>
        <row r="298">
          <cell r="E298" t="str">
            <v>H_ICE_1_DOC_1</v>
          </cell>
          <cell r="F298">
            <v>0</v>
          </cell>
          <cell r="G298">
            <v>3.1782982209055198E-2</v>
          </cell>
          <cell r="H298">
            <v>9.7399800941667799E-22</v>
          </cell>
          <cell r="I298">
            <v>1.37859953407571E-3</v>
          </cell>
          <cell r="J298">
            <v>0.130812939387149</v>
          </cell>
          <cell r="K298">
            <v>0</v>
          </cell>
          <cell r="L298">
            <v>0.19382878504522785</v>
          </cell>
          <cell r="M298">
            <v>5.9399350746865346E-21</v>
          </cell>
          <cell r="N298">
            <v>8.4074008850460041E-3</v>
          </cell>
          <cell r="O298">
            <v>0.79776381406972607</v>
          </cell>
        </row>
        <row r="299">
          <cell r="E299" t="str">
            <v>H_ICE_1_DOC_2</v>
          </cell>
          <cell r="F299">
            <v>0.19432548033182201</v>
          </cell>
          <cell r="G299">
            <v>0.155611683481927</v>
          </cell>
          <cell r="H299">
            <v>4.4152430158994803E-2</v>
          </cell>
          <cell r="I299">
            <v>6.2343102809406803E-2</v>
          </cell>
          <cell r="J299">
            <v>0.118500054659588</v>
          </cell>
          <cell r="K299">
            <v>0.33799688719162169</v>
          </cell>
          <cell r="L299">
            <v>0.27066066960301888</v>
          </cell>
          <cell r="M299">
            <v>7.6795816638163872E-2</v>
          </cell>
          <cell r="N299">
            <v>0.10843546945807349</v>
          </cell>
          <cell r="O299">
            <v>0.20611115710912206</v>
          </cell>
        </row>
        <row r="300">
          <cell r="E300" t="str">
            <v>H_ICE_1_DOC_3</v>
          </cell>
          <cell r="F300">
            <v>0.58612893224597895</v>
          </cell>
          <cell r="G300">
            <v>0.39864298309068003</v>
          </cell>
          <cell r="H300">
            <v>0.37843945308069799</v>
          </cell>
          <cell r="I300">
            <v>0.16852487829420201</v>
          </cell>
          <cell r="J300">
            <v>0</v>
          </cell>
          <cell r="K300">
            <v>0.38265656604021908</v>
          </cell>
          <cell r="L300">
            <v>0.26025563078925323</v>
          </cell>
          <cell r="M300">
            <v>0.24706567719681433</v>
          </cell>
          <cell r="N300">
            <v>0.11002212597371336</v>
          </cell>
          <cell r="O300">
            <v>0</v>
          </cell>
        </row>
        <row r="301">
          <cell r="E301" t="str">
            <v>H_KR01_1_DOC_VM_A</v>
          </cell>
          <cell r="F301">
            <v>0.18107062921543399</v>
          </cell>
          <cell r="G301">
            <v>0.16761777704573799</v>
          </cell>
          <cell r="H301">
            <v>2.93846924195806E-2</v>
          </cell>
          <cell r="I301">
            <v>8.1364829283222806E-2</v>
          </cell>
          <cell r="J301">
            <v>0</v>
          </cell>
          <cell r="K301">
            <v>0.39411336808403807</v>
          </cell>
          <cell r="L301">
            <v>0.36483225881795495</v>
          </cell>
          <cell r="M301">
            <v>6.3957916034055984E-2</v>
          </cell>
          <cell r="N301">
            <v>0.17709645706395105</v>
          </cell>
          <cell r="O301">
            <v>0</v>
          </cell>
        </row>
        <row r="302">
          <cell r="E302" t="str">
            <v>H_KR01_1_DOC_VM_B</v>
          </cell>
          <cell r="F302">
            <v>0.22331663468447199</v>
          </cell>
          <cell r="G302">
            <v>0.19796356782622501</v>
          </cell>
          <cell r="H302">
            <v>2.7050026472251101E-2</v>
          </cell>
          <cell r="I302">
            <v>0.10515226085308001</v>
          </cell>
          <cell r="J302">
            <v>0</v>
          </cell>
          <cell r="K302">
            <v>0.40347551871176746</v>
          </cell>
          <cell r="L302">
            <v>0.35766907076838633</v>
          </cell>
          <cell r="M302">
            <v>4.8872415964351108E-2</v>
          </cell>
          <cell r="N302">
            <v>0.18998299455549511</v>
          </cell>
          <cell r="O302">
            <v>0</v>
          </cell>
        </row>
        <row r="303">
          <cell r="E303" t="str">
            <v>H_RAI_1_DOC</v>
          </cell>
          <cell r="F303">
            <v>1.837661243228E-3</v>
          </cell>
          <cell r="G303">
            <v>0</v>
          </cell>
          <cell r="H303">
            <v>2.8973874506748199E-3</v>
          </cell>
          <cell r="I303">
            <v>1.16889074677986E-4</v>
          </cell>
          <cell r="J303">
            <v>4.9357760385397203E-3</v>
          </cell>
          <cell r="K303">
            <v>0.18775183658221678</v>
          </cell>
          <cell r="L303">
            <v>0</v>
          </cell>
          <cell r="M303">
            <v>0.29602290256658109</v>
          </cell>
          <cell r="N303">
            <v>1.1942428740912879E-2</v>
          </cell>
          <cell r="O303">
            <v>0.50428283211028924</v>
          </cell>
        </row>
        <row r="304">
          <cell r="E304" t="str">
            <v>H_RAI_1_DOC</v>
          </cell>
          <cell r="F304">
            <v>5.3548121055852299E-2</v>
          </cell>
          <cell r="G304">
            <v>0</v>
          </cell>
          <cell r="H304">
            <v>9.9323512740416106E-2</v>
          </cell>
          <cell r="I304">
            <v>0</v>
          </cell>
          <cell r="J304">
            <v>0.453139009120273</v>
          </cell>
          <cell r="K304">
            <v>8.8361684207626773E-2</v>
          </cell>
          <cell r="L304">
            <v>0</v>
          </cell>
          <cell r="M304">
            <v>0.163897307582591</v>
          </cell>
          <cell r="N304">
            <v>0</v>
          </cell>
          <cell r="O304">
            <v>0.74774100820978229</v>
          </cell>
        </row>
        <row r="305">
          <cell r="E305" t="str">
            <v>H_ST02_1_DOC_NM_A</v>
          </cell>
          <cell r="F305">
            <v>6.5094482928797196E-5</v>
          </cell>
          <cell r="G305">
            <v>2.47235803933617E-21</v>
          </cell>
          <cell r="H305">
            <v>0</v>
          </cell>
          <cell r="I305">
            <v>9.8912876553976299E-5</v>
          </cell>
          <cell r="J305">
            <v>6.5329107466709699E-6</v>
          </cell>
          <cell r="K305">
            <v>0.38169567129933146</v>
          </cell>
          <cell r="L305">
            <v>1.4497209579941828E-17</v>
          </cell>
          <cell r="M305">
            <v>0</v>
          </cell>
          <cell r="N305">
            <v>0.57999718436530656</v>
          </cell>
          <cell r="O305">
            <v>3.830714433536201E-2</v>
          </cell>
        </row>
        <row r="306">
          <cell r="E306" t="str">
            <v>H_ST02_1_DOC_NM_B</v>
          </cell>
          <cell r="F306">
            <v>9.7405900852782697E-7</v>
          </cell>
          <cell r="G306">
            <v>0</v>
          </cell>
          <cell r="H306">
            <v>1.59540908790274E-6</v>
          </cell>
          <cell r="I306">
            <v>1.0830326640883301E-4</v>
          </cell>
          <cell r="J306">
            <v>1.0942042797439501E-6</v>
          </cell>
          <cell r="K306">
            <v>8.6995234405591731E-3</v>
          </cell>
          <cell r="L306">
            <v>0</v>
          </cell>
          <cell r="M306">
            <v>1.424893013254701E-2</v>
          </cell>
          <cell r="N306">
            <v>0.96727898059971718</v>
          </cell>
          <cell r="O306">
            <v>9.7725658271767026E-3</v>
          </cell>
        </row>
        <row r="307">
          <cell r="E307" t="str">
            <v>H_ST02_1_DOC_VM_A</v>
          </cell>
          <cell r="F307">
            <v>5.0055167876325204E-7</v>
          </cell>
          <cell r="G307">
            <v>0</v>
          </cell>
          <cell r="H307">
            <v>0</v>
          </cell>
          <cell r="I307">
            <v>2.6580305682865702E-4</v>
          </cell>
          <cell r="J307">
            <v>6.849459401172E-6</v>
          </cell>
          <cell r="K307">
            <v>1.8324951742103672E-3</v>
          </cell>
          <cell r="L307">
            <v>0</v>
          </cell>
          <cell r="M307">
            <v>0</v>
          </cell>
          <cell r="N307">
            <v>0.97309196950921728</v>
          </cell>
          <cell r="O307">
            <v>2.5075535316572386E-2</v>
          </cell>
        </row>
        <row r="308">
          <cell r="E308" t="str">
            <v>H_ST02_1_DOC_VM_B</v>
          </cell>
          <cell r="F308">
            <v>1.30554001057812E-6</v>
          </cell>
          <cell r="G308">
            <v>0</v>
          </cell>
          <cell r="H308">
            <v>0</v>
          </cell>
          <cell r="I308">
            <v>1.4667027799703799E-4</v>
          </cell>
          <cell r="J308">
            <v>7.6404762663953103E-7</v>
          </cell>
          <cell r="K308">
            <v>8.7773375685869029E-3</v>
          </cell>
          <cell r="L308">
            <v>0</v>
          </cell>
          <cell r="M308">
            <v>0</v>
          </cell>
          <cell r="N308">
            <v>0.98608585782706937</v>
          </cell>
          <cell r="O308">
            <v>5.136804604343858E-3</v>
          </cell>
        </row>
      </sheetData>
      <sheetData sheetId="3"/>
      <sheetData sheetId="4"/>
      <sheetData sheetId="5">
        <row r="1">
          <cell r="C1" t="str">
            <v>Flux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_all"/>
    </sheetNames>
    <sheetDataSet>
      <sheetData sheetId="0">
        <row r="1">
          <cell r="F1" t="str">
            <v>bix</v>
          </cell>
          <cell r="G1" t="str">
            <v>b</v>
          </cell>
          <cell r="H1" t="str">
            <v>t</v>
          </cell>
          <cell r="I1" t="str">
            <v>a</v>
          </cell>
          <cell r="J1" t="str">
            <v>m</v>
          </cell>
          <cell r="K1" t="str">
            <v>c</v>
          </cell>
          <cell r="L1" t="str">
            <v>fi</v>
          </cell>
          <cell r="M1" t="str">
            <v>hix</v>
          </cell>
          <cell r="N1" t="str">
            <v>a254</v>
          </cell>
          <cell r="O1" t="str">
            <v>a300</v>
          </cell>
          <cell r="P1" t="str">
            <v>E2_E3</v>
          </cell>
          <cell r="Q1" t="str">
            <v>E4_E6</v>
          </cell>
          <cell r="R1" t="str">
            <v>S275_295</v>
          </cell>
          <cell r="S1" t="str">
            <v>S350_400</v>
          </cell>
          <cell r="T1" t="str">
            <v>S300_700</v>
          </cell>
          <cell r="U1" t="str">
            <v>SR</v>
          </cell>
        </row>
        <row r="2">
          <cell r="E2" t="str">
            <v>H_WJ01_1_DOC_VM_A</v>
          </cell>
          <cell r="F2">
            <v>1</v>
          </cell>
          <cell r="G2">
            <v>1.5932209999999999E-3</v>
          </cell>
          <cell r="H2">
            <v>-5.2499999999999997E-20</v>
          </cell>
          <cell r="I2">
            <v>0</v>
          </cell>
          <cell r="J2">
            <v>-6.9400000000000002E-19</v>
          </cell>
          <cell r="K2">
            <v>0</v>
          </cell>
          <cell r="L2">
            <v>1</v>
          </cell>
          <cell r="M2" t="str">
            <v>NA</v>
          </cell>
          <cell r="N2">
            <v>8.7706562659999996</v>
          </cell>
          <cell r="O2">
            <v>5.570062987</v>
          </cell>
          <cell r="P2">
            <v>3.4485106380000001</v>
          </cell>
          <cell r="Q2">
            <v>-3.2763636360000001</v>
          </cell>
          <cell r="R2">
            <v>1.1848628E-2</v>
          </cell>
          <cell r="S2">
            <v>1.0257344999999999E-2</v>
          </cell>
          <cell r="T2">
            <v>1.2285462E-2</v>
          </cell>
          <cell r="U2">
            <v>1.155136046</v>
          </cell>
        </row>
        <row r="3">
          <cell r="E3" t="str">
            <v>H_WJ01_1_DOC_VM_B</v>
          </cell>
          <cell r="F3">
            <v>1</v>
          </cell>
          <cell r="G3">
            <v>0</v>
          </cell>
          <cell r="H3">
            <v>0</v>
          </cell>
          <cell r="I3">
            <v>-6.7800000000000003E-21</v>
          </cell>
          <cell r="J3">
            <v>-4.4700000000000001E-19</v>
          </cell>
          <cell r="K3">
            <v>-4.7400000000000003E-20</v>
          </cell>
          <cell r="L3">
            <v>1</v>
          </cell>
          <cell r="M3" t="str">
            <v>NA</v>
          </cell>
          <cell r="N3">
            <v>9.8144948420000002</v>
          </cell>
          <cell r="O3">
            <v>5.9461518849999999</v>
          </cell>
          <cell r="P3">
            <v>3.5154559509999999</v>
          </cell>
          <cell r="Q3">
            <v>-52.8125</v>
          </cell>
          <cell r="R3">
            <v>1.3096238E-2</v>
          </cell>
          <cell r="S3">
            <v>1.1200854999999999E-2</v>
          </cell>
          <cell r="T3">
            <v>1.1866322E-2</v>
          </cell>
          <cell r="U3">
            <v>1.169217715</v>
          </cell>
        </row>
        <row r="4">
          <cell r="E4" t="str">
            <v>H_WJ02_1_DOC_VM_A</v>
          </cell>
          <cell r="F4">
            <v>1</v>
          </cell>
          <cell r="G4">
            <v>5.229025E-3</v>
          </cell>
          <cell r="H4">
            <v>0</v>
          </cell>
          <cell r="I4">
            <v>0</v>
          </cell>
          <cell r="J4">
            <v>-1.13E-18</v>
          </cell>
          <cell r="K4">
            <v>6.7837660000000001E-3</v>
          </cell>
          <cell r="L4">
            <v>1</v>
          </cell>
          <cell r="M4">
            <v>0.5</v>
          </cell>
          <cell r="N4">
            <v>10.31777415</v>
          </cell>
          <cell r="O4">
            <v>8.4066285280000006</v>
          </cell>
          <cell r="P4">
            <v>2.0262322830000001</v>
          </cell>
          <cell r="Q4">
            <v>-17.120967740000001</v>
          </cell>
          <cell r="R4">
            <v>4.4981090000000001E-3</v>
          </cell>
          <cell r="S4">
            <v>8.1742740000000005E-3</v>
          </cell>
          <cell r="T4">
            <v>8.6973959999999996E-3</v>
          </cell>
          <cell r="U4">
            <v>0.55027633799999998</v>
          </cell>
        </row>
        <row r="5">
          <cell r="E5" t="str">
            <v>H_WJ02_1_DOC_VM_B</v>
          </cell>
          <cell r="F5">
            <v>1</v>
          </cell>
          <cell r="G5">
            <v>9.3497140000000003E-3</v>
          </cell>
          <cell r="H5">
            <v>-1.7599999999999999E-19</v>
          </cell>
          <cell r="I5">
            <v>-1.02E-20</v>
          </cell>
          <cell r="J5">
            <v>0</v>
          </cell>
          <cell r="K5" t="str">
            <v>1.30104260698261e-18</v>
          </cell>
          <cell r="L5">
            <v>1</v>
          </cell>
          <cell r="M5" t="str">
            <v>NA</v>
          </cell>
          <cell r="N5">
            <v>23.78680048</v>
          </cell>
          <cell r="O5">
            <v>14.16199479</v>
          </cell>
          <cell r="P5">
            <v>4.0070870430000003</v>
          </cell>
          <cell r="Q5">
            <v>-81.95</v>
          </cell>
          <cell r="R5">
            <v>1.3257883999999999E-2</v>
          </cell>
          <cell r="S5">
            <v>1.2294869999999999E-2</v>
          </cell>
          <cell r="T5">
            <v>1.3392236E-2</v>
          </cell>
          <cell r="U5">
            <v>1.078326498</v>
          </cell>
        </row>
        <row r="6">
          <cell r="E6" t="str">
            <v>H_WJ03_1_DOC_VM_A</v>
          </cell>
          <cell r="F6" t="str">
            <v>Inf</v>
          </cell>
          <cell r="G6">
            <v>9.0892633E-2</v>
          </cell>
          <cell r="H6">
            <v>3.0241170000000002E-3</v>
          </cell>
          <cell r="I6">
            <v>-2.1699999999999998E-19</v>
          </cell>
          <cell r="J6">
            <v>1.1053702E-2</v>
          </cell>
          <cell r="K6">
            <v>1.8053650000000001E-2</v>
          </cell>
          <cell r="L6">
            <v>14.53966052</v>
          </cell>
          <cell r="M6" t="str">
            <v>3.53252886447341e-17</v>
          </cell>
          <cell r="N6">
            <v>32.735084739999998</v>
          </cell>
          <cell r="O6">
            <v>21.866883099999999</v>
          </cell>
          <cell r="P6">
            <v>3.113099499</v>
          </cell>
          <cell r="Q6">
            <v>45.727272730000003</v>
          </cell>
          <cell r="R6">
            <v>9.8158129999999996E-3</v>
          </cell>
          <cell r="S6">
            <v>1.0623545999999999E-2</v>
          </cell>
          <cell r="T6">
            <v>1.1231158E-2</v>
          </cell>
          <cell r="U6">
            <v>0.92396767499999999</v>
          </cell>
        </row>
        <row r="7">
          <cell r="E7" t="str">
            <v>H_WJ03_1_DOC_VM_B</v>
          </cell>
          <cell r="F7">
            <v>-4195720000000000</v>
          </cell>
          <cell r="G7">
            <v>3.8175599999999997E-2</v>
          </cell>
          <cell r="H7">
            <v>0</v>
          </cell>
          <cell r="I7" t="str">
            <v>5.42101086242752e-20</v>
          </cell>
          <cell r="J7">
            <v>3.217569E-3</v>
          </cell>
          <cell r="K7">
            <v>1.239357E-2</v>
          </cell>
          <cell r="L7" t="str">
            <v>5.3581E+14</v>
          </cell>
          <cell r="M7">
            <v>0.5</v>
          </cell>
          <cell r="N7">
            <v>18.05007419</v>
          </cell>
          <cell r="O7">
            <v>12.66202507</v>
          </cell>
          <cell r="P7">
            <v>2.6593914289999998</v>
          </cell>
          <cell r="Q7">
            <v>-12.27358491</v>
          </cell>
          <cell r="R7">
            <v>8.7851040000000002E-3</v>
          </cell>
          <cell r="S7">
            <v>9.3462730000000004E-3</v>
          </cell>
          <cell r="T7">
            <v>1.0254823E-2</v>
          </cell>
          <cell r="U7">
            <v>0.93995794499999996</v>
          </cell>
        </row>
        <row r="8">
          <cell r="E8" t="str">
            <v>H_WJ04_1_DOC_VM_A</v>
          </cell>
          <cell r="F8" t="str">
            <v>1056797095772160</v>
          </cell>
          <cell r="G8">
            <v>5.9890354999999999E-2</v>
          </cell>
          <cell r="H8">
            <v>0</v>
          </cell>
          <cell r="I8">
            <v>0</v>
          </cell>
          <cell r="J8">
            <v>3.2634420000000001E-3</v>
          </cell>
          <cell r="K8">
            <v>1.3496533E-2</v>
          </cell>
          <cell r="L8">
            <v>-2324220000000000</v>
          </cell>
          <cell r="M8">
            <v>0.5</v>
          </cell>
          <cell r="N8">
            <v>-4.3683328619999999</v>
          </cell>
          <cell r="O8">
            <v>-2.1348253220000002</v>
          </cell>
          <cell r="P8">
            <v>6.0135135139999996</v>
          </cell>
          <cell r="Q8">
            <v>0.74390243899999997</v>
          </cell>
          <cell r="R8">
            <v>1.5755688E-2</v>
          </cell>
          <cell r="S8">
            <v>1.2402593E-2</v>
          </cell>
          <cell r="T8">
            <v>1.287814E-2</v>
          </cell>
          <cell r="U8">
            <v>1.2703544170000001</v>
          </cell>
        </row>
        <row r="9">
          <cell r="E9" t="str">
            <v>H_WJ04_1_DOC_VM_B</v>
          </cell>
          <cell r="F9" t="str">
            <v>3.21228E+14</v>
          </cell>
          <cell r="G9">
            <v>4.6468676E-2</v>
          </cell>
          <cell r="H9">
            <v>-5.4199999999999999E-19</v>
          </cell>
          <cell r="I9" t="str">
            <v>1.35525271560688e-20</v>
          </cell>
          <cell r="J9">
            <v>5.8510400000000003E-4</v>
          </cell>
          <cell r="K9">
            <v>1.0776536E-2</v>
          </cell>
          <cell r="L9">
            <v>1</v>
          </cell>
          <cell r="M9">
            <v>0.5</v>
          </cell>
          <cell r="N9">
            <v>29.478571540000001</v>
          </cell>
          <cell r="O9">
            <v>18.863654260000001</v>
          </cell>
          <cell r="P9">
            <v>3.4131901070000001</v>
          </cell>
          <cell r="Q9">
            <v>-26.93</v>
          </cell>
          <cell r="R9">
            <v>1.1441758999999999E-2</v>
          </cell>
          <cell r="S9">
            <v>1.0935218999999999E-2</v>
          </cell>
          <cell r="T9">
            <v>1.1993518999999999E-2</v>
          </cell>
          <cell r="U9">
            <v>1.0463218919999999</v>
          </cell>
        </row>
        <row r="10">
          <cell r="E10" t="str">
            <v>H_WJ05_1_DOC_VM_B</v>
          </cell>
          <cell r="F10">
            <v>-249943000000000</v>
          </cell>
          <cell r="G10">
            <v>4.0664664000000003E-2</v>
          </cell>
          <cell r="H10">
            <v>0</v>
          </cell>
          <cell r="I10">
            <v>-1.08E-19</v>
          </cell>
          <cell r="J10">
            <v>8.9276999999999998E-4</v>
          </cell>
          <cell r="K10">
            <v>1.6306174E-2</v>
          </cell>
          <cell r="L10" t="str">
            <v>2.39872E+14</v>
          </cell>
          <cell r="M10">
            <v>0.5</v>
          </cell>
          <cell r="N10">
            <v>35.784365280000003</v>
          </cell>
          <cell r="O10">
            <v>22.222139089999999</v>
          </cell>
          <cell r="P10">
            <v>3.6483782300000001</v>
          </cell>
          <cell r="Q10">
            <v>-24.485436889999999</v>
          </cell>
          <cell r="R10">
            <v>1.2205666E-2</v>
          </cell>
          <cell r="S10">
            <v>1.2242462000000001E-2</v>
          </cell>
          <cell r="T10">
            <v>1.270394E-2</v>
          </cell>
          <cell r="U10">
            <v>0.99699437800000001</v>
          </cell>
        </row>
        <row r="11">
          <cell r="E11" t="str">
            <v>H_WJ01_1_DOC_NM_A</v>
          </cell>
          <cell r="F11">
            <v>1</v>
          </cell>
          <cell r="G11">
            <v>2.7914490000000001E-3</v>
          </cell>
          <cell r="H11">
            <v>-2.96E-21</v>
          </cell>
          <cell r="I11">
            <v>0</v>
          </cell>
          <cell r="J11">
            <v>-3.2500000000000002E-20</v>
          </cell>
          <cell r="K11" t="str">
            <v>2.71050543121376e-20</v>
          </cell>
          <cell r="L11">
            <v>1</v>
          </cell>
          <cell r="M11" t="str">
            <v>NA</v>
          </cell>
          <cell r="N11">
            <v>2.7422691989999999</v>
          </cell>
          <cell r="O11">
            <v>2.7883209010000001</v>
          </cell>
          <cell r="P11">
            <v>1.609635578</v>
          </cell>
          <cell r="Q11">
            <v>-3.2183406109999999</v>
          </cell>
          <cell r="R11">
            <v>0</v>
          </cell>
          <cell r="S11">
            <v>8.6075549999999994E-3</v>
          </cell>
          <cell r="T11">
            <v>8.8942889999999997E-3</v>
          </cell>
          <cell r="U11">
            <v>0</v>
          </cell>
        </row>
        <row r="12">
          <cell r="E12" t="str">
            <v>H_WJ01_1_DOC_NM_B</v>
          </cell>
          <cell r="F12">
            <v>1</v>
          </cell>
          <cell r="G12">
            <v>0</v>
          </cell>
          <cell r="H12">
            <v>0</v>
          </cell>
          <cell r="I12" t="str">
            <v>6.7762635780344e-21</v>
          </cell>
          <cell r="J12">
            <v>-1.4900000000000001E-20</v>
          </cell>
          <cell r="K12">
            <v>-4.2399999999999998E-21</v>
          </cell>
          <cell r="L12">
            <v>1</v>
          </cell>
          <cell r="M12" t="str">
            <v>NA</v>
          </cell>
          <cell r="N12">
            <v>-18.631202810000001</v>
          </cell>
          <cell r="O12">
            <v>-11.05569785</v>
          </cell>
          <cell r="P12">
            <v>3.8619302950000001</v>
          </cell>
          <cell r="Q12">
            <v>5.6941176469999997</v>
          </cell>
          <cell r="R12">
            <v>1.2683369999999999E-2</v>
          </cell>
          <cell r="S12">
            <v>1.0761514E-2</v>
          </cell>
          <cell r="T12">
            <v>1.1173907E-2</v>
          </cell>
          <cell r="U12">
            <v>1.178586022</v>
          </cell>
        </row>
        <row r="13">
          <cell r="E13" t="str">
            <v>H_WJ02_1_DOC_NM_A</v>
          </cell>
          <cell r="F13">
            <v>1</v>
          </cell>
          <cell r="G13">
            <v>6.6403909999999998E-3</v>
          </cell>
          <cell r="H13" t="str">
            <v>2.06676039130049e-19</v>
          </cell>
          <cell r="I13" t="str">
            <v>2.5410988417629e-20</v>
          </cell>
          <cell r="J13" t="str">
            <v>2.38524477946816e-19</v>
          </cell>
          <cell r="K13" t="str">
            <v>1.35525271560688e-18</v>
          </cell>
          <cell r="L13">
            <v>1</v>
          </cell>
          <cell r="M13" t="str">
            <v>NA</v>
          </cell>
          <cell r="N13" t="str">
            <v>NA</v>
          </cell>
          <cell r="O13" t="str">
            <v>NA</v>
          </cell>
          <cell r="P13" t="str">
            <v>NA</v>
          </cell>
          <cell r="Q13" t="str">
            <v>NA</v>
          </cell>
          <cell r="R13" t="str">
            <v>NA</v>
          </cell>
          <cell r="S13" t="str">
            <v>NA</v>
          </cell>
          <cell r="T13" t="str">
            <v>NA</v>
          </cell>
          <cell r="U13" t="str">
            <v>NA</v>
          </cell>
        </row>
        <row r="14">
          <cell r="E14" t="str">
            <v>H_WJ02_1_DOC_NM_B</v>
          </cell>
          <cell r="F14" t="str">
            <v>NA</v>
          </cell>
          <cell r="G14">
            <v>5.243391E-3</v>
          </cell>
          <cell r="H14" t="str">
            <v>1.49077798716757e-19</v>
          </cell>
          <cell r="I14">
            <v>0</v>
          </cell>
          <cell r="J14" t="str">
            <v>4.33680868994202e-19</v>
          </cell>
          <cell r="K14" t="str">
            <v>9.21571846612679e-19</v>
          </cell>
          <cell r="L14">
            <v>1</v>
          </cell>
          <cell r="M14" t="str">
            <v>NA</v>
          </cell>
          <cell r="N14">
            <v>15.248595659999999</v>
          </cell>
          <cell r="O14">
            <v>10.044753350000001</v>
          </cell>
          <cell r="P14">
            <v>2.8903014150000002</v>
          </cell>
          <cell r="Q14">
            <v>-23.72151899</v>
          </cell>
          <cell r="R14">
            <v>1.0789636E-2</v>
          </cell>
          <cell r="S14">
            <v>9.2133509999999998E-3</v>
          </cell>
          <cell r="T14">
            <v>1.0237359E-2</v>
          </cell>
          <cell r="U14">
            <v>1.171087006</v>
          </cell>
        </row>
        <row r="15">
          <cell r="E15" t="str">
            <v>H_WJ10_1_DOC_VM_A</v>
          </cell>
          <cell r="F15" t="str">
            <v>Inf</v>
          </cell>
          <cell r="G15">
            <v>0.12068451400000001</v>
          </cell>
          <cell r="H15">
            <v>6.3085750000000003E-3</v>
          </cell>
          <cell r="I15" t="str">
            <v>1.43114686768087e-17</v>
          </cell>
          <cell r="J15">
            <v>1.6997460999999998E-2</v>
          </cell>
          <cell r="K15">
            <v>2.4261884000000001E-2</v>
          </cell>
          <cell r="L15" t="str">
            <v>1534958722093329</v>
          </cell>
          <cell r="M15">
            <v>0.5</v>
          </cell>
          <cell r="N15">
            <v>39.390652129999999</v>
          </cell>
          <cell r="O15">
            <v>24.055435410000001</v>
          </cell>
          <cell r="P15">
            <v>3.829974811</v>
          </cell>
          <cell r="Q15">
            <v>-15.90769231</v>
          </cell>
          <cell r="R15">
            <v>1.2618904E-2</v>
          </cell>
          <cell r="S15">
            <v>1.1744176E-2</v>
          </cell>
          <cell r="T15">
            <v>1.3384303E-2</v>
          </cell>
          <cell r="U15">
            <v>1.0744819000000001</v>
          </cell>
        </row>
        <row r="16">
          <cell r="E16" t="str">
            <v>H_WJ03_1_DOC_NM_A</v>
          </cell>
          <cell r="F16">
            <v>0</v>
          </cell>
          <cell r="G16">
            <v>4.8749522000000003E-2</v>
          </cell>
          <cell r="H16" t="str">
            <v>1.73472347597681e-18</v>
          </cell>
          <cell r="I16" t="str">
            <v>2.71050543121376e-20</v>
          </cell>
          <cell r="J16">
            <v>1.8369619999999999E-3</v>
          </cell>
          <cell r="K16">
            <v>1.2275105999999999E-2</v>
          </cell>
          <cell r="L16" t="str">
            <v>NA</v>
          </cell>
          <cell r="M16">
            <v>0.5</v>
          </cell>
          <cell r="N16">
            <v>20.496296730000001</v>
          </cell>
          <cell r="O16">
            <v>14.57865305</v>
          </cell>
          <cell r="P16">
            <v>2.783831283</v>
          </cell>
          <cell r="Q16">
            <v>890</v>
          </cell>
          <cell r="R16">
            <v>8.3969219999999994E-3</v>
          </cell>
          <cell r="S16">
            <v>9.834176E-3</v>
          </cell>
          <cell r="T16">
            <v>1.0383658E-2</v>
          </cell>
          <cell r="U16">
            <v>0.85385103799999995</v>
          </cell>
        </row>
        <row r="17">
          <cell r="E17" t="str">
            <v>H_WJ03_1_DOC_NM_B</v>
          </cell>
          <cell r="F17">
            <v>1</v>
          </cell>
          <cell r="G17">
            <v>9.4746159999999999E-3</v>
          </cell>
          <cell r="H17">
            <v>-4.6800000000000003E-19</v>
          </cell>
          <cell r="I17">
            <v>0</v>
          </cell>
          <cell r="J17">
            <v>5.9746099999999998E-4</v>
          </cell>
          <cell r="K17">
            <v>-1.08E-18</v>
          </cell>
          <cell r="L17">
            <v>1</v>
          </cell>
          <cell r="M17" t="str">
            <v>NA</v>
          </cell>
          <cell r="N17">
            <v>22.172797979999999</v>
          </cell>
          <cell r="O17">
            <v>12.663121540000001</v>
          </cell>
          <cell r="P17">
            <v>4.528555678</v>
          </cell>
          <cell r="Q17">
            <v>-6.2947368419999998</v>
          </cell>
          <cell r="R17">
            <v>1.4379721E-2</v>
          </cell>
          <cell r="S17">
            <v>1.3476732999999999E-2</v>
          </cell>
          <cell r="T17">
            <v>1.4925450999999999E-2</v>
          </cell>
          <cell r="U17">
            <v>1.067003454</v>
          </cell>
        </row>
        <row r="18">
          <cell r="E18" t="str">
            <v>H_WJ10_1_DOC_VM_B</v>
          </cell>
          <cell r="F18">
            <v>1</v>
          </cell>
          <cell r="G18">
            <v>3.7617641E-2</v>
          </cell>
          <cell r="H18">
            <v>-3.7900000000000002E-19</v>
          </cell>
          <cell r="I18" t="str">
            <v>2.71050543121376e-20</v>
          </cell>
          <cell r="J18">
            <v>2.8715350000000001E-3</v>
          </cell>
          <cell r="K18">
            <v>1.1577588E-2</v>
          </cell>
          <cell r="L18">
            <v>1</v>
          </cell>
          <cell r="M18">
            <v>0.5</v>
          </cell>
          <cell r="N18">
            <v>29.598086670000001</v>
          </cell>
          <cell r="O18">
            <v>18.223316310000001</v>
          </cell>
          <cell r="P18">
            <v>3.8375996639999999</v>
          </cell>
          <cell r="Q18">
            <v>-17.84615385</v>
          </cell>
          <cell r="R18">
            <v>1.2397119999999999E-2</v>
          </cell>
          <cell r="S18">
            <v>1.2210149999999999E-2</v>
          </cell>
          <cell r="T18">
            <v>1.3411734999999999E-2</v>
          </cell>
          <cell r="U18">
            <v>1.0153126189999999</v>
          </cell>
        </row>
        <row r="19">
          <cell r="E19" t="str">
            <v>H_WJ04_1_DOC_NM_A</v>
          </cell>
          <cell r="F19" t="str">
            <v>Inf</v>
          </cell>
          <cell r="G19">
            <v>0.30372754600000001</v>
          </cell>
          <cell r="H19">
            <v>6.5728110000000006E-2</v>
          </cell>
          <cell r="I19">
            <v>-2.08E-17</v>
          </cell>
          <cell r="J19">
            <v>3.3096792E-2</v>
          </cell>
          <cell r="K19">
            <v>4.6221309000000002E-2</v>
          </cell>
          <cell r="L19">
            <v>66.905339299999994</v>
          </cell>
          <cell r="M19">
            <v>1.0375596000000001E-2</v>
          </cell>
          <cell r="N19">
            <v>65.268419159999993</v>
          </cell>
          <cell r="O19">
            <v>44.360946519999999</v>
          </cell>
          <cell r="P19">
            <v>2.9366904379999998</v>
          </cell>
          <cell r="Q19">
            <v>29.875</v>
          </cell>
          <cell r="R19">
            <v>9.6126479999999997E-3</v>
          </cell>
          <cell r="S19">
            <v>9.8262179999999994E-3</v>
          </cell>
          <cell r="T19">
            <v>1.0732973E-2</v>
          </cell>
          <cell r="U19">
            <v>0.97826522000000005</v>
          </cell>
        </row>
        <row r="20">
          <cell r="E20" t="str">
            <v>H_WJ04_1_DOC_NM_B</v>
          </cell>
          <cell r="F20">
            <v>0</v>
          </cell>
          <cell r="G20">
            <v>4.5076594999999997E-2</v>
          </cell>
          <cell r="H20">
            <v>-3.25E-19</v>
          </cell>
          <cell r="I20">
            <v>-2.71E-20</v>
          </cell>
          <cell r="J20">
            <v>1.3924900000000001E-4</v>
          </cell>
          <cell r="K20">
            <v>1.3229060000000001E-2</v>
          </cell>
          <cell r="L20">
            <v>0</v>
          </cell>
          <cell r="M20">
            <v>0.5</v>
          </cell>
          <cell r="N20">
            <v>31.163844529999999</v>
          </cell>
          <cell r="O20">
            <v>20.733134060000001</v>
          </cell>
          <cell r="P20">
            <v>3.0068707059999999</v>
          </cell>
          <cell r="Q20">
            <v>-314</v>
          </cell>
          <cell r="R20">
            <v>1.0366614E-2</v>
          </cell>
          <cell r="S20">
            <v>9.6823480000000003E-3</v>
          </cell>
          <cell r="T20">
            <v>1.0759843999999999E-2</v>
          </cell>
          <cell r="U20">
            <v>1.0706715449999999</v>
          </cell>
        </row>
        <row r="21">
          <cell r="E21" t="str">
            <v>H_WJ05_1_DOC_NM_A</v>
          </cell>
          <cell r="F21">
            <v>10.4201777</v>
          </cell>
          <cell r="G21">
            <v>0.23885092199999999</v>
          </cell>
          <cell r="H21">
            <v>0</v>
          </cell>
          <cell r="I21" t="str">
            <v>1.73472347597681e-18</v>
          </cell>
          <cell r="J21">
            <v>3.2967718E-2</v>
          </cell>
          <cell r="K21">
            <v>4.6995459000000003E-2</v>
          </cell>
          <cell r="L21" t="str">
            <v>Inf</v>
          </cell>
          <cell r="M21">
            <v>-7.5200000000000007E-15</v>
          </cell>
          <cell r="N21">
            <v>58.46921433</v>
          </cell>
          <cell r="O21">
            <v>40.462998900000002</v>
          </cell>
          <cell r="P21">
            <v>2.7968435710000001</v>
          </cell>
          <cell r="Q21">
            <v>50.41176471</v>
          </cell>
          <cell r="R21">
            <v>9.1191510000000007E-3</v>
          </cell>
          <cell r="S21">
            <v>9.3453300000000007E-3</v>
          </cell>
          <cell r="T21">
            <v>1.0312488999999999E-2</v>
          </cell>
          <cell r="U21">
            <v>0.97579765900000004</v>
          </cell>
        </row>
        <row r="22">
          <cell r="E22" t="str">
            <v>H_WJ05_1_DOC_NM_B</v>
          </cell>
          <cell r="F22">
            <v>-1187390000000000</v>
          </cell>
          <cell r="G22">
            <v>0.158415047</v>
          </cell>
          <cell r="H22">
            <v>3.7551554000000001E-2</v>
          </cell>
          <cell r="I22" t="str">
            <v>8.67361737988404e-19</v>
          </cell>
          <cell r="J22">
            <v>1.4833539E-2</v>
          </cell>
          <cell r="K22">
            <v>3.4487152E-2</v>
          </cell>
          <cell r="L22" t="str">
            <v>1613580080027154</v>
          </cell>
          <cell r="M22">
            <v>0.5</v>
          </cell>
          <cell r="N22">
            <v>55.710498090000002</v>
          </cell>
          <cell r="O22">
            <v>36.069447250000003</v>
          </cell>
          <cell r="P22">
            <v>3.2917117920000001</v>
          </cell>
          <cell r="Q22">
            <v>-172.90625</v>
          </cell>
          <cell r="R22">
            <v>1.1081437E-2</v>
          </cell>
          <cell r="S22">
            <v>1.0629276E-2</v>
          </cell>
          <cell r="T22">
            <v>1.1623807999999999E-2</v>
          </cell>
          <cell r="U22">
            <v>1.042539192</v>
          </cell>
        </row>
        <row r="23">
          <cell r="E23" t="str">
            <v>H_ST02_1_DOC_VM_A</v>
          </cell>
          <cell r="F23">
            <v>1</v>
          </cell>
          <cell r="G23">
            <v>0</v>
          </cell>
          <cell r="H23">
            <v>0</v>
          </cell>
          <cell r="I23" t="str">
            <v>3.3881317890172e-21</v>
          </cell>
          <cell r="J23">
            <v>-1.05E-22</v>
          </cell>
          <cell r="K23">
            <v>5.4739700000000003E-4</v>
          </cell>
          <cell r="L23">
            <v>1</v>
          </cell>
          <cell r="M23" t="str">
            <v>NA</v>
          </cell>
          <cell r="N23">
            <v>-3.50212228</v>
          </cell>
          <cell r="O23">
            <v>-1.475847398</v>
          </cell>
          <cell r="P23">
            <v>9.5739644970000004</v>
          </cell>
          <cell r="Q23">
            <v>0.306603774</v>
          </cell>
          <cell r="R23">
            <v>2.1635538999999999E-2</v>
          </cell>
          <cell r="S23">
            <v>1.3775397E-2</v>
          </cell>
          <cell r="T23">
            <v>1.2639357E-2</v>
          </cell>
          <cell r="U23">
            <v>1.5705928259999999</v>
          </cell>
        </row>
        <row r="24">
          <cell r="E24" t="str">
            <v>H_ST02_1_DOC_VM_B</v>
          </cell>
          <cell r="F24">
            <v>1</v>
          </cell>
          <cell r="G24">
            <v>0</v>
          </cell>
          <cell r="H24">
            <v>0</v>
          </cell>
          <cell r="I24" t="str">
            <v>1.01643953670516e-20</v>
          </cell>
          <cell r="J24" t="str">
            <v>2.18375681713996e-23</v>
          </cell>
          <cell r="K24">
            <v>-2.1200000000000002E-22</v>
          </cell>
          <cell r="L24">
            <v>1</v>
          </cell>
          <cell r="M24" t="str">
            <v>NA</v>
          </cell>
          <cell r="N24">
            <v>0.27411727299999999</v>
          </cell>
          <cell r="O24">
            <v>0.11293631599999999</v>
          </cell>
          <cell r="P24">
            <v>-9.9565217389999994</v>
          </cell>
          <cell r="Q24">
            <v>1.3230769229999999</v>
          </cell>
          <cell r="R24">
            <v>4.4798865E-2</v>
          </cell>
          <cell r="S24">
            <v>0</v>
          </cell>
          <cell r="T24">
            <v>1.2412968600000001</v>
          </cell>
          <cell r="U24" t="str">
            <v>Inf</v>
          </cell>
        </row>
        <row r="25">
          <cell r="E25" t="str">
            <v>H_HN01_1_DOC_VM_A</v>
          </cell>
          <cell r="F25" t="str">
            <v>NA</v>
          </cell>
          <cell r="G25">
            <v>1.7734820000000001E-3</v>
          </cell>
          <cell r="H25">
            <v>-5.5900000000000002E-20</v>
          </cell>
          <cell r="I25">
            <v>0</v>
          </cell>
          <cell r="J25">
            <v>-4.3400000000000002E-20</v>
          </cell>
          <cell r="K25">
            <v>4.9781570000000004E-3</v>
          </cell>
          <cell r="L25">
            <v>0</v>
          </cell>
          <cell r="M25" t="str">
            <v>NA</v>
          </cell>
          <cell r="N25">
            <v>4.0393921349999999</v>
          </cell>
          <cell r="O25">
            <v>3.2795390539999998</v>
          </cell>
          <cell r="P25">
            <v>2.4708171210000001</v>
          </cell>
          <cell r="Q25">
            <v>-55</v>
          </cell>
          <cell r="R25">
            <v>3.9707680000000004E-3</v>
          </cell>
          <cell r="S25">
            <v>1.2583403999999999E-2</v>
          </cell>
          <cell r="T25">
            <v>1.0541903E-2</v>
          </cell>
          <cell r="U25">
            <v>0.31555596299999999</v>
          </cell>
        </row>
        <row r="26">
          <cell r="E26" t="str">
            <v>H_HN01_1_DOC_VM_B</v>
          </cell>
          <cell r="F26">
            <v>1</v>
          </cell>
          <cell r="G26">
            <v>0</v>
          </cell>
          <cell r="H26">
            <v>0</v>
          </cell>
          <cell r="I26" t="str">
            <v>3.3881317890172e-21</v>
          </cell>
          <cell r="J26">
            <v>-2.7099999999999999E-19</v>
          </cell>
          <cell r="K26" t="str">
            <v>2.43945488809238e-19</v>
          </cell>
          <cell r="L26">
            <v>1</v>
          </cell>
          <cell r="M26" t="str">
            <v>NA</v>
          </cell>
          <cell r="N26">
            <v>6.3814501149999998</v>
          </cell>
          <cell r="O26">
            <v>3.917684065</v>
          </cell>
          <cell r="P26">
            <v>4.1095041319999996</v>
          </cell>
          <cell r="Q26">
            <v>-2.054545455</v>
          </cell>
          <cell r="R26">
            <v>1.2087903000000001E-2</v>
          </cell>
          <cell r="S26">
            <v>1.4428241E-2</v>
          </cell>
          <cell r="T26">
            <v>1.404497E-2</v>
          </cell>
          <cell r="U26">
            <v>0.83779460699999997</v>
          </cell>
        </row>
        <row r="27">
          <cell r="E27" t="str">
            <v>H_KR01_1_DOC_VM_A</v>
          </cell>
          <cell r="F27">
            <v>2.0486335480000002</v>
          </cell>
          <cell r="G27">
            <v>3.6012580000000002E-2</v>
          </cell>
          <cell r="H27">
            <v>1.582045E-2</v>
          </cell>
          <cell r="I27">
            <v>-2.71E-20</v>
          </cell>
          <cell r="J27">
            <v>1.4143921E-2</v>
          </cell>
          <cell r="K27">
            <v>2.2524565E-2</v>
          </cell>
          <cell r="L27">
            <v>5.2802272800000001</v>
          </cell>
          <cell r="M27">
            <v>0.5</v>
          </cell>
          <cell r="N27">
            <v>25.690270819999999</v>
          </cell>
          <cell r="O27">
            <v>17.032550870000001</v>
          </cell>
          <cell r="P27">
            <v>3.0580322830000002</v>
          </cell>
          <cell r="Q27">
            <v>51.473684210000002</v>
          </cell>
          <cell r="R27">
            <v>1.0077315999999999E-2</v>
          </cell>
          <cell r="S27">
            <v>1.0152113000000001E-2</v>
          </cell>
          <cell r="T27">
            <v>1.0993539E-2</v>
          </cell>
          <cell r="U27">
            <v>0.99263244900000003</v>
          </cell>
        </row>
        <row r="28">
          <cell r="E28" t="str">
            <v>H_KR01_1_DOC_VM_B</v>
          </cell>
          <cell r="F28">
            <v>0.49629337200000001</v>
          </cell>
          <cell r="G28">
            <v>2.8679385000000002E-2</v>
          </cell>
          <cell r="H28" t="str">
            <v>7.58941520739853e-19</v>
          </cell>
          <cell r="I28">
            <v>0</v>
          </cell>
          <cell r="J28">
            <v>5.5360469999999997E-3</v>
          </cell>
          <cell r="K28">
            <v>2.5300037000000001E-2</v>
          </cell>
          <cell r="L28">
            <v>5.7800173419999998</v>
          </cell>
          <cell r="M28">
            <v>0.5</v>
          </cell>
          <cell r="N28">
            <v>26.500561479999998</v>
          </cell>
          <cell r="O28">
            <v>17.773763979999998</v>
          </cell>
          <cell r="P28">
            <v>2.9953827460000002</v>
          </cell>
          <cell r="Q28">
            <v>47.475409839999998</v>
          </cell>
          <cell r="R28">
            <v>9.7831229999999995E-3</v>
          </cell>
          <cell r="S28">
            <v>1.0493278E-2</v>
          </cell>
          <cell r="T28">
            <v>1.0785362E-2</v>
          </cell>
          <cell r="U28">
            <v>0.932322922</v>
          </cell>
        </row>
        <row r="29">
          <cell r="E29" t="str">
            <v>H_ST02_1_DOC_NM_A</v>
          </cell>
          <cell r="F29">
            <v>1</v>
          </cell>
          <cell r="G29">
            <v>0</v>
          </cell>
          <cell r="H29">
            <v>0</v>
          </cell>
          <cell r="I29" t="str">
            <v>3.3881317890172e-21</v>
          </cell>
          <cell r="J29">
            <v>-1.01E-22</v>
          </cell>
          <cell r="K29">
            <v>0</v>
          </cell>
          <cell r="L29">
            <v>1</v>
          </cell>
          <cell r="M29" t="str">
            <v>NA</v>
          </cell>
          <cell r="N29">
            <v>-2.2400863549999999</v>
          </cell>
          <cell r="O29">
            <v>-1.157871361</v>
          </cell>
          <cell r="P29">
            <v>4.0882352940000004</v>
          </cell>
          <cell r="Q29">
            <v>1</v>
          </cell>
          <cell r="R29">
            <v>1.7278135999999999E-2</v>
          </cell>
          <cell r="S29">
            <v>3.8367230000000002E-3</v>
          </cell>
          <cell r="T29">
            <v>8.7359359999999997E-3</v>
          </cell>
          <cell r="U29">
            <v>4.5033576599999998</v>
          </cell>
        </row>
        <row r="30">
          <cell r="E30" t="str">
            <v>H_ST02_1_DOC_NM_B</v>
          </cell>
          <cell r="F30">
            <v>1</v>
          </cell>
          <cell r="G30">
            <v>0</v>
          </cell>
          <cell r="H30">
            <v>0</v>
          </cell>
          <cell r="I30" t="str">
            <v>3.3881317890172e-21</v>
          </cell>
          <cell r="J30">
            <v>-2.7800000000000002E-23</v>
          </cell>
          <cell r="K30" t="str">
            <v>4.76456032830544e-22</v>
          </cell>
          <cell r="L30">
            <v>1</v>
          </cell>
          <cell r="M30" t="str">
            <v>NA</v>
          </cell>
          <cell r="N30">
            <v>0.45942054999999998</v>
          </cell>
          <cell r="O30">
            <v>0.252187891</v>
          </cell>
          <cell r="P30">
            <v>3.1840000000000002</v>
          </cell>
          <cell r="Q30">
            <v>5.9171600000000003E-3</v>
          </cell>
          <cell r="R30">
            <v>2.7831985E-2</v>
          </cell>
          <cell r="S30">
            <v>8.3364900000000002E-3</v>
          </cell>
          <cell r="T30">
            <v>1.4203397E-2</v>
          </cell>
          <cell r="U30">
            <v>3.3385736029999999</v>
          </cell>
        </row>
        <row r="31">
          <cell r="E31" t="str">
            <v>H_HN01_1_DOC_NM_A</v>
          </cell>
          <cell r="F31">
            <v>1</v>
          </cell>
          <cell r="G31">
            <v>1.6002970000000001E-3</v>
          </cell>
          <cell r="H31" t="str">
            <v>5.0821976835258e-20</v>
          </cell>
          <cell r="I31">
            <v>0</v>
          </cell>
          <cell r="J31" t="str">
            <v>4.55364912443917e-19</v>
          </cell>
          <cell r="K31">
            <v>3.0392119999999999E-3</v>
          </cell>
          <cell r="L31">
            <v>1</v>
          </cell>
          <cell r="M31" t="str">
            <v>NA</v>
          </cell>
          <cell r="N31">
            <v>6.4691676420000004</v>
          </cell>
          <cell r="O31">
            <v>4.511970313</v>
          </cell>
          <cell r="P31">
            <v>3.0325977929999999</v>
          </cell>
          <cell r="Q31">
            <v>-3.3791469190000001</v>
          </cell>
          <cell r="R31">
            <v>8.6354569999999992E-3</v>
          </cell>
          <cell r="S31">
            <v>1.1415249000000001E-2</v>
          </cell>
          <cell r="T31">
            <v>1.1321223E-2</v>
          </cell>
          <cell r="U31">
            <v>0.75648433299999995</v>
          </cell>
        </row>
        <row r="32">
          <cell r="E32" t="str">
            <v>H_HN01_1_DOC_NM_B</v>
          </cell>
          <cell r="F32">
            <v>1</v>
          </cell>
          <cell r="G32">
            <v>0</v>
          </cell>
          <cell r="H32">
            <v>0</v>
          </cell>
          <cell r="I32">
            <v>0</v>
          </cell>
          <cell r="J32">
            <v>-1.69E-19</v>
          </cell>
          <cell r="K32" t="str">
            <v>7.86046575051991e-19</v>
          </cell>
          <cell r="L32">
            <v>1</v>
          </cell>
          <cell r="M32" t="str">
            <v>NA</v>
          </cell>
          <cell r="N32">
            <v>12.42080187</v>
          </cell>
          <cell r="O32">
            <v>7.1018303080000003</v>
          </cell>
          <cell r="P32">
            <v>4.2201533409999996</v>
          </cell>
          <cell r="Q32">
            <v>-4.9433962259999999</v>
          </cell>
          <cell r="R32">
            <v>1.4519504000000001E-2</v>
          </cell>
          <cell r="S32">
            <v>1.2486249E-2</v>
          </cell>
          <cell r="T32">
            <v>1.3949451E-2</v>
          </cell>
          <cell r="U32">
            <v>1.162839545</v>
          </cell>
        </row>
        <row r="33">
          <cell r="E33" t="str">
            <v>H_WJ00_1_DOC_NM_A</v>
          </cell>
          <cell r="F33">
            <v>1</v>
          </cell>
          <cell r="G33">
            <v>0</v>
          </cell>
          <cell r="H33">
            <v>0</v>
          </cell>
          <cell r="I33" t="str">
            <v>6.7762635780344e-21</v>
          </cell>
          <cell r="J33">
            <v>-2.9E-19</v>
          </cell>
          <cell r="K33">
            <v>-5.7599999999999998E-20</v>
          </cell>
          <cell r="L33">
            <v>1</v>
          </cell>
          <cell r="M33" t="str">
            <v>NA</v>
          </cell>
          <cell r="N33">
            <v>-2.9780100539999999</v>
          </cell>
          <cell r="O33">
            <v>-1.066864426</v>
          </cell>
          <cell r="P33">
            <v>21.05263158</v>
          </cell>
          <cell r="Q33">
            <v>-0.125</v>
          </cell>
          <cell r="R33">
            <v>2.3869134E-2</v>
          </cell>
          <cell r="S33">
            <v>1.3793959999999999E-2</v>
          </cell>
          <cell r="T33">
            <v>2.5096436999999999E-2</v>
          </cell>
          <cell r="U33">
            <v>1.7304048249999999</v>
          </cell>
        </row>
        <row r="34">
          <cell r="E34" t="str">
            <v>H_WJ00_1_DOC_NM_B</v>
          </cell>
          <cell r="F34">
            <v>1</v>
          </cell>
          <cell r="G34">
            <v>0</v>
          </cell>
          <cell r="H34">
            <v>0</v>
          </cell>
          <cell r="I34">
            <v>0</v>
          </cell>
          <cell r="J34">
            <v>-2.6500000000000002E-23</v>
          </cell>
          <cell r="K34" t="str">
            <v>1.52465930505774e-20</v>
          </cell>
          <cell r="L34">
            <v>1</v>
          </cell>
          <cell r="M34" t="str">
            <v>NA</v>
          </cell>
          <cell r="N34">
            <v>-19.399827640000002</v>
          </cell>
          <cell r="O34">
            <v>-11.432883220000001</v>
          </cell>
          <cell r="P34">
            <v>3.8885769809999999</v>
          </cell>
          <cell r="Q34">
            <v>7.1764705879999999</v>
          </cell>
          <cell r="R34">
            <v>1.2998213E-2</v>
          </cell>
          <cell r="S34">
            <v>1.0358546999999999E-2</v>
          </cell>
          <cell r="T34">
            <v>1.1051686E-2</v>
          </cell>
          <cell r="U34">
            <v>1.2548297980000001</v>
          </cell>
        </row>
        <row r="35">
          <cell r="E35" t="str">
            <v>H_WJ11_1_DOC_VM_A</v>
          </cell>
          <cell r="F35">
            <v>-3.86799E+16</v>
          </cell>
          <cell r="G35">
            <v>9.4056105000000001E-2</v>
          </cell>
          <cell r="H35">
            <v>0</v>
          </cell>
          <cell r="I35" t="str">
            <v>3.03576608295941e-18</v>
          </cell>
          <cell r="J35">
            <v>1.2403399000000001E-2</v>
          </cell>
          <cell r="K35">
            <v>2.6299308E-2</v>
          </cell>
          <cell r="L35">
            <v>16.191481079999999</v>
          </cell>
          <cell r="M35">
            <v>0.5</v>
          </cell>
          <cell r="N35">
            <v>36.172515339999997</v>
          </cell>
          <cell r="O35">
            <v>24.33722796</v>
          </cell>
          <cell r="P35">
            <v>3.0420899850000001</v>
          </cell>
          <cell r="Q35">
            <v>38.75961538</v>
          </cell>
          <cell r="R35">
            <v>9.8265220000000007E-3</v>
          </cell>
          <cell r="S35">
            <v>1.0184987E-2</v>
          </cell>
          <cell r="T35">
            <v>1.1053354E-2</v>
          </cell>
          <cell r="U35">
            <v>0.96480460300000004</v>
          </cell>
        </row>
        <row r="36">
          <cell r="E36" t="str">
            <v>H_ICE_1_DOC_1</v>
          </cell>
          <cell r="F36">
            <v>-1.55846E+16</v>
          </cell>
          <cell r="G36">
            <v>5.8558519999999999E-3</v>
          </cell>
          <cell r="H36">
            <v>8.6694086000000004E-2</v>
          </cell>
          <cell r="I36">
            <v>0</v>
          </cell>
          <cell r="J36">
            <v>1.0001550999999999E-2</v>
          </cell>
          <cell r="K36">
            <v>-6.3000000000000002E-19</v>
          </cell>
          <cell r="L36">
            <v>1</v>
          </cell>
          <cell r="M36" t="str">
            <v>NA</v>
          </cell>
          <cell r="N36">
            <v>-1.622774256</v>
          </cell>
          <cell r="O36">
            <v>-0.21819734900000001</v>
          </cell>
          <cell r="P36">
            <v>-13.12068966</v>
          </cell>
          <cell r="Q36">
            <v>-1.019230769</v>
          </cell>
          <cell r="R36">
            <v>4.0581019000000003E-2</v>
          </cell>
          <cell r="S36">
            <v>6.9944229999999996E-3</v>
          </cell>
          <cell r="T36">
            <v>6.3061649999999997E-2</v>
          </cell>
          <cell r="U36">
            <v>5.8019107999999999</v>
          </cell>
        </row>
        <row r="37">
          <cell r="E37" t="str">
            <v>H_ICE_1_DOC_2</v>
          </cell>
          <cell r="F37" t="str">
            <v>5188756085839872</v>
          </cell>
          <cell r="G37">
            <v>0.11764718</v>
          </cell>
          <cell r="H37">
            <v>9.0329045999999996E-2</v>
          </cell>
          <cell r="I37" t="str">
            <v>9.21571846612679e-19</v>
          </cell>
          <cell r="J37">
            <v>1.7682265999999999E-2</v>
          </cell>
          <cell r="K37">
            <v>8.0684720000000001E-3</v>
          </cell>
          <cell r="L37">
            <v>1</v>
          </cell>
          <cell r="M37">
            <v>0.5</v>
          </cell>
          <cell r="N37">
            <v>14.87031382</v>
          </cell>
          <cell r="O37">
            <v>10.15001438</v>
          </cell>
          <cell r="P37">
            <v>2.8283474310000001</v>
          </cell>
          <cell r="Q37">
            <v>-79.64</v>
          </cell>
          <cell r="R37">
            <v>9.5890209999999997E-3</v>
          </cell>
          <cell r="S37">
            <v>9.3251329999999993E-3</v>
          </cell>
          <cell r="T37">
            <v>1.0298132E-2</v>
          </cell>
          <cell r="U37">
            <v>1.0282985840000001</v>
          </cell>
        </row>
        <row r="38">
          <cell r="E38" t="str">
            <v>H_WJ11_1_DOC_VM_B</v>
          </cell>
          <cell r="F38" t="str">
            <v>1.59728E+13</v>
          </cell>
          <cell r="G38">
            <v>4.4838587999999999E-2</v>
          </cell>
          <cell r="H38">
            <v>0</v>
          </cell>
          <cell r="I38" t="str">
            <v>3.3881317890172e-20</v>
          </cell>
          <cell r="J38">
            <v>1.3129210000000001E-3</v>
          </cell>
          <cell r="K38">
            <v>1.7821097000000001E-2</v>
          </cell>
          <cell r="L38">
            <v>-1021440000000000</v>
          </cell>
          <cell r="M38">
            <v>0.5</v>
          </cell>
          <cell r="N38">
            <v>31.034461180000001</v>
          </cell>
          <cell r="O38">
            <v>19.93600103</v>
          </cell>
          <cell r="P38">
            <v>3.3368494260000001</v>
          </cell>
          <cell r="Q38">
            <v>-749.75</v>
          </cell>
          <cell r="R38">
            <v>1.1271474E-2</v>
          </cell>
          <cell r="S38">
            <v>1.0655836E-2</v>
          </cell>
          <cell r="T38">
            <v>1.1720572E-2</v>
          </cell>
          <cell r="U38">
            <v>1.057774714</v>
          </cell>
        </row>
        <row r="39">
          <cell r="E39" t="str">
            <v>H_ICE_1_DOC_3</v>
          </cell>
          <cell r="F39" t="str">
            <v>3932691674741467</v>
          </cell>
          <cell r="G39">
            <v>0.23372748199999999</v>
          </cell>
          <cell r="H39">
            <v>9.4550284999999998E-2</v>
          </cell>
          <cell r="I39" t="str">
            <v>1.73472347597681e-18</v>
          </cell>
          <cell r="J39">
            <v>2.4156816000000001E-2</v>
          </cell>
          <cell r="K39">
            <v>2.8176702000000001E-2</v>
          </cell>
          <cell r="L39">
            <v>0.929768861</v>
          </cell>
          <cell r="M39" t="str">
            <v>8.03677966536062e-16</v>
          </cell>
          <cell r="N39">
            <v>44.470593430000001</v>
          </cell>
          <cell r="O39">
            <v>29.04327331</v>
          </cell>
          <cell r="P39">
            <v>3.2266521030000002</v>
          </cell>
          <cell r="Q39">
            <v>30.59090909</v>
          </cell>
          <cell r="R39">
            <v>1.0571993E-2</v>
          </cell>
          <cell r="S39">
            <v>1.0554620000000001E-2</v>
          </cell>
          <cell r="T39">
            <v>1.1375674000000001E-2</v>
          </cell>
          <cell r="U39">
            <v>1.001646016</v>
          </cell>
        </row>
        <row r="40">
          <cell r="E40" t="str">
            <v>H_RAI_1_DOC</v>
          </cell>
          <cell r="F40">
            <v>1</v>
          </cell>
          <cell r="G40">
            <v>2.0853633999999999E-2</v>
          </cell>
          <cell r="H40">
            <v>1.2478632999999999E-2</v>
          </cell>
          <cell r="I40">
            <v>0</v>
          </cell>
          <cell r="J40">
            <v>-1.69E-22</v>
          </cell>
          <cell r="K40" t="str">
            <v>3.17637355220363e-22</v>
          </cell>
          <cell r="L40">
            <v>1</v>
          </cell>
          <cell r="M40">
            <v>0.5</v>
          </cell>
          <cell r="N40">
            <v>36.558472459999997</v>
          </cell>
          <cell r="O40">
            <v>24.81528849</v>
          </cell>
          <cell r="P40">
            <v>2.9517475219999998</v>
          </cell>
          <cell r="Q40">
            <v>15.875</v>
          </cell>
          <cell r="R40">
            <v>9.6445290000000006E-3</v>
          </cell>
          <cell r="S40">
            <v>9.8012020000000002E-3</v>
          </cell>
          <cell r="T40">
            <v>1.1004839000000001E-2</v>
          </cell>
          <cell r="U40">
            <v>0.98401492300000004</v>
          </cell>
        </row>
        <row r="41">
          <cell r="E41" t="str">
            <v>H_RAI_1_DOC</v>
          </cell>
          <cell r="F41">
            <v>21.55194281</v>
          </cell>
          <cell r="G41">
            <v>0.39336444399999998</v>
          </cell>
          <cell r="H41">
            <v>0.29677300000000001</v>
          </cell>
          <cell r="I41" t="str">
            <v>3.14418630020796e-18</v>
          </cell>
          <cell r="J41">
            <v>6.8846917999999993E-2</v>
          </cell>
          <cell r="K41">
            <v>3.8836970000000002E-3</v>
          </cell>
          <cell r="L41" t="str">
            <v>8.01416E+14</v>
          </cell>
          <cell r="M41">
            <v>-4.67E-17</v>
          </cell>
          <cell r="N41">
            <v>-1.4319886340000001</v>
          </cell>
          <cell r="O41">
            <v>-0.55700629899999998</v>
          </cell>
          <cell r="P41">
            <v>-8.9860139859999997</v>
          </cell>
          <cell r="Q41">
            <v>-0.57993730399999999</v>
          </cell>
          <cell r="R41">
            <v>1.4229033E-2</v>
          </cell>
          <cell r="S41">
            <v>0</v>
          </cell>
          <cell r="T41">
            <v>9.0244607000000004E-2</v>
          </cell>
          <cell r="U41" t="str">
            <v>Inf</v>
          </cell>
        </row>
        <row r="42">
          <cell r="E42" t="str">
            <v>H_WJ12_1_DOC_VM_A</v>
          </cell>
          <cell r="F42">
            <v>-3.81507E+16</v>
          </cell>
          <cell r="G42">
            <v>2.0783123000000001E-2</v>
          </cell>
          <cell r="H42">
            <v>6.4273291999999996E-2</v>
          </cell>
          <cell r="I42">
            <v>0</v>
          </cell>
          <cell r="J42">
            <v>1.3857911000000001E-2</v>
          </cell>
          <cell r="K42" t="str">
            <v>4.47233396150271e-19</v>
          </cell>
          <cell r="L42">
            <v>1</v>
          </cell>
          <cell r="M42" t="str">
            <v>NA</v>
          </cell>
          <cell r="N42">
            <v>12.53922053</v>
          </cell>
          <cell r="O42">
            <v>8.486670771</v>
          </cell>
          <cell r="P42">
            <v>3.164361269</v>
          </cell>
          <cell r="Q42">
            <v>102.5</v>
          </cell>
          <cell r="R42">
            <v>9.5083019999999997E-3</v>
          </cell>
          <cell r="S42">
            <v>1.1219721E-2</v>
          </cell>
          <cell r="T42">
            <v>1.1642352E-2</v>
          </cell>
          <cell r="U42">
            <v>0.84746338700000001</v>
          </cell>
        </row>
        <row r="43">
          <cell r="E43" t="str">
            <v>H_WJ12_1_DOC_VM_B</v>
          </cell>
          <cell r="F43">
            <v>1</v>
          </cell>
          <cell r="G43">
            <v>6.9029119999999998E-3</v>
          </cell>
          <cell r="H43">
            <v>-2.0999999999999999E-19</v>
          </cell>
          <cell r="I43" t="str">
            <v>6.7762635780344e-21</v>
          </cell>
          <cell r="J43" t="str">
            <v>3.41513392205783e-05</v>
          </cell>
          <cell r="K43">
            <v>1.5843782000000001E-2</v>
          </cell>
          <cell r="L43" t="str">
            <v>Inf</v>
          </cell>
          <cell r="M43" t="str">
            <v>NA</v>
          </cell>
          <cell r="N43" t="str">
            <v>NA</v>
          </cell>
          <cell r="O43" t="str">
            <v>NA</v>
          </cell>
          <cell r="P43" t="str">
            <v>NA</v>
          </cell>
          <cell r="Q43" t="str">
            <v>NA</v>
          </cell>
          <cell r="R43" t="str">
            <v>NA</v>
          </cell>
          <cell r="S43" t="str">
            <v>NA</v>
          </cell>
          <cell r="T43" t="str">
            <v>NA</v>
          </cell>
          <cell r="U43" t="str">
            <v>NA</v>
          </cell>
        </row>
        <row r="44">
          <cell r="E44" t="str">
            <v>H_HF01_1_DOC_VM_A</v>
          </cell>
          <cell r="F44">
            <v>-2.49353E+16</v>
          </cell>
          <cell r="G44">
            <v>7.8551449999999991E-3</v>
          </cell>
          <cell r="H44" t="str">
            <v>3.3881317890172e-21</v>
          </cell>
          <cell r="I44" t="str">
            <v>3.3881317890172e-21</v>
          </cell>
          <cell r="J44">
            <v>4.9454369999999996E-3</v>
          </cell>
          <cell r="K44">
            <v>1.5886745000000001E-2</v>
          </cell>
          <cell r="L44">
            <v>12.531783770000001</v>
          </cell>
          <cell r="M44" t="str">
            <v>NA</v>
          </cell>
          <cell r="N44">
            <v>4.5755655209999997</v>
          </cell>
          <cell r="O44">
            <v>3.6775573339999998</v>
          </cell>
          <cell r="P44">
            <v>2.3301127209999999</v>
          </cell>
          <cell r="Q44">
            <v>52.8</v>
          </cell>
          <cell r="R44">
            <v>3.9320190000000001E-3</v>
          </cell>
          <cell r="S44">
            <v>1.0128129E-2</v>
          </cell>
          <cell r="T44">
            <v>9.6941779999999995E-3</v>
          </cell>
          <cell r="U44">
            <v>0.388227553</v>
          </cell>
        </row>
        <row r="45">
          <cell r="E45" t="str">
            <v>H_HF01_1_DOC_VM_B</v>
          </cell>
          <cell r="F45" t="e">
            <v>#NAME?</v>
          </cell>
          <cell r="G45">
            <v>2.2752279999999998E-3</v>
          </cell>
          <cell r="H45" t="str">
            <v>4.65868120989865e-20</v>
          </cell>
          <cell r="I45">
            <v>-1.36E-20</v>
          </cell>
          <cell r="J45" t="str">
            <v>7.105427357601e-15</v>
          </cell>
          <cell r="K45">
            <v>1.0328090999999999E-2</v>
          </cell>
          <cell r="L45">
            <v>7.4486771630000002</v>
          </cell>
          <cell r="M45" t="str">
            <v>NA</v>
          </cell>
          <cell r="N45">
            <v>13.47121926</v>
          </cell>
          <cell r="O45">
            <v>7.7377823819999998</v>
          </cell>
          <cell r="P45">
            <v>4.2794520550000001</v>
          </cell>
          <cell r="Q45">
            <v>-6.1917808220000001</v>
          </cell>
          <cell r="R45">
            <v>1.4381711E-2</v>
          </cell>
          <cell r="S45">
            <v>1.2284712E-2</v>
          </cell>
          <cell r="T45">
            <v>1.3676788E-2</v>
          </cell>
          <cell r="U45">
            <v>1.170699967</v>
          </cell>
        </row>
        <row r="46">
          <cell r="E46" t="str">
            <v>H_WJ09_1_DOC_NM_A</v>
          </cell>
          <cell r="F46">
            <v>1</v>
          </cell>
          <cell r="G46">
            <v>0</v>
          </cell>
          <cell r="H46">
            <v>0</v>
          </cell>
          <cell r="I46" t="str">
            <v>6.7762635780344e-21</v>
          </cell>
          <cell r="J46">
            <v>-6.3699999999999999E-21</v>
          </cell>
          <cell r="K46">
            <v>3.5785460000000002E-3</v>
          </cell>
          <cell r="L46" t="str">
            <v>29648510853010772</v>
          </cell>
          <cell r="M46" t="str">
            <v>NA</v>
          </cell>
          <cell r="N46">
            <v>-1.310280565</v>
          </cell>
          <cell r="O46">
            <v>-0.55042748399999997</v>
          </cell>
          <cell r="P46">
            <v>5.745192308</v>
          </cell>
          <cell r="Q46">
            <v>0.449781659</v>
          </cell>
          <cell r="R46">
            <v>2.2758585000000001E-2</v>
          </cell>
          <cell r="S46">
            <v>1.2231824000000001E-2</v>
          </cell>
          <cell r="T46">
            <v>7.854794E-3</v>
          </cell>
          <cell r="U46">
            <v>1.860604326</v>
          </cell>
        </row>
        <row r="47">
          <cell r="E47" t="str">
            <v>H_WJ09_1_DOC_NM_B</v>
          </cell>
          <cell r="F47">
            <v>1</v>
          </cell>
          <cell r="G47">
            <v>0</v>
          </cell>
          <cell r="H47">
            <v>0</v>
          </cell>
          <cell r="I47">
            <v>-1.02E-20</v>
          </cell>
          <cell r="J47">
            <v>-9.3300000000000004E-23</v>
          </cell>
          <cell r="K47">
            <v>1.8295360000000001E-3</v>
          </cell>
          <cell r="L47">
            <v>1</v>
          </cell>
          <cell r="M47" t="str">
            <v>NA</v>
          </cell>
          <cell r="N47" t="str">
            <v>NA</v>
          </cell>
          <cell r="O47" t="str">
            <v>NA</v>
          </cell>
          <cell r="P47" t="str">
            <v>NA</v>
          </cell>
          <cell r="Q47" t="str">
            <v>NA</v>
          </cell>
          <cell r="R47" t="str">
            <v>NA</v>
          </cell>
          <cell r="S47" t="str">
            <v>NA</v>
          </cell>
          <cell r="T47" t="str">
            <v>NA</v>
          </cell>
          <cell r="U47" t="str">
            <v>NA</v>
          </cell>
        </row>
        <row r="48">
          <cell r="E48" t="str">
            <v>H_WJ10_1_DOC_NM_A</v>
          </cell>
          <cell r="F48" t="str">
            <v>Inf</v>
          </cell>
          <cell r="G48">
            <v>0.14633328400000001</v>
          </cell>
          <cell r="H48">
            <v>3.9297770000000003E-2</v>
          </cell>
          <cell r="I48" t="str">
            <v>4.33680868994202e-19</v>
          </cell>
          <cell r="J48">
            <v>2.7765081E-2</v>
          </cell>
          <cell r="K48">
            <v>3.3245508999999999E-2</v>
          </cell>
          <cell r="L48">
            <v>1.506858021</v>
          </cell>
          <cell r="M48" t="str">
            <v>2.86651937974338e-15</v>
          </cell>
          <cell r="N48">
            <v>68.602781669999999</v>
          </cell>
          <cell r="O48">
            <v>45.89929266</v>
          </cell>
          <cell r="P48">
            <v>3.0302265799999999</v>
          </cell>
          <cell r="Q48">
            <v>24.535603720000001</v>
          </cell>
          <cell r="R48">
            <v>1.0012635000000001E-2</v>
          </cell>
          <cell r="S48">
            <v>9.9422959999999998E-3</v>
          </cell>
          <cell r="T48">
            <v>1.0918762E-2</v>
          </cell>
          <cell r="U48">
            <v>1.0070747739999999</v>
          </cell>
        </row>
        <row r="49">
          <cell r="E49" t="str">
            <v>H_WJ10_1_DOC_NM_B</v>
          </cell>
          <cell r="F49">
            <v>-6213420000000000</v>
          </cell>
          <cell r="G49">
            <v>7.1808686999999996E-2</v>
          </cell>
          <cell r="H49" t="str">
            <v>8.67361737988404e-19</v>
          </cell>
          <cell r="I49">
            <v>-2.1699999999999998E-19</v>
          </cell>
          <cell r="J49">
            <v>8.0114369999999997E-3</v>
          </cell>
          <cell r="K49">
            <v>2.1832526000000001E-2</v>
          </cell>
          <cell r="L49" t="str">
            <v>Inf</v>
          </cell>
          <cell r="M49">
            <v>0.5</v>
          </cell>
          <cell r="N49">
            <v>41.676790179999998</v>
          </cell>
          <cell r="O49">
            <v>26.29552176</v>
          </cell>
          <cell r="P49">
            <v>3.5181644360000002</v>
          </cell>
          <cell r="Q49">
            <v>175</v>
          </cell>
          <cell r="R49">
            <v>1.1694912E-2</v>
          </cell>
          <cell r="S49">
            <v>1.1122444E-2</v>
          </cell>
          <cell r="T49">
            <v>1.2293899E-2</v>
          </cell>
          <cell r="U49">
            <v>1.051469548</v>
          </cell>
        </row>
        <row r="50">
          <cell r="E50" t="str">
            <v>H_WJ09_1_DOC_VM_A</v>
          </cell>
          <cell r="F50">
            <v>1</v>
          </cell>
          <cell r="G50">
            <v>0</v>
          </cell>
          <cell r="H50">
            <v>0</v>
          </cell>
          <cell r="I50" t="str">
            <v>3.3881317890172e-21</v>
          </cell>
          <cell r="J50">
            <v>-9.3199999999999993E-22</v>
          </cell>
          <cell r="K50">
            <v>6.1554929999999997E-3</v>
          </cell>
          <cell r="L50">
            <v>1</v>
          </cell>
          <cell r="M50" t="str">
            <v>NA</v>
          </cell>
          <cell r="N50">
            <v>-1.7861481509999999</v>
          </cell>
          <cell r="O50">
            <v>-0.84208826299999995</v>
          </cell>
          <cell r="P50">
            <v>5.3921568630000003</v>
          </cell>
          <cell r="Q50">
            <v>0.84782608699999995</v>
          </cell>
          <cell r="R50">
            <v>1.8245708999999999E-2</v>
          </cell>
          <cell r="S50">
            <v>7.8573559999999994E-3</v>
          </cell>
          <cell r="T50">
            <v>9.9221369999999993E-3</v>
          </cell>
          <cell r="U50">
            <v>2.322118224</v>
          </cell>
        </row>
        <row r="51">
          <cell r="E51" t="str">
            <v>H_WJ11_1_DOC_NM_A</v>
          </cell>
          <cell r="F51">
            <v>-6.86875E+16</v>
          </cell>
          <cell r="G51">
            <v>0.12044389599999999</v>
          </cell>
          <cell r="H51">
            <v>0</v>
          </cell>
          <cell r="I51">
            <v>-2.7800000000000003E-17</v>
          </cell>
          <cell r="J51">
            <v>2.0332039999999999E-2</v>
          </cell>
          <cell r="K51">
            <v>3.7534132999999997E-2</v>
          </cell>
          <cell r="L51">
            <v>4.1956016759999999</v>
          </cell>
          <cell r="M51" t="str">
            <v>1.41783605396181e-14</v>
          </cell>
          <cell r="N51">
            <v>46.021000729999997</v>
          </cell>
          <cell r="O51">
            <v>29.83382752</v>
          </cell>
          <cell r="P51">
            <v>3.3632855570000002</v>
          </cell>
          <cell r="Q51">
            <v>-88.571428569999995</v>
          </cell>
          <cell r="R51">
            <v>1.0973533000000001E-2</v>
          </cell>
          <cell r="S51">
            <v>1.0959582000000001E-2</v>
          </cell>
          <cell r="T51">
            <v>1.1976644E-2</v>
          </cell>
          <cell r="U51">
            <v>1.0012729389999999</v>
          </cell>
        </row>
        <row r="52">
          <cell r="E52" t="str">
            <v>H_WJ11_1_DOC_NM_B</v>
          </cell>
          <cell r="F52" t="str">
            <v>Inf</v>
          </cell>
          <cell r="G52">
            <v>6.8091631E-2</v>
          </cell>
          <cell r="H52">
            <v>0</v>
          </cell>
          <cell r="I52" t="str">
            <v>7.45388993583784e-20</v>
          </cell>
          <cell r="J52">
            <v>4.2156060000000002E-3</v>
          </cell>
          <cell r="K52">
            <v>2.5810652999999999E-2</v>
          </cell>
          <cell r="L52">
            <v>-1.11741E+16</v>
          </cell>
          <cell r="M52">
            <v>0.5</v>
          </cell>
          <cell r="N52">
            <v>43.480481840000003</v>
          </cell>
          <cell r="O52">
            <v>26.924895020000001</v>
          </cell>
          <cell r="P52">
            <v>3.702893891</v>
          </cell>
          <cell r="Q52">
            <v>71.285714290000001</v>
          </cell>
          <cell r="R52">
            <v>1.2267498E-2</v>
          </cell>
          <cell r="S52">
            <v>1.1623723000000001E-2</v>
          </cell>
          <cell r="T52">
            <v>1.3053218E-2</v>
          </cell>
          <cell r="U52">
            <v>1.0553846090000001</v>
          </cell>
        </row>
        <row r="53">
          <cell r="E53" t="str">
            <v>H_WJ09_1_DOC_VM_B</v>
          </cell>
          <cell r="F53">
            <v>1</v>
          </cell>
          <cell r="G53">
            <v>0</v>
          </cell>
          <cell r="H53">
            <v>0</v>
          </cell>
          <cell r="I53" t="str">
            <v>1.35525271560688e-20</v>
          </cell>
          <cell r="J53">
            <v>-5.8900000000000001E-23</v>
          </cell>
          <cell r="K53">
            <v>7.16692E-4</v>
          </cell>
          <cell r="L53">
            <v>1</v>
          </cell>
          <cell r="M53" t="str">
            <v>NA</v>
          </cell>
          <cell r="N53">
            <v>5.665455798</v>
          </cell>
          <cell r="O53">
            <v>3.2937931520000001</v>
          </cell>
          <cell r="P53">
            <v>3.4705882350000001</v>
          </cell>
          <cell r="Q53">
            <v>-3.0273972599999999</v>
          </cell>
          <cell r="R53">
            <v>1.4616038E-2</v>
          </cell>
          <cell r="S53">
            <v>1.1074789E-2</v>
          </cell>
          <cell r="T53">
            <v>1.1795483000000001E-2</v>
          </cell>
          <cell r="U53">
            <v>1.3197577069999999</v>
          </cell>
        </row>
        <row r="54">
          <cell r="E54" t="str">
            <v>H_WJ12_1_DOC_NM_A</v>
          </cell>
          <cell r="F54" t="str">
            <v>NA</v>
          </cell>
          <cell r="G54">
            <v>1.5446783E-2</v>
          </cell>
          <cell r="H54">
            <v>-3.93E-19</v>
          </cell>
          <cell r="I54">
            <v>0</v>
          </cell>
          <cell r="J54">
            <v>2.7337059999999998E-3</v>
          </cell>
          <cell r="K54">
            <v>1.9922217999999998E-2</v>
          </cell>
          <cell r="L54">
            <v>3.8111989070000001</v>
          </cell>
          <cell r="M54" t="str">
            <v>NA</v>
          </cell>
          <cell r="N54">
            <v>17.198117709999998</v>
          </cell>
          <cell r="O54">
            <v>11.23442232</v>
          </cell>
          <cell r="P54">
            <v>3.2953186219999999</v>
          </cell>
          <cell r="Q54">
            <v>-25.492307690000001</v>
          </cell>
          <cell r="R54">
            <v>1.0622972E-2</v>
          </cell>
          <cell r="S54">
            <v>1.1133379000000001E-2</v>
          </cell>
          <cell r="T54">
            <v>1.1617438000000001E-2</v>
          </cell>
          <cell r="U54">
            <v>0.95415524699999998</v>
          </cell>
        </row>
        <row r="55">
          <cell r="E55" t="str">
            <v>H_WJ12_1_DOC_NM_B</v>
          </cell>
          <cell r="F55">
            <v>1</v>
          </cell>
          <cell r="G55">
            <v>2.3756778999999999E-2</v>
          </cell>
          <cell r="H55" t="str">
            <v>1.0842021724855e-19</v>
          </cell>
          <cell r="I55" t="str">
            <v>6.7762635780344e-21</v>
          </cell>
          <cell r="J55">
            <v>1.0387319999999999E-3</v>
          </cell>
          <cell r="K55">
            <v>1.3539114999999999E-2</v>
          </cell>
          <cell r="L55">
            <v>-5237590000000000</v>
          </cell>
          <cell r="M55">
            <v>0.5</v>
          </cell>
          <cell r="N55">
            <v>22.571912730000001</v>
          </cell>
          <cell r="O55">
            <v>13.3385465</v>
          </cell>
          <cell r="P55">
            <v>4.0166858459999997</v>
          </cell>
          <cell r="Q55">
            <v>-9.8888888890000004</v>
          </cell>
          <cell r="R55">
            <v>1.3506499999999999E-2</v>
          </cell>
          <cell r="S55">
            <v>1.2077928E-2</v>
          </cell>
          <cell r="T55">
            <v>1.3687885E-2</v>
          </cell>
          <cell r="U55">
            <v>1.118279585</v>
          </cell>
        </row>
        <row r="56">
          <cell r="E56" t="str">
            <v>H_HF01_1_DOC_NM_A</v>
          </cell>
          <cell r="F56">
            <v>0</v>
          </cell>
          <cell r="G56">
            <v>2.74376E-4</v>
          </cell>
          <cell r="H56" t="str">
            <v>8.470329472543e-22</v>
          </cell>
          <cell r="I56">
            <v>-6.7800000000000003E-21</v>
          </cell>
          <cell r="J56">
            <v>5.5575650000000004E-3</v>
          </cell>
          <cell r="K56">
            <v>2.1900300000000001E-2</v>
          </cell>
          <cell r="L56">
            <v>4.6943551279999998</v>
          </cell>
          <cell r="M56" t="str">
            <v>NA</v>
          </cell>
          <cell r="N56">
            <v>5.0295037249999996</v>
          </cell>
          <cell r="O56">
            <v>3.947288731</v>
          </cell>
          <cell r="P56">
            <v>2.3481481479999999</v>
          </cell>
          <cell r="Q56">
            <v>-5.3396226420000001</v>
          </cell>
          <cell r="R56">
            <v>5.3040639999999998E-3</v>
          </cell>
          <cell r="S56">
            <v>1.0535915E-2</v>
          </cell>
          <cell r="T56">
            <v>9.5886789999999993E-3</v>
          </cell>
          <cell r="U56">
            <v>0.503426924</v>
          </cell>
        </row>
        <row r="57">
          <cell r="E57" t="str">
            <v>H_HF01_1_DOC_NM_B</v>
          </cell>
          <cell r="F57" t="str">
            <v>1.01040192937091e-15</v>
          </cell>
          <cell r="G57">
            <v>0</v>
          </cell>
          <cell r="H57">
            <v>0</v>
          </cell>
          <cell r="I57">
            <v>-6.7800000000000003E-21</v>
          </cell>
          <cell r="J57">
            <v>1.733662E-3</v>
          </cell>
          <cell r="K57">
            <v>1.4927342E-2</v>
          </cell>
          <cell r="L57">
            <v>13.740913989999999</v>
          </cell>
          <cell r="M57" t="str">
            <v>NA</v>
          </cell>
          <cell r="N57">
            <v>-13.417492279999999</v>
          </cell>
          <cell r="O57">
            <v>-8.0754948619999993</v>
          </cell>
          <cell r="P57">
            <v>3.5525862070000001</v>
          </cell>
          <cell r="Q57">
            <v>6.25</v>
          </cell>
          <cell r="R57">
            <v>1.1917749E-2</v>
          </cell>
          <cell r="S57">
            <v>9.7099720000000007E-3</v>
          </cell>
          <cell r="T57">
            <v>1.0264014E-2</v>
          </cell>
          <cell r="U57">
            <v>1.227372124</v>
          </cell>
        </row>
        <row r="58">
          <cell r="E58" t="str">
            <v>F6_G4_GW_4_DOC_A</v>
          </cell>
          <cell r="F58" t="str">
            <v>Inf</v>
          </cell>
          <cell r="G58">
            <v>0.17240677300000001</v>
          </cell>
          <cell r="H58">
            <v>2.7134924000000001E-2</v>
          </cell>
          <cell r="I58" t="str">
            <v>3.46944695195361e-18</v>
          </cell>
          <cell r="J58">
            <v>2.0992921000000001E-2</v>
          </cell>
          <cell r="K58">
            <v>3.4547275000000002E-2</v>
          </cell>
          <cell r="L58">
            <v>2.048899756</v>
          </cell>
          <cell r="M58">
            <v>-2.02E-16</v>
          </cell>
          <cell r="N58" t="str">
            <v>NA</v>
          </cell>
          <cell r="O58" t="str">
            <v>NA</v>
          </cell>
          <cell r="P58" t="str">
            <v>NA</v>
          </cell>
          <cell r="Q58" t="str">
            <v>NA</v>
          </cell>
          <cell r="R58" t="str">
            <v>NA</v>
          </cell>
          <cell r="S58" t="str">
            <v>NA</v>
          </cell>
          <cell r="T58" t="str">
            <v>NA</v>
          </cell>
          <cell r="U58" t="str">
            <v>NA</v>
          </cell>
        </row>
        <row r="59">
          <cell r="E59" t="str">
            <v>F6_G4_SUP_1_DOC_A</v>
          </cell>
          <cell r="F59">
            <v>1</v>
          </cell>
          <cell r="G59" t="str">
            <v>4.70020643208308e-07</v>
          </cell>
          <cell r="H59">
            <v>-7.9399999999999994E-23</v>
          </cell>
          <cell r="I59">
            <v>-9.5299999999999994E-22</v>
          </cell>
          <cell r="J59">
            <v>-5.2899999999999998E-23</v>
          </cell>
          <cell r="K59" t="str">
            <v>4.06575814682064e-20</v>
          </cell>
          <cell r="L59">
            <v>1</v>
          </cell>
          <cell r="M59">
            <v>0.5</v>
          </cell>
          <cell r="N59" t="str">
            <v>NA</v>
          </cell>
          <cell r="O59" t="str">
            <v>NA</v>
          </cell>
          <cell r="P59" t="str">
            <v>NA</v>
          </cell>
          <cell r="Q59" t="str">
            <v>NA</v>
          </cell>
          <cell r="R59" t="str">
            <v>NA</v>
          </cell>
          <cell r="S59" t="str">
            <v>NA</v>
          </cell>
          <cell r="T59" t="str">
            <v>NA</v>
          </cell>
          <cell r="U59" t="str">
            <v>NA</v>
          </cell>
        </row>
        <row r="60">
          <cell r="E60" t="str">
            <v>F6_G4_SUP_2_DOC_A</v>
          </cell>
          <cell r="F60" t="str">
            <v>NA</v>
          </cell>
          <cell r="G60" t="str">
            <v>4.33759365116781e-07</v>
          </cell>
          <cell r="H60" t="str">
            <v>7.94093388050907e-23</v>
          </cell>
          <cell r="I60">
            <v>-8.47E-22</v>
          </cell>
          <cell r="J60" t="str">
            <v>5.29395592033945e-24</v>
          </cell>
          <cell r="K60">
            <v>-2.6600000000000002E-19</v>
          </cell>
          <cell r="L60">
            <v>1</v>
          </cell>
          <cell r="M60">
            <v>0.5</v>
          </cell>
          <cell r="N60" t="str">
            <v>NA</v>
          </cell>
          <cell r="O60" t="str">
            <v>NA</v>
          </cell>
          <cell r="P60" t="str">
            <v>NA</v>
          </cell>
          <cell r="Q60" t="str">
            <v>NA</v>
          </cell>
          <cell r="R60" t="str">
            <v>NA</v>
          </cell>
          <cell r="S60" t="str">
            <v>NA</v>
          </cell>
          <cell r="T60" t="str">
            <v>NA</v>
          </cell>
          <cell r="U60" t="str">
            <v>NA</v>
          </cell>
        </row>
        <row r="61">
          <cell r="E61" t="str">
            <v>F6_GW_1_DOC_A</v>
          </cell>
          <cell r="F61" t="str">
            <v>8421238150830887</v>
          </cell>
          <cell r="G61">
            <v>9.1173228999999995E-2</v>
          </cell>
          <cell r="H61">
            <v>1.8108144E-2</v>
          </cell>
          <cell r="I61" t="str">
            <v>8.67361737988404e-19</v>
          </cell>
          <cell r="J61">
            <v>1.3256797000000001E-2</v>
          </cell>
          <cell r="K61">
            <v>1.9828327999999999E-2</v>
          </cell>
          <cell r="L61">
            <v>-950708000000000</v>
          </cell>
          <cell r="M61" t="str">
            <v>1.54478618228734e-15</v>
          </cell>
          <cell r="N61">
            <v>39.715206979999998</v>
          </cell>
          <cell r="O61">
            <v>23.0444909</v>
          </cell>
          <cell r="P61">
            <v>3.9990211009999999</v>
          </cell>
          <cell r="Q61">
            <v>-68.847826089999998</v>
          </cell>
          <cell r="R61">
            <v>1.4018095E-2</v>
          </cell>
          <cell r="S61">
            <v>1.1320327E-2</v>
          </cell>
          <cell r="T61">
            <v>1.3265545E-2</v>
          </cell>
          <cell r="U61">
            <v>1.2383118019999999</v>
          </cell>
        </row>
        <row r="62">
          <cell r="E62" t="str">
            <v>F6_GW_1_DOC_B</v>
          </cell>
          <cell r="F62">
            <v>28.283855639999999</v>
          </cell>
          <cell r="G62">
            <v>0.189217423</v>
          </cell>
          <cell r="H62">
            <v>0.10641508199999999</v>
          </cell>
          <cell r="I62" t="str">
            <v>1.4210854715202e-14</v>
          </cell>
          <cell r="J62">
            <v>2.173686E-2</v>
          </cell>
          <cell r="K62">
            <v>2.9660223999999999E-2</v>
          </cell>
          <cell r="L62">
            <v>1.954582048</v>
          </cell>
          <cell r="M62">
            <v>0.15277845000000001</v>
          </cell>
          <cell r="N62">
            <v>47.138302729999999</v>
          </cell>
          <cell r="O62">
            <v>27.497251890000001</v>
          </cell>
          <cell r="P62">
            <v>3.9835856280000002</v>
          </cell>
          <cell r="Q62">
            <v>-99.026315789999998</v>
          </cell>
          <cell r="R62">
            <v>1.3799182E-2</v>
          </cell>
          <cell r="S62">
            <v>1.1200106E-2</v>
          </cell>
          <cell r="T62">
            <v>1.3198658E-2</v>
          </cell>
          <cell r="U62">
            <v>1.2320581939999999</v>
          </cell>
        </row>
        <row r="63">
          <cell r="E63" t="str">
            <v>F6_GW_2_DOC_A</v>
          </cell>
          <cell r="F63">
            <v>2.9761531730000002</v>
          </cell>
          <cell r="G63">
            <v>0.26497065600000003</v>
          </cell>
          <cell r="H63">
            <v>0.116885558</v>
          </cell>
          <cell r="I63">
            <v>2.5110899999999998E-2</v>
          </cell>
          <cell r="J63">
            <v>2.5882417000000001E-2</v>
          </cell>
          <cell r="K63">
            <v>3.3664201999999997E-2</v>
          </cell>
          <cell r="L63">
            <v>1.5269463999999999</v>
          </cell>
          <cell r="M63">
            <v>1.2898539000000001E-2</v>
          </cell>
          <cell r="N63">
            <v>52.808144400000003</v>
          </cell>
          <cell r="O63">
            <v>31.117792829999999</v>
          </cell>
          <cell r="P63">
            <v>3.8877502380000002</v>
          </cell>
          <cell r="Q63">
            <v>493.33333329999999</v>
          </cell>
          <cell r="R63">
            <v>1.3555424999999999E-2</v>
          </cell>
          <cell r="S63">
            <v>1.0931207E-2</v>
          </cell>
          <cell r="T63">
            <v>1.2893017999999999E-2</v>
          </cell>
          <cell r="U63">
            <v>1.2400666570000001</v>
          </cell>
        </row>
        <row r="64">
          <cell r="E64" t="str">
            <v>F6_GW_2_DOC_B</v>
          </cell>
          <cell r="F64">
            <v>10.18539928</v>
          </cell>
          <cell r="G64">
            <v>0.243246195</v>
          </cell>
          <cell r="H64">
            <v>0.110828546</v>
          </cell>
          <cell r="I64" t="str">
            <v>2.51534904016637e-17</v>
          </cell>
          <cell r="J64">
            <v>3.6379221000000003E-2</v>
          </cell>
          <cell r="K64">
            <v>2.7703698999999998E-2</v>
          </cell>
          <cell r="L64">
            <v>2.886483686</v>
          </cell>
          <cell r="M64" t="str">
            <v>2.47234131171697e-16</v>
          </cell>
          <cell r="N64">
            <v>48.701867659999998</v>
          </cell>
          <cell r="O64">
            <v>28.439118839999999</v>
          </cell>
          <cell r="P64">
            <v>3.9571240680000002</v>
          </cell>
          <cell r="Q64">
            <v>-48.68292683</v>
          </cell>
          <cell r="R64">
            <v>1.3841591E-2</v>
          </cell>
          <cell r="S64">
            <v>1.1009563999999999E-2</v>
          </cell>
          <cell r="T64">
            <v>1.3107763999999999E-2</v>
          </cell>
          <cell r="U64">
            <v>1.257233389</v>
          </cell>
        </row>
        <row r="65">
          <cell r="E65" t="str">
            <v>F6_GW_3_DOC_A_Sem</v>
          </cell>
          <cell r="F65" t="str">
            <v>26962427407958016</v>
          </cell>
          <cell r="G65">
            <v>0.123265391</v>
          </cell>
          <cell r="H65">
            <v>0</v>
          </cell>
          <cell r="I65">
            <v>-3.47E-18</v>
          </cell>
          <cell r="J65">
            <v>1.5037731E-2</v>
          </cell>
          <cell r="K65">
            <v>1.6323938999999999E-2</v>
          </cell>
          <cell r="L65" t="str">
            <v>Inf</v>
          </cell>
          <cell r="M65" t="str">
            <v>1.00571472529449e-14</v>
          </cell>
          <cell r="N65">
            <v>34.71201851</v>
          </cell>
          <cell r="O65">
            <v>20.205732430000001</v>
          </cell>
          <cell r="P65">
            <v>4.0089630280000002</v>
          </cell>
          <cell r="Q65">
            <v>28.631578950000002</v>
          </cell>
          <cell r="R65">
            <v>1.3955332000000001E-2</v>
          </cell>
          <cell r="S65">
            <v>1.1299332E-2</v>
          </cell>
          <cell r="T65">
            <v>1.3167936E-2</v>
          </cell>
          <cell r="U65">
            <v>1.2350581460000001</v>
          </cell>
        </row>
        <row r="66">
          <cell r="E66" t="str">
            <v>F6_GW_3_DOC_B_Sem</v>
          </cell>
          <cell r="F66">
            <v>2.9994582350000001</v>
          </cell>
          <cell r="G66">
            <v>0.20837129900000001</v>
          </cell>
          <cell r="H66">
            <v>6.1541445E-2</v>
          </cell>
          <cell r="I66">
            <v>5.1511231999999997E-2</v>
          </cell>
          <cell r="J66">
            <v>2.0028806999999999E-2</v>
          </cell>
          <cell r="K66">
            <v>2.8299891000000001E-2</v>
          </cell>
          <cell r="L66">
            <v>17.036439399999999</v>
          </cell>
          <cell r="M66">
            <v>-1.1600000000000001E-16</v>
          </cell>
          <cell r="N66">
            <v>41.88511931</v>
          </cell>
          <cell r="O66">
            <v>25.214403239999999</v>
          </cell>
          <cell r="P66">
            <v>3.671715259</v>
          </cell>
          <cell r="Q66">
            <v>-98.87804878</v>
          </cell>
          <cell r="R66">
            <v>1.2997673E-2</v>
          </cell>
          <cell r="S66">
            <v>1.039202E-2</v>
          </cell>
          <cell r="T66">
            <v>1.2385141000000001E-2</v>
          </cell>
          <cell r="U66">
            <v>1.2507359330000001</v>
          </cell>
        </row>
        <row r="67">
          <cell r="E67" t="str">
            <v>F6_GW_7_DOC_A_Sem</v>
          </cell>
          <cell r="F67">
            <v>13.86594135</v>
          </cell>
          <cell r="G67">
            <v>0.211502154</v>
          </cell>
          <cell r="H67">
            <v>0.66167664100000001</v>
          </cell>
          <cell r="I67">
            <v>4.049328E-2</v>
          </cell>
          <cell r="J67">
            <v>0.28564597000000003</v>
          </cell>
          <cell r="K67">
            <v>1.8828906999999999E-2</v>
          </cell>
          <cell r="L67">
            <v>1.4140496650000001</v>
          </cell>
          <cell r="M67" t="str">
            <v>8.88381503069766e-17</v>
          </cell>
          <cell r="N67">
            <v>35.863311060000001</v>
          </cell>
          <cell r="O67">
            <v>20.32086168</v>
          </cell>
          <cell r="P67">
            <v>4.2826030929999996</v>
          </cell>
          <cell r="Q67">
            <v>34.770270269999997</v>
          </cell>
          <cell r="R67">
            <v>1.4509268000000001E-2</v>
          </cell>
          <cell r="S67">
            <v>1.1713192000000001E-2</v>
          </cell>
          <cell r="T67">
            <v>1.4079304000000001E-2</v>
          </cell>
          <cell r="U67">
            <v>1.2387117329999999</v>
          </cell>
        </row>
        <row r="68">
          <cell r="E68" t="str">
            <v>F6_GW_7_DOC_B_Sem</v>
          </cell>
          <cell r="F68" t="str">
            <v>8.22161E+14</v>
          </cell>
          <cell r="G68">
            <v>8.1624010999999996E-2</v>
          </cell>
          <cell r="H68">
            <v>0</v>
          </cell>
          <cell r="I68">
            <v>-5.42E-20</v>
          </cell>
          <cell r="J68">
            <v>5.1997620000000001E-3</v>
          </cell>
          <cell r="K68">
            <v>1.0396261E-2</v>
          </cell>
          <cell r="L68" t="str">
            <v>NA</v>
          </cell>
          <cell r="M68">
            <v>0.5</v>
          </cell>
          <cell r="N68">
            <v>25.526896929999999</v>
          </cell>
          <cell r="O68">
            <v>14.958031350000001</v>
          </cell>
          <cell r="P68">
            <v>4.2414844030000003</v>
          </cell>
          <cell r="Q68">
            <v>-8.8903225809999995</v>
          </cell>
          <cell r="R68">
            <v>1.3712922000000001E-2</v>
          </cell>
          <cell r="S68">
            <v>1.2857E-2</v>
          </cell>
          <cell r="T68">
            <v>1.4580470999999999E-2</v>
          </cell>
          <cell r="U68">
            <v>1.066572386</v>
          </cell>
        </row>
        <row r="69">
          <cell r="E69" t="str">
            <v>F6_ICE_1_DOC_A</v>
          </cell>
          <cell r="F69">
            <v>0</v>
          </cell>
          <cell r="G69">
            <v>3.0273863000000002E-2</v>
          </cell>
          <cell r="H69">
            <v>1.8033855000000001E-2</v>
          </cell>
          <cell r="I69">
            <v>-3.39E-20</v>
          </cell>
          <cell r="J69">
            <v>1.034688E-3</v>
          </cell>
          <cell r="K69">
            <v>-8.47E-22</v>
          </cell>
          <cell r="L69">
            <v>1</v>
          </cell>
          <cell r="M69">
            <v>-9.6900000000000001E-19</v>
          </cell>
          <cell r="N69">
            <v>3.2323908829999999</v>
          </cell>
          <cell r="O69">
            <v>1.528477914</v>
          </cell>
          <cell r="P69">
            <v>6.6124721600000003</v>
          </cell>
          <cell r="Q69">
            <v>-0.188679245</v>
          </cell>
          <cell r="R69">
            <v>1.8885927E-2</v>
          </cell>
          <cell r="S69">
            <v>1.671779E-2</v>
          </cell>
          <cell r="T69">
            <v>2.2717619000000001E-2</v>
          </cell>
          <cell r="U69">
            <v>1.129690386</v>
          </cell>
        </row>
        <row r="70">
          <cell r="E70" t="str">
            <v>F6_ICE_1_DOC_B</v>
          </cell>
          <cell r="F70">
            <v>-8601140000000000</v>
          </cell>
          <cell r="G70">
            <v>2.5821707999999999E-2</v>
          </cell>
          <cell r="H70">
            <v>4.1265195999999997E-2</v>
          </cell>
          <cell r="I70">
            <v>0</v>
          </cell>
          <cell r="J70">
            <v>2.2588360000000002E-3</v>
          </cell>
          <cell r="K70" t="str">
            <v>1.6940658945086e-21</v>
          </cell>
          <cell r="L70">
            <v>1</v>
          </cell>
          <cell r="M70" t="str">
            <v>NA</v>
          </cell>
          <cell r="N70">
            <v>4.0163662840000001</v>
          </cell>
          <cell r="O70">
            <v>2.0361431040000002</v>
          </cell>
          <cell r="P70">
            <v>5.9951456309999998</v>
          </cell>
          <cell r="Q70">
            <v>-1.8</v>
          </cell>
          <cell r="R70">
            <v>1.8221774999999999E-2</v>
          </cell>
          <cell r="S70">
            <v>1.3574644E-2</v>
          </cell>
          <cell r="T70">
            <v>1.8230249E-2</v>
          </cell>
          <cell r="U70">
            <v>1.3423390799999999</v>
          </cell>
        </row>
        <row r="71">
          <cell r="E71" t="str">
            <v>F6_ICE_2_DOC_A</v>
          </cell>
          <cell r="F71">
            <v>1</v>
          </cell>
          <cell r="G71">
            <v>7.1032980000000001E-3</v>
          </cell>
          <cell r="H71">
            <v>-2.2699999999999998E-19</v>
          </cell>
          <cell r="I71">
            <v>-5.9299999999999999E-21</v>
          </cell>
          <cell r="J71">
            <v>6.7723900000000005E-4</v>
          </cell>
          <cell r="K71">
            <v>1.7097080000000001E-3</v>
          </cell>
          <cell r="L71">
            <v>1</v>
          </cell>
          <cell r="M71" t="str">
            <v>NA</v>
          </cell>
          <cell r="N71">
            <v>8.8178044369999995</v>
          </cell>
          <cell r="O71">
            <v>5.294849245</v>
          </cell>
          <cell r="P71">
            <v>3.5607517479999999</v>
          </cell>
          <cell r="Q71">
            <v>-16.0625</v>
          </cell>
          <cell r="R71">
            <v>1.3237677999999999E-2</v>
          </cell>
          <cell r="S71">
            <v>9.8480640000000001E-3</v>
          </cell>
          <cell r="T71">
            <v>1.1531560999999999E-2</v>
          </cell>
          <cell r="U71">
            <v>1.3441908929999999</v>
          </cell>
        </row>
        <row r="72">
          <cell r="E72" t="str">
            <v>F6_ICE_3_DOC_A_Sem</v>
          </cell>
          <cell r="F72">
            <v>1</v>
          </cell>
          <cell r="G72">
            <v>1.549178E-2</v>
          </cell>
          <cell r="H72">
            <v>1.5034907E-2</v>
          </cell>
          <cell r="I72">
            <v>0</v>
          </cell>
          <cell r="J72">
            <v>1.3073699999999999E-4</v>
          </cell>
          <cell r="K72">
            <v>1.8493800000000001E-3</v>
          </cell>
          <cell r="L72">
            <v>1</v>
          </cell>
          <cell r="M72">
            <v>-6.6300000000000002E-18</v>
          </cell>
          <cell r="N72">
            <v>6.0250976600000001</v>
          </cell>
          <cell r="O72">
            <v>3.2850213990000001</v>
          </cell>
          <cell r="P72">
            <v>4.5284090910000003</v>
          </cell>
          <cell r="Q72">
            <v>-4.0625</v>
          </cell>
          <cell r="R72">
            <v>1.5595543E-2</v>
          </cell>
          <cell r="S72">
            <v>1.2071876E-2</v>
          </cell>
          <cell r="T72">
            <v>1.4488424E-2</v>
          </cell>
          <cell r="U72">
            <v>1.2918906189999999</v>
          </cell>
        </row>
        <row r="73">
          <cell r="E73" t="str">
            <v>F6_ICE_3_DOC_B_Sem</v>
          </cell>
          <cell r="F73">
            <v>-480936000000000</v>
          </cell>
          <cell r="G73">
            <v>8.3649287000000003E-2</v>
          </cell>
          <cell r="H73">
            <v>3.8308017E-2</v>
          </cell>
          <cell r="I73">
            <v>6.9445959999999999E-3</v>
          </cell>
          <cell r="J73">
            <v>9.1243400000000005E-4</v>
          </cell>
          <cell r="K73">
            <v>2.89551E-3</v>
          </cell>
          <cell r="L73">
            <v>0</v>
          </cell>
          <cell r="M73">
            <v>0.5</v>
          </cell>
          <cell r="N73">
            <v>12.293611459999999</v>
          </cell>
          <cell r="O73">
            <v>7.13582085</v>
          </cell>
          <cell r="P73">
            <v>4.0095305330000004</v>
          </cell>
          <cell r="Q73">
            <v>-3.7952755909999998</v>
          </cell>
          <cell r="R73">
            <v>1.4169457E-2</v>
          </cell>
          <cell r="S73">
            <v>1.075897E-2</v>
          </cell>
          <cell r="T73">
            <v>1.3231336E-2</v>
          </cell>
          <cell r="U73">
            <v>1.3169900290000001</v>
          </cell>
        </row>
        <row r="74">
          <cell r="E74" t="str">
            <v>F6_ICE_4_DOC_A_Sem</v>
          </cell>
          <cell r="F74" t="str">
            <v>44197648484903592</v>
          </cell>
          <cell r="G74">
            <v>3.5194559999999998E-3</v>
          </cell>
          <cell r="H74">
            <v>0.26281064399999998</v>
          </cell>
          <cell r="I74">
            <v>0</v>
          </cell>
          <cell r="J74">
            <v>0.110222771</v>
          </cell>
          <cell r="K74" t="str">
            <v>1.62630325872826e-19</v>
          </cell>
          <cell r="L74" t="str">
            <v>NA</v>
          </cell>
          <cell r="M74" t="str">
            <v>3.05644099321827e-16</v>
          </cell>
          <cell r="N74">
            <v>3.7126443450000002</v>
          </cell>
          <cell r="O74">
            <v>2.0778089290000001</v>
          </cell>
          <cell r="P74">
            <v>4.3567774940000001</v>
          </cell>
          <cell r="Q74">
            <v>-2.78</v>
          </cell>
          <cell r="R74">
            <v>1.6248250999999998E-2</v>
          </cell>
          <cell r="S74">
            <v>1.1784397E-2</v>
          </cell>
          <cell r="T74">
            <v>1.4480369999999999E-2</v>
          </cell>
          <cell r="U74">
            <v>1.3787935979999999</v>
          </cell>
        </row>
        <row r="75">
          <cell r="E75" t="str">
            <v>F6_ICE_4_DOC_B_Sem</v>
          </cell>
          <cell r="F75" t="str">
            <v>323542667946969664</v>
          </cell>
          <cell r="G75">
            <v>4.205536E-2</v>
          </cell>
          <cell r="H75">
            <v>0.26884390600000002</v>
          </cell>
          <cell r="I75">
            <v>1.4882591000000001E-2</v>
          </cell>
          <cell r="J75">
            <v>0.117250128</v>
          </cell>
          <cell r="K75" t="str">
            <v>5.97236953856538e-05</v>
          </cell>
          <cell r="L75">
            <v>1</v>
          </cell>
          <cell r="M75" t="str">
            <v>1.26989339212076e-16</v>
          </cell>
          <cell r="N75">
            <v>3.2970825590000001</v>
          </cell>
          <cell r="O75">
            <v>1.7773763979999999</v>
          </cell>
          <cell r="P75">
            <v>4.9396411090000001</v>
          </cell>
          <cell r="Q75">
            <v>-2.203389831</v>
          </cell>
          <cell r="R75">
            <v>1.6993107E-2</v>
          </cell>
          <cell r="S75">
            <v>1.1183782E-2</v>
          </cell>
          <cell r="T75">
            <v>1.6696597000000001E-2</v>
          </cell>
          <cell r="U75">
            <v>1.5194419260000001</v>
          </cell>
        </row>
        <row r="76">
          <cell r="E76" t="str">
            <v>F6_ICE_5_DOC_A_Sem</v>
          </cell>
          <cell r="F76">
            <v>27.037372439999999</v>
          </cell>
          <cell r="G76">
            <v>4.0308524999999998E-2</v>
          </cell>
          <cell r="H76">
            <v>0.13813821900000001</v>
          </cell>
          <cell r="I76">
            <v>4.2596980000000001E-3</v>
          </cell>
          <cell r="J76">
            <v>7.3240021000000002E-2</v>
          </cell>
          <cell r="K76">
            <v>1.1204337999999999E-2</v>
          </cell>
          <cell r="L76" t="str">
            <v>Inf</v>
          </cell>
          <cell r="M76">
            <v>-3.42E-17</v>
          </cell>
          <cell r="N76">
            <v>18.277043290000002</v>
          </cell>
          <cell r="O76">
            <v>10.10286621</v>
          </cell>
          <cell r="P76">
            <v>4.4850825790000002</v>
          </cell>
          <cell r="Q76">
            <v>-5.8372093019999998</v>
          </cell>
          <cell r="R76">
            <v>1.5734802999999999E-2</v>
          </cell>
          <cell r="S76">
            <v>1.0855422E-2</v>
          </cell>
          <cell r="T76">
            <v>1.4680299000000001E-2</v>
          </cell>
          <cell r="U76">
            <v>1.449487969</v>
          </cell>
        </row>
        <row r="77">
          <cell r="E77" t="str">
            <v>F6_ICE_5_DOC_B_Sem</v>
          </cell>
          <cell r="F77">
            <v>16.56592599</v>
          </cell>
          <cell r="G77">
            <v>6.2645572999999996E-2</v>
          </cell>
          <cell r="H77">
            <v>0.14301180099999999</v>
          </cell>
          <cell r="I77">
            <v>-4.5700000000000003E-18</v>
          </cell>
          <cell r="J77">
            <v>7.1926983E-2</v>
          </cell>
          <cell r="K77">
            <v>8.5437970000000005E-3</v>
          </cell>
          <cell r="L77">
            <v>2.29151098</v>
          </cell>
          <cell r="M77">
            <v>9.9860411999999996E-2</v>
          </cell>
          <cell r="N77">
            <v>13.76178357</v>
          </cell>
          <cell r="O77">
            <v>7.5448038210000004</v>
          </cell>
          <cell r="P77">
            <v>4.4243902439999996</v>
          </cell>
          <cell r="Q77">
            <v>-10.07692308</v>
          </cell>
          <cell r="R77">
            <v>1.5648158999999998E-2</v>
          </cell>
          <cell r="S77">
            <v>1.1172191E-2</v>
          </cell>
          <cell r="T77">
            <v>1.4718919E-2</v>
          </cell>
          <cell r="U77">
            <v>1.4006347189999999</v>
          </cell>
        </row>
        <row r="78">
          <cell r="E78" t="str">
            <v>F6_ICE_6_DOC_A_Sem</v>
          </cell>
          <cell r="F78" t="str">
            <v>Inf</v>
          </cell>
          <cell r="G78">
            <v>1.5146049E-2</v>
          </cell>
          <cell r="H78">
            <v>0.12069903899999999</v>
          </cell>
          <cell r="I78" t="str">
            <v>1.4210854715202e-14</v>
          </cell>
          <cell r="J78">
            <v>5.5607234999999998E-2</v>
          </cell>
          <cell r="K78">
            <v>3.482354E-3</v>
          </cell>
          <cell r="L78">
            <v>0</v>
          </cell>
          <cell r="M78">
            <v>0</v>
          </cell>
          <cell r="N78">
            <v>8.7816209569999994</v>
          </cell>
          <cell r="O78">
            <v>4.9593297029999999</v>
          </cell>
          <cell r="P78">
            <v>4.3228556210000004</v>
          </cell>
          <cell r="Q78">
            <v>-6.296610169</v>
          </cell>
          <cell r="R78">
            <v>1.4989753999999999E-2</v>
          </cell>
          <cell r="S78">
            <v>1.0951605999999999E-2</v>
          </cell>
          <cell r="T78">
            <v>1.4317969E-2</v>
          </cell>
          <cell r="U78">
            <v>1.368726541</v>
          </cell>
        </row>
        <row r="79">
          <cell r="E79" t="str">
            <v>F6_ICE_7_DOC_A_Sem</v>
          </cell>
          <cell r="F79">
            <v>8.1209199719999994</v>
          </cell>
          <cell r="G79">
            <v>0.100615861</v>
          </cell>
          <cell r="H79">
            <v>0.37008490700000002</v>
          </cell>
          <cell r="I79">
            <v>1.6177932999999999E-2</v>
          </cell>
          <cell r="J79">
            <v>0.157049771</v>
          </cell>
          <cell r="K79">
            <v>5.0708359999999996E-3</v>
          </cell>
          <cell r="L79" t="str">
            <v>9.36419E+14</v>
          </cell>
          <cell r="M79">
            <v>-3.2900000000000002E-17</v>
          </cell>
          <cell r="N79">
            <v>5.7126039689999999</v>
          </cell>
          <cell r="O79">
            <v>3.1567345160000002</v>
          </cell>
          <cell r="P79">
            <v>4.5393258430000003</v>
          </cell>
          <cell r="Q79">
            <v>-1.7121771219999999</v>
          </cell>
          <cell r="R79">
            <v>1.6322079E-2</v>
          </cell>
          <cell r="S79">
            <v>1.1582607999999999E-2</v>
          </cell>
          <cell r="T79">
            <v>1.4555554E-2</v>
          </cell>
          <cell r="U79">
            <v>1.4091886549999999</v>
          </cell>
        </row>
        <row r="80">
          <cell r="E80" t="str">
            <v>F6_ICE_7_DOC_B_Sem</v>
          </cell>
          <cell r="F80">
            <v>30.649848420000001</v>
          </cell>
          <cell r="G80">
            <v>0.19337074700000001</v>
          </cell>
          <cell r="H80">
            <v>0.53987472199999997</v>
          </cell>
          <cell r="I80">
            <v>4.5271605999999999E-2</v>
          </cell>
          <cell r="J80">
            <v>0.201049487</v>
          </cell>
          <cell r="K80">
            <v>3.641236E-3</v>
          </cell>
          <cell r="L80">
            <v>1</v>
          </cell>
          <cell r="M80">
            <v>-8.5799999999999996E-17</v>
          </cell>
          <cell r="N80">
            <v>7.8386575379999996</v>
          </cell>
          <cell r="O80">
            <v>4.4538574510000002</v>
          </cell>
          <cell r="P80">
            <v>4.2052631580000002</v>
          </cell>
          <cell r="Q80">
            <v>-3.7833333329999999</v>
          </cell>
          <cell r="R80">
            <v>1.5168340000000001E-2</v>
          </cell>
          <cell r="S80">
            <v>1.0762076000000001E-2</v>
          </cell>
          <cell r="T80">
            <v>1.3755164E-2</v>
          </cell>
          <cell r="U80">
            <v>1.409425127</v>
          </cell>
        </row>
        <row r="81">
          <cell r="E81" t="str">
            <v>F6_ICE_8_DOC_A_Sem</v>
          </cell>
          <cell r="F81">
            <v>292.81948319999998</v>
          </cell>
          <cell r="G81">
            <v>3.6179210000000001E-3</v>
          </cell>
          <cell r="H81">
            <v>0.17681556600000001</v>
          </cell>
          <cell r="I81">
            <v>0</v>
          </cell>
          <cell r="J81">
            <v>0.11590197300000001</v>
          </cell>
          <cell r="K81" t="str">
            <v>1.55854062294791e-19</v>
          </cell>
          <cell r="L81">
            <v>1</v>
          </cell>
          <cell r="M81">
            <v>-4.9799999999999997E-17</v>
          </cell>
          <cell r="N81">
            <v>2.829986726</v>
          </cell>
          <cell r="O81">
            <v>1.6096166270000001</v>
          </cell>
          <cell r="P81">
            <v>4.7830882350000001</v>
          </cell>
          <cell r="Q81">
            <v>-2.1744186050000001</v>
          </cell>
          <cell r="R81">
            <v>1.7069197000000001E-2</v>
          </cell>
          <cell r="S81">
            <v>1.3793649999999999E-2</v>
          </cell>
          <cell r="T81">
            <v>1.5626490999999999E-2</v>
          </cell>
          <cell r="U81">
            <v>1.237467683</v>
          </cell>
        </row>
        <row r="82">
          <cell r="E82" t="str">
            <v>F6_ICE_8_DOC_B_Sem</v>
          </cell>
          <cell r="F82">
            <v>572.76964610000005</v>
          </cell>
          <cell r="G82">
            <v>1.1321770000000001E-3</v>
          </cell>
          <cell r="H82">
            <v>0.19116338599999999</v>
          </cell>
          <cell r="I82">
            <v>-1.73E-18</v>
          </cell>
          <cell r="J82">
            <v>0.102705749</v>
          </cell>
          <cell r="K82" t="str">
            <v>8.88178419700125e-16</v>
          </cell>
          <cell r="L82" t="str">
            <v>NA</v>
          </cell>
          <cell r="M82">
            <v>-2.1899999999999999E-17</v>
          </cell>
          <cell r="N82">
            <v>2.9209936609999998</v>
          </cell>
          <cell r="O82">
            <v>1.6545718599999999</v>
          </cell>
          <cell r="P82">
            <v>4.9834254140000001</v>
          </cell>
          <cell r="Q82">
            <v>-0.48235294099999998</v>
          </cell>
          <cell r="R82">
            <v>1.5386919000000001E-2</v>
          </cell>
          <cell r="S82">
            <v>1.3393230000000001E-2</v>
          </cell>
          <cell r="T82">
            <v>1.7827433E-2</v>
          </cell>
          <cell r="U82">
            <v>1.1488579969999999</v>
          </cell>
        </row>
        <row r="83">
          <cell r="E83" t="str">
            <v>F6_R1_SUP_1_DOC_A</v>
          </cell>
          <cell r="F83">
            <v>1</v>
          </cell>
          <cell r="G83" t="str">
            <v>4.40626679343173e-07</v>
          </cell>
          <cell r="H83" t="str">
            <v>7.94093388050907e-23</v>
          </cell>
          <cell r="I83">
            <v>-9.5299999999999994E-22</v>
          </cell>
          <cell r="J83" t="str">
            <v>3.70576914423758e-23</v>
          </cell>
          <cell r="K83" t="str">
            <v>1.58818677610181e-22</v>
          </cell>
          <cell r="L83">
            <v>1</v>
          </cell>
          <cell r="M83">
            <v>0.5</v>
          </cell>
          <cell r="N83">
            <v>-4.2104413129999996</v>
          </cell>
          <cell r="O83">
            <v>-1.8387786669999999</v>
          </cell>
          <cell r="P83">
            <v>9.3597122299999995</v>
          </cell>
          <cell r="Q83">
            <v>-0.87804877999999997</v>
          </cell>
          <cell r="R83">
            <v>2.1621873E-2</v>
          </cell>
          <cell r="S83">
            <v>1.9545171E-2</v>
          </cell>
          <cell r="T83">
            <v>2.2309868E-2</v>
          </cell>
          <cell r="U83">
            <v>1.1062514240000001</v>
          </cell>
        </row>
        <row r="84">
          <cell r="E84" t="str">
            <v>F6_R1_SUP_2_DOC_A</v>
          </cell>
          <cell r="F84" t="str">
            <v>NA</v>
          </cell>
          <cell r="G84" t="str">
            <v>4.76795624194471e-07</v>
          </cell>
          <cell r="H84" t="str">
            <v>5.29395592033938e-23</v>
          </cell>
          <cell r="I84">
            <v>0</v>
          </cell>
          <cell r="J84">
            <v>-3.1800000000000003E-23</v>
          </cell>
          <cell r="K84" t="str">
            <v>1.05879118406788e-22</v>
          </cell>
          <cell r="L84">
            <v>1</v>
          </cell>
          <cell r="M84">
            <v>0.5</v>
          </cell>
          <cell r="N84" t="str">
            <v>NA</v>
          </cell>
          <cell r="O84" t="str">
            <v>NA</v>
          </cell>
          <cell r="P84" t="str">
            <v>NA</v>
          </cell>
          <cell r="Q84" t="str">
            <v>NA</v>
          </cell>
          <cell r="R84" t="str">
            <v>NA</v>
          </cell>
          <cell r="S84" t="str">
            <v>NA</v>
          </cell>
          <cell r="T84" t="str">
            <v>NA</v>
          </cell>
          <cell r="U84" t="str">
            <v>NA</v>
          </cell>
        </row>
        <row r="85">
          <cell r="E85" t="str">
            <v>F6_R2_ICE_1_DOC_A</v>
          </cell>
          <cell r="F85">
            <v>1</v>
          </cell>
          <cell r="G85" t="str">
            <v>6.1154079239456e-07</v>
          </cell>
          <cell r="H85" t="str">
            <v>3.70576914423756e-22</v>
          </cell>
          <cell r="I85">
            <v>-1.0600000000000001E-22</v>
          </cell>
          <cell r="J85" t="str">
            <v>1.36981109438781e-21</v>
          </cell>
          <cell r="K85" t="str">
            <v>2.11758236813575e-20</v>
          </cell>
          <cell r="L85">
            <v>1</v>
          </cell>
          <cell r="M85">
            <v>0.5</v>
          </cell>
          <cell r="N85">
            <v>-3.3420377920000002</v>
          </cell>
          <cell r="O85">
            <v>-1.499969718</v>
          </cell>
          <cell r="P85">
            <v>6.9121621620000004</v>
          </cell>
          <cell r="Q85">
            <v>0.309859155</v>
          </cell>
          <cell r="R85">
            <v>1.9345718000000001E-2</v>
          </cell>
          <cell r="S85">
            <v>1.189921E-2</v>
          </cell>
          <cell r="T85">
            <v>1.3179110000000001E-2</v>
          </cell>
          <cell r="U85">
            <v>1.6257985159999999</v>
          </cell>
        </row>
        <row r="86">
          <cell r="E86" t="str">
            <v>F6_R2_ICE_2_DOC_A</v>
          </cell>
          <cell r="F86">
            <v>1</v>
          </cell>
          <cell r="G86">
            <v>4.993305E-3</v>
          </cell>
          <cell r="H86" t="str">
            <v>1.6940658945086e-21</v>
          </cell>
          <cell r="I86" t="str">
            <v>5.39983503874616e-21</v>
          </cell>
          <cell r="J86" t="str">
            <v>5.42101086242721e-21</v>
          </cell>
          <cell r="K86">
            <v>1.576916E-3</v>
          </cell>
          <cell r="L86">
            <v>1</v>
          </cell>
          <cell r="M86">
            <v>0.5</v>
          </cell>
          <cell r="N86">
            <v>0.23464438600000001</v>
          </cell>
          <cell r="O86">
            <v>0.39582534200000002</v>
          </cell>
          <cell r="P86">
            <v>0.82127659600000003</v>
          </cell>
          <cell r="Q86">
            <v>-2.559322034</v>
          </cell>
          <cell r="R86">
            <v>0</v>
          </cell>
          <cell r="S86">
            <v>9.3235000000000002E-3</v>
          </cell>
          <cell r="T86">
            <v>9.6298919999999993E-3</v>
          </cell>
          <cell r="U86">
            <v>0</v>
          </cell>
        </row>
        <row r="87">
          <cell r="E87" t="str">
            <v>F6_R2_PRE_DOC_A</v>
          </cell>
          <cell r="F87">
            <v>1.439356085</v>
          </cell>
          <cell r="G87">
            <v>5.1277283999999999E-2</v>
          </cell>
          <cell r="H87">
            <v>6.7102871999999994E-2</v>
          </cell>
          <cell r="I87">
            <v>-4.1499999999999999E-20</v>
          </cell>
          <cell r="J87">
            <v>2.7082755E-2</v>
          </cell>
          <cell r="K87">
            <v>7.1767159999999997E-3</v>
          </cell>
          <cell r="L87">
            <v>0</v>
          </cell>
          <cell r="M87">
            <v>0.5</v>
          </cell>
          <cell r="N87">
            <v>-2.6315258000000001E-2</v>
          </cell>
          <cell r="O87">
            <v>0.11183984700000001</v>
          </cell>
          <cell r="P87">
            <v>7.8947368000000004E-2</v>
          </cell>
          <cell r="Q87">
            <v>-0.47887323900000001</v>
          </cell>
          <cell r="R87">
            <v>9.9995669999999991E-3</v>
          </cell>
          <cell r="S87">
            <v>2.3001941000000001E-2</v>
          </cell>
          <cell r="T87">
            <v>5.1714250000000003E-3</v>
          </cell>
          <cell r="U87">
            <v>0.43472708199999999</v>
          </cell>
        </row>
        <row r="88">
          <cell r="E88" t="str">
            <v>F6_R3_GW_5_DOC_A</v>
          </cell>
          <cell r="F88">
            <v>19.633994810000001</v>
          </cell>
          <cell r="G88">
            <v>0.32505521100000001</v>
          </cell>
          <cell r="H88">
            <v>5.5558070000000001E-2</v>
          </cell>
          <cell r="I88">
            <v>-9.9700000000000001E-18</v>
          </cell>
          <cell r="J88">
            <v>4.7662613E-2</v>
          </cell>
          <cell r="K88">
            <v>4.9197499999999998E-2</v>
          </cell>
          <cell r="L88">
            <v>3.7463727229999999</v>
          </cell>
          <cell r="M88">
            <v>0.122017768</v>
          </cell>
          <cell r="N88">
            <v>80.374473839999993</v>
          </cell>
          <cell r="O88">
            <v>48.783006370000003</v>
          </cell>
          <cell r="P88">
            <v>3.6868091010000001</v>
          </cell>
          <cell r="Q88">
            <v>32.641255610000002</v>
          </cell>
          <cell r="R88">
            <v>1.2793215E-2</v>
          </cell>
          <cell r="S88">
            <v>1.0606934E-2</v>
          </cell>
          <cell r="T88">
            <v>1.2521256E-2</v>
          </cell>
          <cell r="U88">
            <v>1.2061181030000001</v>
          </cell>
        </row>
        <row r="89">
          <cell r="E89" t="str">
            <v>F6_R3_ICE_1_DOC_A</v>
          </cell>
          <cell r="F89" t="str">
            <v>NA</v>
          </cell>
          <cell r="G89">
            <v>0</v>
          </cell>
          <cell r="H89">
            <v>0</v>
          </cell>
          <cell r="I89" t="str">
            <v>5.29395592033938e-23</v>
          </cell>
          <cell r="J89" t="str">
            <v>1.69406589450862e-22</v>
          </cell>
          <cell r="K89" t="str">
            <v>6.98802181484798e-21</v>
          </cell>
          <cell r="L89">
            <v>1</v>
          </cell>
          <cell r="M89">
            <v>0.5</v>
          </cell>
          <cell r="N89">
            <v>4.6084595930000001</v>
          </cell>
          <cell r="O89">
            <v>2.6052105619999999</v>
          </cell>
          <cell r="P89">
            <v>4.3591331269999998</v>
          </cell>
          <cell r="Q89">
            <v>-2.3541666669999999</v>
          </cell>
          <cell r="R89">
            <v>1.5415651000000001E-2</v>
          </cell>
          <cell r="S89">
            <v>1.3760078E-2</v>
          </cell>
          <cell r="T89">
            <v>1.4558946999999999E-2</v>
          </cell>
          <cell r="U89">
            <v>1.120317139</v>
          </cell>
        </row>
        <row r="90">
          <cell r="E90" t="str">
            <v>F6_R3_ICE_2_DOC_A</v>
          </cell>
          <cell r="F90">
            <v>1</v>
          </cell>
          <cell r="G90">
            <v>5.3552299999999999E-4</v>
          </cell>
          <cell r="H90">
            <v>-3.9799999999999997E-20</v>
          </cell>
          <cell r="I90">
            <v>0</v>
          </cell>
          <cell r="J90" t="str">
            <v>5.63785129692467e-19</v>
          </cell>
          <cell r="K90">
            <v>-2.03E-19</v>
          </cell>
          <cell r="L90">
            <v>1</v>
          </cell>
          <cell r="M90">
            <v>0.5</v>
          </cell>
          <cell r="N90">
            <v>9.9866404889999991</v>
          </cell>
          <cell r="O90">
            <v>6.1643492350000004</v>
          </cell>
          <cell r="P90">
            <v>3.609467456</v>
          </cell>
          <cell r="Q90">
            <v>-7.7843137249999996</v>
          </cell>
          <cell r="R90">
            <v>1.3264847E-2</v>
          </cell>
          <cell r="S90">
            <v>1.0456432E-2</v>
          </cell>
          <cell r="T90">
            <v>1.2814967E-2</v>
          </cell>
          <cell r="U90">
            <v>1.268582522</v>
          </cell>
        </row>
        <row r="91">
          <cell r="E91" t="str">
            <v>F6_R3_PRE_DOC_A</v>
          </cell>
          <cell r="F91" t="str">
            <v>Inf</v>
          </cell>
          <cell r="G91">
            <v>7.1275500000000003E-4</v>
          </cell>
          <cell r="H91">
            <v>4.9027919999999996E-3</v>
          </cell>
          <cell r="I91">
            <v>0</v>
          </cell>
          <cell r="J91">
            <v>1.9449179999999999E-3</v>
          </cell>
          <cell r="K91" t="str">
            <v>7.105427357601e-15</v>
          </cell>
          <cell r="L91" t="str">
            <v>NA</v>
          </cell>
          <cell r="M91" t="str">
            <v>NA</v>
          </cell>
          <cell r="N91">
            <v>-3.8387382909999999</v>
          </cell>
          <cell r="O91">
            <v>-1.9506185140000001</v>
          </cell>
          <cell r="P91">
            <v>5.4279069770000001</v>
          </cell>
          <cell r="Q91">
            <v>2.346153846</v>
          </cell>
          <cell r="R91">
            <v>1.7974007E-2</v>
          </cell>
          <cell r="S91">
            <v>1.1055271E-2</v>
          </cell>
          <cell r="T91">
            <v>1.3875623E-2</v>
          </cell>
          <cell r="U91">
            <v>1.625831494</v>
          </cell>
        </row>
        <row r="92">
          <cell r="E92" t="str">
            <v>F6_R3_RIV_SS_BDOC_B</v>
          </cell>
          <cell r="F92" t="str">
            <v>Inf</v>
          </cell>
          <cell r="G92">
            <v>0.15265242500000001</v>
          </cell>
          <cell r="H92">
            <v>2.3655170999999999E-2</v>
          </cell>
          <cell r="I92">
            <v>0</v>
          </cell>
          <cell r="J92">
            <v>1.8633363E-2</v>
          </cell>
          <cell r="K92">
            <v>3.5631718E-2</v>
          </cell>
          <cell r="L92">
            <v>23.175000000000001</v>
          </cell>
          <cell r="M92">
            <v>-7.1999999999999997E-16</v>
          </cell>
          <cell r="N92" t="str">
            <v>NA</v>
          </cell>
          <cell r="O92" t="str">
            <v>NA</v>
          </cell>
          <cell r="P92" t="str">
            <v>NA</v>
          </cell>
          <cell r="Q92" t="str">
            <v>NA</v>
          </cell>
          <cell r="R92" t="str">
            <v>NA</v>
          </cell>
          <cell r="S92" t="str">
            <v>NA</v>
          </cell>
          <cell r="T92" t="str">
            <v>NA</v>
          </cell>
          <cell r="U92" t="str">
            <v>NA</v>
          </cell>
        </row>
        <row r="93">
          <cell r="E93" t="str">
            <v>F6_R3_SUP_1_DOC_A</v>
          </cell>
          <cell r="F93" t="str">
            <v>NA</v>
          </cell>
          <cell r="G93" t="str">
            <v>4.72386414276937e-07</v>
          </cell>
          <cell r="H93" t="str">
            <v>7.94093388050907e-23</v>
          </cell>
          <cell r="I93">
            <v>-8.47E-22</v>
          </cell>
          <cell r="J93">
            <v>-4.2399999999999997E-23</v>
          </cell>
          <cell r="K93" t="str">
            <v>1.60936259978317e-19</v>
          </cell>
          <cell r="L93">
            <v>1</v>
          </cell>
          <cell r="M93">
            <v>0.5</v>
          </cell>
          <cell r="N93">
            <v>0.62060150599999997</v>
          </cell>
          <cell r="O93">
            <v>-0.46161348800000002</v>
          </cell>
          <cell r="P93">
            <v>-0.44885011899999999</v>
          </cell>
          <cell r="Q93">
            <v>12.09433962</v>
          </cell>
          <cell r="R93">
            <v>0.68024752399999999</v>
          </cell>
          <cell r="S93">
            <v>0</v>
          </cell>
          <cell r="T93">
            <v>0</v>
          </cell>
          <cell r="U93" t="str">
            <v>Inf</v>
          </cell>
        </row>
        <row r="94">
          <cell r="E94" t="str">
            <v>F6_R3_SUP_1_DOC_B</v>
          </cell>
          <cell r="F94" t="str">
            <v>NA</v>
          </cell>
          <cell r="G94" t="str">
            <v>3.00370742230549e-05</v>
          </cell>
          <cell r="H94">
            <v>-8.47E-22</v>
          </cell>
          <cell r="I94">
            <v>-8.47E-22</v>
          </cell>
          <cell r="J94" t="str">
            <v>6.61744490042422e-24</v>
          </cell>
          <cell r="K94">
            <v>-6.6199999999999996E-24</v>
          </cell>
          <cell r="L94" t="str">
            <v>NA</v>
          </cell>
          <cell r="M94">
            <v>0.5</v>
          </cell>
          <cell r="N94">
            <v>-1.916627973</v>
          </cell>
          <cell r="O94">
            <v>-0.327844258</v>
          </cell>
          <cell r="P94">
            <v>-3.9628008750000001</v>
          </cell>
          <cell r="Q94">
            <v>-1.7391304350000001</v>
          </cell>
          <cell r="R94">
            <v>3.8379725000000003E-2</v>
          </cell>
          <cell r="S94">
            <v>0</v>
          </cell>
          <cell r="T94">
            <v>0.22211060799999999</v>
          </cell>
          <cell r="U94" t="str">
            <v>Inf</v>
          </cell>
        </row>
        <row r="95">
          <cell r="E95" t="str">
            <v>F6_R3_SUP_2_DOC_A</v>
          </cell>
          <cell r="F95" t="str">
            <v>NA</v>
          </cell>
          <cell r="G95" t="str">
            <v>4.73365319878481e-07</v>
          </cell>
          <cell r="H95">
            <v>-1.59E-22</v>
          </cell>
          <cell r="I95">
            <v>-5.2899999999999998E-23</v>
          </cell>
          <cell r="J95">
            <v>-5.4300000000000004E-23</v>
          </cell>
          <cell r="K95" t="str">
            <v>3.49401090742399e-21</v>
          </cell>
          <cell r="L95">
            <v>1</v>
          </cell>
          <cell r="M95">
            <v>0.5</v>
          </cell>
          <cell r="N95">
            <v>-1.3365958229999999</v>
          </cell>
          <cell r="O95">
            <v>0.18311033800000001</v>
          </cell>
          <cell r="P95">
            <v>-1.3661971829999999</v>
          </cell>
          <cell r="Q95">
            <v>-4.8720379149999999</v>
          </cell>
          <cell r="R95">
            <v>6.9420689999999993E-2</v>
          </cell>
          <cell r="S95">
            <v>0</v>
          </cell>
          <cell r="T95">
            <v>1.9020249999999999E-3</v>
          </cell>
          <cell r="U95" t="str">
            <v>Inf</v>
          </cell>
        </row>
        <row r="96">
          <cell r="E96" t="str">
            <v>F6_R3_SUP_2_DOC_B</v>
          </cell>
          <cell r="F96">
            <v>1</v>
          </cell>
          <cell r="G96" t="str">
            <v>4.51656464893133e-07</v>
          </cell>
          <cell r="H96" t="str">
            <v>1.19114008207636e-22</v>
          </cell>
          <cell r="I96" t="str">
            <v>5.29395592033938e-23</v>
          </cell>
          <cell r="J96">
            <v>-3.1800000000000003E-23</v>
          </cell>
          <cell r="K96">
            <v>-1.8300000000000001E-19</v>
          </cell>
          <cell r="L96">
            <v>1</v>
          </cell>
          <cell r="M96">
            <v>0.5</v>
          </cell>
          <cell r="N96">
            <v>-6.538245195</v>
          </cell>
          <cell r="O96">
            <v>-3.8672464870000001</v>
          </cell>
          <cell r="P96">
            <v>3.0536609829999999</v>
          </cell>
          <cell r="Q96">
            <v>6.5851063830000003</v>
          </cell>
          <cell r="R96">
            <v>1.2167038E-2</v>
          </cell>
          <cell r="S96">
            <v>5.758455E-3</v>
          </cell>
          <cell r="T96">
            <v>6.7697809999999999E-3</v>
          </cell>
          <cell r="U96">
            <v>2.1128996579999999</v>
          </cell>
        </row>
        <row r="97">
          <cell r="E97" t="str">
            <v>F6_S1_1_BDOC_NM_A</v>
          </cell>
          <cell r="F97">
            <v>12.82573393</v>
          </cell>
          <cell r="G97">
            <v>0.41869344600000002</v>
          </cell>
          <cell r="H97">
            <v>0.12448563999999999</v>
          </cell>
          <cell r="I97">
            <v>-6.94E-18</v>
          </cell>
          <cell r="J97">
            <v>6.7578473E-2</v>
          </cell>
          <cell r="K97">
            <v>5.3706120000000003E-2</v>
          </cell>
          <cell r="L97">
            <v>1.8744672360000001</v>
          </cell>
          <cell r="M97">
            <v>-3.7000000000000002E-15</v>
          </cell>
          <cell r="N97">
            <v>85.907256880000006</v>
          </cell>
          <cell r="O97">
            <v>48.996817839999999</v>
          </cell>
          <cell r="P97">
            <v>4.3474928840000002</v>
          </cell>
          <cell r="Q97">
            <v>144.85</v>
          </cell>
          <cell r="R97">
            <v>1.4579448E-2</v>
          </cell>
          <cell r="S97">
            <v>1.1972729E-2</v>
          </cell>
          <cell r="T97">
            <v>1.4479142E-2</v>
          </cell>
          <cell r="U97">
            <v>1.2177214089999999</v>
          </cell>
        </row>
        <row r="98">
          <cell r="E98" t="str">
            <v>F6_S1_1_BDOC_NM_B</v>
          </cell>
          <cell r="F98" t="str">
            <v>Inf</v>
          </cell>
          <cell r="G98">
            <v>0.141697657</v>
          </cell>
          <cell r="H98">
            <v>2.0707861000000001E-2</v>
          </cell>
          <cell r="I98">
            <v>3.4481300000000002E-4</v>
          </cell>
          <cell r="J98">
            <v>2.1812890000000001E-2</v>
          </cell>
          <cell r="K98">
            <v>3.2543401999999999E-2</v>
          </cell>
          <cell r="L98">
            <v>0.827290152</v>
          </cell>
          <cell r="M98" t="str">
            <v>2.79991612217096e-15</v>
          </cell>
          <cell r="N98">
            <v>41.996959160000003</v>
          </cell>
          <cell r="O98">
            <v>23.990743729999998</v>
          </cell>
          <cell r="P98">
            <v>4.3583996410000001</v>
          </cell>
          <cell r="Q98">
            <v>-19.013422819999999</v>
          </cell>
          <cell r="R98">
            <v>1.4418235999999999E-2</v>
          </cell>
          <cell r="S98">
            <v>1.2166150000000001E-2</v>
          </cell>
          <cell r="T98">
            <v>1.446767E-2</v>
          </cell>
          <cell r="U98">
            <v>1.185110868</v>
          </cell>
        </row>
        <row r="99">
          <cell r="E99" t="str">
            <v>F6_S1_1_BDOC_VM_A</v>
          </cell>
          <cell r="F99">
            <v>-1.34129E+16</v>
          </cell>
          <cell r="G99">
            <v>0.155990239</v>
          </cell>
          <cell r="H99">
            <v>6.4761898999999998E-2</v>
          </cell>
          <cell r="I99">
            <v>-6.94E-18</v>
          </cell>
          <cell r="J99">
            <v>3.3064156999999997E-2</v>
          </cell>
          <cell r="K99">
            <v>3.3142908999999998E-2</v>
          </cell>
          <cell r="L99">
            <v>-1613910000000000</v>
          </cell>
          <cell r="M99" t="str">
            <v>1.4895165442309e-15</v>
          </cell>
          <cell r="N99">
            <v>53.555936320000001</v>
          </cell>
          <cell r="O99">
            <v>30.00049082</v>
          </cell>
          <cell r="P99">
            <v>4.6726280119999997</v>
          </cell>
          <cell r="Q99">
            <v>-42.292307690000001</v>
          </cell>
          <cell r="R99">
            <v>1.4961955000000001E-2</v>
          </cell>
          <cell r="S99">
            <v>1.3260496E-2</v>
          </cell>
          <cell r="T99">
            <v>1.5444004000000001E-2</v>
          </cell>
          <cell r="U99">
            <v>1.128310361</v>
          </cell>
        </row>
        <row r="100">
          <cell r="E100" t="str">
            <v>F6_S1_1_BDOC_VM_B</v>
          </cell>
          <cell r="F100">
            <v>18.32354883</v>
          </cell>
          <cell r="G100">
            <v>0.181163553</v>
          </cell>
          <cell r="H100">
            <v>4.1594108999999997E-2</v>
          </cell>
          <cell r="I100" t="str">
            <v>6.93889390390723e-18</v>
          </cell>
          <cell r="J100">
            <v>3.1316496999999999E-2</v>
          </cell>
          <cell r="K100">
            <v>3.4927626000000003E-2</v>
          </cell>
          <cell r="L100">
            <v>5.8943057129999996</v>
          </cell>
          <cell r="M100">
            <v>-5.4499999999999998E-15</v>
          </cell>
          <cell r="N100">
            <v>63.738844780000001</v>
          </cell>
          <cell r="O100">
            <v>37.00583185</v>
          </cell>
          <cell r="P100">
            <v>4.0615067079999996</v>
          </cell>
          <cell r="Q100">
            <v>-85.8</v>
          </cell>
          <cell r="R100">
            <v>1.3929393999999999E-2</v>
          </cell>
          <cell r="S100">
            <v>1.1256998000000001E-2</v>
          </cell>
          <cell r="T100">
            <v>1.3671634E-2</v>
          </cell>
          <cell r="U100">
            <v>1.237398666</v>
          </cell>
        </row>
        <row r="101">
          <cell r="E101" t="str">
            <v>F6_S1_1_DOC_NM_A</v>
          </cell>
          <cell r="F101">
            <v>-1.96276E+16</v>
          </cell>
          <cell r="G101">
            <v>0.14486068299999999</v>
          </cell>
          <cell r="H101">
            <v>2.7144850000000002E-2</v>
          </cell>
          <cell r="I101">
            <v>-1.7299999999999999E-17</v>
          </cell>
          <cell r="J101">
            <v>2.2308037999999999E-2</v>
          </cell>
          <cell r="K101">
            <v>3.5387523999999997E-2</v>
          </cell>
          <cell r="L101">
            <v>5.9043734470000002</v>
          </cell>
          <cell r="M101" t="str">
            <v>3.35972463830048e-15</v>
          </cell>
          <cell r="N101">
            <v>58.771839800000002</v>
          </cell>
          <cell r="O101">
            <v>33.765765690000002</v>
          </cell>
          <cell r="P101">
            <v>4.1720009210000004</v>
          </cell>
          <cell r="Q101">
            <v>-33.391304349999999</v>
          </cell>
          <cell r="R101">
            <v>1.4374572E-2</v>
          </cell>
          <cell r="S101">
            <v>1.1392279999999999E-2</v>
          </cell>
          <cell r="T101">
            <v>1.4025829E-2</v>
          </cell>
          <cell r="U101">
            <v>1.2617818940000001</v>
          </cell>
        </row>
        <row r="102">
          <cell r="E102" t="str">
            <v>F6_S1_1_DOC_NM_B</v>
          </cell>
          <cell r="F102">
            <v>5.4242767819999997</v>
          </cell>
          <cell r="G102">
            <v>0.349525959</v>
          </cell>
          <cell r="H102">
            <v>0.103990253</v>
          </cell>
          <cell r="I102">
            <v>9.7368260000000005E-3</v>
          </cell>
          <cell r="J102">
            <v>3.9383807999999999E-2</v>
          </cell>
          <cell r="K102">
            <v>4.3977492E-2</v>
          </cell>
          <cell r="L102">
            <v>3.7556911579999999</v>
          </cell>
          <cell r="M102">
            <v>1.1826019E-2</v>
          </cell>
          <cell r="N102">
            <v>74.354858530000001</v>
          </cell>
          <cell r="O102">
            <v>43.131804670000001</v>
          </cell>
          <cell r="P102">
            <v>4.1712050459999999</v>
          </cell>
          <cell r="Q102">
            <v>1355.5</v>
          </cell>
          <cell r="R102">
            <v>1.4113659000000001E-2</v>
          </cell>
          <cell r="S102">
            <v>1.1686810000000001E-2</v>
          </cell>
          <cell r="T102">
            <v>1.397811E-2</v>
          </cell>
          <cell r="U102">
            <v>1.207657116</v>
          </cell>
        </row>
        <row r="103">
          <cell r="E103" t="str">
            <v>F6_S1_1_DOC_VM_A</v>
          </cell>
          <cell r="F103">
            <v>2.985680018</v>
          </cell>
          <cell r="G103">
            <v>0.239240439</v>
          </cell>
          <cell r="H103">
            <v>0.102749004</v>
          </cell>
          <cell r="I103">
            <v>2.3008924E-2</v>
          </cell>
          <cell r="J103">
            <v>5.0668078999999998E-2</v>
          </cell>
          <cell r="K103">
            <v>4.7797099000000003E-2</v>
          </cell>
          <cell r="L103">
            <v>5.1513385219999996</v>
          </cell>
          <cell r="M103" t="str">
            <v>8.95893184513746e-17</v>
          </cell>
          <cell r="N103">
            <v>65.535957620000005</v>
          </cell>
          <cell r="O103">
            <v>39.263461710000001</v>
          </cell>
          <cell r="P103">
            <v>3.7797000440000001</v>
          </cell>
          <cell r="Q103">
            <v>226.96</v>
          </cell>
          <cell r="R103">
            <v>1.3024473999999999E-2</v>
          </cell>
          <cell r="S103">
            <v>1.0967542E-2</v>
          </cell>
          <cell r="T103">
            <v>1.2754074000000001E-2</v>
          </cell>
          <cell r="U103">
            <v>1.187547197</v>
          </cell>
        </row>
        <row r="104">
          <cell r="E104" t="str">
            <v>F6_S1_1_DOC_VM_B</v>
          </cell>
          <cell r="F104">
            <v>6.7159636540000003</v>
          </cell>
          <cell r="G104">
            <v>0.21812911800000001</v>
          </cell>
          <cell r="H104">
            <v>9.7645407000000004E-2</v>
          </cell>
          <cell r="I104">
            <v>2.2123981000000001E-2</v>
          </cell>
          <cell r="J104">
            <v>3.4751076999999998E-2</v>
          </cell>
          <cell r="K104">
            <v>4.3097673000000003E-2</v>
          </cell>
          <cell r="L104">
            <v>11.73790561</v>
          </cell>
          <cell r="M104">
            <v>8.5944799999999998E-3</v>
          </cell>
          <cell r="N104">
            <v>59.638050380000003</v>
          </cell>
          <cell r="O104">
            <v>34.724079670000002</v>
          </cell>
          <cell r="P104">
            <v>4.1284945430000004</v>
          </cell>
          <cell r="Q104">
            <v>-105.53658540000001</v>
          </cell>
          <cell r="R104">
            <v>1.380226E-2</v>
          </cell>
          <cell r="S104">
            <v>1.1780252999999999E-2</v>
          </cell>
          <cell r="T104">
            <v>1.3787193E-2</v>
          </cell>
          <cell r="U104">
            <v>1.1716438</v>
          </cell>
        </row>
        <row r="105">
          <cell r="E105" t="str">
            <v>F6_S1_2_BDOC_VM_A</v>
          </cell>
          <cell r="F105">
            <v>2.6539128220000001</v>
          </cell>
          <cell r="G105">
            <v>0.229347052</v>
          </cell>
          <cell r="H105">
            <v>0.234449396</v>
          </cell>
          <cell r="I105">
            <v>2.2628116E-2</v>
          </cell>
          <cell r="J105">
            <v>8.1634753000000004E-2</v>
          </cell>
          <cell r="K105">
            <v>4.7946246999999997E-2</v>
          </cell>
          <cell r="L105">
            <v>2.5298277699999998</v>
          </cell>
          <cell r="M105">
            <v>1.8771989999999999E-2</v>
          </cell>
          <cell r="N105">
            <v>65.921914740000005</v>
          </cell>
          <cell r="O105">
            <v>39.188901809999997</v>
          </cell>
          <cell r="P105">
            <v>3.8788494509999998</v>
          </cell>
          <cell r="Q105">
            <v>26.521531100000001</v>
          </cell>
          <cell r="R105">
            <v>1.3359433E-2</v>
          </cell>
          <cell r="S105">
            <v>1.1022582E-2</v>
          </cell>
          <cell r="T105">
            <v>1.299266E-2</v>
          </cell>
          <cell r="U105">
            <v>1.212005826</v>
          </cell>
        </row>
        <row r="106">
          <cell r="E106" t="str">
            <v>F6_S1_2_BDOC_VM_B</v>
          </cell>
          <cell r="F106" t="str">
            <v>17104386447844132</v>
          </cell>
          <cell r="G106">
            <v>0.10310986499999999</v>
          </cell>
          <cell r="H106">
            <v>8.2485528000000002E-2</v>
          </cell>
          <cell r="I106" t="str">
            <v>1.95156391047391e-18</v>
          </cell>
          <cell r="J106">
            <v>2.3316023000000002E-2</v>
          </cell>
          <cell r="K106">
            <v>1.9942946999999999E-2</v>
          </cell>
          <cell r="L106">
            <v>-767569000000000</v>
          </cell>
          <cell r="M106">
            <v>0.5</v>
          </cell>
          <cell r="N106">
            <v>37.794193129999996</v>
          </cell>
          <cell r="O106">
            <v>21.814252580000002</v>
          </cell>
          <cell r="P106">
            <v>4.2385909699999997</v>
          </cell>
          <cell r="Q106">
            <v>-207.3846154</v>
          </cell>
          <cell r="R106">
            <v>1.4197250999999999E-2</v>
          </cell>
          <cell r="S106">
            <v>1.1988764000000001E-2</v>
          </cell>
          <cell r="T106">
            <v>1.4029616E-2</v>
          </cell>
          <cell r="U106">
            <v>1.1842130799999999</v>
          </cell>
        </row>
        <row r="107">
          <cell r="E107" t="str">
            <v>F6_S1_2_DOC_VM_A</v>
          </cell>
          <cell r="F107">
            <v>3.5747578450000002</v>
          </cell>
          <cell r="G107">
            <v>0.48057934000000002</v>
          </cell>
          <cell r="H107">
            <v>0.423209059</v>
          </cell>
          <cell r="I107">
            <v>6.3111876999999997E-2</v>
          </cell>
          <cell r="J107">
            <v>8.6927395000000005E-2</v>
          </cell>
          <cell r="K107">
            <v>5.8077147000000003E-2</v>
          </cell>
          <cell r="L107">
            <v>3.8638676420000002</v>
          </cell>
          <cell r="M107">
            <v>1.7597576E-2</v>
          </cell>
          <cell r="N107">
            <v>81.481907629999995</v>
          </cell>
          <cell r="O107">
            <v>48.739147600000003</v>
          </cell>
          <cell r="P107">
            <v>3.758940596</v>
          </cell>
          <cell r="Q107">
            <v>23.291262140000001</v>
          </cell>
          <cell r="R107">
            <v>1.3261383E-2</v>
          </cell>
          <cell r="S107">
            <v>1.0726503E-2</v>
          </cell>
          <cell r="T107">
            <v>1.2675109E-2</v>
          </cell>
          <cell r="U107">
            <v>1.2363194150000001</v>
          </cell>
        </row>
        <row r="108">
          <cell r="E108" t="str">
            <v>F6_S1_2_DOC_VM_B</v>
          </cell>
          <cell r="F108">
            <v>3.1155939259999998</v>
          </cell>
          <cell r="G108">
            <v>0.31937988099999998</v>
          </cell>
          <cell r="H108">
            <v>0.20172264000000001</v>
          </cell>
          <cell r="I108">
            <v>2.7101479000000001E-2</v>
          </cell>
          <cell r="J108">
            <v>5.7986059E-2</v>
          </cell>
          <cell r="K108">
            <v>4.5518103999999997E-2</v>
          </cell>
          <cell r="L108">
            <v>1.9609817439999999</v>
          </cell>
          <cell r="M108">
            <v>1.2431635999999999E-2</v>
          </cell>
          <cell r="N108">
            <v>62.834257780000002</v>
          </cell>
          <cell r="O108">
            <v>37.206485700000002</v>
          </cell>
          <cell r="P108">
            <v>3.8612935319999999</v>
          </cell>
          <cell r="Q108">
            <v>65.037037040000001</v>
          </cell>
          <cell r="R108">
            <v>1.3459616000000001E-2</v>
          </cell>
          <cell r="S108">
            <v>1.0983278000000001E-2</v>
          </cell>
          <cell r="T108">
            <v>1.2882625999999999E-2</v>
          </cell>
          <cell r="U108">
            <v>1.225464374</v>
          </cell>
        </row>
        <row r="109">
          <cell r="E109" t="str">
            <v>F6_S1_3_BDOC_VM_A</v>
          </cell>
          <cell r="F109">
            <v>-3631520000000000</v>
          </cell>
          <cell r="G109">
            <v>4.8935122999999997E-2</v>
          </cell>
          <cell r="H109">
            <v>3.3723414E-2</v>
          </cell>
          <cell r="I109" t="str">
            <v>1.0842021724855e-19</v>
          </cell>
          <cell r="J109">
            <v>1.2728137E-2</v>
          </cell>
          <cell r="K109">
            <v>1.3932231E-2</v>
          </cell>
          <cell r="L109">
            <v>-5544110000000000</v>
          </cell>
          <cell r="M109">
            <v>0.5</v>
          </cell>
          <cell r="N109">
            <v>30.686880479999999</v>
          </cell>
          <cell r="O109">
            <v>17.147680130000001</v>
          </cell>
          <cell r="P109">
            <v>4.565719788</v>
          </cell>
          <cell r="Q109">
            <v>-70.555555560000002</v>
          </cell>
          <cell r="R109">
            <v>1.4780293999999999E-2</v>
          </cell>
          <cell r="S109">
            <v>1.2427005E-2</v>
          </cell>
          <cell r="T109">
            <v>1.4837675E-2</v>
          </cell>
          <cell r="U109">
            <v>1.189368958</v>
          </cell>
        </row>
        <row r="110">
          <cell r="E110" t="str">
            <v>F6_S1_3_BDOC_VM_B</v>
          </cell>
          <cell r="F110" t="str">
            <v>Inf</v>
          </cell>
          <cell r="G110">
            <v>0.18814666199999999</v>
          </cell>
          <cell r="H110">
            <v>8.0021399999999996E-3</v>
          </cell>
          <cell r="I110" t="str">
            <v>1.73472347597681e-17</v>
          </cell>
          <cell r="J110">
            <v>2.3393348000000001E-2</v>
          </cell>
          <cell r="K110">
            <v>3.5986424000000003E-2</v>
          </cell>
          <cell r="L110">
            <v>3.77508351</v>
          </cell>
          <cell r="M110">
            <v>0.5</v>
          </cell>
          <cell r="N110">
            <v>53.669969109999997</v>
          </cell>
          <cell r="O110">
            <v>31.542126369999998</v>
          </cell>
          <cell r="P110">
            <v>3.9822286259999999</v>
          </cell>
          <cell r="Q110">
            <v>52.074074070000002</v>
          </cell>
          <cell r="R110">
            <v>1.3535258999999999E-2</v>
          </cell>
          <cell r="S110">
            <v>1.1303637E-2</v>
          </cell>
          <cell r="T110">
            <v>1.3192588999999999E-2</v>
          </cell>
          <cell r="U110">
            <v>1.1974251170000001</v>
          </cell>
        </row>
        <row r="111">
          <cell r="E111" t="str">
            <v>F6_S1_3_DOC_VM_A</v>
          </cell>
          <cell r="F111">
            <v>10.689546160000001</v>
          </cell>
          <cell r="G111">
            <v>0.16616207599999999</v>
          </cell>
          <cell r="H111">
            <v>3.8147912999999999E-2</v>
          </cell>
          <cell r="I111" t="str">
            <v>2.08166817117217e-17</v>
          </cell>
          <cell r="J111">
            <v>1.8880423E-2</v>
          </cell>
          <cell r="K111">
            <v>3.2248807999999997E-2</v>
          </cell>
          <cell r="L111">
            <v>24.565451719999999</v>
          </cell>
          <cell r="M111">
            <v>0.13541304200000001</v>
          </cell>
          <cell r="N111">
            <v>58.57008948</v>
          </cell>
          <cell r="O111">
            <v>34.80741132</v>
          </cell>
          <cell r="P111">
            <v>3.8069744600000002</v>
          </cell>
          <cell r="Q111">
            <v>42.647058819999998</v>
          </cell>
          <cell r="R111">
            <v>1.3353627999999999E-2</v>
          </cell>
          <cell r="S111">
            <v>1.0925369000000001E-2</v>
          </cell>
          <cell r="T111">
            <v>1.2733536E-2</v>
          </cell>
          <cell r="U111">
            <v>1.222258796</v>
          </cell>
        </row>
        <row r="112">
          <cell r="E112" t="str">
            <v>F6_S1_3_DOC_VM_B</v>
          </cell>
          <cell r="F112">
            <v>27.33154919</v>
          </cell>
          <cell r="G112">
            <v>0.167478034</v>
          </cell>
          <cell r="H112">
            <v>0.104239884</v>
          </cell>
          <cell r="I112">
            <v>1.7419521E-2</v>
          </cell>
          <cell r="J112">
            <v>3.0095278E-2</v>
          </cell>
          <cell r="K112">
            <v>3.1953919999999997E-2</v>
          </cell>
          <cell r="L112">
            <v>1.4310665929999999</v>
          </cell>
          <cell r="M112">
            <v>0.20404876199999999</v>
          </cell>
          <cell r="N112">
            <v>53.271950830000002</v>
          </cell>
          <cell r="O112">
            <v>31.075030529999999</v>
          </cell>
          <cell r="P112">
            <v>4.0073063810000003</v>
          </cell>
          <cell r="Q112">
            <v>18.78378378</v>
          </cell>
          <cell r="R112">
            <v>1.3839577E-2</v>
          </cell>
          <cell r="S112">
            <v>1.1256336E-2</v>
          </cell>
          <cell r="T112">
            <v>1.334806E-2</v>
          </cell>
          <cell r="U112">
            <v>1.229492195</v>
          </cell>
        </row>
        <row r="113">
          <cell r="E113" t="str">
            <v>F6_S1_4_BDOC_VM_A</v>
          </cell>
          <cell r="F113">
            <v>-3599150000000000</v>
          </cell>
          <cell r="G113">
            <v>7.7567368999999997E-2</v>
          </cell>
          <cell r="H113">
            <v>0</v>
          </cell>
          <cell r="I113">
            <v>-1.65E-17</v>
          </cell>
          <cell r="J113">
            <v>1.6949298000000002E-2</v>
          </cell>
          <cell r="K113">
            <v>2.1040708000000002E-2</v>
          </cell>
          <cell r="L113" t="str">
            <v>Inf</v>
          </cell>
          <cell r="M113">
            <v>-2.2400000000000001E-14</v>
          </cell>
          <cell r="N113">
            <v>43.977182339999999</v>
          </cell>
          <cell r="O113">
            <v>25.257165530000002</v>
          </cell>
          <cell r="P113">
            <v>4.227249144</v>
          </cell>
          <cell r="Q113">
            <v>-30.009345790000001</v>
          </cell>
          <cell r="R113">
            <v>1.4260092E-2</v>
          </cell>
          <cell r="S113">
            <v>1.1763867000000001E-2</v>
          </cell>
          <cell r="T113">
            <v>1.3990694E-2</v>
          </cell>
          <cell r="U113">
            <v>1.2121942880000001</v>
          </cell>
        </row>
        <row r="114">
          <cell r="E114" t="str">
            <v>F6_S1_4_BDOC_VM_B</v>
          </cell>
          <cell r="F114" t="str">
            <v>Inf</v>
          </cell>
          <cell r="G114">
            <v>0.16465607400000001</v>
          </cell>
          <cell r="H114">
            <v>6.3279162999999999E-2</v>
          </cell>
          <cell r="I114" t="str">
            <v>4.33680868994202e-18</v>
          </cell>
          <cell r="J114">
            <v>5.4590011000000001E-2</v>
          </cell>
          <cell r="K114">
            <v>3.7313383999999998E-2</v>
          </cell>
          <cell r="L114">
            <v>25.33637869</v>
          </cell>
          <cell r="M114">
            <v>0.5</v>
          </cell>
          <cell r="N114">
            <v>51.982503180000002</v>
          </cell>
          <cell r="O114">
            <v>31.351340740000001</v>
          </cell>
          <cell r="P114">
            <v>3.753158634</v>
          </cell>
          <cell r="Q114">
            <v>47.8125</v>
          </cell>
          <cell r="R114">
            <v>1.2929955E-2</v>
          </cell>
          <cell r="S114">
            <v>1.0981454999999999E-2</v>
          </cell>
          <cell r="T114">
            <v>1.2640596E-2</v>
          </cell>
          <cell r="U114">
            <v>1.177435451</v>
          </cell>
        </row>
        <row r="115">
          <cell r="E115" t="str">
            <v>F6_S1_4_DOC_VM_A</v>
          </cell>
          <cell r="F115">
            <v>-7871000000000000</v>
          </cell>
          <cell r="G115">
            <v>0.103982976</v>
          </cell>
          <cell r="H115">
            <v>1.8472046999999998E-2</v>
          </cell>
          <cell r="I115">
            <v>3.249025E-3</v>
          </cell>
          <cell r="J115">
            <v>1.2461369999999999E-2</v>
          </cell>
          <cell r="K115">
            <v>2.1614804000000001E-2</v>
          </cell>
          <cell r="L115" t="str">
            <v>Inf</v>
          </cell>
          <cell r="M115" t="str">
            <v>1.92611033169178e-15</v>
          </cell>
          <cell r="N115">
            <v>39.693277600000002</v>
          </cell>
          <cell r="O115">
            <v>22.44691525</v>
          </cell>
          <cell r="P115">
            <v>4.263908206</v>
          </cell>
          <cell r="Q115">
            <v>-26.61111111</v>
          </cell>
          <cell r="R115">
            <v>1.4710279E-2</v>
          </cell>
          <cell r="S115">
            <v>1.1750109E-2</v>
          </cell>
          <cell r="T115">
            <v>1.386337E-2</v>
          </cell>
          <cell r="U115">
            <v>1.251927005</v>
          </cell>
        </row>
        <row r="116">
          <cell r="E116" t="str">
            <v>F6_S1_4_DOC_VM_B</v>
          </cell>
          <cell r="F116">
            <v>11.591235299999999</v>
          </cell>
          <cell r="G116">
            <v>0.15050634099999999</v>
          </cell>
          <cell r="H116">
            <v>5.4014496000000002E-2</v>
          </cell>
          <cell r="I116">
            <v>-1.3900000000000002E-17</v>
          </cell>
          <cell r="J116">
            <v>2.9485421000000001E-2</v>
          </cell>
          <cell r="K116">
            <v>2.9079681E-2</v>
          </cell>
          <cell r="L116" t="str">
            <v>Inf</v>
          </cell>
          <cell r="M116">
            <v>-1.3400000000000001E-13</v>
          </cell>
          <cell r="N116">
            <v>43.21732926</v>
          </cell>
          <cell r="O116">
            <v>26.017018610000001</v>
          </cell>
          <cell r="P116">
            <v>3.676167709</v>
          </cell>
          <cell r="Q116">
            <v>-64.907692310000002</v>
          </cell>
          <cell r="R116">
            <v>1.2946208000000001E-2</v>
          </cell>
          <cell r="S116">
            <v>1.0287311E-2</v>
          </cell>
          <cell r="T116">
            <v>1.281612E-2</v>
          </cell>
          <cell r="U116">
            <v>1.258463771</v>
          </cell>
        </row>
        <row r="117">
          <cell r="E117" t="str">
            <v>F6_S1_5_BDOC_VM_A</v>
          </cell>
          <cell r="F117">
            <v>29.44525664</v>
          </cell>
          <cell r="G117">
            <v>0.167978287</v>
          </cell>
          <cell r="H117">
            <v>5.8955490999999999E-2</v>
          </cell>
          <cell r="I117" t="str">
            <v>2.81892564846231e-17</v>
          </cell>
          <cell r="J117">
            <v>7.3673588999999998E-2</v>
          </cell>
          <cell r="K117">
            <v>3.7191559999999999E-2</v>
          </cell>
          <cell r="L117" t="str">
            <v>Inf</v>
          </cell>
          <cell r="M117">
            <v>-2.0100000000000001E-16</v>
          </cell>
          <cell r="N117">
            <v>47.594433870000003</v>
          </cell>
          <cell r="O117">
            <v>28.621132710000001</v>
          </cell>
          <cell r="P117">
            <v>3.7234042550000002</v>
          </cell>
          <cell r="Q117">
            <v>-52</v>
          </cell>
          <cell r="R117">
            <v>1.2898331000000001E-2</v>
          </cell>
          <cell r="S117">
            <v>1.058187E-2</v>
          </cell>
          <cell r="T117">
            <v>1.2515302000000001E-2</v>
          </cell>
          <cell r="U117">
            <v>1.2189084610000001</v>
          </cell>
        </row>
        <row r="118">
          <cell r="E118" t="str">
            <v>F6_S1_5_BDOC_VM_B</v>
          </cell>
          <cell r="F118">
            <v>110.6730147</v>
          </cell>
          <cell r="G118">
            <v>0.10226589899999999</v>
          </cell>
          <cell r="H118">
            <v>0.16536867699999999</v>
          </cell>
          <cell r="I118" t="str">
            <v>1.95156391047391e-18</v>
          </cell>
          <cell r="J118">
            <v>7.8291326999999994E-2</v>
          </cell>
          <cell r="K118">
            <v>1.7605255E-2</v>
          </cell>
          <cell r="L118" t="str">
            <v>2708370837588507</v>
          </cell>
          <cell r="M118">
            <v>0.5</v>
          </cell>
          <cell r="N118">
            <v>32.921484479999997</v>
          </cell>
          <cell r="O118">
            <v>19.013870520000001</v>
          </cell>
          <cell r="P118">
            <v>4.1866245539999998</v>
          </cell>
          <cell r="Q118">
            <v>-21.336363639999998</v>
          </cell>
          <cell r="R118">
            <v>1.3954711E-2</v>
          </cell>
          <cell r="S118">
            <v>1.1848871E-2</v>
          </cell>
          <cell r="T118">
            <v>1.3842844E-2</v>
          </cell>
          <cell r="U118">
            <v>1.177724939</v>
          </cell>
        </row>
        <row r="119">
          <cell r="E119" t="str">
            <v>F6_S1_5_DOC_VM_A</v>
          </cell>
          <cell r="F119">
            <v>7.3666749779999998</v>
          </cell>
          <cell r="G119">
            <v>0.35074914600000001</v>
          </cell>
          <cell r="H119">
            <v>0.21602645000000001</v>
          </cell>
          <cell r="I119">
            <v>4.7896673000000001E-2</v>
          </cell>
          <cell r="J119">
            <v>0.11317642999999999</v>
          </cell>
          <cell r="K119">
            <v>6.1775890999999999E-2</v>
          </cell>
          <cell r="L119">
            <v>2.3859121750000001</v>
          </cell>
          <cell r="M119" t="str">
            <v>7.23772855648755e-16</v>
          </cell>
          <cell r="N119">
            <v>80.407367919999999</v>
          </cell>
          <cell r="O119">
            <v>48.263280020000003</v>
          </cell>
          <cell r="P119">
            <v>3.6866514719999999</v>
          </cell>
          <cell r="Q119">
            <v>31.95689655</v>
          </cell>
          <cell r="R119">
            <v>1.3135968E-2</v>
          </cell>
          <cell r="S119">
            <v>1.0580182E-2</v>
          </cell>
          <cell r="T119">
            <v>1.2412958E-2</v>
          </cell>
          <cell r="U119">
            <v>1.241563566</v>
          </cell>
        </row>
        <row r="120">
          <cell r="E120" t="str">
            <v>F6_S1_5_DOC_VM_B</v>
          </cell>
          <cell r="F120" t="str">
            <v>Inf</v>
          </cell>
          <cell r="G120">
            <v>0.28247637199999998</v>
          </cell>
          <cell r="H120">
            <v>0.20838860400000001</v>
          </cell>
          <cell r="I120">
            <v>2.2105467E-2</v>
          </cell>
          <cell r="J120">
            <v>8.8152215000000006E-2</v>
          </cell>
          <cell r="K120">
            <v>3.4204756000000003E-2</v>
          </cell>
          <cell r="L120">
            <v>2.0977122690000001</v>
          </cell>
          <cell r="M120">
            <v>4.0191983000000001E-2</v>
          </cell>
          <cell r="N120">
            <v>57.628222530000002</v>
          </cell>
          <cell r="O120">
            <v>33.911596070000002</v>
          </cell>
          <cell r="P120">
            <v>3.8789090910000001</v>
          </cell>
          <cell r="Q120">
            <v>-188</v>
          </cell>
          <cell r="R120">
            <v>1.3714508E-2</v>
          </cell>
          <cell r="S120">
            <v>1.0813557999999999E-2</v>
          </cell>
          <cell r="T120">
            <v>1.3039336E-2</v>
          </cell>
          <cell r="U120">
            <v>1.268269673</v>
          </cell>
        </row>
        <row r="121">
          <cell r="E121" t="str">
            <v>F6_S2_1_BDOC_NM_A</v>
          </cell>
          <cell r="F121" t="str">
            <v>1386264231518024</v>
          </cell>
          <cell r="G121">
            <v>0.181421102</v>
          </cell>
          <cell r="H121">
            <v>3.2810859999999997E-2</v>
          </cell>
          <cell r="I121">
            <v>0</v>
          </cell>
          <cell r="J121">
            <v>3.6781100999999997E-2</v>
          </cell>
          <cell r="K121">
            <v>4.2779237999999997E-2</v>
          </cell>
          <cell r="L121">
            <v>2.0707714629999998</v>
          </cell>
          <cell r="M121" t="str">
            <v>7.35860908407149e-15</v>
          </cell>
          <cell r="N121">
            <v>53.382694209999997</v>
          </cell>
          <cell r="O121">
            <v>30.564075939999999</v>
          </cell>
          <cell r="P121">
            <v>4.3309964069999998</v>
          </cell>
          <cell r="Q121">
            <v>72.819999999999993</v>
          </cell>
          <cell r="R121">
            <v>1.4368587E-2</v>
          </cell>
          <cell r="S121">
            <v>1.2037011E-2</v>
          </cell>
          <cell r="T121">
            <v>1.4368739E-2</v>
          </cell>
          <cell r="U121">
            <v>1.193700542</v>
          </cell>
        </row>
        <row r="122">
          <cell r="E122" t="str">
            <v>F6_S2_1_BDOC_NM_B</v>
          </cell>
          <cell r="F122">
            <v>15.67910547</v>
          </cell>
          <cell r="G122">
            <v>0.27160543100000001</v>
          </cell>
          <cell r="H122">
            <v>0.112247053</v>
          </cell>
          <cell r="I122">
            <v>2.5951144999999998E-2</v>
          </cell>
          <cell r="J122">
            <v>3.8661872999999999E-2</v>
          </cell>
          <cell r="K122">
            <v>4.5250893E-2</v>
          </cell>
          <cell r="L122">
            <v>1.938808007</v>
          </cell>
          <cell r="M122">
            <v>-1.54E-15</v>
          </cell>
          <cell r="N122">
            <v>75.615797979999996</v>
          </cell>
          <cell r="O122">
            <v>43.379606680000002</v>
          </cell>
          <cell r="P122">
            <v>4.2791210140000002</v>
          </cell>
          <cell r="Q122">
            <v>-62.741176469999999</v>
          </cell>
          <cell r="R122">
            <v>1.4341713000000001E-2</v>
          </cell>
          <cell r="S122">
            <v>1.187332E-2</v>
          </cell>
          <cell r="T122">
            <v>1.425861E-2</v>
          </cell>
          <cell r="U122">
            <v>1.2078940890000001</v>
          </cell>
        </row>
        <row r="123">
          <cell r="E123" t="str">
            <v>F6_S2_1_BDOC_VM_A</v>
          </cell>
          <cell r="F123">
            <v>11.528154750000001</v>
          </cell>
          <cell r="G123">
            <v>0.160277211</v>
          </cell>
          <cell r="H123">
            <v>0.190591714</v>
          </cell>
          <cell r="I123" t="str">
            <v>7.31836466427715e-18</v>
          </cell>
          <cell r="J123">
            <v>4.747821E-2</v>
          </cell>
          <cell r="K123">
            <v>3.019633E-2</v>
          </cell>
          <cell r="L123">
            <v>2.6781580219999999</v>
          </cell>
          <cell r="M123">
            <v>-8.7199999999999997E-16</v>
          </cell>
          <cell r="N123">
            <v>48.04946855</v>
          </cell>
          <cell r="O123">
            <v>27.026866649999999</v>
          </cell>
          <cell r="P123">
            <v>4.5156440470000003</v>
          </cell>
          <cell r="Q123">
            <v>-587</v>
          </cell>
          <cell r="R123">
            <v>1.4992349E-2</v>
          </cell>
          <cell r="S123">
            <v>1.3127163000000001E-2</v>
          </cell>
          <cell r="T123">
            <v>1.4500383E-2</v>
          </cell>
          <cell r="U123">
            <v>1.142085958</v>
          </cell>
        </row>
        <row r="124">
          <cell r="E124" t="str">
            <v>F6_S2_1_BDOC_VM_B</v>
          </cell>
          <cell r="F124">
            <v>49.329304860000001</v>
          </cell>
          <cell r="G124">
            <v>0.21978094300000001</v>
          </cell>
          <cell r="H124">
            <v>0.113079683</v>
          </cell>
          <cell r="I124">
            <v>9.6730540000000004E-3</v>
          </cell>
          <cell r="J124">
            <v>6.3339590000000001E-2</v>
          </cell>
          <cell r="K124">
            <v>3.5485804000000003E-2</v>
          </cell>
          <cell r="L124">
            <v>4.9201588940000001</v>
          </cell>
          <cell r="M124">
            <v>-9.5399999999999992E-16</v>
          </cell>
          <cell r="N124">
            <v>58.99990537</v>
          </cell>
          <cell r="O124">
            <v>32.819512860000003</v>
          </cell>
          <cell r="P124">
            <v>4.8303405570000004</v>
          </cell>
          <cell r="Q124">
            <v>92.5</v>
          </cell>
          <cell r="R124">
            <v>1.5242711000000001E-2</v>
          </cell>
          <cell r="S124">
            <v>1.3983971E-2</v>
          </cell>
          <cell r="T124">
            <v>1.6040934E-2</v>
          </cell>
          <cell r="U124">
            <v>1.090013066</v>
          </cell>
        </row>
        <row r="125">
          <cell r="E125" t="str">
            <v>F6_S2_1_DOC_NM_A</v>
          </cell>
          <cell r="F125" t="str">
            <v>Inf</v>
          </cell>
          <cell r="G125">
            <v>0.25639153999999997</v>
          </cell>
          <cell r="H125">
            <v>6.4519529000000006E-2</v>
          </cell>
          <cell r="I125">
            <v>-1.3900000000000002E-17</v>
          </cell>
          <cell r="J125">
            <v>3.1624208000000001E-2</v>
          </cell>
          <cell r="K125">
            <v>4.0903461000000002E-2</v>
          </cell>
          <cell r="L125">
            <v>6.4931109749999996</v>
          </cell>
          <cell r="M125" t="str">
            <v>7.45148275394609e-15</v>
          </cell>
          <cell r="N125">
            <v>75.135544519999996</v>
          </cell>
          <cell r="O125">
            <v>43.17566343</v>
          </cell>
          <cell r="P125">
            <v>4.2663517000000004</v>
          </cell>
          <cell r="Q125">
            <v>50.06542056</v>
          </cell>
          <cell r="R125">
            <v>1.4340215999999999E-2</v>
          </cell>
          <cell r="S125">
            <v>1.1783352E-2</v>
          </cell>
          <cell r="T125">
            <v>1.4211767E-2</v>
          </cell>
          <cell r="U125">
            <v>1.2169894560000001</v>
          </cell>
        </row>
        <row r="126">
          <cell r="E126" t="str">
            <v>F6_S2_1_DOC_NM_B</v>
          </cell>
          <cell r="F126">
            <v>3.4515891280000002</v>
          </cell>
          <cell r="G126">
            <v>0.28851195200000002</v>
          </cell>
          <cell r="H126">
            <v>4.3294731000000003E-2</v>
          </cell>
          <cell r="I126">
            <v>4.9721372E-2</v>
          </cell>
          <cell r="J126">
            <v>4.1612028000000002E-2</v>
          </cell>
          <cell r="K126">
            <v>4.2821863000000002E-2</v>
          </cell>
          <cell r="L126">
            <v>2.1857681379999998</v>
          </cell>
          <cell r="M126">
            <v>-5.9899999999999997E-17</v>
          </cell>
          <cell r="N126">
            <v>70.683880009999996</v>
          </cell>
          <cell r="O126">
            <v>40.63514455</v>
          </cell>
          <cell r="P126">
            <v>4.2609800599999996</v>
          </cell>
          <cell r="Q126">
            <v>135.51351349999999</v>
          </cell>
          <cell r="R126">
            <v>1.4348148E-2</v>
          </cell>
          <cell r="S126">
            <v>1.1851385000000001E-2</v>
          </cell>
          <cell r="T126">
            <v>1.4217408000000001E-2</v>
          </cell>
          <cell r="U126">
            <v>1.210672685</v>
          </cell>
        </row>
        <row r="127">
          <cell r="E127" t="str">
            <v>F6_S2_1_DOC_VM_A</v>
          </cell>
          <cell r="F127">
            <v>4.9818195239999996</v>
          </cell>
          <cell r="G127">
            <v>0.336456757</v>
          </cell>
          <cell r="H127">
            <v>0.127924491</v>
          </cell>
          <cell r="I127">
            <v>5.0569296E-2</v>
          </cell>
          <cell r="J127">
            <v>6.0839931E-2</v>
          </cell>
          <cell r="K127">
            <v>4.5823088999999997E-2</v>
          </cell>
          <cell r="L127">
            <v>1.3559895390000001</v>
          </cell>
          <cell r="M127">
            <v>-4.9400000000000004E-16</v>
          </cell>
          <cell r="N127">
            <v>80.553198309999999</v>
          </cell>
          <cell r="O127">
            <v>46.014421910000003</v>
          </cell>
          <cell r="P127">
            <v>4.3637374859999998</v>
          </cell>
          <cell r="Q127">
            <v>670.375</v>
          </cell>
          <cell r="R127">
            <v>1.4505149E-2</v>
          </cell>
          <cell r="S127">
            <v>1.2253004E-2</v>
          </cell>
          <cell r="T127">
            <v>1.4567567E-2</v>
          </cell>
          <cell r="U127">
            <v>1.1838034740000001</v>
          </cell>
        </row>
        <row r="128">
          <cell r="E128" t="str">
            <v>F6_S2_1_DOC_VM_B</v>
          </cell>
          <cell r="F128">
            <v>5.4003205879999996</v>
          </cell>
          <cell r="G128">
            <v>0.28950408599999999</v>
          </cell>
          <cell r="H128">
            <v>0.112778802</v>
          </cell>
          <cell r="I128">
            <v>3.0844343E-2</v>
          </cell>
          <cell r="J128">
            <v>6.3483027999999997E-2</v>
          </cell>
          <cell r="K128">
            <v>4.5372915999999999E-2</v>
          </cell>
          <cell r="L128">
            <v>2.3384995129999999</v>
          </cell>
          <cell r="M128">
            <v>2.2568388000000002E-2</v>
          </cell>
          <cell r="N128">
            <v>75.181596220000003</v>
          </cell>
          <cell r="O128">
            <v>44.280904280000001</v>
          </cell>
          <cell r="P128">
            <v>4.0227088870000003</v>
          </cell>
          <cell r="Q128">
            <v>252.08695650000001</v>
          </cell>
          <cell r="R128">
            <v>1.3669390999999999E-2</v>
          </cell>
          <cell r="S128">
            <v>1.1477377E-2</v>
          </cell>
          <cell r="T128">
            <v>1.3538365E-2</v>
          </cell>
          <cell r="U128">
            <v>1.1909855359999999</v>
          </cell>
        </row>
        <row r="129">
          <cell r="E129" t="str">
            <v>F6_S2_2_BDOC_VM_A</v>
          </cell>
          <cell r="F129">
            <v>17.925970840000002</v>
          </cell>
          <cell r="G129">
            <v>0.16934590599999999</v>
          </cell>
          <cell r="H129">
            <v>4.9600353999999999E-2</v>
          </cell>
          <cell r="I129">
            <v>0</v>
          </cell>
          <cell r="J129">
            <v>5.1229716000000002E-2</v>
          </cell>
          <cell r="K129">
            <v>4.1552283000000002E-2</v>
          </cell>
          <cell r="L129">
            <v>3.606292045</v>
          </cell>
          <cell r="M129" t="str">
            <v>1.70372400834307e-15</v>
          </cell>
          <cell r="N129">
            <v>61.463671419999997</v>
          </cell>
          <cell r="O129">
            <v>36.365493899999997</v>
          </cell>
          <cell r="P129">
            <v>3.916104147</v>
          </cell>
          <cell r="Q129">
            <v>55.69230769</v>
          </cell>
          <cell r="R129">
            <v>1.3561879000000001E-2</v>
          </cell>
          <cell r="S129">
            <v>1.1098083999999999E-2</v>
          </cell>
          <cell r="T129">
            <v>1.3149905999999999E-2</v>
          </cell>
          <cell r="U129">
            <v>1.2220017510000001</v>
          </cell>
        </row>
        <row r="130">
          <cell r="E130" t="str">
            <v>F6_S2_2_BDOC_VM_B</v>
          </cell>
          <cell r="F130" t="str">
            <v>Inf</v>
          </cell>
          <cell r="G130">
            <v>0.264226297</v>
          </cell>
          <cell r="H130">
            <v>8.7873040999999999E-2</v>
          </cell>
          <cell r="I130">
            <v>-2.3399999999999999E-17</v>
          </cell>
          <cell r="J130">
            <v>2.4572620999999999E-2</v>
          </cell>
          <cell r="K130">
            <v>4.9418717000000001E-2</v>
          </cell>
          <cell r="L130">
            <v>3.3972840990000002</v>
          </cell>
          <cell r="M130" t="str">
            <v>1.73729642131714e-16</v>
          </cell>
          <cell r="N130">
            <v>63.261880730000001</v>
          </cell>
          <cell r="O130">
            <v>36.736100460000003</v>
          </cell>
          <cell r="P130">
            <v>4.1039260970000004</v>
          </cell>
          <cell r="Q130">
            <v>51.354838710000003</v>
          </cell>
          <cell r="R130">
            <v>1.3934624E-2</v>
          </cell>
          <cell r="S130">
            <v>1.15722E-2</v>
          </cell>
          <cell r="T130">
            <v>1.365565E-2</v>
          </cell>
          <cell r="U130">
            <v>1.204146443</v>
          </cell>
        </row>
        <row r="131">
          <cell r="E131" t="str">
            <v>F6_S2_2_DOC_VM_A</v>
          </cell>
          <cell r="F131">
            <v>4.7309246180000004</v>
          </cell>
          <cell r="G131">
            <v>0.34152775899999999</v>
          </cell>
          <cell r="H131">
            <v>0.26921925200000002</v>
          </cell>
          <cell r="I131">
            <v>1.2097823000000001E-2</v>
          </cell>
          <cell r="J131">
            <v>5.7395992999999999E-2</v>
          </cell>
          <cell r="K131">
            <v>4.3496495000000003E-2</v>
          </cell>
          <cell r="L131">
            <v>3.8059383389999999</v>
          </cell>
          <cell r="M131">
            <v>7.1483149999999997E-3</v>
          </cell>
          <cell r="N131">
            <v>68.511774740000007</v>
          </cell>
          <cell r="O131">
            <v>40.35115905</v>
          </cell>
          <cell r="P131">
            <v>3.9255477160000001</v>
          </cell>
          <cell r="Q131">
            <v>75.666666669999998</v>
          </cell>
          <cell r="R131">
            <v>1.3656231E-2</v>
          </cell>
          <cell r="S131">
            <v>1.1216581E-2</v>
          </cell>
          <cell r="T131">
            <v>1.3040974E-2</v>
          </cell>
          <cell r="U131">
            <v>1.217503902</v>
          </cell>
        </row>
        <row r="132">
          <cell r="E132" t="str">
            <v>F6_S2_2_DOC_VM_B</v>
          </cell>
          <cell r="F132">
            <v>2.981753308</v>
          </cell>
          <cell r="G132">
            <v>0.42238710499999998</v>
          </cell>
          <cell r="H132">
            <v>0.126432564</v>
          </cell>
          <cell r="I132">
            <v>2.0601468000000001E-2</v>
          </cell>
          <cell r="J132">
            <v>5.3383081999999998E-2</v>
          </cell>
          <cell r="K132">
            <v>6.2189820999999999E-2</v>
          </cell>
          <cell r="L132">
            <v>6.4647317050000002</v>
          </cell>
          <cell r="M132">
            <v>8.5724119999999997E-3</v>
          </cell>
          <cell r="N132">
            <v>88.428039319999996</v>
          </cell>
          <cell r="O132">
            <v>52.83007379</v>
          </cell>
          <cell r="P132">
            <v>3.7732011070000002</v>
          </cell>
          <cell r="Q132">
            <v>49.909677420000001</v>
          </cell>
          <cell r="R132">
            <v>1.3254368000000001E-2</v>
          </cell>
          <cell r="S132">
            <v>1.0713912000000001E-2</v>
          </cell>
          <cell r="T132">
            <v>1.2724496E-2</v>
          </cell>
          <cell r="U132">
            <v>1.2371175029999999</v>
          </cell>
        </row>
        <row r="133">
          <cell r="E133" t="str">
            <v>F6_S2_3_BDOC_VM_A</v>
          </cell>
          <cell r="F133">
            <v>-1.05535E+16</v>
          </cell>
          <cell r="G133">
            <v>3.5568917999999998E-2</v>
          </cell>
          <cell r="H133">
            <v>6.1045222000000003E-2</v>
          </cell>
          <cell r="I133">
            <v>0</v>
          </cell>
          <cell r="J133">
            <v>2.1606502999999999E-2</v>
          </cell>
          <cell r="K133">
            <v>1.0138593E-2</v>
          </cell>
          <cell r="L133">
            <v>0</v>
          </cell>
          <cell r="M133">
            <v>-1.3899999999999999E-16</v>
          </cell>
          <cell r="N133">
            <v>23.623426590000001</v>
          </cell>
          <cell r="O133">
            <v>13.76836239</v>
          </cell>
          <cell r="P133">
            <v>4.131024096</v>
          </cell>
          <cell r="Q133">
            <v>-10.059171600000001</v>
          </cell>
          <cell r="R133">
            <v>1.3712510000000001E-2</v>
          </cell>
          <cell r="S133">
            <v>1.2086299999999999E-2</v>
          </cell>
          <cell r="T133">
            <v>1.3585632E-2</v>
          </cell>
          <cell r="U133">
            <v>1.1345498789999999</v>
          </cell>
        </row>
        <row r="134">
          <cell r="E134" t="str">
            <v>F6_S2_3_BDOC_VM_B</v>
          </cell>
          <cell r="F134">
            <v>0.71921057899999996</v>
          </cell>
          <cell r="G134">
            <v>0.109787602</v>
          </cell>
          <cell r="H134">
            <v>1.2604165000000001E-2</v>
          </cell>
          <cell r="I134">
            <v>-1.4299999999999999E-17</v>
          </cell>
          <cell r="J134">
            <v>1.1372754000000001E-2</v>
          </cell>
          <cell r="K134">
            <v>2.0982348000000001E-2</v>
          </cell>
          <cell r="L134" t="str">
            <v>12067268253934312</v>
          </cell>
          <cell r="M134">
            <v>0.5</v>
          </cell>
          <cell r="N134">
            <v>38.330366509999998</v>
          </cell>
          <cell r="O134">
            <v>23.110279049999999</v>
          </cell>
          <cell r="P134">
            <v>3.6729241880000001</v>
          </cell>
          <cell r="Q134">
            <v>35.071428570000002</v>
          </cell>
          <cell r="R134">
            <v>1.279548E-2</v>
          </cell>
          <cell r="S134">
            <v>1.0920320000000001E-2</v>
          </cell>
          <cell r="T134">
            <v>1.237483E-2</v>
          </cell>
          <cell r="U134">
            <v>1.171712957</v>
          </cell>
        </row>
        <row r="135">
          <cell r="E135" t="str">
            <v>F6_S2_3_DOC_VM_A</v>
          </cell>
          <cell r="F135">
            <v>3.6076473760000001</v>
          </cell>
          <cell r="G135">
            <v>0.46655931699999997</v>
          </cell>
          <cell r="H135">
            <v>0.42871535</v>
          </cell>
          <cell r="I135">
            <v>8.9087780000000005E-2</v>
          </cell>
          <cell r="J135">
            <v>8.7571710999999997E-2</v>
          </cell>
          <cell r="K135">
            <v>4.9133569000000002E-2</v>
          </cell>
          <cell r="L135">
            <v>1.5210069450000001</v>
          </cell>
          <cell r="M135">
            <v>1.3776095E-2</v>
          </cell>
          <cell r="N135">
            <v>77.93263718</v>
          </cell>
          <cell r="O135">
            <v>46.571428210000001</v>
          </cell>
          <cell r="P135">
            <v>3.765810895</v>
          </cell>
          <cell r="Q135">
            <v>72.09375</v>
          </cell>
          <cell r="R135">
            <v>1.3204218E-2</v>
          </cell>
          <cell r="S135">
            <v>1.0754155E-2</v>
          </cell>
          <cell r="T135">
            <v>1.2670722000000001E-2</v>
          </cell>
          <cell r="U135">
            <v>1.227824794</v>
          </cell>
        </row>
        <row r="136">
          <cell r="E136" t="str">
            <v>F6_S2_3_DOC_VM_B</v>
          </cell>
          <cell r="F136">
            <v>5.767557526</v>
          </cell>
          <cell r="G136">
            <v>0.19071659999999999</v>
          </cell>
          <cell r="H136">
            <v>4.2684583999999998E-2</v>
          </cell>
          <cell r="I136">
            <v>1.2897746E-2</v>
          </cell>
          <cell r="J136">
            <v>3.5845281E-2</v>
          </cell>
          <cell r="K136">
            <v>3.5323399999999998E-2</v>
          </cell>
          <cell r="L136">
            <v>12.152954790000001</v>
          </cell>
          <cell r="M136">
            <v>-7.4399999999999999E-17</v>
          </cell>
          <cell r="N136">
            <v>52.173288800000002</v>
          </cell>
          <cell r="O136">
            <v>31.104635200000001</v>
          </cell>
          <cell r="P136">
            <v>3.7914312620000001</v>
          </cell>
          <cell r="Q136">
            <v>31.333333329999999</v>
          </cell>
          <cell r="R136">
            <v>1.3259553E-2</v>
          </cell>
          <cell r="S136">
            <v>1.085413E-2</v>
          </cell>
          <cell r="T136">
            <v>1.2658301E-2</v>
          </cell>
          <cell r="U136">
            <v>1.2216137090000001</v>
          </cell>
        </row>
        <row r="137">
          <cell r="E137" t="str">
            <v>F6_S2_4_BDOC_VM_A</v>
          </cell>
          <cell r="F137">
            <v>26.580091700000001</v>
          </cell>
          <cell r="G137">
            <v>0.17376328299999999</v>
          </cell>
          <cell r="H137">
            <v>1.3193564E-2</v>
          </cell>
          <cell r="I137">
            <v>0</v>
          </cell>
          <cell r="J137">
            <v>4.7352692000000002E-2</v>
          </cell>
          <cell r="K137">
            <v>3.5378469000000003E-2</v>
          </cell>
          <cell r="L137">
            <v>2.360338863</v>
          </cell>
          <cell r="M137">
            <v>0.5</v>
          </cell>
          <cell r="N137">
            <v>54.605257250000001</v>
          </cell>
          <cell r="O137">
            <v>32.615569610000001</v>
          </cell>
          <cell r="P137">
            <v>3.8306561600000002</v>
          </cell>
          <cell r="Q137">
            <v>463</v>
          </cell>
          <cell r="R137">
            <v>1.3197950999999999E-2</v>
          </cell>
          <cell r="S137">
            <v>1.1126122E-2</v>
          </cell>
          <cell r="T137">
            <v>1.2896402E-2</v>
          </cell>
          <cell r="U137">
            <v>1.1862130660000001</v>
          </cell>
        </row>
        <row r="138">
          <cell r="E138" t="str">
            <v>F6_S2_4_BDOC_VM_B</v>
          </cell>
          <cell r="F138">
            <v>7.5782402859999998</v>
          </cell>
          <cell r="G138">
            <v>0.14255483699999999</v>
          </cell>
          <cell r="H138">
            <v>1.1505237999999999E-2</v>
          </cell>
          <cell r="I138" t="str">
            <v>4.33680868994202e-19</v>
          </cell>
          <cell r="J138">
            <v>1.8566731999999999E-2</v>
          </cell>
          <cell r="K138">
            <v>3.0859313999999999E-2</v>
          </cell>
          <cell r="L138" t="str">
            <v>Inf</v>
          </cell>
          <cell r="M138">
            <v>0.5</v>
          </cell>
          <cell r="N138">
            <v>47.535224540000002</v>
          </cell>
          <cell r="O138">
            <v>27.111294770000001</v>
          </cell>
          <cell r="P138">
            <v>4.2659883719999998</v>
          </cell>
          <cell r="Q138">
            <v>-282.5</v>
          </cell>
          <cell r="R138">
            <v>1.4357295000000001E-2</v>
          </cell>
          <cell r="S138">
            <v>1.1806158000000001E-2</v>
          </cell>
          <cell r="T138">
            <v>1.4086670000000001E-2</v>
          </cell>
          <cell r="U138">
            <v>1.216085292</v>
          </cell>
        </row>
        <row r="139">
          <cell r="E139" t="str">
            <v>F6_S2_4_DOC_VM_A</v>
          </cell>
          <cell r="F139">
            <v>20.551288230000001</v>
          </cell>
          <cell r="G139">
            <v>0.227255279</v>
          </cell>
          <cell r="H139">
            <v>0.29506088699999999</v>
          </cell>
          <cell r="I139">
            <v>-1.9499999999999999E-17</v>
          </cell>
          <cell r="J139">
            <v>0.135646457</v>
          </cell>
          <cell r="K139">
            <v>2.8168203999999999E-2</v>
          </cell>
          <cell r="L139">
            <v>2.3772291800000001</v>
          </cell>
          <cell r="M139">
            <v>-4.58E-17</v>
          </cell>
          <cell r="N139">
            <v>47.174486209999998</v>
          </cell>
          <cell r="O139">
            <v>27.740668029999998</v>
          </cell>
          <cell r="P139">
            <v>3.8321219019999999</v>
          </cell>
          <cell r="Q139">
            <v>34.148760330000002</v>
          </cell>
          <cell r="R139">
            <v>1.3567492E-2</v>
          </cell>
          <cell r="S139">
            <v>1.0761124E-2</v>
          </cell>
          <cell r="T139">
            <v>1.2574676E-2</v>
          </cell>
          <cell r="U139">
            <v>1.2607876090000001</v>
          </cell>
        </row>
        <row r="140">
          <cell r="E140" t="str">
            <v>F6_S2_4_DOC_VM_B</v>
          </cell>
          <cell r="F140">
            <v>-5540580000000000</v>
          </cell>
          <cell r="G140">
            <v>6.3045467999999993E-2</v>
          </cell>
          <cell r="H140">
            <v>3.0114149999999999E-3</v>
          </cell>
          <cell r="I140">
            <v>0</v>
          </cell>
          <cell r="J140">
            <v>1.9020683E-2</v>
          </cell>
          <cell r="K140">
            <v>2.0465376E-2</v>
          </cell>
          <cell r="L140" t="str">
            <v>Inf</v>
          </cell>
          <cell r="M140">
            <v>0.5</v>
          </cell>
          <cell r="N140">
            <v>39.208638260000001</v>
          </cell>
          <cell r="O140">
            <v>23.55105962</v>
          </cell>
          <cell r="P140">
            <v>3.68765871</v>
          </cell>
          <cell r="Q140">
            <v>-1028</v>
          </cell>
          <cell r="R140">
            <v>1.3124805999999999E-2</v>
          </cell>
          <cell r="S140">
            <v>1.0026577E-2</v>
          </cell>
          <cell r="T140">
            <v>1.2650168999999999E-2</v>
          </cell>
          <cell r="U140">
            <v>1.3090015829999999</v>
          </cell>
        </row>
        <row r="141">
          <cell r="E141" t="str">
            <v>F6_S2_5_BDOC_VM_A</v>
          </cell>
          <cell r="F141">
            <v>14.135699539999999</v>
          </cell>
          <cell r="G141">
            <v>0.608561456</v>
          </cell>
          <cell r="H141">
            <v>6.3004427139999999</v>
          </cell>
          <cell r="I141">
            <v>1.075786372</v>
          </cell>
          <cell r="J141">
            <v>3.2580380330000001</v>
          </cell>
          <cell r="K141">
            <v>1.7073939E-2</v>
          </cell>
          <cell r="L141" t="str">
            <v>2.6405E+14</v>
          </cell>
          <cell r="M141" t="str">
            <v>1.57285776721771e-17</v>
          </cell>
          <cell r="N141">
            <v>32.75482118</v>
          </cell>
          <cell r="O141">
            <v>19.63008615</v>
          </cell>
          <cell r="P141">
            <v>4.2218382859999997</v>
          </cell>
          <cell r="Q141">
            <v>-44.63461538</v>
          </cell>
          <cell r="R141">
            <v>1.2760865999999999E-2</v>
          </cell>
          <cell r="S141">
            <v>1.2062392E-2</v>
          </cell>
          <cell r="T141">
            <v>1.482436E-2</v>
          </cell>
          <cell r="U141">
            <v>1.0579051260000001</v>
          </cell>
        </row>
        <row r="142">
          <cell r="E142" t="str">
            <v>F6_S2_5_BDOC_VM_B</v>
          </cell>
          <cell r="F142">
            <v>15.55722497</v>
          </cell>
          <cell r="G142">
            <v>0.106128086</v>
          </cell>
          <cell r="H142">
            <v>0.46377564399999999</v>
          </cell>
          <cell r="I142">
            <v>1.6952809999999999E-2</v>
          </cell>
          <cell r="J142">
            <v>0.26093786499999999</v>
          </cell>
          <cell r="K142">
            <v>2.5908688999999999E-2</v>
          </cell>
          <cell r="L142">
            <v>3.8029171129999999</v>
          </cell>
          <cell r="M142" t="str">
            <v>2.58840941757088e-17</v>
          </cell>
          <cell r="N142">
            <v>41.329209480000003</v>
          </cell>
          <cell r="O142">
            <v>24.796648510000001</v>
          </cell>
          <cell r="P142">
            <v>3.7926527380000001</v>
          </cell>
          <cell r="Q142">
            <v>28.266129029999998</v>
          </cell>
          <cell r="R142">
            <v>1.2995250999999999E-2</v>
          </cell>
          <cell r="S142">
            <v>1.1006139E-2</v>
          </cell>
          <cell r="T142">
            <v>1.2803223000000001E-2</v>
          </cell>
          <cell r="U142">
            <v>1.180727512</v>
          </cell>
        </row>
        <row r="143">
          <cell r="E143" t="str">
            <v>F6_S2_5_DOC_VM_A</v>
          </cell>
          <cell r="F143">
            <v>14.287497549999999</v>
          </cell>
          <cell r="G143">
            <v>0.98124173699999995</v>
          </cell>
          <cell r="H143">
            <v>7.4926077480000002</v>
          </cell>
          <cell r="I143">
            <v>1.290347838</v>
          </cell>
          <cell r="J143">
            <v>3.7077212980000001</v>
          </cell>
          <cell r="K143">
            <v>5.2357725000000001E-2</v>
          </cell>
          <cell r="L143">
            <v>2.4945336899999999</v>
          </cell>
          <cell r="M143">
            <v>3.7303500000000002E-4</v>
          </cell>
          <cell r="N143">
            <v>81.555371059999999</v>
          </cell>
          <cell r="O143">
            <v>48.605378369999997</v>
          </cell>
          <cell r="P143">
            <v>3.9498694520000002</v>
          </cell>
          <cell r="Q143">
            <v>38.95180723</v>
          </cell>
          <cell r="R143">
            <v>1.3226791999999999E-2</v>
          </cell>
          <cell r="S143">
            <v>1.1228962E-2</v>
          </cell>
          <cell r="T143">
            <v>1.3510661E-2</v>
          </cell>
          <cell r="U143">
            <v>1.1779176</v>
          </cell>
        </row>
        <row r="144">
          <cell r="E144" t="str">
            <v>F6_S2_5_DOC_VM_B</v>
          </cell>
          <cell r="F144">
            <v>13.87718737</v>
          </cell>
          <cell r="G144">
            <v>0.12833724199999999</v>
          </cell>
          <cell r="H144">
            <v>0.25603629900000002</v>
          </cell>
          <cell r="I144">
            <v>3.5737274999999999E-2</v>
          </cell>
          <cell r="J144">
            <v>0.126137215</v>
          </cell>
          <cell r="K144">
            <v>2.4457218999999999E-2</v>
          </cell>
          <cell r="L144">
            <v>3.75319936</v>
          </cell>
          <cell r="M144">
            <v>1.6671419999999999E-3</v>
          </cell>
          <cell r="N144">
            <v>-44.41905938</v>
          </cell>
          <cell r="O144">
            <v>-26.113507890000001</v>
          </cell>
          <cell r="P144">
            <v>3.535536907</v>
          </cell>
          <cell r="Q144">
            <v>12.804733730000001</v>
          </cell>
          <cell r="R144">
            <v>1.250357E-2</v>
          </cell>
          <cell r="S144">
            <v>8.7010190000000008E-3</v>
          </cell>
          <cell r="T144">
            <v>1.030734E-2</v>
          </cell>
          <cell r="U144">
            <v>1.437023674</v>
          </cell>
        </row>
        <row r="145">
          <cell r="E145" t="str">
            <v>F6_S3_1_BDOC_NM_A</v>
          </cell>
          <cell r="F145">
            <v>4.8552702910000001</v>
          </cell>
          <cell r="G145">
            <v>0.68465619499999997</v>
          </cell>
          <cell r="H145">
            <v>0.29640293899999998</v>
          </cell>
          <cell r="I145">
            <v>6.0383503999999998E-2</v>
          </cell>
          <cell r="J145">
            <v>0.109820238</v>
          </cell>
          <cell r="K145">
            <v>9.8232648000000006E-2</v>
          </cell>
          <cell r="L145">
            <v>1.4596424530000001</v>
          </cell>
          <cell r="M145" t="str">
            <v>7.39262112664168e-16</v>
          </cell>
          <cell r="N145">
            <v>139.84586089999999</v>
          </cell>
          <cell r="O145">
            <v>79.241821270000003</v>
          </cell>
          <cell r="P145">
            <v>4.2390727830000001</v>
          </cell>
          <cell r="Q145">
            <v>34.734042549999998</v>
          </cell>
          <cell r="R145">
            <v>1.4651814000000001E-2</v>
          </cell>
          <cell r="S145">
            <v>1.1445240000000001E-2</v>
          </cell>
          <cell r="T145">
            <v>1.4214065E-2</v>
          </cell>
          <cell r="U145">
            <v>1.2801665419999999</v>
          </cell>
        </row>
        <row r="146">
          <cell r="E146" t="str">
            <v>F6_S3_1_BDOC_NM_B</v>
          </cell>
          <cell r="F146">
            <v>8.1820122719999997</v>
          </cell>
          <cell r="G146">
            <v>0.58059834799999999</v>
          </cell>
          <cell r="H146">
            <v>0.154195001</v>
          </cell>
          <cell r="I146">
            <v>4.5974396000000001E-2</v>
          </cell>
          <cell r="J146">
            <v>7.6930859000000004E-2</v>
          </cell>
          <cell r="K146">
            <v>7.7405618999999995E-2</v>
          </cell>
          <cell r="L146">
            <v>1.747359399</v>
          </cell>
          <cell r="M146">
            <v>-7.4900000000000004E-16</v>
          </cell>
          <cell r="N146">
            <v>108.5219319</v>
          </cell>
          <cell r="O146">
            <v>60.858420479999999</v>
          </cell>
          <cell r="P146">
            <v>4.3038153560000003</v>
          </cell>
          <cell r="Q146">
            <v>43.994082839999997</v>
          </cell>
          <cell r="R146">
            <v>1.4885483E-2</v>
          </cell>
          <cell r="S146">
            <v>1.1619569E-2</v>
          </cell>
          <cell r="T146">
            <v>1.4367134E-2</v>
          </cell>
          <cell r="U146">
            <v>1.2810701470000001</v>
          </cell>
        </row>
        <row r="147">
          <cell r="E147" t="str">
            <v>F6_S3_1_BDOC_VM_A</v>
          </cell>
          <cell r="F147">
            <v>3.235782189</v>
          </cell>
          <cell r="G147">
            <v>0.65924155600000001</v>
          </cell>
          <cell r="H147">
            <v>0.30015018100000002</v>
          </cell>
          <cell r="I147">
            <v>4.0881827000000003E-2</v>
          </cell>
          <cell r="J147">
            <v>8.5328741E-2</v>
          </cell>
          <cell r="K147">
            <v>9.6485734000000004E-2</v>
          </cell>
          <cell r="L147">
            <v>2.7129401980000001</v>
          </cell>
          <cell r="M147">
            <v>-7.4800000000000003E-16</v>
          </cell>
          <cell r="N147">
            <v>115.595254</v>
          </cell>
          <cell r="O147">
            <v>65.099562919999997</v>
          </cell>
          <cell r="P147">
            <v>4.278102015</v>
          </cell>
          <cell r="Q147">
            <v>71.827272730000004</v>
          </cell>
          <cell r="R147">
            <v>1.4801971000000001E-2</v>
          </cell>
          <cell r="S147">
            <v>1.15476E-2</v>
          </cell>
          <cell r="T147">
            <v>1.4411415E-2</v>
          </cell>
          <cell r="U147">
            <v>1.2818223559999999</v>
          </cell>
        </row>
        <row r="148">
          <cell r="E148" t="str">
            <v>F6_S3_1_BDOC_VM_B</v>
          </cell>
          <cell r="F148">
            <v>3.4428275500000001</v>
          </cell>
          <cell r="G148">
            <v>0.59308115800000005</v>
          </cell>
          <cell r="H148">
            <v>0.20095549100000001</v>
          </cell>
          <cell r="I148">
            <v>8.2732284000000003E-2</v>
          </cell>
          <cell r="J148">
            <v>0.117143539</v>
          </cell>
          <cell r="K148">
            <v>0.10114875399999999</v>
          </cell>
          <cell r="L148">
            <v>2.6844962140000002</v>
          </cell>
          <cell r="M148">
            <v>-2.5099999999999999E-16</v>
          </cell>
          <cell r="N148">
            <v>115.3299085</v>
          </cell>
          <cell r="O148">
            <v>64.97237251</v>
          </cell>
          <cell r="P148">
            <v>4.2684008630000001</v>
          </cell>
          <cell r="Q148">
            <v>25.737864080000001</v>
          </cell>
          <cell r="R148">
            <v>1.4762608999999999E-2</v>
          </cell>
          <cell r="S148">
            <v>1.1532924999999999E-2</v>
          </cell>
          <cell r="T148">
            <v>1.4280002E-2</v>
          </cell>
          <cell r="U148">
            <v>1.2800403330000001</v>
          </cell>
        </row>
        <row r="149">
          <cell r="E149" t="str">
            <v>F6_S3_1_DOC_NM_A</v>
          </cell>
          <cell r="F149">
            <v>2.9332528510000002</v>
          </cell>
          <cell r="G149">
            <v>0.99745069799999997</v>
          </cell>
          <cell r="H149">
            <v>0.28340949599999998</v>
          </cell>
          <cell r="I149">
            <v>5.2256271999999999E-2</v>
          </cell>
          <cell r="J149">
            <v>0.13103292499999999</v>
          </cell>
          <cell r="K149">
            <v>0.121468082</v>
          </cell>
          <cell r="L149">
            <v>2.2081274400000002</v>
          </cell>
          <cell r="M149" t="str">
            <v>5.37951395630947e-16</v>
          </cell>
          <cell r="N149">
            <v>169.97134919999999</v>
          </cell>
          <cell r="O149">
            <v>96.726117410000001</v>
          </cell>
          <cell r="P149">
            <v>4.1841195549999997</v>
          </cell>
          <cell r="Q149">
            <v>37.099697890000002</v>
          </cell>
          <cell r="R149">
            <v>1.4575338E-2</v>
          </cell>
          <cell r="S149">
            <v>1.1318386E-2</v>
          </cell>
          <cell r="T149">
            <v>1.4109424000000001E-2</v>
          </cell>
          <cell r="U149">
            <v>1.287757716</v>
          </cell>
        </row>
        <row r="150">
          <cell r="E150" t="str">
            <v>F6_S3_1_DOC_NM_B</v>
          </cell>
          <cell r="F150">
            <v>2.2975677320000001</v>
          </cell>
          <cell r="G150">
            <v>1.127457653</v>
          </cell>
          <cell r="H150">
            <v>0.40055968400000003</v>
          </cell>
          <cell r="I150">
            <v>0.23830652099999999</v>
          </cell>
          <cell r="J150">
            <v>0.169906326</v>
          </cell>
          <cell r="K150">
            <v>0.14958811799999999</v>
          </cell>
          <cell r="L150">
            <v>2.1778463239999999</v>
          </cell>
          <cell r="M150">
            <v>3.8847268999999997E-2</v>
          </cell>
          <cell r="N150">
            <v>172.18073440000001</v>
          </cell>
          <cell r="O150">
            <v>101.21506189999999</v>
          </cell>
          <cell r="P150">
            <v>3.8192277269999999</v>
          </cell>
          <cell r="Q150">
            <v>27.40555556</v>
          </cell>
          <cell r="R150">
            <v>1.3663176000000001E-2</v>
          </cell>
          <cell r="S150">
            <v>1.0542502E-2</v>
          </cell>
          <cell r="T150">
            <v>1.2924531E-2</v>
          </cell>
          <cell r="U150">
            <v>1.2960088830000001</v>
          </cell>
        </row>
        <row r="151">
          <cell r="E151" t="str">
            <v>F6_S3_1_DOC_VM_A</v>
          </cell>
          <cell r="F151">
            <v>3.2781434780000001</v>
          </cell>
          <cell r="G151">
            <v>0.99807863100000005</v>
          </cell>
          <cell r="H151">
            <v>0.27870681600000002</v>
          </cell>
          <cell r="I151">
            <v>0.124239788</v>
          </cell>
          <cell r="J151">
            <v>0.126194219</v>
          </cell>
          <cell r="K151">
            <v>0.13087670000000001</v>
          </cell>
          <cell r="L151">
            <v>1.453969565</v>
          </cell>
          <cell r="M151">
            <v>2.269928E-3</v>
          </cell>
          <cell r="N151">
            <v>171.51408119999999</v>
          </cell>
          <cell r="O151">
            <v>95.782057519999995</v>
          </cell>
          <cell r="P151">
            <v>4.383655439</v>
          </cell>
          <cell r="Q151">
            <v>50.247787610000003</v>
          </cell>
          <cell r="R151">
            <v>1.5049926E-2</v>
          </cell>
          <cell r="S151">
            <v>1.1663613E-2</v>
          </cell>
          <cell r="T151">
            <v>1.4666393999999999E-2</v>
          </cell>
          <cell r="U151">
            <v>1.2903314699999999</v>
          </cell>
        </row>
        <row r="152">
          <cell r="E152" t="str">
            <v>F6_S3_1_DOC_VM_B</v>
          </cell>
          <cell r="F152">
            <v>4.9941578529999999</v>
          </cell>
          <cell r="G152">
            <v>1.2295125570000001</v>
          </cell>
          <cell r="H152">
            <v>0.488799653</v>
          </cell>
          <cell r="I152">
            <v>0.22919472099999999</v>
          </cell>
          <cell r="J152">
            <v>0.191048935</v>
          </cell>
          <cell r="K152">
            <v>0.13364616600000001</v>
          </cell>
          <cell r="L152">
            <v>1.44154808</v>
          </cell>
          <cell r="M152">
            <v>9.5615739999999998E-3</v>
          </cell>
          <cell r="N152">
            <v>173.43290210000001</v>
          </cell>
          <cell r="O152">
            <v>99.243610450000006</v>
          </cell>
          <cell r="P152">
            <v>4.0945959719999996</v>
          </cell>
          <cell r="Q152">
            <v>27.928879309999999</v>
          </cell>
          <cell r="R152">
            <v>1.4302715000000001E-2</v>
          </cell>
          <cell r="S152">
            <v>1.115792E-2</v>
          </cell>
          <cell r="T152">
            <v>1.3786853999999999E-2</v>
          </cell>
          <cell r="U152">
            <v>1.281844226</v>
          </cell>
        </row>
        <row r="153">
          <cell r="E153" t="str">
            <v>F6_S3_2_BDOC_VM_A</v>
          </cell>
          <cell r="F153">
            <v>1.638486608</v>
          </cell>
          <cell r="G153">
            <v>0.39972630300000001</v>
          </cell>
          <cell r="H153">
            <v>0.15704580200000001</v>
          </cell>
          <cell r="I153" t="str">
            <v>3.46944695195361e-18</v>
          </cell>
          <cell r="J153">
            <v>8.2503325000000002E-2</v>
          </cell>
          <cell r="K153">
            <v>7.3665609000000007E-2</v>
          </cell>
          <cell r="L153">
            <v>1.9068073750000001</v>
          </cell>
          <cell r="M153">
            <v>-9.7499999999999994E-17</v>
          </cell>
          <cell r="N153">
            <v>90.162653430000006</v>
          </cell>
          <cell r="O153">
            <v>51.893689180000003</v>
          </cell>
          <cell r="P153">
            <v>3.9938368930000001</v>
          </cell>
          <cell r="Q153">
            <v>72.484848479999997</v>
          </cell>
          <cell r="R153">
            <v>1.4092208E-2</v>
          </cell>
          <cell r="S153">
            <v>1.0868057E-2</v>
          </cell>
          <cell r="T153">
            <v>1.3299237E-2</v>
          </cell>
          <cell r="U153">
            <v>1.296663068</v>
          </cell>
        </row>
        <row r="154">
          <cell r="E154" t="str">
            <v>F6_S3_2_BDOC_VM_B</v>
          </cell>
          <cell r="F154">
            <v>7.2546871599999996</v>
          </cell>
          <cell r="G154">
            <v>0.48605589599999999</v>
          </cell>
          <cell r="H154">
            <v>0.34924886300000002</v>
          </cell>
          <cell r="I154">
            <v>2.0776141000000001E-2</v>
          </cell>
          <cell r="J154">
            <v>0.154244731</v>
          </cell>
          <cell r="K154">
            <v>8.2525112999999997E-2</v>
          </cell>
          <cell r="L154">
            <v>1.669053449</v>
          </cell>
          <cell r="M154">
            <v>-5.8799999999999999E-16</v>
          </cell>
          <cell r="N154">
            <v>99.537464159999999</v>
          </cell>
          <cell r="O154">
            <v>57.722518870000002</v>
          </cell>
          <cell r="P154">
            <v>3.9562757199999998</v>
          </cell>
          <cell r="Q154">
            <v>43.564516130000001</v>
          </cell>
          <cell r="R154">
            <v>1.3918616999999999E-2</v>
          </cell>
          <cell r="S154">
            <v>1.0838498E-2</v>
          </cell>
          <cell r="T154">
            <v>1.3250378E-2</v>
          </cell>
          <cell r="U154">
            <v>1.2841831829999999</v>
          </cell>
        </row>
        <row r="155">
          <cell r="E155" t="str">
            <v>F6_S3_2_DOC_VM_A</v>
          </cell>
          <cell r="F155">
            <v>3.1220275829999999</v>
          </cell>
          <cell r="G155">
            <v>0.33143729500000002</v>
          </cell>
          <cell r="H155">
            <v>0.111306051</v>
          </cell>
          <cell r="I155">
            <v>4.3191525000000001E-2</v>
          </cell>
          <cell r="J155">
            <v>6.6441381999999993E-2</v>
          </cell>
          <cell r="K155">
            <v>6.2183035999999997E-2</v>
          </cell>
          <cell r="L155">
            <v>1.600923358</v>
          </cell>
          <cell r="M155">
            <v>2.0256643000000001E-2</v>
          </cell>
          <cell r="N155">
            <v>-0.104164564</v>
          </cell>
          <cell r="O155">
            <v>-8.1138713000000001E-2</v>
          </cell>
          <cell r="P155">
            <v>1.79245283</v>
          </cell>
          <cell r="Q155">
            <v>0.239819005</v>
          </cell>
          <cell r="R155">
            <v>0</v>
          </cell>
          <cell r="S155">
            <v>9.2448499999999996E-4</v>
          </cell>
          <cell r="T155">
            <v>0</v>
          </cell>
          <cell r="U155">
            <v>0</v>
          </cell>
        </row>
        <row r="156">
          <cell r="E156" t="str">
            <v>F6_S3_2_DOC_VM_B</v>
          </cell>
          <cell r="F156">
            <v>4.5924975860000004</v>
          </cell>
          <cell r="G156">
            <v>1.176847252</v>
          </cell>
          <cell r="H156">
            <v>0.48330158600000001</v>
          </cell>
          <cell r="I156">
            <v>0.23049630199999999</v>
          </cell>
          <cell r="J156">
            <v>0.17225030799999999</v>
          </cell>
          <cell r="K156">
            <v>0.146706273</v>
          </cell>
          <cell r="L156">
            <v>1.771671505</v>
          </cell>
          <cell r="M156">
            <v>3.9737396000000001E-2</v>
          </cell>
          <cell r="N156">
            <v>154.3324106</v>
          </cell>
          <cell r="O156">
            <v>91.702096030000007</v>
          </cell>
          <cell r="P156">
            <v>3.6717763059999999</v>
          </cell>
          <cell r="Q156">
            <v>29.042424239999999</v>
          </cell>
          <cell r="R156">
            <v>1.3253935999999999E-2</v>
          </cell>
          <cell r="S156">
            <v>1.0169198000000001E-2</v>
          </cell>
          <cell r="T156">
            <v>1.2348236E-2</v>
          </cell>
          <cell r="U156">
            <v>1.3033412639999999</v>
          </cell>
        </row>
        <row r="157">
          <cell r="E157" t="str">
            <v>F6_S3_3_BDOC_VM_A</v>
          </cell>
          <cell r="F157">
            <v>3.9583153389999999</v>
          </cell>
          <cell r="G157">
            <v>0.41501413500000001</v>
          </cell>
          <cell r="H157">
            <v>0.106629969</v>
          </cell>
          <cell r="I157">
            <v>0</v>
          </cell>
          <cell r="J157">
            <v>7.1789105000000006E-2</v>
          </cell>
          <cell r="K157">
            <v>6.4096829999999994E-2</v>
          </cell>
          <cell r="L157">
            <v>2.045507964</v>
          </cell>
          <cell r="M157" t="str">
            <v>2.66841584412532e-17</v>
          </cell>
          <cell r="N157">
            <v>83.755984519999998</v>
          </cell>
          <cell r="O157">
            <v>48.273148239999998</v>
          </cell>
          <cell r="P157">
            <v>3.9694800880000001</v>
          </cell>
          <cell r="Q157">
            <v>670.9</v>
          </cell>
          <cell r="R157">
            <v>1.4033214E-2</v>
          </cell>
          <cell r="S157">
            <v>1.0832348E-2</v>
          </cell>
          <cell r="T157">
            <v>1.3254647E-2</v>
          </cell>
          <cell r="U157">
            <v>1.2954915010000001</v>
          </cell>
        </row>
        <row r="158">
          <cell r="E158" t="str">
            <v>F6_S3_3_BDOC_VM_B</v>
          </cell>
          <cell r="F158">
            <v>2.454431821</v>
          </cell>
          <cell r="G158">
            <v>0.66295997299999998</v>
          </cell>
          <cell r="H158">
            <v>0.24769808700000001</v>
          </cell>
          <cell r="I158">
            <v>5.1295526000000001E-2</v>
          </cell>
          <cell r="J158">
            <v>0.101741858</v>
          </cell>
          <cell r="K158">
            <v>9.4547243000000003E-2</v>
          </cell>
          <cell r="L158">
            <v>2.325435782</v>
          </cell>
          <cell r="M158" t="str">
            <v>2.95646366567404e-14</v>
          </cell>
          <cell r="N158">
            <v>121.90872299999999</v>
          </cell>
          <cell r="O158">
            <v>71.666316320000007</v>
          </cell>
          <cell r="P158">
            <v>3.7430928240000001</v>
          </cell>
          <cell r="Q158">
            <v>24.286666669999999</v>
          </cell>
          <cell r="R158">
            <v>1.3476541999999999E-2</v>
          </cell>
          <cell r="S158">
            <v>1.0312118E-2</v>
          </cell>
          <cell r="T158">
            <v>1.2584036E-2</v>
          </cell>
          <cell r="U158">
            <v>1.3068645130000001</v>
          </cell>
        </row>
        <row r="159">
          <cell r="E159" t="str">
            <v>F6_S3_3_DOC_VM_A</v>
          </cell>
          <cell r="F159">
            <v>2.9327484159999999</v>
          </cell>
          <cell r="G159">
            <v>0.59402148200000005</v>
          </cell>
          <cell r="H159">
            <v>0.22074849799999999</v>
          </cell>
          <cell r="I159">
            <v>0.14162525000000001</v>
          </cell>
          <cell r="J159">
            <v>9.1886160999999994E-2</v>
          </cell>
          <cell r="K159">
            <v>9.3558647999999994E-2</v>
          </cell>
          <cell r="L159">
            <v>2.2817221970000001</v>
          </cell>
          <cell r="M159">
            <v>1.3971984999999999E-2</v>
          </cell>
          <cell r="N159">
            <v>107.4594534</v>
          </cell>
          <cell r="O159">
            <v>64.631370619999998</v>
          </cell>
          <cell r="P159">
            <v>3.5522420000000001</v>
          </cell>
          <cell r="Q159">
            <v>33.539936099999998</v>
          </cell>
          <cell r="R159">
            <v>1.2910631000000001E-2</v>
          </cell>
          <cell r="S159">
            <v>9.9131040000000007E-3</v>
          </cell>
          <cell r="T159">
            <v>1.1958533E-2</v>
          </cell>
          <cell r="U159">
            <v>1.302380251</v>
          </cell>
        </row>
        <row r="160">
          <cell r="E160" t="str">
            <v>F6_S3_3_DOC_VM_B</v>
          </cell>
          <cell r="F160">
            <v>3.6643508809999998</v>
          </cell>
          <cell r="G160">
            <v>0.84155580100000005</v>
          </cell>
          <cell r="H160">
            <v>0.35771410100000001</v>
          </cell>
          <cell r="I160">
            <v>0.207584032</v>
          </cell>
          <cell r="J160">
            <v>0.122740882</v>
          </cell>
          <cell r="K160">
            <v>9.4485127000000002E-2</v>
          </cell>
          <cell r="L160">
            <v>1.5442443910000001</v>
          </cell>
          <cell r="M160">
            <v>3.6781182000000003E-2</v>
          </cell>
          <cell r="N160">
            <v>121.8363561</v>
          </cell>
          <cell r="O160">
            <v>71.179484040000006</v>
          </cell>
          <cell r="P160">
            <v>3.8001413140000002</v>
          </cell>
          <cell r="Q160">
            <v>17.969696970000001</v>
          </cell>
          <cell r="R160">
            <v>1.368757E-2</v>
          </cell>
          <cell r="S160">
            <v>1.0390114000000001E-2</v>
          </cell>
          <cell r="T160">
            <v>1.2678432E-2</v>
          </cell>
          <cell r="U160">
            <v>1.3173646619999999</v>
          </cell>
        </row>
        <row r="161">
          <cell r="E161" t="str">
            <v>F6_S3_4_BDOC_VM_A</v>
          </cell>
          <cell r="F161">
            <v>2.594943207</v>
          </cell>
          <cell r="G161">
            <v>0.65015852900000004</v>
          </cell>
          <cell r="H161">
            <v>0.190662628</v>
          </cell>
          <cell r="I161">
            <v>3.8153028999999998E-2</v>
          </cell>
          <cell r="J161">
            <v>9.2350863000000005E-2</v>
          </cell>
          <cell r="K161">
            <v>8.9660903E-2</v>
          </cell>
          <cell r="L161">
            <v>2.5235198589999999</v>
          </cell>
          <cell r="M161">
            <v>-4.0499999999999999E-17</v>
          </cell>
          <cell r="N161">
            <v>113.8639293</v>
          </cell>
          <cell r="O161">
            <v>67.282632890000002</v>
          </cell>
          <cell r="P161">
            <v>3.7302154459999999</v>
          </cell>
          <cell r="Q161">
            <v>32.566455699999999</v>
          </cell>
          <cell r="R161">
            <v>1.3467702999999999E-2</v>
          </cell>
          <cell r="S161">
            <v>1.0301319999999999E-2</v>
          </cell>
          <cell r="T161">
            <v>1.2521833E-2</v>
          </cell>
          <cell r="U161">
            <v>1.3073764450000001</v>
          </cell>
        </row>
        <row r="162">
          <cell r="E162" t="str">
            <v>F6_S3_4_BDOC_VM_B</v>
          </cell>
          <cell r="F162">
            <v>3.9280528719999999</v>
          </cell>
          <cell r="G162">
            <v>0.40146574299999999</v>
          </cell>
          <cell r="H162">
            <v>2.9211666000000001E-2</v>
          </cell>
          <cell r="I162">
            <v>1.4767252999999999E-2</v>
          </cell>
          <cell r="J162">
            <v>5.2398003999999998E-2</v>
          </cell>
          <cell r="K162">
            <v>5.7380814000000002E-2</v>
          </cell>
          <cell r="L162">
            <v>2.3884257600000001</v>
          </cell>
          <cell r="M162">
            <v>-1.88E-16</v>
          </cell>
          <cell r="N162">
            <v>79.813081670000003</v>
          </cell>
          <cell r="O162">
            <v>45.988106649999999</v>
          </cell>
          <cell r="P162">
            <v>3.960961765</v>
          </cell>
          <cell r="Q162">
            <v>42.309210530000001</v>
          </cell>
          <cell r="R162">
            <v>1.3990934E-2</v>
          </cell>
          <cell r="S162">
            <v>1.0788953E-2</v>
          </cell>
          <cell r="T162">
            <v>1.3184695E-2</v>
          </cell>
          <cell r="U162">
            <v>1.296783298</v>
          </cell>
        </row>
        <row r="163">
          <cell r="E163" t="str">
            <v>F6_S3_4_DOC_VM_A</v>
          </cell>
          <cell r="F163">
            <v>2.496504893</v>
          </cell>
          <cell r="G163">
            <v>0.62544976399999996</v>
          </cell>
          <cell r="H163">
            <v>0.15552718099999999</v>
          </cell>
          <cell r="I163">
            <v>0.104661848</v>
          </cell>
          <cell r="J163">
            <v>9.7021186999999995E-2</v>
          </cell>
          <cell r="K163">
            <v>8.6198568000000003E-2</v>
          </cell>
          <cell r="L163">
            <v>2.5408650150000001</v>
          </cell>
          <cell r="M163">
            <v>1.4549975E-2</v>
          </cell>
          <cell r="N163">
            <v>111.0229779</v>
          </cell>
          <cell r="O163">
            <v>65.431793060000004</v>
          </cell>
          <cell r="P163">
            <v>3.6848834290000001</v>
          </cell>
          <cell r="Q163">
            <v>26.660714290000001</v>
          </cell>
          <cell r="R163">
            <v>1.353817E-2</v>
          </cell>
          <cell r="S163">
            <v>1.0085774E-2</v>
          </cell>
          <cell r="T163">
            <v>1.2235380000000001E-2</v>
          </cell>
          <cell r="U163">
            <v>1.3423034599999999</v>
          </cell>
        </row>
        <row r="164">
          <cell r="E164" t="str">
            <v>F6_S3_4_DOC_VM_B</v>
          </cell>
          <cell r="F164">
            <v>2.2258821860000002</v>
          </cell>
          <cell r="G164">
            <v>0.41124224399999998</v>
          </cell>
          <cell r="H164">
            <v>9.9487653999999995E-2</v>
          </cell>
          <cell r="I164">
            <v>1.8551862999999998E-2</v>
          </cell>
          <cell r="J164">
            <v>5.4624379000000001E-2</v>
          </cell>
          <cell r="K164">
            <v>7.0112415999999997E-2</v>
          </cell>
          <cell r="L164">
            <v>2.3832451030000001</v>
          </cell>
          <cell r="M164">
            <v>6.1574957E-2</v>
          </cell>
          <cell r="N164">
            <v>88.508081570000002</v>
          </cell>
          <cell r="O164">
            <v>51.229228910000003</v>
          </cell>
          <cell r="P164">
            <v>3.9548349740000002</v>
          </cell>
          <cell r="Q164">
            <v>24.59793814</v>
          </cell>
          <cell r="R164">
            <v>1.4016976E-2</v>
          </cell>
          <cell r="S164">
            <v>1.0832873E-2</v>
          </cell>
          <cell r="T164">
            <v>1.3299108E-2</v>
          </cell>
          <cell r="U164">
            <v>1.2939296979999999</v>
          </cell>
        </row>
        <row r="165">
          <cell r="E165" t="str">
            <v>F6_S3_5_BDOC_VM_A</v>
          </cell>
          <cell r="F165">
            <v>8.7203917149999999</v>
          </cell>
          <cell r="G165">
            <v>0.39349924400000003</v>
          </cell>
          <cell r="H165">
            <v>0.20491553700000001</v>
          </cell>
          <cell r="I165">
            <v>3.2932413000000001E-2</v>
          </cell>
          <cell r="J165">
            <v>0.108811111</v>
          </cell>
          <cell r="K165">
            <v>6.8213527999999995E-2</v>
          </cell>
          <cell r="L165">
            <v>2.9997274690000002</v>
          </cell>
          <cell r="M165" t="str">
            <v>9.60137312267794e-16</v>
          </cell>
          <cell r="N165">
            <v>79.770319369999996</v>
          </cell>
          <cell r="O165">
            <v>46.590068180000003</v>
          </cell>
          <cell r="P165">
            <v>3.8198760969999999</v>
          </cell>
          <cell r="Q165">
            <v>98.014084510000004</v>
          </cell>
          <cell r="R165">
            <v>1.3657582E-2</v>
          </cell>
          <cell r="S165">
            <v>1.0468682999999999E-2</v>
          </cell>
          <cell r="T165">
            <v>1.2712492000000001E-2</v>
          </cell>
          <cell r="U165">
            <v>1.304613158</v>
          </cell>
        </row>
        <row r="166">
          <cell r="E166" t="str">
            <v>F6_S3_5_BDOC_VM_B</v>
          </cell>
          <cell r="F166">
            <v>7.6381622299999998</v>
          </cell>
          <cell r="G166">
            <v>0.44815890899999999</v>
          </cell>
          <cell r="H166">
            <v>0.31351110700000001</v>
          </cell>
          <cell r="I166">
            <v>2.6113121999999999E-2</v>
          </cell>
          <cell r="J166">
            <v>0.186870008</v>
          </cell>
          <cell r="K166">
            <v>6.7600029000000006E-2</v>
          </cell>
          <cell r="L166">
            <v>2.1431990330000001</v>
          </cell>
          <cell r="M166">
            <v>1.1392629E-2</v>
          </cell>
          <cell r="N166">
            <v>88.59799203</v>
          </cell>
          <cell r="O166">
            <v>51.940837350000002</v>
          </cell>
          <cell r="P166">
            <v>3.8207933700000001</v>
          </cell>
          <cell r="Q166">
            <v>24.912903230000001</v>
          </cell>
          <cell r="R166">
            <v>1.3635542E-2</v>
          </cell>
          <cell r="S166">
            <v>1.0477601E-2</v>
          </cell>
          <cell r="T166">
            <v>1.2743802E-2</v>
          </cell>
          <cell r="U166">
            <v>1.3013992640000001</v>
          </cell>
        </row>
        <row r="167">
          <cell r="E167" t="str">
            <v>F6_S3_5_DOC_VM_A</v>
          </cell>
          <cell r="F167">
            <v>3.677235043</v>
          </cell>
          <cell r="G167">
            <v>0.73054081299999996</v>
          </cell>
          <cell r="H167">
            <v>0.30545043599999999</v>
          </cell>
          <cell r="I167">
            <v>7.1247902000000002E-2</v>
          </cell>
          <cell r="J167">
            <v>0.131151396</v>
          </cell>
          <cell r="K167">
            <v>8.9598163999999994E-2</v>
          </cell>
          <cell r="L167">
            <v>2.3557420969999998</v>
          </cell>
          <cell r="M167">
            <v>7.795789E-3</v>
          </cell>
          <cell r="N167">
            <v>111.9593625</v>
          </cell>
          <cell r="O167">
            <v>65.124781709999993</v>
          </cell>
          <cell r="P167">
            <v>3.8511688309999998</v>
          </cell>
          <cell r="Q167">
            <v>16.493670890000001</v>
          </cell>
          <cell r="R167">
            <v>1.3853288E-2</v>
          </cell>
          <cell r="S167">
            <v>1.0749676E-2</v>
          </cell>
          <cell r="T167">
            <v>1.2609211E-2</v>
          </cell>
          <cell r="U167">
            <v>1.2887167470000001</v>
          </cell>
        </row>
        <row r="168">
          <cell r="E168" t="str">
            <v>F6_S3_5_DOC_VM_B</v>
          </cell>
          <cell r="F168">
            <v>6.7121822519999998</v>
          </cell>
          <cell r="G168">
            <v>0.66737497899999998</v>
          </cell>
          <cell r="H168">
            <v>0.60449564099999997</v>
          </cell>
          <cell r="I168">
            <v>6.1339664000000002E-2</v>
          </cell>
          <cell r="J168">
            <v>0.24595634399999999</v>
          </cell>
          <cell r="K168">
            <v>0.104095839</v>
          </cell>
          <cell r="L168">
            <v>3.126197914</v>
          </cell>
          <cell r="M168" t="str">
            <v>4.71534240103507e-17</v>
          </cell>
          <cell r="N168">
            <v>113.66108250000001</v>
          </cell>
          <cell r="O168">
            <v>67.678458230000004</v>
          </cell>
          <cell r="P168">
            <v>3.7121142659999999</v>
          </cell>
          <cell r="Q168">
            <v>52.958762890000003</v>
          </cell>
          <cell r="R168">
            <v>1.3188563E-2</v>
          </cell>
          <cell r="S168">
            <v>1.0364293E-2</v>
          </cell>
          <cell r="T168">
            <v>1.2552918E-2</v>
          </cell>
          <cell r="U168">
            <v>1.27250003</v>
          </cell>
        </row>
        <row r="169">
          <cell r="E169" t="str">
            <v>F6_S4_1_BDOC_NM_A</v>
          </cell>
          <cell r="F169">
            <v>7.37799535</v>
          </cell>
          <cell r="G169">
            <v>1.048254427</v>
          </cell>
          <cell r="H169">
            <v>0.57938665099999997</v>
          </cell>
          <cell r="I169">
            <v>8.9505562999999996E-2</v>
          </cell>
          <cell r="J169">
            <v>0.214966556</v>
          </cell>
          <cell r="K169">
            <v>0.116887376</v>
          </cell>
          <cell r="L169">
            <v>2.4529179160000001</v>
          </cell>
          <cell r="M169" t="str">
            <v>5.49200243681751e-17</v>
          </cell>
          <cell r="N169">
            <v>143.18351279999999</v>
          </cell>
          <cell r="O169">
            <v>80.138732989999994</v>
          </cell>
          <cell r="P169">
            <v>4.392976644</v>
          </cell>
          <cell r="Q169">
            <v>37.46443515</v>
          </cell>
          <cell r="R169">
            <v>1.4959197E-2</v>
          </cell>
          <cell r="S169">
            <v>1.1992048E-2</v>
          </cell>
          <cell r="T169">
            <v>1.4750845E-2</v>
          </cell>
          <cell r="U169">
            <v>1.247426358</v>
          </cell>
        </row>
        <row r="170">
          <cell r="E170" t="str">
            <v>F6_S4_1_BDOC_NM_B</v>
          </cell>
          <cell r="F170">
            <v>9.5100653689999994</v>
          </cell>
          <cell r="G170">
            <v>0.73867424699999995</v>
          </cell>
          <cell r="H170">
            <v>0.21887082299999999</v>
          </cell>
          <cell r="I170">
            <v>3.9306556999999999E-2</v>
          </cell>
          <cell r="J170">
            <v>0.12419627900000001</v>
          </cell>
          <cell r="K170">
            <v>0.101543045</v>
          </cell>
          <cell r="L170">
            <v>1.988861633</v>
          </cell>
          <cell r="M170">
            <v>-3.2500000000000001E-16</v>
          </cell>
          <cell r="N170">
            <v>135.86348520000001</v>
          </cell>
          <cell r="O170">
            <v>76.456789779999994</v>
          </cell>
          <cell r="P170">
            <v>4.2812276699999998</v>
          </cell>
          <cell r="Q170">
            <v>81.530434779999993</v>
          </cell>
          <cell r="R170">
            <v>1.4807058999999999E-2</v>
          </cell>
          <cell r="S170">
            <v>1.1470098E-2</v>
          </cell>
          <cell r="T170">
            <v>1.4342436E-2</v>
          </cell>
          <cell r="U170">
            <v>1.290926966</v>
          </cell>
        </row>
        <row r="171">
          <cell r="E171" t="str">
            <v>F6_S4_1_BDOC_VM_A</v>
          </cell>
          <cell r="F171">
            <v>14.083036999999999</v>
          </cell>
          <cell r="G171">
            <v>0.57500594699999996</v>
          </cell>
          <cell r="H171">
            <v>0.26463476699999999</v>
          </cell>
          <cell r="I171">
            <v>5.8122834999999998E-2</v>
          </cell>
          <cell r="J171">
            <v>9.6857823999999995E-2</v>
          </cell>
          <cell r="K171">
            <v>9.7125251999999995E-2</v>
          </cell>
          <cell r="L171">
            <v>2.16611223</v>
          </cell>
          <cell r="M171" t="str">
            <v>1.7538313622429e-16</v>
          </cell>
          <cell r="N171">
            <v>108.9901242</v>
          </cell>
          <cell r="O171">
            <v>61.349638630000001</v>
          </cell>
          <cell r="P171">
            <v>4.3139475259999998</v>
          </cell>
          <cell r="Q171">
            <v>77.923913040000002</v>
          </cell>
          <cell r="R171">
            <v>1.4794689E-2</v>
          </cell>
          <cell r="S171">
            <v>1.1718427999999999E-2</v>
          </cell>
          <cell r="T171">
            <v>1.4541863E-2</v>
          </cell>
          <cell r="U171">
            <v>1.2625148070000001</v>
          </cell>
        </row>
        <row r="172">
          <cell r="E172" t="str">
            <v>F6_S4_1_BDOC_VM_B</v>
          </cell>
          <cell r="F172">
            <v>2.9974223129999999</v>
          </cell>
          <cell r="G172">
            <v>0.92134380699999996</v>
          </cell>
          <cell r="H172">
            <v>0.217896065</v>
          </cell>
          <cell r="I172">
            <v>3.6871748000000003E-2</v>
          </cell>
          <cell r="J172">
            <v>0.12650243999999999</v>
          </cell>
          <cell r="K172">
            <v>0.11268689699999999</v>
          </cell>
          <cell r="L172">
            <v>1.595418373</v>
          </cell>
          <cell r="M172">
            <v>1.1977489999999999E-3</v>
          </cell>
          <cell r="N172">
            <v>147.4235588</v>
          </cell>
          <cell r="O172">
            <v>83.734055139999995</v>
          </cell>
          <cell r="P172">
            <v>4.1193701169999999</v>
          </cell>
          <cell r="Q172">
            <v>45.076045630000003</v>
          </cell>
          <cell r="R172">
            <v>1.4571937E-2</v>
          </cell>
          <cell r="S172">
            <v>1.076847E-2</v>
          </cell>
          <cell r="T172">
            <v>1.4094372000000001E-2</v>
          </cell>
          <cell r="U172">
            <v>1.353204037</v>
          </cell>
        </row>
        <row r="173">
          <cell r="E173" t="str">
            <v>F6_S4_1_DOC_NM_A</v>
          </cell>
          <cell r="F173">
            <v>5.0867450659999998</v>
          </cell>
          <cell r="G173">
            <v>1.0377295179999999</v>
          </cell>
          <cell r="H173">
            <v>0.36503667699999998</v>
          </cell>
          <cell r="I173">
            <v>8.1756345999999994E-2</v>
          </cell>
          <cell r="J173">
            <v>0.196306077</v>
          </cell>
          <cell r="K173">
            <v>0.116796415</v>
          </cell>
          <cell r="L173">
            <v>1.771704832</v>
          </cell>
          <cell r="M173" t="str">
            <v>5.37936946320743e-17</v>
          </cell>
          <cell r="N173">
            <v>169.1632515</v>
          </cell>
          <cell r="O173">
            <v>94.421339380000006</v>
          </cell>
          <cell r="P173">
            <v>4.3799921690000003</v>
          </cell>
          <cell r="Q173">
            <v>39.195121950000001</v>
          </cell>
          <cell r="R173">
            <v>1.5048199999999999E-2</v>
          </cell>
          <cell r="S173">
            <v>1.1653412E-2</v>
          </cell>
          <cell r="T173">
            <v>1.4644116E-2</v>
          </cell>
          <cell r="U173">
            <v>1.29131281</v>
          </cell>
        </row>
        <row r="174">
          <cell r="E174" t="str">
            <v>F6_S4_1_DOC_NM_B</v>
          </cell>
          <cell r="F174">
            <v>3.9163499599999998</v>
          </cell>
          <cell r="G174">
            <v>1.3258565819999999</v>
          </cell>
          <cell r="H174">
            <v>0.450604962</v>
          </cell>
          <cell r="I174">
            <v>0.22551803300000001</v>
          </cell>
          <cell r="J174">
            <v>0.207423149</v>
          </cell>
          <cell r="K174">
            <v>0.15002647999999999</v>
          </cell>
          <cell r="L174">
            <v>1.6369244940000001</v>
          </cell>
          <cell r="M174">
            <v>1.7020594999999999E-2</v>
          </cell>
          <cell r="N174">
            <v>182.42285219999999</v>
          </cell>
          <cell r="O174">
            <v>105.33230330000001</v>
          </cell>
          <cell r="P174">
            <v>3.9947497869999999</v>
          </cell>
          <cell r="Q174">
            <v>31.942477879999998</v>
          </cell>
          <cell r="R174">
            <v>1.4128297999999999E-2</v>
          </cell>
          <cell r="S174">
            <v>1.0939829999999999E-2</v>
          </cell>
          <cell r="T174">
            <v>1.3485326000000001E-2</v>
          </cell>
          <cell r="U174">
            <v>1.2914549289999999</v>
          </cell>
        </row>
        <row r="175">
          <cell r="E175" t="str">
            <v>F6_S4_1_DOC_VM_A</v>
          </cell>
          <cell r="F175">
            <v>4.3981605320000003</v>
          </cell>
          <cell r="G175">
            <v>1.072997985</v>
          </cell>
          <cell r="H175">
            <v>0.32311580099999998</v>
          </cell>
          <cell r="I175">
            <v>0.10640103400000001</v>
          </cell>
          <cell r="J175">
            <v>0.17403276500000001</v>
          </cell>
          <cell r="K175">
            <v>0.14454992999999999</v>
          </cell>
          <cell r="L175">
            <v>2.3788714500000001</v>
          </cell>
          <cell r="M175">
            <v>8.1438099999999998E-4</v>
          </cell>
          <cell r="N175">
            <v>169.9866998</v>
          </cell>
          <cell r="O175">
            <v>100.44862999999999</v>
          </cell>
          <cell r="P175">
            <v>3.7586849080000002</v>
          </cell>
          <cell r="Q175">
            <v>37.132352939999997</v>
          </cell>
          <cell r="R175">
            <v>1.3479527E-2</v>
          </cell>
          <cell r="S175">
            <v>1.0365024E-2</v>
          </cell>
          <cell r="T175">
            <v>1.2868945E-2</v>
          </cell>
          <cell r="U175">
            <v>1.300481993</v>
          </cell>
        </row>
        <row r="176">
          <cell r="E176" t="str">
            <v>F6_S4_1_DOC_VM_B</v>
          </cell>
          <cell r="F176">
            <v>3.329608168</v>
          </cell>
          <cell r="G176">
            <v>1.1053422820000001</v>
          </cell>
          <cell r="H176">
            <v>0.222813397</v>
          </cell>
          <cell r="I176">
            <v>9.7254340999999994E-2</v>
          </cell>
          <cell r="J176">
            <v>0.14366193199999999</v>
          </cell>
          <cell r="K176">
            <v>0.14460121200000001</v>
          </cell>
          <cell r="L176">
            <v>1.55842083</v>
          </cell>
          <cell r="M176">
            <v>2.1227669999999998E-3</v>
          </cell>
          <cell r="N176">
            <v>160.22593190000001</v>
          </cell>
          <cell r="O176">
            <v>92.000335629999995</v>
          </cell>
          <cell r="P176">
            <v>4.0675838630000003</v>
          </cell>
          <cell r="Q176">
            <v>31.393316200000001</v>
          </cell>
          <cell r="R176">
            <v>1.4246132999999999E-2</v>
          </cell>
          <cell r="S176">
            <v>1.1046887E-2</v>
          </cell>
          <cell r="T176">
            <v>1.3721646000000001E-2</v>
          </cell>
          <cell r="U176">
            <v>1.289606142</v>
          </cell>
        </row>
        <row r="177">
          <cell r="E177" t="str">
            <v>F6_S4_2_BDOC_VM_A</v>
          </cell>
          <cell r="F177">
            <v>2.9031021560000001</v>
          </cell>
          <cell r="G177">
            <v>0.63502951900000004</v>
          </cell>
          <cell r="H177">
            <v>0.296221819</v>
          </cell>
          <cell r="I177">
            <v>4.0899985999999999E-2</v>
          </cell>
          <cell r="J177">
            <v>0.13163217199999999</v>
          </cell>
          <cell r="K177">
            <v>9.8889500000000005E-2</v>
          </cell>
          <cell r="L177">
            <v>2.8355415979999998</v>
          </cell>
          <cell r="M177">
            <v>3.7401969999999998E-3</v>
          </cell>
          <cell r="N177">
            <v>122.3692401</v>
          </cell>
          <cell r="O177">
            <v>72.449195250000002</v>
          </cell>
          <cell r="P177">
            <v>3.7238320520000001</v>
          </cell>
          <cell r="Q177">
            <v>50.383561640000003</v>
          </cell>
          <cell r="R177">
            <v>1.3420065E-2</v>
          </cell>
          <cell r="S177">
            <v>1.0352599000000001E-2</v>
          </cell>
          <cell r="T177">
            <v>1.253845E-2</v>
          </cell>
          <cell r="U177">
            <v>1.296299144</v>
          </cell>
        </row>
        <row r="178">
          <cell r="E178" t="str">
            <v>F6_S4_2_BDOC_VM_B</v>
          </cell>
          <cell r="F178">
            <v>6.4536532270000002</v>
          </cell>
          <cell r="G178">
            <v>0.62404827399999996</v>
          </cell>
          <cell r="H178">
            <v>0.12610934100000001</v>
          </cell>
          <cell r="I178">
            <v>3.7634658000000001E-2</v>
          </cell>
          <cell r="J178">
            <v>8.4031037000000003E-2</v>
          </cell>
          <cell r="K178">
            <v>8.7617393000000002E-2</v>
          </cell>
          <cell r="L178">
            <v>2.1244096780000001</v>
          </cell>
          <cell r="M178">
            <v>3.5999880000000001E-3</v>
          </cell>
          <cell r="N178">
            <v>106.73578379999999</v>
          </cell>
          <cell r="O178">
            <v>61.651167630000003</v>
          </cell>
          <cell r="P178">
            <v>3.9418752989999999</v>
          </cell>
          <cell r="Q178">
            <v>28.90789474</v>
          </cell>
          <cell r="R178">
            <v>1.3993923E-2</v>
          </cell>
          <cell r="S178">
            <v>1.0693625999999999E-2</v>
          </cell>
          <cell r="T178">
            <v>1.3161555E-2</v>
          </cell>
          <cell r="U178">
            <v>1.3086228449999999</v>
          </cell>
        </row>
        <row r="179">
          <cell r="E179" t="str">
            <v>F6_S4_2_DOC_VM_A</v>
          </cell>
          <cell r="F179">
            <v>3.6472731650000001</v>
          </cell>
          <cell r="G179">
            <v>1.1887238739999999</v>
          </cell>
          <cell r="H179">
            <v>0.58774926999999999</v>
          </cell>
          <cell r="I179">
            <v>0.26333516600000001</v>
          </cell>
          <cell r="J179">
            <v>0.19171622099999999</v>
          </cell>
          <cell r="K179">
            <v>0.146243332</v>
          </cell>
          <cell r="L179">
            <v>2.110944902</v>
          </cell>
          <cell r="M179">
            <v>3.2045609000000003E-2</v>
          </cell>
          <cell r="N179">
            <v>156.72271319999999</v>
          </cell>
          <cell r="O179">
            <v>94.322657160000006</v>
          </cell>
          <cell r="P179">
            <v>3.5134938880000002</v>
          </cell>
          <cell r="Q179">
            <v>26.651006710000001</v>
          </cell>
          <cell r="R179">
            <v>1.2960751E-2</v>
          </cell>
          <cell r="S179">
            <v>9.7574810000000001E-3</v>
          </cell>
          <cell r="T179">
            <v>1.1793379999999999E-2</v>
          </cell>
          <cell r="U179">
            <v>1.328288632</v>
          </cell>
        </row>
        <row r="180">
          <cell r="E180" t="str">
            <v>F6_S4_2_DOC_VM_B</v>
          </cell>
          <cell r="F180">
            <v>3.1360270859999999</v>
          </cell>
          <cell r="G180">
            <v>0.86029901799999997</v>
          </cell>
          <cell r="H180">
            <v>0.25840032099999999</v>
          </cell>
          <cell r="I180">
            <v>9.4867089000000002E-2</v>
          </cell>
          <cell r="J180">
            <v>0.109371549</v>
          </cell>
          <cell r="K180">
            <v>0.107518329</v>
          </cell>
          <cell r="L180">
            <v>1.252477855</v>
          </cell>
          <cell r="M180">
            <v>6.863315E-3</v>
          </cell>
          <cell r="N180">
            <v>135.05758040000001</v>
          </cell>
          <cell r="O180">
            <v>78.598193910000006</v>
          </cell>
          <cell r="P180">
            <v>3.8861786089999999</v>
          </cell>
          <cell r="Q180">
            <v>35.569230769999997</v>
          </cell>
          <cell r="R180">
            <v>1.3848882E-2</v>
          </cell>
          <cell r="S180">
            <v>1.0505014E-2</v>
          </cell>
          <cell r="T180">
            <v>1.3182714999999999E-2</v>
          </cell>
          <cell r="U180">
            <v>1.3183116500000001</v>
          </cell>
        </row>
        <row r="181">
          <cell r="E181" t="str">
            <v>F6_S4_3_BDOC_VM_A</v>
          </cell>
          <cell r="F181">
            <v>15.121675290000001</v>
          </cell>
          <cell r="G181">
            <v>0.37624245000000001</v>
          </cell>
          <cell r="H181">
            <v>9.4785264999999994E-2</v>
          </cell>
          <cell r="I181">
            <v>0</v>
          </cell>
          <cell r="J181">
            <v>5.8834883999999997E-2</v>
          </cell>
          <cell r="K181">
            <v>5.6762513000000001E-2</v>
          </cell>
          <cell r="L181">
            <v>1.824895173</v>
          </cell>
          <cell r="M181">
            <v>-1.69E-15</v>
          </cell>
          <cell r="N181">
            <v>74.305517420000001</v>
          </cell>
          <cell r="O181">
            <v>43.358773769999999</v>
          </cell>
          <cell r="P181">
            <v>3.825018037</v>
          </cell>
          <cell r="Q181">
            <v>37.905325439999999</v>
          </cell>
          <cell r="R181">
            <v>1.3679699999999999E-2</v>
          </cell>
          <cell r="S181">
            <v>1.0452599999999999E-2</v>
          </cell>
          <cell r="T181">
            <v>1.2763839000000001E-2</v>
          </cell>
          <cell r="U181">
            <v>1.3087366490000001</v>
          </cell>
        </row>
        <row r="182">
          <cell r="E182" t="str">
            <v>F6_S4_3_BDOC_VM_B</v>
          </cell>
          <cell r="F182">
            <v>3.0787978599999999</v>
          </cell>
          <cell r="G182">
            <v>0.98857699899999996</v>
          </cell>
          <cell r="H182">
            <v>0.29752490300000001</v>
          </cell>
          <cell r="I182">
            <v>5.1192500000000002E-2</v>
          </cell>
          <cell r="J182">
            <v>0.13056327400000001</v>
          </cell>
          <cell r="K182">
            <v>0.14550747999999999</v>
          </cell>
          <cell r="L182">
            <v>1.6568422380000001</v>
          </cell>
          <cell r="M182">
            <v>-1.41E-16</v>
          </cell>
          <cell r="N182">
            <v>145.62644599999999</v>
          </cell>
          <cell r="O182">
            <v>87.647353330000001</v>
          </cell>
          <cell r="P182">
            <v>3.5546973849999999</v>
          </cell>
          <cell r="Q182">
            <v>24.7660312</v>
          </cell>
          <cell r="R182">
            <v>1.2914218E-2</v>
          </cell>
          <cell r="S182">
            <v>9.9535089999999993E-3</v>
          </cell>
          <cell r="T182">
            <v>1.2015207E-2</v>
          </cell>
          <cell r="U182">
            <v>1.297453789</v>
          </cell>
        </row>
        <row r="183">
          <cell r="E183" t="str">
            <v>F6_S4_3_DOC_VM_A</v>
          </cell>
          <cell r="F183">
            <v>6.3052620150000003</v>
          </cell>
          <cell r="G183">
            <v>0.52511185500000002</v>
          </cell>
          <cell r="H183">
            <v>0.21689161300000001</v>
          </cell>
          <cell r="I183">
            <v>5.8501628E-2</v>
          </cell>
          <cell r="J183">
            <v>8.3512539999999996E-2</v>
          </cell>
          <cell r="K183">
            <v>8.0040919000000002E-2</v>
          </cell>
          <cell r="L183">
            <v>1.99432133</v>
          </cell>
          <cell r="M183">
            <v>2.5802533999999998E-2</v>
          </cell>
          <cell r="N183">
            <v>101.1328267</v>
          </cell>
          <cell r="O183">
            <v>59.52511406</v>
          </cell>
          <cell r="P183">
            <v>3.7421210309999999</v>
          </cell>
          <cell r="Q183">
            <v>70.511627910000001</v>
          </cell>
          <cell r="R183">
            <v>1.3520976000000001E-2</v>
          </cell>
          <cell r="S183">
            <v>1.0251409E-2</v>
          </cell>
          <cell r="T183">
            <v>1.2514803E-2</v>
          </cell>
          <cell r="U183">
            <v>1.3189383729999999</v>
          </cell>
        </row>
        <row r="184">
          <cell r="E184" t="str">
            <v>F6_S4_3_DOC_VM_B</v>
          </cell>
          <cell r="F184">
            <v>2.8340694800000001</v>
          </cell>
          <cell r="G184">
            <v>1.4458458199999999</v>
          </cell>
          <cell r="H184">
            <v>0.667162268</v>
          </cell>
          <cell r="I184">
            <v>0.39900175300000001</v>
          </cell>
          <cell r="J184">
            <v>0.166855644</v>
          </cell>
          <cell r="K184">
            <v>0.16941124499999999</v>
          </cell>
          <cell r="L184">
            <v>1.490977531</v>
          </cell>
          <cell r="M184">
            <v>5.8825839999999997E-2</v>
          </cell>
          <cell r="N184">
            <v>173.87039329999999</v>
          </cell>
          <cell r="O184">
            <v>105.57571950000001</v>
          </cell>
          <cell r="P184">
            <v>3.4835288520000001</v>
          </cell>
          <cell r="Q184">
            <v>22.052499999999998</v>
          </cell>
          <cell r="R184">
            <v>1.2751182E-2</v>
          </cell>
          <cell r="S184">
            <v>9.768143E-3</v>
          </cell>
          <cell r="T184">
            <v>1.1812414E-2</v>
          </cell>
          <cell r="U184">
            <v>1.3053844050000001</v>
          </cell>
        </row>
        <row r="185">
          <cell r="E185" t="str">
            <v>F6_S4_4_BDOC_VM_A</v>
          </cell>
          <cell r="F185">
            <v>9.8614011819999998</v>
          </cell>
          <cell r="G185">
            <v>0.77838172900000002</v>
          </cell>
          <cell r="H185">
            <v>0.18745740399999999</v>
          </cell>
          <cell r="I185">
            <v>0.180609457</v>
          </cell>
          <cell r="J185">
            <v>0.102343555</v>
          </cell>
          <cell r="K185">
            <v>0.102072142</v>
          </cell>
          <cell r="L185">
            <v>3.1197076670000001</v>
          </cell>
          <cell r="M185">
            <v>3.7088469999999999E-3</v>
          </cell>
          <cell r="N185">
            <v>121.5315377</v>
          </cell>
          <cell r="O185">
            <v>72.187139130000006</v>
          </cell>
          <cell r="P185">
            <v>3.67366188</v>
          </cell>
          <cell r="Q185">
            <v>35.623417719999999</v>
          </cell>
          <cell r="R185">
            <v>1.3247181E-2</v>
          </cell>
          <cell r="S185">
            <v>1.0161282000000001E-2</v>
          </cell>
          <cell r="T185">
            <v>1.2372263999999999E-2</v>
          </cell>
          <cell r="U185">
            <v>1.303691897</v>
          </cell>
        </row>
        <row r="186">
          <cell r="E186" t="str">
            <v>F6_S4_4_BDOC_VM_B</v>
          </cell>
          <cell r="F186">
            <v>3.2467838449999999</v>
          </cell>
          <cell r="G186">
            <v>0.51509934599999996</v>
          </cell>
          <cell r="H186">
            <v>0.146461545</v>
          </cell>
          <cell r="I186">
            <v>3.9023572999999999E-2</v>
          </cell>
          <cell r="J186">
            <v>7.5809506999999998E-2</v>
          </cell>
          <cell r="K186">
            <v>8.1299018000000001E-2</v>
          </cell>
          <cell r="L186">
            <v>2.3751423169999999</v>
          </cell>
          <cell r="M186">
            <v>3.3119669999999999E-3</v>
          </cell>
          <cell r="N186">
            <v>101.2578242</v>
          </cell>
          <cell r="O186">
            <v>59.18959452</v>
          </cell>
          <cell r="P186">
            <v>3.8076688980000002</v>
          </cell>
          <cell r="Q186">
            <v>44.149253729999998</v>
          </cell>
          <cell r="R186">
            <v>1.3664677E-2</v>
          </cell>
          <cell r="S186">
            <v>1.0456297E-2</v>
          </cell>
          <cell r="T186">
            <v>1.2693217E-2</v>
          </cell>
          <cell r="U186">
            <v>1.306837158</v>
          </cell>
        </row>
        <row r="187">
          <cell r="E187" t="str">
            <v>F6_S4_4_DOC_VM_A</v>
          </cell>
          <cell r="F187">
            <v>9.5565095410000005</v>
          </cell>
          <cell r="G187">
            <v>0.55186709</v>
          </cell>
          <cell r="H187">
            <v>0.19360492200000001</v>
          </cell>
          <cell r="I187">
            <v>0.10488752799999999</v>
          </cell>
          <cell r="J187">
            <v>8.2046909000000001E-2</v>
          </cell>
          <cell r="K187">
            <v>7.9372338000000001E-2</v>
          </cell>
          <cell r="L187">
            <v>2.6742462960000002</v>
          </cell>
          <cell r="M187">
            <v>2.3466766999999999E-2</v>
          </cell>
          <cell r="N187">
            <v>97.150450950000007</v>
          </cell>
          <cell r="O187">
            <v>56.279565550000001</v>
          </cell>
          <cell r="P187">
            <v>3.8512640629999999</v>
          </cell>
          <cell r="Q187">
            <v>24.96470588</v>
          </cell>
          <cell r="R187">
            <v>1.3982056E-2</v>
          </cell>
          <cell r="S187">
            <v>1.0387545E-2</v>
          </cell>
          <cell r="T187">
            <v>1.2715453E-2</v>
          </cell>
          <cell r="U187">
            <v>1.3460405580000001</v>
          </cell>
        </row>
        <row r="188">
          <cell r="E188" t="str">
            <v>F6_S4_4_DOC_VM_B</v>
          </cell>
          <cell r="F188">
            <v>3.3746894589999998</v>
          </cell>
          <cell r="G188">
            <v>0.41945576200000001</v>
          </cell>
          <cell r="H188">
            <v>0.11443761099999999</v>
          </cell>
          <cell r="I188">
            <v>7.3080200000000001E-3</v>
          </cell>
          <cell r="J188">
            <v>4.9772406999999998E-2</v>
          </cell>
          <cell r="K188">
            <v>5.5616375000000003E-2</v>
          </cell>
          <cell r="L188">
            <v>2.2404761789999998</v>
          </cell>
          <cell r="M188">
            <v>1.7858511000000001E-2</v>
          </cell>
          <cell r="N188">
            <v>86.758116900000005</v>
          </cell>
          <cell r="O188">
            <v>50.031884660000003</v>
          </cell>
          <cell r="P188">
            <v>3.9983594330000001</v>
          </cell>
          <cell r="Q188">
            <v>30.19736842</v>
          </cell>
          <cell r="R188">
            <v>1.4054051999999999E-2</v>
          </cell>
          <cell r="S188">
            <v>1.0898783E-2</v>
          </cell>
          <cell r="T188">
            <v>1.3359141E-2</v>
          </cell>
          <cell r="U188">
            <v>1.2895065160000001</v>
          </cell>
        </row>
        <row r="189">
          <cell r="E189" t="str">
            <v>F6_S4_5_BDOC_VM_A</v>
          </cell>
          <cell r="F189">
            <v>7.9735756889999996</v>
          </cell>
          <cell r="G189">
            <v>0.238549607</v>
          </cell>
          <cell r="H189">
            <v>0.10675835</v>
          </cell>
          <cell r="I189" t="str">
            <v>7.105427357601e-15</v>
          </cell>
          <cell r="J189">
            <v>8.3673406000000006E-2</v>
          </cell>
          <cell r="K189">
            <v>4.7398241000000001E-2</v>
          </cell>
          <cell r="L189">
            <v>3.5176309699999999</v>
          </cell>
          <cell r="M189">
            <v>-3.7700000000000001E-16</v>
          </cell>
          <cell r="N189">
            <v>61.57880067</v>
          </cell>
          <cell r="O189">
            <v>35.605640819999998</v>
          </cell>
          <cell r="P189">
            <v>3.936262675</v>
          </cell>
          <cell r="Q189">
            <v>18.024999999999999</v>
          </cell>
          <cell r="R189">
            <v>1.3885566E-2</v>
          </cell>
          <cell r="S189">
            <v>1.0726609E-2</v>
          </cell>
          <cell r="T189">
            <v>1.3171774000000001E-2</v>
          </cell>
          <cell r="U189">
            <v>1.2944973129999999</v>
          </cell>
        </row>
        <row r="190">
          <cell r="E190" t="str">
            <v>F6_S4_5_BDOC_VM_B</v>
          </cell>
          <cell r="F190">
            <v>5.2679012910000003</v>
          </cell>
          <cell r="G190">
            <v>0.74528342000000003</v>
          </cell>
          <cell r="H190">
            <v>0.286462936</v>
          </cell>
          <cell r="I190">
            <v>2.5874319E-2</v>
          </cell>
          <cell r="J190">
            <v>0.114689678</v>
          </cell>
          <cell r="K190">
            <v>0.113662399</v>
          </cell>
          <cell r="L190">
            <v>2.243880919</v>
          </cell>
          <cell r="M190">
            <v>5.305794E-3</v>
          </cell>
          <cell r="N190">
            <v>120.04801500000001</v>
          </cell>
          <cell r="O190">
            <v>71.371366129999998</v>
          </cell>
          <cell r="P190">
            <v>3.6836038420000001</v>
          </cell>
          <cell r="Q190">
            <v>23.41473684</v>
          </cell>
          <cell r="R190">
            <v>1.3261125E-2</v>
          </cell>
          <cell r="S190">
            <v>1.0185695E-2</v>
          </cell>
          <cell r="T190">
            <v>1.2340011999999999E-2</v>
          </cell>
          <cell r="U190">
            <v>1.301936217</v>
          </cell>
        </row>
        <row r="191">
          <cell r="E191" t="str">
            <v>F6_S4_5_DOC_VM_A</v>
          </cell>
          <cell r="F191">
            <v>2.9115963690000002</v>
          </cell>
          <cell r="G191">
            <v>0.64888110200000004</v>
          </cell>
          <cell r="H191">
            <v>0.23306585799999999</v>
          </cell>
          <cell r="I191">
            <v>5.0999915999999999E-2</v>
          </cell>
          <cell r="J191">
            <v>0.10708999700000001</v>
          </cell>
          <cell r="K191">
            <v>8.9189610000000002E-2</v>
          </cell>
          <cell r="L191">
            <v>2.0624280719999999</v>
          </cell>
          <cell r="M191">
            <v>1.9822355E-2</v>
          </cell>
          <cell r="N191">
            <v>109.72475849999999</v>
          </cell>
          <cell r="O191">
            <v>64.525013119999997</v>
          </cell>
          <cell r="P191">
            <v>3.7167617380000002</v>
          </cell>
          <cell r="Q191">
            <v>20.539877300000001</v>
          </cell>
          <cell r="R191">
            <v>1.3538680000000001E-2</v>
          </cell>
          <cell r="S191">
            <v>1.0196659E-2</v>
          </cell>
          <cell r="T191">
            <v>1.2412619999999999E-2</v>
          </cell>
          <cell r="U191">
            <v>1.327756487</v>
          </cell>
        </row>
        <row r="192">
          <cell r="E192" t="str">
            <v>F6_S4_5_DOC_VM_B</v>
          </cell>
          <cell r="F192">
            <v>4.9734520570000003</v>
          </cell>
          <cell r="G192">
            <v>0.50095258600000003</v>
          </cell>
          <cell r="H192">
            <v>0.21746701800000001</v>
          </cell>
          <cell r="I192" t="str">
            <v>5.6843418860808e-14</v>
          </cell>
          <cell r="J192">
            <v>0.111289851</v>
          </cell>
          <cell r="K192">
            <v>6.4511505999999996E-2</v>
          </cell>
          <cell r="L192">
            <v>3.7588077879999999</v>
          </cell>
          <cell r="M192" t="str">
            <v>5.16806425275494e-16</v>
          </cell>
          <cell r="N192">
            <v>99.746889760000002</v>
          </cell>
          <cell r="O192">
            <v>55.974747139999998</v>
          </cell>
          <cell r="P192">
            <v>4.3288961800000001</v>
          </cell>
          <cell r="Q192">
            <v>166.43902439999999</v>
          </cell>
          <cell r="R192">
            <v>1.4898719E-2</v>
          </cell>
          <cell r="S192">
            <v>1.1614080000000001E-2</v>
          </cell>
          <cell r="T192">
            <v>1.4423269000000001E-2</v>
          </cell>
          <cell r="U192">
            <v>1.2828152850000001</v>
          </cell>
        </row>
        <row r="193">
          <cell r="E193" t="str">
            <v>F6_S5_1_BDOC_NM_A</v>
          </cell>
          <cell r="F193">
            <v>4.2663310829999999</v>
          </cell>
          <cell r="G193">
            <v>0.63297793599999996</v>
          </cell>
          <cell r="H193">
            <v>0.18587672999999999</v>
          </cell>
          <cell r="I193">
            <v>0.147098902</v>
          </cell>
          <cell r="J193">
            <v>9.8247809000000005E-2</v>
          </cell>
          <cell r="K193">
            <v>7.7490055000000002E-2</v>
          </cell>
          <cell r="L193">
            <v>1.434633279</v>
          </cell>
          <cell r="M193">
            <v>2.8565629999999999E-3</v>
          </cell>
          <cell r="N193">
            <v>138.60136850000001</v>
          </cell>
          <cell r="O193">
            <v>77.905225450000003</v>
          </cell>
          <cell r="P193">
            <v>4.2942691780000004</v>
          </cell>
          <cell r="Q193">
            <v>39.924686190000003</v>
          </cell>
          <cell r="R193">
            <v>1.4804041E-2</v>
          </cell>
          <cell r="S193">
            <v>1.1486481E-2</v>
          </cell>
          <cell r="T193">
            <v>1.4375120999999999E-2</v>
          </cell>
          <cell r="U193">
            <v>1.2888229739999999</v>
          </cell>
        </row>
        <row r="194">
          <cell r="E194" t="str">
            <v>F6_S5_1_BDOC_NM_B</v>
          </cell>
          <cell r="F194">
            <v>3.031326972</v>
          </cell>
          <cell r="G194">
            <v>0.946793565</v>
          </cell>
          <cell r="H194">
            <v>0.40686570500000002</v>
          </cell>
          <cell r="I194">
            <v>0.13566531400000001</v>
          </cell>
          <cell r="J194">
            <v>0.132706834</v>
          </cell>
          <cell r="K194">
            <v>0.119224312</v>
          </cell>
          <cell r="L194">
            <v>2.111525994</v>
          </cell>
          <cell r="M194">
            <v>2.8456500000000002E-4</v>
          </cell>
          <cell r="N194">
            <v>158.02422200000001</v>
          </cell>
          <cell r="O194">
            <v>88.532203890000005</v>
          </cell>
          <cell r="P194">
            <v>4.3482962479999996</v>
          </cell>
          <cell r="Q194">
            <v>46.209606989999997</v>
          </cell>
          <cell r="R194">
            <v>1.4936191E-2</v>
          </cell>
          <cell r="S194">
            <v>1.1698060999999999E-2</v>
          </cell>
          <cell r="T194">
            <v>1.4587087E-2</v>
          </cell>
          <cell r="U194">
            <v>1.276809098</v>
          </cell>
        </row>
        <row r="195">
          <cell r="E195" t="str">
            <v>F6_S5_1_BDOC_VM_A</v>
          </cell>
          <cell r="F195">
            <v>4.2616806110000001</v>
          </cell>
          <cell r="G195">
            <v>0.73938884400000005</v>
          </cell>
          <cell r="H195">
            <v>0.162143499</v>
          </cell>
          <cell r="I195">
            <v>2.2134569E-2</v>
          </cell>
          <cell r="J195">
            <v>0.11194544100000001</v>
          </cell>
          <cell r="K195">
            <v>0.111693247</v>
          </cell>
          <cell r="L195">
            <v>2.6031142300000001</v>
          </cell>
          <cell r="M195" t="str">
            <v>1.34130535127326e-16</v>
          </cell>
          <cell r="N195">
            <v>129.02700039999999</v>
          </cell>
          <cell r="O195">
            <v>72.176174439999997</v>
          </cell>
          <cell r="P195">
            <v>4.370541104</v>
          </cell>
          <cell r="Q195">
            <v>35.222222219999999</v>
          </cell>
          <cell r="R195">
            <v>1.4993457999999999E-2</v>
          </cell>
          <cell r="S195">
            <v>1.1670247E-2</v>
          </cell>
          <cell r="T195">
            <v>1.4583891999999999E-2</v>
          </cell>
          <cell r="U195">
            <v>1.2847593289999999</v>
          </cell>
        </row>
        <row r="196">
          <cell r="E196" t="str">
            <v>F6_S5_1_BDOC_VM_B</v>
          </cell>
          <cell r="F196">
            <v>3.0882256379999999</v>
          </cell>
          <cell r="G196">
            <v>1.045350679</v>
          </cell>
          <cell r="H196">
            <v>0.219273781</v>
          </cell>
          <cell r="I196">
            <v>9.0448708000000003E-2</v>
          </cell>
          <cell r="J196">
            <v>0.14001999200000001</v>
          </cell>
          <cell r="K196">
            <v>0.121245571</v>
          </cell>
          <cell r="L196">
            <v>2.463093277</v>
          </cell>
          <cell r="M196">
            <v>-5.34E-16</v>
          </cell>
          <cell r="N196">
            <v>164.52628369999999</v>
          </cell>
          <cell r="O196">
            <v>92.846809759999999</v>
          </cell>
          <cell r="P196">
            <v>4.3149124299999997</v>
          </cell>
          <cell r="Q196">
            <v>34.168224299999999</v>
          </cell>
          <cell r="R196">
            <v>1.4791567E-2</v>
          </cell>
          <cell r="S196">
            <v>1.1751406000000001E-2</v>
          </cell>
          <cell r="T196">
            <v>1.4533974999999999E-2</v>
          </cell>
          <cell r="U196">
            <v>1.258706203</v>
          </cell>
        </row>
        <row r="197">
          <cell r="E197" t="str">
            <v>F6_S5_1_DOC_NM_A</v>
          </cell>
          <cell r="F197">
            <v>3.632692553</v>
          </cell>
          <cell r="G197">
            <v>0.96377797300000001</v>
          </cell>
          <cell r="H197">
            <v>0.290786088</v>
          </cell>
          <cell r="I197">
            <v>6.2833006999999996E-2</v>
          </cell>
          <cell r="J197">
            <v>0.17311148700000001</v>
          </cell>
          <cell r="K197">
            <v>0.13919584099999999</v>
          </cell>
          <cell r="L197">
            <v>1.8700442319999999</v>
          </cell>
          <cell r="M197">
            <v>-2.2400000000000001E-17</v>
          </cell>
          <cell r="N197">
            <v>183.59278470000001</v>
          </cell>
          <cell r="O197">
            <v>103.5319011</v>
          </cell>
          <cell r="P197">
            <v>4.2701371789999998</v>
          </cell>
          <cell r="Q197">
            <v>49.243243239999998</v>
          </cell>
          <cell r="R197">
            <v>1.4749772E-2</v>
          </cell>
          <cell r="S197">
            <v>1.1479232000000001E-2</v>
          </cell>
          <cell r="T197">
            <v>1.4326751E-2</v>
          </cell>
          <cell r="U197">
            <v>1.2849093279999999</v>
          </cell>
        </row>
        <row r="198">
          <cell r="E198" t="str">
            <v>F6_S5_1_DOC_NM_B</v>
          </cell>
          <cell r="F198">
            <v>3.1323941560000002</v>
          </cell>
          <cell r="G198">
            <v>1.1878408819999999</v>
          </cell>
          <cell r="H198">
            <v>0.33084798300000001</v>
          </cell>
          <cell r="I198">
            <v>0.246146911</v>
          </cell>
          <cell r="J198">
            <v>0.167033132</v>
          </cell>
          <cell r="K198">
            <v>0.130482715</v>
          </cell>
          <cell r="L198">
            <v>2.2477405340000001</v>
          </cell>
          <cell r="M198">
            <v>3.0160678E-2</v>
          </cell>
          <cell r="N198">
            <v>186.62013590000001</v>
          </cell>
          <cell r="O198">
            <v>106.0526835</v>
          </cell>
          <cell r="P198">
            <v>4.1833280879999997</v>
          </cell>
          <cell r="Q198">
            <v>29.7489083</v>
          </cell>
          <cell r="R198">
            <v>1.4561971E-2</v>
          </cell>
          <cell r="S198">
            <v>1.1281309999999999E-2</v>
          </cell>
          <cell r="T198">
            <v>1.4053089E-2</v>
          </cell>
          <cell r="U198">
            <v>1.2908050579999999</v>
          </cell>
        </row>
        <row r="199">
          <cell r="E199" t="str">
            <v>F6_S5_1_DOC_VM_A</v>
          </cell>
          <cell r="F199">
            <v>2.5324025859999999</v>
          </cell>
          <cell r="G199">
            <v>1.487766725</v>
          </cell>
          <cell r="H199">
            <v>0.52877846399999995</v>
          </cell>
          <cell r="I199">
            <v>0.399407868</v>
          </cell>
          <cell r="J199">
            <v>0.207542271</v>
          </cell>
          <cell r="K199">
            <v>0.198744908</v>
          </cell>
          <cell r="L199">
            <v>2.0900143080000002</v>
          </cell>
          <cell r="M199">
            <v>4.6488326000000003E-2</v>
          </cell>
          <cell r="N199">
            <v>192.3272575</v>
          </cell>
          <cell r="O199">
            <v>115.09855349999999</v>
          </cell>
          <cell r="P199">
            <v>3.57926572</v>
          </cell>
          <cell r="Q199">
            <v>25.72115385</v>
          </cell>
          <cell r="R199">
            <v>1.3075953E-2</v>
          </cell>
          <cell r="S199">
            <v>9.9056530000000004E-3</v>
          </cell>
          <cell r="T199">
            <v>1.2059462E-2</v>
          </cell>
          <cell r="U199">
            <v>1.3200495720000001</v>
          </cell>
        </row>
        <row r="200">
          <cell r="E200" t="str">
            <v>F6_S5_1_DOC_VM_B</v>
          </cell>
          <cell r="F200">
            <v>1.524966979</v>
          </cell>
          <cell r="G200">
            <v>0.73369324999999996</v>
          </cell>
          <cell r="H200">
            <v>0.27919554899999999</v>
          </cell>
          <cell r="I200">
            <v>0.17010917</v>
          </cell>
          <cell r="J200">
            <v>0.11828061199999999</v>
          </cell>
          <cell r="K200">
            <v>0.134987989</v>
          </cell>
          <cell r="L200">
            <v>1.538037901</v>
          </cell>
          <cell r="M200">
            <v>6.9971815000000007E-2</v>
          </cell>
          <cell r="N200">
            <v>84.250492080000001</v>
          </cell>
          <cell r="O200">
            <v>50.701827280000003</v>
          </cell>
          <cell r="P200">
            <v>3.5653763540000001</v>
          </cell>
          <cell r="Q200">
            <v>19.995226729999999</v>
          </cell>
          <cell r="R200">
            <v>1.3012034E-2</v>
          </cell>
          <cell r="S200">
            <v>9.8745010000000008E-3</v>
          </cell>
          <cell r="T200">
            <v>1.2051004000000001E-2</v>
          </cell>
          <cell r="U200">
            <v>1.317740844</v>
          </cell>
        </row>
        <row r="201">
          <cell r="E201" t="str">
            <v>F6_S5_2_BDOC_VM_A</v>
          </cell>
          <cell r="F201">
            <v>3.9040943650000002</v>
          </cell>
          <cell r="G201">
            <v>0.65635385300000004</v>
          </cell>
          <cell r="H201">
            <v>0.24908580399999999</v>
          </cell>
          <cell r="I201">
            <v>1.8769965E-2</v>
          </cell>
          <cell r="J201">
            <v>0.14363214399999999</v>
          </cell>
          <cell r="K201">
            <v>0.113810772</v>
          </cell>
          <cell r="L201">
            <v>2.3034768990000001</v>
          </cell>
          <cell r="M201" t="str">
            <v>3.83671339590782e-16</v>
          </cell>
          <cell r="N201">
            <v>114.88364559999999</v>
          </cell>
          <cell r="O201">
            <v>67.841832120000007</v>
          </cell>
          <cell r="P201">
            <v>3.7493221590000001</v>
          </cell>
          <cell r="Q201">
            <v>23.078125</v>
          </cell>
          <cell r="R201">
            <v>1.3443082E-2</v>
          </cell>
          <cell r="S201">
            <v>1.0311745000000001E-2</v>
          </cell>
          <cell r="T201">
            <v>1.2562365000000001E-2</v>
          </cell>
          <cell r="U201">
            <v>1.3036671179999999</v>
          </cell>
        </row>
        <row r="202">
          <cell r="E202" t="str">
            <v>F6_S5_2_BDOC_VM_B</v>
          </cell>
          <cell r="F202">
            <v>4.9168303450000002</v>
          </cell>
          <cell r="G202">
            <v>0.79922296000000004</v>
          </cell>
          <cell r="H202">
            <v>0.101030703</v>
          </cell>
          <cell r="I202">
            <v>9.8572985000000002E-2</v>
          </cell>
          <cell r="J202">
            <v>0.10480352499999999</v>
          </cell>
          <cell r="K202">
            <v>9.6488557000000003E-2</v>
          </cell>
          <cell r="L202">
            <v>2.0155200629999999</v>
          </cell>
          <cell r="M202">
            <v>1.6018365E-2</v>
          </cell>
          <cell r="N202">
            <v>123.96789200000001</v>
          </cell>
          <cell r="O202">
            <v>71.376848480000007</v>
          </cell>
          <cell r="P202">
            <v>3.967675093</v>
          </cell>
          <cell r="Q202">
            <v>25.287878790000001</v>
          </cell>
          <cell r="R202">
            <v>1.4027638E-2</v>
          </cell>
          <cell r="S202">
            <v>1.0770637E-2</v>
          </cell>
          <cell r="T202">
            <v>1.3254568E-2</v>
          </cell>
          <cell r="U202">
            <v>1.302396366</v>
          </cell>
        </row>
        <row r="203">
          <cell r="E203" t="str">
            <v>F6_S5_2_DOC_VM_A</v>
          </cell>
          <cell r="F203">
            <v>2.5417374540000002</v>
          </cell>
          <cell r="G203">
            <v>0.630287123</v>
          </cell>
          <cell r="H203">
            <v>0.34678568100000001</v>
          </cell>
          <cell r="I203">
            <v>9.2704424999999993E-2</v>
          </cell>
          <cell r="J203">
            <v>0.106087274</v>
          </cell>
          <cell r="K203">
            <v>8.8027229999999998E-2</v>
          </cell>
          <cell r="L203">
            <v>1.5056150740000001</v>
          </cell>
          <cell r="M203">
            <v>6.8686981999999994E-2</v>
          </cell>
          <cell r="N203">
            <v>105.16564</v>
          </cell>
          <cell r="O203">
            <v>61.577704199999999</v>
          </cell>
          <cell r="P203">
            <v>3.8277162389999999</v>
          </cell>
          <cell r="Q203">
            <v>31.483870970000002</v>
          </cell>
          <cell r="R203">
            <v>1.3686415E-2</v>
          </cell>
          <cell r="S203">
            <v>1.062301E-2</v>
          </cell>
          <cell r="T203">
            <v>1.2804991E-2</v>
          </cell>
          <cell r="U203">
            <v>1.2883745820000001</v>
          </cell>
        </row>
        <row r="204">
          <cell r="E204" t="str">
            <v>F6_S5_2_DOC_VM_B</v>
          </cell>
          <cell r="F204">
            <v>2.0663897210000002</v>
          </cell>
          <cell r="G204">
            <v>0.97292485399999995</v>
          </cell>
          <cell r="H204">
            <v>0.29534507700000001</v>
          </cell>
          <cell r="I204">
            <v>0.21173589000000001</v>
          </cell>
          <cell r="J204">
            <v>0.12626591100000001</v>
          </cell>
          <cell r="K204">
            <v>0.122613422</v>
          </cell>
          <cell r="L204">
            <v>1.8851783740000001</v>
          </cell>
          <cell r="M204">
            <v>3.3236149999999999E-2</v>
          </cell>
          <cell r="N204">
            <v>146.65931990000001</v>
          </cell>
          <cell r="O204">
            <v>86.400667970000001</v>
          </cell>
          <cell r="P204">
            <v>3.7432536619999999</v>
          </cell>
          <cell r="Q204">
            <v>32.5</v>
          </cell>
          <cell r="R204">
            <v>1.3509459999999999E-2</v>
          </cell>
          <cell r="S204">
            <v>1.028518E-2</v>
          </cell>
          <cell r="T204">
            <v>1.2539959E-2</v>
          </cell>
          <cell r="U204">
            <v>1.313488024</v>
          </cell>
        </row>
        <row r="205">
          <cell r="E205" t="str">
            <v>F6_S5_3_BDOC_VM_A</v>
          </cell>
          <cell r="F205">
            <v>3.366271035</v>
          </cell>
          <cell r="G205">
            <v>0.486718237</v>
          </cell>
          <cell r="H205">
            <v>0.14772322900000001</v>
          </cell>
          <cell r="I205">
            <v>2.4288738000000001E-2</v>
          </cell>
          <cell r="J205">
            <v>7.9497643000000007E-2</v>
          </cell>
          <cell r="K205">
            <v>7.5555304000000004E-2</v>
          </cell>
          <cell r="L205">
            <v>3.9971267450000001</v>
          </cell>
          <cell r="M205">
            <v>-2.2699999999999999E-16</v>
          </cell>
          <cell r="N205">
            <v>96.746950319999996</v>
          </cell>
          <cell r="O205">
            <v>56.359607789999998</v>
          </cell>
          <cell r="P205">
            <v>3.8442376949999999</v>
          </cell>
          <cell r="Q205">
            <v>25.127659569999999</v>
          </cell>
          <cell r="R205">
            <v>1.3717762999999999E-2</v>
          </cell>
          <cell r="S205">
            <v>1.0564674E-2</v>
          </cell>
          <cell r="T205">
            <v>1.2880111E-2</v>
          </cell>
          <cell r="U205">
            <v>1.2984558310000001</v>
          </cell>
        </row>
        <row r="206">
          <cell r="E206" t="str">
            <v>F6_S5_3_BDOC_VM_B</v>
          </cell>
          <cell r="F206">
            <v>9.1419882870000002</v>
          </cell>
          <cell r="G206">
            <v>0.74904439</v>
          </cell>
          <cell r="H206">
            <v>0.28627656800000001</v>
          </cell>
          <cell r="I206">
            <v>4.7861289000000001E-2</v>
          </cell>
          <cell r="J206">
            <v>9.4857675000000002E-2</v>
          </cell>
          <cell r="K206">
            <v>9.4580939000000003E-2</v>
          </cell>
          <cell r="L206">
            <v>1.455563666</v>
          </cell>
          <cell r="M206" t="str">
            <v>2.69296415402518e-16</v>
          </cell>
          <cell r="N206">
            <v>122.65761139999999</v>
          </cell>
          <cell r="O206">
            <v>72.369152999999997</v>
          </cell>
          <cell r="P206">
            <v>3.728552675</v>
          </cell>
          <cell r="Q206">
            <v>33.158208960000003</v>
          </cell>
          <cell r="R206">
            <v>1.3458885E-2</v>
          </cell>
          <cell r="S206">
            <v>1.0259397999999999E-2</v>
          </cell>
          <cell r="T206">
            <v>1.2514028999999999E-2</v>
          </cell>
          <cell r="U206">
            <v>1.3118591879999999</v>
          </cell>
        </row>
        <row r="207">
          <cell r="E207" t="str">
            <v>F6_S5_3_DOC_VM_A</v>
          </cell>
          <cell r="F207">
            <v>3.3457224550000002</v>
          </cell>
          <cell r="G207">
            <v>0.67657733099999995</v>
          </cell>
          <cell r="H207">
            <v>0.203154112</v>
          </cell>
          <cell r="I207">
            <v>9.1684006999999998E-2</v>
          </cell>
          <cell r="J207">
            <v>9.6562062000000004E-2</v>
          </cell>
          <cell r="K207">
            <v>8.9554698000000002E-2</v>
          </cell>
          <cell r="L207">
            <v>1.5895623839999999</v>
          </cell>
          <cell r="M207">
            <v>2.6266154E-2</v>
          </cell>
          <cell r="N207">
            <v>119.2048303</v>
          </cell>
          <cell r="O207">
            <v>69.814380020000002</v>
          </cell>
          <cell r="P207">
            <v>3.767191977</v>
          </cell>
          <cell r="Q207">
            <v>87.166666669999998</v>
          </cell>
          <cell r="R207">
            <v>1.3661764999999999E-2</v>
          </cell>
          <cell r="S207">
            <v>1.0120072000000001E-2</v>
          </cell>
          <cell r="T207">
            <v>1.2615707E-2</v>
          </cell>
          <cell r="U207">
            <v>1.349967186</v>
          </cell>
        </row>
        <row r="208">
          <cell r="E208" t="str">
            <v>F6_S5_3_DOC_VM_B</v>
          </cell>
          <cell r="F208">
            <v>2.9677600549999998</v>
          </cell>
          <cell r="G208">
            <v>0.788123609</v>
          </cell>
          <cell r="H208">
            <v>0.24200355500000001</v>
          </cell>
          <cell r="I208">
            <v>0.12920816199999999</v>
          </cell>
          <cell r="J208">
            <v>0.112340491</v>
          </cell>
          <cell r="K208">
            <v>0.106243935</v>
          </cell>
          <cell r="L208">
            <v>1.8104144760000001</v>
          </cell>
          <cell r="M208">
            <v>4.1687992E-2</v>
          </cell>
          <cell r="N208">
            <v>126.6860389</v>
          </cell>
          <cell r="O208">
            <v>74.716693329999998</v>
          </cell>
          <cell r="P208">
            <v>3.734308891</v>
          </cell>
          <cell r="Q208">
            <v>30.377659569999999</v>
          </cell>
          <cell r="R208">
            <v>1.3441457E-2</v>
          </cell>
          <cell r="S208">
            <v>1.0275189000000001E-2</v>
          </cell>
          <cell r="T208">
            <v>1.2512944E-2</v>
          </cell>
          <cell r="U208">
            <v>1.308146976</v>
          </cell>
        </row>
        <row r="209">
          <cell r="E209" t="str">
            <v>F6_S5_4_BDOC_VM_A</v>
          </cell>
          <cell r="F209">
            <v>5.5827500309999998</v>
          </cell>
          <cell r="G209">
            <v>0.35863337000000001</v>
          </cell>
          <cell r="H209">
            <v>9.4389268999999998E-2</v>
          </cell>
          <cell r="I209">
            <v>1.8437841E-2</v>
          </cell>
          <cell r="J209">
            <v>7.2768127000000002E-2</v>
          </cell>
          <cell r="K209">
            <v>6.2837707000000007E-2</v>
          </cell>
          <cell r="L209">
            <v>3.4260081690000002</v>
          </cell>
          <cell r="M209" t="str">
            <v>1.00277104359028e-16</v>
          </cell>
          <cell r="N209">
            <v>89.034386729999994</v>
          </cell>
          <cell r="O209">
            <v>51.77855993</v>
          </cell>
          <cell r="P209">
            <v>3.8727298320000001</v>
          </cell>
          <cell r="Q209">
            <v>33.386666669999997</v>
          </cell>
          <cell r="R209">
            <v>1.3744384E-2</v>
          </cell>
          <cell r="S209">
            <v>1.0638208999999999E-2</v>
          </cell>
          <cell r="T209">
            <v>1.2967177E-2</v>
          </cell>
          <cell r="U209">
            <v>1.2919828689999999</v>
          </cell>
        </row>
        <row r="210">
          <cell r="E210" t="str">
            <v>F6_S5_4_BDOC_VM_B</v>
          </cell>
          <cell r="F210">
            <v>3.8047686980000002</v>
          </cell>
          <cell r="G210">
            <v>0.81026023000000003</v>
          </cell>
          <cell r="H210">
            <v>0.26651226099999997</v>
          </cell>
          <cell r="I210">
            <v>8.6063745999999997E-2</v>
          </cell>
          <cell r="J210">
            <v>0.123782317</v>
          </cell>
          <cell r="K210">
            <v>0.107863716</v>
          </cell>
          <cell r="L210">
            <v>2.2799755140000002</v>
          </cell>
          <cell r="M210">
            <v>5.775634E-3</v>
          </cell>
          <cell r="N210">
            <v>131.60589569999999</v>
          </cell>
          <cell r="O210">
            <v>79.429317490000003</v>
          </cell>
          <cell r="P210">
            <v>3.5396880720000001</v>
          </cell>
          <cell r="Q210">
            <v>24.150837989999999</v>
          </cell>
          <cell r="R210">
            <v>1.2819469E-2</v>
          </cell>
          <cell r="S210">
            <v>9.9339360000000008E-3</v>
          </cell>
          <cell r="T210">
            <v>1.1958874E-2</v>
          </cell>
          <cell r="U210">
            <v>1.2904722790000001</v>
          </cell>
        </row>
        <row r="211">
          <cell r="E211" t="str">
            <v>F6_S5_4_DOC_VM_A</v>
          </cell>
          <cell r="F211">
            <v>5.0930203220000001</v>
          </cell>
          <cell r="G211">
            <v>0.63323297199999995</v>
          </cell>
          <cell r="H211">
            <v>0.27890437299999998</v>
          </cell>
          <cell r="I211">
            <v>7.4098980999999994E-2</v>
          </cell>
          <cell r="J211">
            <v>0.128618328</v>
          </cell>
          <cell r="K211">
            <v>8.2504662000000006E-2</v>
          </cell>
          <cell r="L211">
            <v>2.5074264080000002</v>
          </cell>
          <cell r="M211">
            <v>2.6475471E-2</v>
          </cell>
          <cell r="N211">
            <v>105.1853765</v>
          </cell>
          <cell r="O211">
            <v>61.804673299999997</v>
          </cell>
          <cell r="P211">
            <v>3.7111212610000002</v>
          </cell>
          <cell r="Q211">
            <v>38.305882349999997</v>
          </cell>
          <cell r="R211">
            <v>1.3543697E-2</v>
          </cell>
          <cell r="S211">
            <v>1.0154285000000001E-2</v>
          </cell>
          <cell r="T211">
            <v>1.2316526E-2</v>
          </cell>
          <cell r="U211">
            <v>1.333791213</v>
          </cell>
        </row>
        <row r="212">
          <cell r="E212" t="str">
            <v>F6_S5_4_DOC_VM_B</v>
          </cell>
          <cell r="F212">
            <v>8.0818629350000002</v>
          </cell>
          <cell r="G212">
            <v>0.54108736499999999</v>
          </cell>
          <cell r="H212">
            <v>0.524990242</v>
          </cell>
          <cell r="I212">
            <v>1.0250347E-2</v>
          </cell>
          <cell r="J212">
            <v>0.21609615700000001</v>
          </cell>
          <cell r="K212">
            <v>7.7962022000000006E-2</v>
          </cell>
          <cell r="L212">
            <v>2.342239916</v>
          </cell>
          <cell r="M212" t="str">
            <v>4.09176755383294e-16</v>
          </cell>
          <cell r="N212">
            <v>101.9617573</v>
          </cell>
          <cell r="O212">
            <v>58.788286829999997</v>
          </cell>
          <cell r="P212">
            <v>4.0005083240000001</v>
          </cell>
          <cell r="Q212">
            <v>25.433962260000001</v>
          </cell>
          <cell r="R212">
            <v>1.4108928E-2</v>
          </cell>
          <cell r="S212">
            <v>1.0881547E-2</v>
          </cell>
          <cell r="T212">
            <v>1.3386979E-2</v>
          </cell>
          <cell r="U212">
            <v>1.2965921090000001</v>
          </cell>
        </row>
        <row r="213">
          <cell r="E213" t="str">
            <v>F6_S5_5_BDOC_VM_A</v>
          </cell>
          <cell r="F213">
            <v>72.484932360000002</v>
          </cell>
          <cell r="G213">
            <v>0.310035002</v>
          </cell>
          <cell r="H213">
            <v>0.17055394199999999</v>
          </cell>
          <cell r="I213" t="str">
            <v>3.90312782094782e-18</v>
          </cell>
          <cell r="J213">
            <v>7.7685880999999998E-2</v>
          </cell>
          <cell r="K213">
            <v>6.8722619999999998E-2</v>
          </cell>
          <cell r="L213">
            <v>2.7153670939999999</v>
          </cell>
          <cell r="M213">
            <v>-2.1900000000000001E-16</v>
          </cell>
          <cell r="N213">
            <v>77.463348400000001</v>
          </cell>
          <cell r="O213">
            <v>44.766640080000002</v>
          </cell>
          <cell r="P213">
            <v>3.9349148089999999</v>
          </cell>
          <cell r="Q213">
            <v>37.261627910000001</v>
          </cell>
          <cell r="R213">
            <v>1.3953706E-2</v>
          </cell>
          <cell r="S213">
            <v>1.0730435E-2</v>
          </cell>
          <cell r="T213">
            <v>1.3119785E-2</v>
          </cell>
          <cell r="U213">
            <v>1.300385879</v>
          </cell>
        </row>
        <row r="214">
          <cell r="E214" t="str">
            <v>F6_S5_5_BDOC_VM_B</v>
          </cell>
          <cell r="F214">
            <v>7.2086878240000001</v>
          </cell>
          <cell r="G214">
            <v>0.65161658300000003</v>
          </cell>
          <cell r="H214">
            <v>0.170058242</v>
          </cell>
          <cell r="I214">
            <v>5.9919557999999998E-2</v>
          </cell>
          <cell r="J214">
            <v>0.10357290700000001</v>
          </cell>
          <cell r="K214">
            <v>9.7869810000000002E-2</v>
          </cell>
          <cell r="L214">
            <v>1.5248350820000001</v>
          </cell>
          <cell r="M214">
            <v>9.8500170000000008E-3</v>
          </cell>
          <cell r="N214">
            <v>118.3726102</v>
          </cell>
          <cell r="O214">
            <v>70.870279760000003</v>
          </cell>
          <cell r="P214">
            <v>3.6184158420000001</v>
          </cell>
          <cell r="Q214">
            <v>21.67816092</v>
          </cell>
          <cell r="R214">
            <v>1.3012151E-2</v>
          </cell>
          <cell r="S214">
            <v>1.0060786E-2</v>
          </cell>
          <cell r="T214">
            <v>1.2173519000000001E-2</v>
          </cell>
          <cell r="U214">
            <v>1.2933532750000001</v>
          </cell>
        </row>
        <row r="215">
          <cell r="E215" t="str">
            <v>F6_S5_5_DOC_VM_A</v>
          </cell>
          <cell r="F215">
            <v>2.1682275949999998</v>
          </cell>
          <cell r="G215">
            <v>0.67521439999999999</v>
          </cell>
          <cell r="H215">
            <v>0.29873071299999998</v>
          </cell>
          <cell r="I215">
            <v>0.12507026199999999</v>
          </cell>
          <cell r="J215">
            <v>0.105121109</v>
          </cell>
          <cell r="K215">
            <v>7.9957545000000005E-2</v>
          </cell>
          <cell r="L215">
            <v>2.364504326</v>
          </cell>
          <cell r="M215">
            <v>1.9058327999999999E-2</v>
          </cell>
          <cell r="N215">
            <v>108.6622799</v>
          </cell>
          <cell r="O215">
            <v>64.59080127</v>
          </cell>
          <cell r="P215">
            <v>3.6213183729999998</v>
          </cell>
          <cell r="Q215">
            <v>24.829787230000001</v>
          </cell>
          <cell r="R215">
            <v>1.330276E-2</v>
          </cell>
          <cell r="S215">
            <v>9.9240319999999993E-3</v>
          </cell>
          <cell r="T215">
            <v>1.2071643E-2</v>
          </cell>
          <cell r="U215">
            <v>1.340459243</v>
          </cell>
        </row>
        <row r="216">
          <cell r="E216" t="str">
            <v>F6_S5_5_DOC_VM_B</v>
          </cell>
          <cell r="F216">
            <v>4.26892724</v>
          </cell>
          <cell r="G216">
            <v>0.62293678100000005</v>
          </cell>
          <cell r="H216">
            <v>0.122488163</v>
          </cell>
          <cell r="I216">
            <v>0.144289783</v>
          </cell>
          <cell r="J216">
            <v>8.1769805000000001E-2</v>
          </cell>
          <cell r="K216">
            <v>6.9416222999999999E-2</v>
          </cell>
          <cell r="L216">
            <v>2.437491096</v>
          </cell>
          <cell r="M216">
            <v>3.7464785E-2</v>
          </cell>
          <cell r="N216">
            <v>95.256848829999996</v>
          </cell>
          <cell r="O216">
            <v>55.56028182</v>
          </cell>
          <cell r="P216">
            <v>3.8228494739999999</v>
          </cell>
          <cell r="Q216">
            <v>28.59385666</v>
          </cell>
          <cell r="R216">
            <v>1.3756953000000001E-2</v>
          </cell>
          <cell r="S216">
            <v>1.0389725000000001E-2</v>
          </cell>
          <cell r="T216">
            <v>1.2756172E-2</v>
          </cell>
          <cell r="U216">
            <v>1.32409208</v>
          </cell>
        </row>
        <row r="217">
          <cell r="E217" t="str">
            <v>F6_S6_1_BDOC_NM_A</v>
          </cell>
          <cell r="F217">
            <v>2.953896104</v>
          </cell>
          <cell r="G217">
            <v>0.29248380200000001</v>
          </cell>
          <cell r="H217">
            <v>8.8773008E-2</v>
          </cell>
          <cell r="I217">
            <v>3.5808952999999998E-2</v>
          </cell>
          <cell r="J217">
            <v>5.9437164000000001E-2</v>
          </cell>
          <cell r="K217">
            <v>7.0205860999999994E-2</v>
          </cell>
          <cell r="L217">
            <v>2.4628318579999999</v>
          </cell>
          <cell r="M217">
            <v>-1.2999999999999999E-16</v>
          </cell>
          <cell r="N217" t="str">
            <v>NA</v>
          </cell>
          <cell r="O217" t="str">
            <v>NA</v>
          </cell>
          <cell r="P217" t="str">
            <v>NA</v>
          </cell>
          <cell r="Q217" t="str">
            <v>NA</v>
          </cell>
          <cell r="R217" t="str">
            <v>NA</v>
          </cell>
          <cell r="S217" t="str">
            <v>NA</v>
          </cell>
          <cell r="T217" t="str">
            <v>NA</v>
          </cell>
          <cell r="U217" t="str">
            <v>NA</v>
          </cell>
        </row>
        <row r="218">
          <cell r="E218" t="str">
            <v>F6_S6_1_BDOC_NM_B</v>
          </cell>
          <cell r="F218">
            <v>2.1492671419999998</v>
          </cell>
          <cell r="G218">
            <v>1.0283027570000001</v>
          </cell>
          <cell r="H218">
            <v>0.37052564100000002</v>
          </cell>
          <cell r="I218">
            <v>0.15277343400000001</v>
          </cell>
          <cell r="J218">
            <v>0.136479768</v>
          </cell>
          <cell r="K218">
            <v>0.1248996</v>
          </cell>
          <cell r="L218">
            <v>1.7713328559999999</v>
          </cell>
          <cell r="M218">
            <v>3.1966067000000001E-2</v>
          </cell>
          <cell r="N218">
            <v>159.52748109999999</v>
          </cell>
          <cell r="O218">
            <v>89.667049399999996</v>
          </cell>
          <cell r="P218">
            <v>4.3096627380000001</v>
          </cell>
          <cell r="Q218">
            <v>83.707692309999999</v>
          </cell>
          <cell r="R218">
            <v>1.4806813E-2</v>
          </cell>
          <cell r="S218">
            <v>1.1606408E-2</v>
          </cell>
          <cell r="T218">
            <v>1.4428302E-2</v>
          </cell>
          <cell r="U218">
            <v>1.2757446640000001</v>
          </cell>
        </row>
        <row r="219">
          <cell r="E219" t="str">
            <v>F6_S6_1_BDOC_VM_A</v>
          </cell>
          <cell r="F219">
            <v>6.7115312559999998</v>
          </cell>
          <cell r="G219">
            <v>0.69218438699999996</v>
          </cell>
          <cell r="H219">
            <v>0.12343088100000001</v>
          </cell>
          <cell r="I219">
            <v>2.9229844000000001E-2</v>
          </cell>
          <cell r="J219">
            <v>8.4680009000000001E-2</v>
          </cell>
          <cell r="K219">
            <v>9.7069987999999996E-2</v>
          </cell>
          <cell r="L219">
            <v>2.7271707150000002</v>
          </cell>
          <cell r="M219">
            <v>-5.6000000000000003E-16</v>
          </cell>
          <cell r="N219">
            <v>122.07977219999999</v>
          </cell>
          <cell r="O219">
            <v>67.738764029999999</v>
          </cell>
          <cell r="P219">
            <v>4.61088685</v>
          </cell>
          <cell r="Q219">
            <v>61.323529409999999</v>
          </cell>
          <cell r="R219">
            <v>1.5175894000000001E-2</v>
          </cell>
          <cell r="S219">
            <v>1.2828015999999999E-2</v>
          </cell>
          <cell r="T219">
            <v>1.5215396000000001E-2</v>
          </cell>
          <cell r="U219">
            <v>1.1830274119999999</v>
          </cell>
        </row>
        <row r="220">
          <cell r="E220" t="str">
            <v>F6_S6_1_BDOC_VM_B</v>
          </cell>
          <cell r="F220">
            <v>2.8133848129999999</v>
          </cell>
          <cell r="G220">
            <v>0.32981130800000003</v>
          </cell>
          <cell r="H220">
            <v>0.14706319500000001</v>
          </cell>
          <cell r="I220">
            <v>1.6411920999999999E-2</v>
          </cell>
          <cell r="J220">
            <v>8.1427898999999998E-2</v>
          </cell>
          <cell r="K220">
            <v>8.9404711999999997E-2</v>
          </cell>
          <cell r="L220">
            <v>2.1830201809999998</v>
          </cell>
          <cell r="M220" t="str">
            <v>1.24701776436746e-16</v>
          </cell>
          <cell r="N220" t="str">
            <v>NA</v>
          </cell>
          <cell r="O220" t="str">
            <v>NA</v>
          </cell>
          <cell r="P220" t="str">
            <v>NA</v>
          </cell>
          <cell r="Q220" t="str">
            <v>NA</v>
          </cell>
          <cell r="R220" t="str">
            <v>NA</v>
          </cell>
          <cell r="S220" t="str">
            <v>NA</v>
          </cell>
          <cell r="T220" t="str">
            <v>NA</v>
          </cell>
          <cell r="U220" t="str">
            <v>NA</v>
          </cell>
        </row>
        <row r="221">
          <cell r="E221" t="str">
            <v>F6_S6_1_DOC_NM_A</v>
          </cell>
          <cell r="F221">
            <v>5.1072069850000004</v>
          </cell>
          <cell r="G221">
            <v>1.1102148570000001</v>
          </cell>
          <cell r="H221">
            <v>0.25684788800000002</v>
          </cell>
          <cell r="I221">
            <v>0.27711924799999998</v>
          </cell>
          <cell r="J221">
            <v>0.16205491399999999</v>
          </cell>
          <cell r="K221">
            <v>0.13245278599999999</v>
          </cell>
          <cell r="L221">
            <v>2.0750297639999999</v>
          </cell>
          <cell r="M221">
            <v>1.0664369999999999E-2</v>
          </cell>
          <cell r="N221">
            <v>180.18934469999999</v>
          </cell>
          <cell r="O221">
            <v>101.7632964</v>
          </cell>
          <cell r="P221">
            <v>4.2473509930000004</v>
          </cell>
          <cell r="Q221">
            <v>69.631284919999999</v>
          </cell>
          <cell r="R221">
            <v>1.4671788E-2</v>
          </cell>
          <cell r="S221">
            <v>1.1524869E-2</v>
          </cell>
          <cell r="T221">
            <v>1.4227241E-2</v>
          </cell>
          <cell r="U221">
            <v>1.2730546410000001</v>
          </cell>
        </row>
        <row r="222">
          <cell r="E222" t="str">
            <v>F6_S6_1_DOC_NM_B</v>
          </cell>
          <cell r="F222">
            <v>4.0976447499999997</v>
          </cell>
          <cell r="G222">
            <v>0.33567293399999998</v>
          </cell>
          <cell r="H222">
            <v>0.139272178</v>
          </cell>
          <cell r="I222">
            <v>6.1956549E-2</v>
          </cell>
          <cell r="J222">
            <v>9.5803502999999998E-2</v>
          </cell>
          <cell r="K222">
            <v>9.2662323000000005E-2</v>
          </cell>
          <cell r="L222">
            <v>1.6582215600000001</v>
          </cell>
          <cell r="M222">
            <v>-6.2599999999999997E-17</v>
          </cell>
          <cell r="N222" t="str">
            <v>NA</v>
          </cell>
          <cell r="O222" t="str">
            <v>NA</v>
          </cell>
          <cell r="P222" t="str">
            <v>NA</v>
          </cell>
          <cell r="Q222" t="str">
            <v>NA</v>
          </cell>
          <cell r="R222" t="str">
            <v>NA</v>
          </cell>
          <cell r="S222" t="str">
            <v>NA</v>
          </cell>
          <cell r="T222" t="str">
            <v>NA</v>
          </cell>
          <cell r="U222" t="str">
            <v>NA</v>
          </cell>
        </row>
        <row r="223">
          <cell r="E223" t="str">
            <v>F6_S6_1_DOC_VM_A</v>
          </cell>
          <cell r="F223">
            <v>2.939884948</v>
          </cell>
          <cell r="G223">
            <v>1.16816746</v>
          </cell>
          <cell r="H223">
            <v>0.41699740400000002</v>
          </cell>
          <cell r="I223">
            <v>0.109716019</v>
          </cell>
          <cell r="J223">
            <v>0.14006540200000001</v>
          </cell>
          <cell r="K223">
            <v>0.13287067299999999</v>
          </cell>
          <cell r="L223">
            <v>1.8292602419999999</v>
          </cell>
          <cell r="M223">
            <v>4.0584810000000001E-3</v>
          </cell>
          <cell r="N223">
            <v>175.82320480000001</v>
          </cell>
          <cell r="O223">
            <v>102.80823150000001</v>
          </cell>
          <cell r="P223">
            <v>3.8458685689999998</v>
          </cell>
          <cell r="Q223">
            <v>25.691126279999999</v>
          </cell>
          <cell r="R223">
            <v>1.3711180999999999E-2</v>
          </cell>
          <cell r="S223">
            <v>1.0544628E-2</v>
          </cell>
          <cell r="T223">
            <v>1.30314E-2</v>
          </cell>
          <cell r="U223">
            <v>1.300300163</v>
          </cell>
        </row>
        <row r="224">
          <cell r="E224" t="str">
            <v>F6_S6_1_DOC_VM_B</v>
          </cell>
          <cell r="F224">
            <v>3.18905744</v>
          </cell>
          <cell r="G224">
            <v>1.0241640839999999</v>
          </cell>
          <cell r="H224">
            <v>0.32419343299999998</v>
          </cell>
          <cell r="I224">
            <v>6.2703485000000003E-2</v>
          </cell>
          <cell r="J224">
            <v>0.15276284600000001</v>
          </cell>
          <cell r="K224">
            <v>0.13881102000000001</v>
          </cell>
          <cell r="L224">
            <v>1.697996058</v>
          </cell>
          <cell r="M224">
            <v>5.3546500000000005E-4</v>
          </cell>
          <cell r="N224">
            <v>154.00127689999999</v>
          </cell>
          <cell r="O224">
            <v>89.137454829999996</v>
          </cell>
          <cell r="P224">
            <v>4.0091121300000001</v>
          </cell>
          <cell r="Q224">
            <v>35.464705879999997</v>
          </cell>
          <cell r="R224">
            <v>1.4053471E-2</v>
          </cell>
          <cell r="S224">
            <v>1.0990471999999999E-2</v>
          </cell>
          <cell r="T224">
            <v>1.3581075999999999E-2</v>
          </cell>
          <cell r="U224">
            <v>1.278695854</v>
          </cell>
        </row>
        <row r="225">
          <cell r="E225" t="str">
            <v>F6_S6_2_BDOC_VM_A</v>
          </cell>
          <cell r="F225">
            <v>3.5809052640000001</v>
          </cell>
          <cell r="G225">
            <v>0.57392748100000002</v>
          </cell>
          <cell r="H225">
            <v>9.4436188000000004E-2</v>
          </cell>
          <cell r="I225">
            <v>2.5821062999999998E-2</v>
          </cell>
          <cell r="J225">
            <v>0.10242356599999999</v>
          </cell>
          <cell r="K225">
            <v>9.4471371999999998E-2</v>
          </cell>
          <cell r="L225">
            <v>2.0021404440000001</v>
          </cell>
          <cell r="M225">
            <v>1.3999029E-2</v>
          </cell>
          <cell r="N225">
            <v>118.3835749</v>
          </cell>
          <cell r="O225">
            <v>68.210245740000005</v>
          </cell>
          <cell r="P225">
            <v>3.963590392</v>
          </cell>
          <cell r="Q225">
            <v>30.02173913</v>
          </cell>
          <cell r="R225">
            <v>1.4088247E-2</v>
          </cell>
          <cell r="S225">
            <v>1.0766906999999999E-2</v>
          </cell>
          <cell r="T225">
            <v>1.3216069E-2</v>
          </cell>
          <cell r="U225">
            <v>1.308476666</v>
          </cell>
        </row>
        <row r="226">
          <cell r="E226" t="str">
            <v>F6_S6_2_BDOC_VM_B</v>
          </cell>
          <cell r="F226">
            <v>9.7601068059999996</v>
          </cell>
          <cell r="G226">
            <v>0.93626428699999997</v>
          </cell>
          <cell r="H226">
            <v>0.204764003</v>
          </cell>
          <cell r="I226">
            <v>3.8966824999999997E-2</v>
          </cell>
          <cell r="J226">
            <v>0.124410723</v>
          </cell>
          <cell r="K226">
            <v>0.125893651</v>
          </cell>
          <cell r="L226">
            <v>1.6376510790000001</v>
          </cell>
          <cell r="M226">
            <v>1.1139336999999999E-2</v>
          </cell>
          <cell r="N226">
            <v>140.9489088</v>
          </cell>
          <cell r="O226">
            <v>83.038893740000006</v>
          </cell>
          <cell r="P226">
            <v>3.7638272100000001</v>
          </cell>
          <cell r="Q226">
            <v>22.759493670000001</v>
          </cell>
          <cell r="R226">
            <v>1.3474821999999999E-2</v>
          </cell>
          <cell r="S226">
            <v>1.0393447E-2</v>
          </cell>
          <cell r="T226">
            <v>1.2658037E-2</v>
          </cell>
          <cell r="U226">
            <v>1.296472963</v>
          </cell>
        </row>
        <row r="227">
          <cell r="E227" t="str">
            <v>F6_S6_2_DOC_VM_A</v>
          </cell>
          <cell r="F227">
            <v>2.7663656470000002</v>
          </cell>
          <cell r="G227">
            <v>0.82474068899999997</v>
          </cell>
          <cell r="H227">
            <v>0.33177009400000002</v>
          </cell>
          <cell r="I227">
            <v>0.141774712</v>
          </cell>
          <cell r="J227">
            <v>0.118010083</v>
          </cell>
          <cell r="K227">
            <v>0.115480714</v>
          </cell>
          <cell r="L227">
            <v>1.6425543680000001</v>
          </cell>
          <cell r="M227">
            <v>2.4432954999999999E-2</v>
          </cell>
          <cell r="N227">
            <v>131.1113881</v>
          </cell>
          <cell r="O227">
            <v>77.046690150000003</v>
          </cell>
          <cell r="P227">
            <v>3.755673737</v>
          </cell>
          <cell r="Q227">
            <v>15.544854880000001</v>
          </cell>
          <cell r="R227">
            <v>1.3574724999999999E-2</v>
          </cell>
          <cell r="S227">
            <v>1.0276584E-2</v>
          </cell>
          <cell r="T227">
            <v>1.2559492E-2</v>
          </cell>
          <cell r="U227">
            <v>1.320937426</v>
          </cell>
        </row>
        <row r="228">
          <cell r="E228" t="str">
            <v>F6_S6_2_DOC_VM_B</v>
          </cell>
          <cell r="F228">
            <v>3.1198178740000002</v>
          </cell>
          <cell r="G228">
            <v>0.91937761100000004</v>
          </cell>
          <cell r="H228">
            <v>0.25981585899999998</v>
          </cell>
          <cell r="I228">
            <v>0.14451752400000001</v>
          </cell>
          <cell r="J228">
            <v>0.108953429</v>
          </cell>
          <cell r="K228">
            <v>0.114616467</v>
          </cell>
          <cell r="L228">
            <v>1.733704157</v>
          </cell>
          <cell r="M228">
            <v>5.2640924999999998E-2</v>
          </cell>
          <cell r="N228">
            <v>135.72533010000001</v>
          </cell>
          <cell r="O228">
            <v>78.989633380000001</v>
          </cell>
          <cell r="P228">
            <v>3.8536002210000002</v>
          </cell>
          <cell r="Q228">
            <v>58.82914573</v>
          </cell>
          <cell r="R228">
            <v>1.3827153E-2</v>
          </cell>
          <cell r="S228">
            <v>1.0429215E-2</v>
          </cell>
          <cell r="T228">
            <v>1.2850165E-2</v>
          </cell>
          <cell r="U228">
            <v>1.325809625</v>
          </cell>
        </row>
        <row r="229">
          <cell r="E229" t="str">
            <v>F6_S6_3_BDOC_VM_A</v>
          </cell>
          <cell r="F229">
            <v>4.2650990679999996</v>
          </cell>
          <cell r="G229">
            <v>0.68991303599999998</v>
          </cell>
          <cell r="H229">
            <v>0.131714321</v>
          </cell>
          <cell r="I229">
            <v>6.0505041000000002E-2</v>
          </cell>
          <cell r="J229">
            <v>7.9773792999999996E-2</v>
          </cell>
          <cell r="K229">
            <v>9.6158487000000001E-2</v>
          </cell>
          <cell r="L229">
            <v>1.287851174</v>
          </cell>
          <cell r="M229">
            <v>4.4997479999999996E-3</v>
          </cell>
          <cell r="N229">
            <v>109.0592018</v>
          </cell>
          <cell r="O229">
            <v>64.68838701</v>
          </cell>
          <cell r="P229">
            <v>3.6886317169999998</v>
          </cell>
          <cell r="Q229">
            <v>26.080310879999999</v>
          </cell>
          <cell r="R229">
            <v>1.3313083E-2</v>
          </cell>
          <cell r="S229">
            <v>1.0166278000000001E-2</v>
          </cell>
          <cell r="T229">
            <v>1.2421046999999999E-2</v>
          </cell>
          <cell r="U229">
            <v>1.309533662</v>
          </cell>
        </row>
        <row r="230">
          <cell r="E230" t="str">
            <v>F6_S6_3_BDOC_VM_B</v>
          </cell>
          <cell r="F230">
            <v>2.8322065539999999</v>
          </cell>
          <cell r="G230">
            <v>0.56837932899999999</v>
          </cell>
          <cell r="H230">
            <v>0.12760932999999999</v>
          </cell>
          <cell r="I230">
            <v>7.9692901999999996E-2</v>
          </cell>
          <cell r="J230">
            <v>7.8208284000000003E-2</v>
          </cell>
          <cell r="K230">
            <v>9.5806675999999993E-2</v>
          </cell>
          <cell r="L230">
            <v>2.4684947269999999</v>
          </cell>
          <cell r="M230">
            <v>4.6014979999999999E-3</v>
          </cell>
          <cell r="N230">
            <v>101.8477245</v>
          </cell>
          <cell r="O230">
            <v>59.894624149999999</v>
          </cell>
          <cell r="P230">
            <v>3.749563561</v>
          </cell>
          <cell r="Q230">
            <v>21.653301890000002</v>
          </cell>
          <cell r="R230">
            <v>1.347307E-2</v>
          </cell>
          <cell r="S230">
            <v>1.0351205E-2</v>
          </cell>
          <cell r="T230">
            <v>1.2511202000000001E-2</v>
          </cell>
          <cell r="U230">
            <v>1.301594379</v>
          </cell>
        </row>
        <row r="231">
          <cell r="E231" t="str">
            <v>F6_S6_3_DOC_VM_A</v>
          </cell>
          <cell r="F231">
            <v>1.5766328080000001</v>
          </cell>
          <cell r="G231">
            <v>0.80906002799999999</v>
          </cell>
          <cell r="H231">
            <v>0.32461309599999999</v>
          </cell>
          <cell r="I231">
            <v>0.19624762600000001</v>
          </cell>
          <cell r="J231">
            <v>9.9083402000000001E-2</v>
          </cell>
          <cell r="K231">
            <v>0.107748765</v>
          </cell>
          <cell r="L231">
            <v>2.0014193229999999</v>
          </cell>
          <cell r="M231">
            <v>3.3349371000000003E-2</v>
          </cell>
          <cell r="N231">
            <v>127.8252703</v>
          </cell>
          <cell r="O231">
            <v>75.994079819999996</v>
          </cell>
          <cell r="P231">
            <v>3.6240362259999999</v>
          </cell>
          <cell r="Q231">
            <v>30.255528259999998</v>
          </cell>
          <cell r="R231">
            <v>1.3276678E-2</v>
          </cell>
          <cell r="S231">
            <v>9.9809389999999994E-3</v>
          </cell>
          <cell r="T231">
            <v>1.210317E-2</v>
          </cell>
          <cell r="U231">
            <v>1.3302033630000001</v>
          </cell>
        </row>
        <row r="232">
          <cell r="E232" t="str">
            <v>F6_S6_3_DOC_VM_B</v>
          </cell>
          <cell r="F232">
            <v>2.843931145</v>
          </cell>
          <cell r="G232">
            <v>0.41851343600000002</v>
          </cell>
          <cell r="H232">
            <v>0.138703729</v>
          </cell>
          <cell r="I232">
            <v>6.8239762999999995E-2</v>
          </cell>
          <cell r="J232">
            <v>7.5497830000000002E-2</v>
          </cell>
          <cell r="K232">
            <v>8.6289234000000006E-2</v>
          </cell>
          <cell r="L232">
            <v>3.0651995990000001</v>
          </cell>
          <cell r="M232">
            <v>6.1229585000000003E-2</v>
          </cell>
          <cell r="N232">
            <v>29.029019210000001</v>
          </cell>
          <cell r="O232">
            <v>17.40096449</v>
          </cell>
          <cell r="P232">
            <v>3.6832374689999998</v>
          </cell>
          <cell r="Q232">
            <v>23.225000000000001</v>
          </cell>
          <cell r="R232">
            <v>1.2986638999999999E-2</v>
          </cell>
          <cell r="S232">
            <v>1.0061809999999999E-2</v>
          </cell>
          <cell r="T232">
            <v>1.2383951000000001E-2</v>
          </cell>
          <cell r="U232">
            <v>1.2906861350000001</v>
          </cell>
        </row>
        <row r="233">
          <cell r="E233" t="str">
            <v>F6_S6_4_BDOC_VM_A</v>
          </cell>
          <cell r="F233">
            <v>4.8040279139999997</v>
          </cell>
          <cell r="G233">
            <v>0.53009367699999999</v>
          </cell>
          <cell r="H233">
            <v>0.252868694</v>
          </cell>
          <cell r="I233" t="str">
            <v>2.8421709430404e-14</v>
          </cell>
          <cell r="J233">
            <v>0.101311448</v>
          </cell>
          <cell r="K233">
            <v>8.7326042000000006E-2</v>
          </cell>
          <cell r="L233">
            <v>3.0550095989999999</v>
          </cell>
          <cell r="M233">
            <v>-6.31E-16</v>
          </cell>
          <cell r="N233">
            <v>108.2554899</v>
          </cell>
          <cell r="O233">
            <v>64.851760909999996</v>
          </cell>
          <cell r="P233">
            <v>3.6314664539999999</v>
          </cell>
          <cell r="Q233">
            <v>21.822033900000001</v>
          </cell>
          <cell r="R233">
            <v>1.3040446000000001E-2</v>
          </cell>
          <cell r="S233">
            <v>1.0100914000000001E-2</v>
          </cell>
          <cell r="T233">
            <v>1.2257343E-2</v>
          </cell>
          <cell r="U233">
            <v>1.2910163729999999</v>
          </cell>
        </row>
        <row r="234">
          <cell r="E234" t="str">
            <v>F6_S6_4_BDOC_VM_B</v>
          </cell>
          <cell r="F234">
            <v>16.45735397</v>
          </cell>
          <cell r="G234">
            <v>0.37969866000000002</v>
          </cell>
          <cell r="H234">
            <v>8.3053787000000004E-2</v>
          </cell>
          <cell r="I234">
            <v>3.2228318999999998E-2</v>
          </cell>
          <cell r="J234">
            <v>8.5697074999999998E-2</v>
          </cell>
          <cell r="K234">
            <v>8.3341437000000004E-2</v>
          </cell>
          <cell r="L234">
            <v>2.6761347130000002</v>
          </cell>
          <cell r="M234">
            <v>-9.0200000000000006E-16</v>
          </cell>
          <cell r="N234">
            <v>89.93678079</v>
          </cell>
          <cell r="O234">
            <v>52.680953989999999</v>
          </cell>
          <cell r="P234">
            <v>3.8056253139999998</v>
          </cell>
          <cell r="Q234">
            <v>31.492000000000001</v>
          </cell>
          <cell r="R234">
            <v>1.3535673E-2</v>
          </cell>
          <cell r="S234">
            <v>1.0472977E-2</v>
          </cell>
          <cell r="T234">
            <v>1.2727038E-2</v>
          </cell>
          <cell r="U234">
            <v>1.292437952</v>
          </cell>
        </row>
        <row r="235">
          <cell r="E235" t="str">
            <v>F6_S6_4_DOC_VM_A</v>
          </cell>
          <cell r="F235">
            <v>3.6888805439999999</v>
          </cell>
          <cell r="G235">
            <v>0.47048843800000001</v>
          </cell>
          <cell r="H235">
            <v>0.167158535</v>
          </cell>
          <cell r="I235">
            <v>0.113822646</v>
          </cell>
          <cell r="J235">
            <v>8.2872978E-2</v>
          </cell>
          <cell r="K235">
            <v>6.6720535999999997E-2</v>
          </cell>
          <cell r="L235">
            <v>2.0091768550000002</v>
          </cell>
          <cell r="M235">
            <v>2.6745786000000001E-2</v>
          </cell>
          <cell r="N235">
            <v>95.461888549999998</v>
          </cell>
          <cell r="O235">
            <v>56.17978686</v>
          </cell>
          <cell r="P235">
            <v>3.7015693660000002</v>
          </cell>
          <cell r="Q235">
            <v>47.854838710000003</v>
          </cell>
          <cell r="R235">
            <v>1.3585468E-2</v>
          </cell>
          <cell r="S235">
            <v>1.0093988E-2</v>
          </cell>
          <cell r="T235">
            <v>1.2294981999999999E-2</v>
          </cell>
          <cell r="U235">
            <v>1.3458970619999999</v>
          </cell>
        </row>
        <row r="236">
          <cell r="E236" t="str">
            <v>F6_S6_4_DOC_VM_B</v>
          </cell>
          <cell r="F236" t="str">
            <v>Inf</v>
          </cell>
          <cell r="G236">
            <v>0.36906783100000001</v>
          </cell>
          <cell r="H236">
            <v>0.11179618600000001</v>
          </cell>
          <cell r="I236">
            <v>2.4641799999999998E-3</v>
          </cell>
          <cell r="J236">
            <v>8.3368254000000003E-2</v>
          </cell>
          <cell r="K236">
            <v>6.2297400000000003E-2</v>
          </cell>
          <cell r="L236">
            <v>3.357134448</v>
          </cell>
          <cell r="M236">
            <v>0.15235194899999999</v>
          </cell>
          <cell r="N236">
            <v>84.068478209999995</v>
          </cell>
          <cell r="O236">
            <v>48.792874589999997</v>
          </cell>
          <cell r="P236">
            <v>3.9278184110000001</v>
          </cell>
          <cell r="Q236">
            <v>46.263513510000003</v>
          </cell>
          <cell r="R236">
            <v>1.3903795E-2</v>
          </cell>
          <cell r="S236">
            <v>1.0813629999999999E-2</v>
          </cell>
          <cell r="T236">
            <v>1.3167959999999999E-2</v>
          </cell>
          <cell r="U236">
            <v>1.28576574</v>
          </cell>
        </row>
        <row r="237">
          <cell r="E237" t="str">
            <v>F6_S6_5_BDOC_VM_A</v>
          </cell>
          <cell r="F237">
            <v>5.2319784120000001</v>
          </cell>
          <cell r="G237">
            <v>0.31530570899999999</v>
          </cell>
          <cell r="H237">
            <v>0.232634544</v>
          </cell>
          <cell r="I237">
            <v>1.8408358E-2</v>
          </cell>
          <cell r="J237">
            <v>0.107130182</v>
          </cell>
          <cell r="K237">
            <v>5.2701692000000001E-2</v>
          </cell>
          <cell r="L237">
            <v>3.6177504030000001</v>
          </cell>
          <cell r="M237">
            <v>-9.040000000000001E-16</v>
          </cell>
          <cell r="N237">
            <v>69.979946850000005</v>
          </cell>
          <cell r="O237">
            <v>39.885159690000002</v>
          </cell>
          <cell r="P237">
            <v>4.0798063009999996</v>
          </cell>
          <cell r="Q237">
            <v>-139.36842110000001</v>
          </cell>
          <cell r="R237">
            <v>1.4270914000000001E-2</v>
          </cell>
          <cell r="S237">
            <v>1.1113774E-2</v>
          </cell>
          <cell r="T237">
            <v>1.3570721000000001E-2</v>
          </cell>
          <cell r="U237">
            <v>1.284074546</v>
          </cell>
        </row>
        <row r="238">
          <cell r="E238" t="str">
            <v>F6_S6_5_BDOC_VM_B</v>
          </cell>
          <cell r="F238">
            <v>6.5172211830000002</v>
          </cell>
          <cell r="G238">
            <v>0.87175640300000001</v>
          </cell>
          <cell r="H238">
            <v>0.35786326899999998</v>
          </cell>
          <cell r="I238">
            <v>4.6696418000000003E-2</v>
          </cell>
          <cell r="J238">
            <v>0.143855341</v>
          </cell>
          <cell r="K238">
            <v>0.11506037199999999</v>
          </cell>
          <cell r="L238">
            <v>2.2257677</v>
          </cell>
          <cell r="M238">
            <v>2.040708E-3</v>
          </cell>
          <cell r="N238">
            <v>129.0905956</v>
          </cell>
          <cell r="O238">
            <v>77.190327600000003</v>
          </cell>
          <cell r="P238">
            <v>3.6265930329999998</v>
          </cell>
          <cell r="Q238">
            <v>22.341772150000001</v>
          </cell>
          <cell r="R238">
            <v>1.3104302999999999E-2</v>
          </cell>
          <cell r="S238">
            <v>1.0047415000000001E-2</v>
          </cell>
          <cell r="T238">
            <v>1.2206280999999999E-2</v>
          </cell>
          <cell r="U238">
            <v>1.304246193</v>
          </cell>
        </row>
        <row r="239">
          <cell r="E239" t="str">
            <v>F6_S6_5_DOC_VM_A</v>
          </cell>
          <cell r="F239">
            <v>7.6811245430000001</v>
          </cell>
          <cell r="G239">
            <v>0.47880514299999999</v>
          </cell>
          <cell r="H239">
            <v>0.19979807199999999</v>
          </cell>
          <cell r="I239">
            <v>6.2806260000000003E-2</v>
          </cell>
          <cell r="J239">
            <v>0.111044165</v>
          </cell>
          <cell r="K239">
            <v>7.3667124E-2</v>
          </cell>
          <cell r="L239">
            <v>1.947927645</v>
          </cell>
          <cell r="M239">
            <v>8.6141510000000004E-3</v>
          </cell>
          <cell r="N239">
            <v>93.468507740000007</v>
          </cell>
          <cell r="O239">
            <v>54.002199249999997</v>
          </cell>
          <cell r="P239">
            <v>3.949432828</v>
          </cell>
          <cell r="Q239">
            <v>16.626760560000001</v>
          </cell>
          <cell r="R239">
            <v>1.3984946999999999E-2</v>
          </cell>
          <cell r="S239">
            <v>1.1127140000000001E-2</v>
          </cell>
          <cell r="T239">
            <v>1.3027554E-2</v>
          </cell>
          <cell r="U239">
            <v>1.2568321419999999</v>
          </cell>
        </row>
        <row r="240">
          <cell r="E240" t="str">
            <v>F6_S6_5_DOC_VM_B</v>
          </cell>
          <cell r="F240">
            <v>2.3227834550000002</v>
          </cell>
          <cell r="G240">
            <v>0.51018705499999994</v>
          </cell>
          <cell r="H240">
            <v>0.26401363799999999</v>
          </cell>
          <cell r="I240">
            <v>0.105722837</v>
          </cell>
          <cell r="J240">
            <v>0.118359837</v>
          </cell>
          <cell r="K240">
            <v>8.0075110000000005E-2</v>
          </cell>
          <cell r="L240">
            <v>1.745885092</v>
          </cell>
          <cell r="M240">
            <v>3.8320761000000002E-2</v>
          </cell>
          <cell r="N240">
            <v>100.0626729</v>
          </cell>
          <cell r="O240">
            <v>57.902339810000001</v>
          </cell>
          <cell r="P240">
            <v>3.9149438870000002</v>
          </cell>
          <cell r="Q240">
            <v>19.19354839</v>
          </cell>
          <cell r="R240">
            <v>1.3923405E-2</v>
          </cell>
          <cell r="S240">
            <v>1.0668293000000001E-2</v>
          </cell>
          <cell r="T240">
            <v>1.2960732000000001E-2</v>
          </cell>
          <cell r="U240">
            <v>1.305120243</v>
          </cell>
        </row>
        <row r="241">
          <cell r="E241" t="str">
            <v>F6_S7_1_BDOC_NM_A</v>
          </cell>
          <cell r="F241">
            <v>3.6797562620000002</v>
          </cell>
          <cell r="G241">
            <v>0.94612674399999996</v>
          </cell>
          <cell r="H241">
            <v>0.36251170100000002</v>
          </cell>
          <cell r="I241">
            <v>7.6984477999999995E-2</v>
          </cell>
          <cell r="J241">
            <v>0.13785920700000001</v>
          </cell>
          <cell r="K241">
            <v>0.12013579200000001</v>
          </cell>
          <cell r="L241">
            <v>1.7006895660000001</v>
          </cell>
          <cell r="M241">
            <v>2.3447659999999999E-3</v>
          </cell>
          <cell r="N241">
            <v>162.34869610000001</v>
          </cell>
          <cell r="O241">
            <v>91.221842570000007</v>
          </cell>
          <cell r="P241">
            <v>4.296483705</v>
          </cell>
          <cell r="Q241">
            <v>31.752136749999998</v>
          </cell>
          <cell r="R241">
            <v>1.4849474999999999E-2</v>
          </cell>
          <cell r="S241">
            <v>1.1529697E-2</v>
          </cell>
          <cell r="T241">
            <v>1.4393158E-2</v>
          </cell>
          <cell r="U241">
            <v>1.2879327759999999</v>
          </cell>
        </row>
        <row r="242">
          <cell r="E242" t="str">
            <v>F6_S7_1_BDOC_NM_B</v>
          </cell>
          <cell r="F242">
            <v>3.3273420480000002</v>
          </cell>
          <cell r="G242">
            <v>0.37491069500000002</v>
          </cell>
          <cell r="H242">
            <v>0.10763742699999999</v>
          </cell>
          <cell r="I242">
            <v>1.6746351999999999E-2</v>
          </cell>
          <cell r="J242">
            <v>7.2997746000000002E-2</v>
          </cell>
          <cell r="K242">
            <v>8.6456758999999994E-2</v>
          </cell>
          <cell r="L242">
            <v>2.301067073</v>
          </cell>
          <cell r="M242">
            <v>1.887077E-3</v>
          </cell>
          <cell r="N242" t="str">
            <v>NA</v>
          </cell>
          <cell r="O242" t="str">
            <v>NA</v>
          </cell>
          <cell r="P242" t="str">
            <v>NA</v>
          </cell>
          <cell r="Q242" t="str">
            <v>NA</v>
          </cell>
          <cell r="R242" t="str">
            <v>NA</v>
          </cell>
          <cell r="S242" t="str">
            <v>NA</v>
          </cell>
          <cell r="T242" t="str">
            <v>NA</v>
          </cell>
          <cell r="U242" t="str">
            <v>NA</v>
          </cell>
        </row>
        <row r="243">
          <cell r="E243" t="str">
            <v>F6_S7_1_BDOC_VM_A</v>
          </cell>
          <cell r="F243">
            <v>6.1381926089999999</v>
          </cell>
          <cell r="G243">
            <v>0.82649381099999997</v>
          </cell>
          <cell r="H243">
            <v>0.21707025199999999</v>
          </cell>
          <cell r="I243">
            <v>2.2966236000000001E-2</v>
          </cell>
          <cell r="J243">
            <v>0.10711559700000001</v>
          </cell>
          <cell r="K243">
            <v>0.110598054</v>
          </cell>
          <cell r="L243">
            <v>2.4282700180000001</v>
          </cell>
          <cell r="M243">
            <v>2.6717989999999999E-3</v>
          </cell>
          <cell r="N243">
            <v>142.7460217</v>
          </cell>
          <cell r="O243">
            <v>81.036741180000007</v>
          </cell>
          <cell r="P243">
            <v>4.228340159</v>
          </cell>
          <cell r="Q243">
            <v>42.033472799999998</v>
          </cell>
          <cell r="R243">
            <v>1.4601538000000001E-2</v>
          </cell>
          <cell r="S243">
            <v>1.1467071000000001E-2</v>
          </cell>
          <cell r="T243">
            <v>1.421772E-2</v>
          </cell>
          <cell r="U243">
            <v>1.2733450829999999</v>
          </cell>
        </row>
        <row r="244">
          <cell r="E244" t="str">
            <v>F6_S7_1_BDOC_VM_B</v>
          </cell>
          <cell r="F244">
            <v>6.4118060440000004</v>
          </cell>
          <cell r="G244">
            <v>0.57143095499999996</v>
          </cell>
          <cell r="H244">
            <v>0.21613969</v>
          </cell>
          <cell r="I244">
            <v>6.9890893999999995E-2</v>
          </cell>
          <cell r="J244">
            <v>0.101089208</v>
          </cell>
          <cell r="K244">
            <v>8.7796147000000005E-2</v>
          </cell>
          <cell r="L244">
            <v>1.7873729709999999</v>
          </cell>
          <cell r="M244">
            <v>-6.4600000000000004E-16</v>
          </cell>
          <cell r="N244">
            <v>119.74100369999999</v>
          </cell>
          <cell r="O244">
            <v>67.587451290000004</v>
          </cell>
          <cell r="P244">
            <v>4.237620358</v>
          </cell>
          <cell r="Q244">
            <v>123.9565217</v>
          </cell>
          <cell r="R244">
            <v>1.4678951000000001E-2</v>
          </cell>
          <cell r="S244">
            <v>1.1426545E-2</v>
          </cell>
          <cell r="T244">
            <v>1.4202995E-2</v>
          </cell>
          <cell r="U244">
            <v>1.284636071</v>
          </cell>
        </row>
        <row r="245">
          <cell r="E245" t="str">
            <v>F6_S7_1_DOC_NM_A</v>
          </cell>
          <cell r="F245">
            <v>3.024266323</v>
          </cell>
          <cell r="G245">
            <v>0.99595357500000004</v>
          </cell>
          <cell r="H245">
            <v>0.33495287400000001</v>
          </cell>
          <cell r="I245">
            <v>0.18475301999999999</v>
          </cell>
          <cell r="J245">
            <v>0.132597516</v>
          </cell>
          <cell r="K245">
            <v>0.13370864800000001</v>
          </cell>
          <cell r="L245">
            <v>2.2221266819999999</v>
          </cell>
          <cell r="M245">
            <v>-3.2900000000000002E-16</v>
          </cell>
          <cell r="N245">
            <v>177.3648403</v>
          </cell>
          <cell r="O245">
            <v>99.951929480000004</v>
          </cell>
          <cell r="P245">
            <v>4.2589681739999996</v>
          </cell>
          <cell r="Q245">
            <v>34.152000000000001</v>
          </cell>
          <cell r="R245">
            <v>1.4756582000000001E-2</v>
          </cell>
          <cell r="S245">
            <v>1.1284466999999999E-2</v>
          </cell>
          <cell r="T245">
            <v>1.4339189E-2</v>
          </cell>
          <cell r="U245">
            <v>1.3076897860000001</v>
          </cell>
        </row>
        <row r="246">
          <cell r="E246" t="str">
            <v>F6_S7_1_DOC_NM_B</v>
          </cell>
          <cell r="F246">
            <v>3.493367025</v>
          </cell>
          <cell r="G246">
            <v>0.32483679700000001</v>
          </cell>
          <cell r="H246">
            <v>0.105370724</v>
          </cell>
          <cell r="I246">
            <v>2.4599301E-2</v>
          </cell>
          <cell r="J246">
            <v>8.0199172999999999E-2</v>
          </cell>
          <cell r="K246">
            <v>8.7435281000000004E-2</v>
          </cell>
          <cell r="L246">
            <v>1.71218716</v>
          </cell>
          <cell r="M246" t="str">
            <v>3.53986258754654e-16</v>
          </cell>
          <cell r="N246" t="str">
            <v>NA</v>
          </cell>
          <cell r="O246" t="str">
            <v>NA</v>
          </cell>
          <cell r="P246" t="str">
            <v>NA</v>
          </cell>
          <cell r="Q246" t="str">
            <v>NA</v>
          </cell>
          <cell r="R246" t="str">
            <v>NA</v>
          </cell>
          <cell r="S246" t="str">
            <v>NA</v>
          </cell>
          <cell r="T246" t="str">
            <v>NA</v>
          </cell>
          <cell r="U246" t="str">
            <v>NA</v>
          </cell>
        </row>
        <row r="247">
          <cell r="E247" t="str">
            <v>F6_S7_1_DOC_VM_A</v>
          </cell>
          <cell r="F247">
            <v>3.7430495050000001</v>
          </cell>
          <cell r="G247">
            <v>1.895179964</v>
          </cell>
          <cell r="H247">
            <v>0.62978981300000003</v>
          </cell>
          <cell r="I247">
            <v>0.50997935999999999</v>
          </cell>
          <cell r="J247">
            <v>0.26017666</v>
          </cell>
          <cell r="K247">
            <v>0.19619558500000001</v>
          </cell>
          <cell r="L247">
            <v>1.828375077</v>
          </cell>
          <cell r="M247">
            <v>5.9802540000000001E-2</v>
          </cell>
          <cell r="N247">
            <v>206.61315329999999</v>
          </cell>
          <cell r="O247">
            <v>125.5851839</v>
          </cell>
          <cell r="P247">
            <v>3.4538362920000001</v>
          </cell>
          <cell r="Q247">
            <v>24.871378910000001</v>
          </cell>
          <cell r="R247">
            <v>1.2691516E-2</v>
          </cell>
          <cell r="S247">
            <v>9.6289459999999993E-3</v>
          </cell>
          <cell r="T247">
            <v>1.1680144999999999E-2</v>
          </cell>
          <cell r="U247">
            <v>1.318058755</v>
          </cell>
        </row>
        <row r="248">
          <cell r="E248" t="str">
            <v>F6_S7_1_DOC_VM_B</v>
          </cell>
          <cell r="F248">
            <v>4.7989299499999998</v>
          </cell>
          <cell r="G248">
            <v>0.92674047400000004</v>
          </cell>
          <cell r="H248">
            <v>0.395857968</v>
          </cell>
          <cell r="I248">
            <v>0.131836431</v>
          </cell>
          <cell r="J248">
            <v>0.145839734</v>
          </cell>
          <cell r="K248">
            <v>0.14764904600000001</v>
          </cell>
          <cell r="L248">
            <v>2.0364217880000002</v>
          </cell>
          <cell r="M248">
            <v>6.0421529999999998E-3</v>
          </cell>
          <cell r="N248">
            <v>157.1602043</v>
          </cell>
          <cell r="O248">
            <v>90.408262500000006</v>
          </cell>
          <cell r="P248">
            <v>4.1083674329999997</v>
          </cell>
          <cell r="Q248">
            <v>36.811258279999997</v>
          </cell>
          <cell r="R248">
            <v>1.4081754E-2</v>
          </cell>
          <cell r="S248">
            <v>1.1273254999999999E-2</v>
          </cell>
          <cell r="T248">
            <v>1.3843512000000001E-2</v>
          </cell>
          <cell r="U248">
            <v>1.249129361</v>
          </cell>
        </row>
        <row r="249">
          <cell r="E249" t="str">
            <v>F6_S7_2_BDOC_VM_B</v>
          </cell>
          <cell r="F249">
            <v>3.1589365630000001</v>
          </cell>
          <cell r="G249">
            <v>0.73840841199999996</v>
          </cell>
          <cell r="H249">
            <v>0.17686687700000001</v>
          </cell>
          <cell r="I249">
            <v>5.7436689999999999E-2</v>
          </cell>
          <cell r="J249">
            <v>0.11336826999999999</v>
          </cell>
          <cell r="K249">
            <v>0.108784139</v>
          </cell>
          <cell r="L249">
            <v>1.9319522259999999</v>
          </cell>
          <cell r="M249">
            <v>1.38199E-3</v>
          </cell>
          <cell r="N249">
            <v>128.52810700000001</v>
          </cell>
          <cell r="O249">
            <v>74.279202159999997</v>
          </cell>
          <cell r="P249">
            <v>3.927478399</v>
          </cell>
          <cell r="Q249">
            <v>36.455479449999999</v>
          </cell>
          <cell r="R249">
            <v>1.3993991000000001E-2</v>
          </cell>
          <cell r="S249">
            <v>1.0669506E-2</v>
          </cell>
          <cell r="T249">
            <v>1.3090991999999999E-2</v>
          </cell>
          <cell r="U249">
            <v>1.311587485</v>
          </cell>
        </row>
        <row r="250">
          <cell r="E250" t="str">
            <v>F6_S7_2_DOC_VM_A</v>
          </cell>
          <cell r="F250">
            <v>2.670137923</v>
          </cell>
          <cell r="G250">
            <v>1.4740515830000001</v>
          </cell>
          <cell r="H250">
            <v>0.63841235100000004</v>
          </cell>
          <cell r="I250">
            <v>0.36502537699999998</v>
          </cell>
          <cell r="J250">
            <v>0.18427792400000001</v>
          </cell>
          <cell r="K250">
            <v>0.16176921</v>
          </cell>
          <cell r="L250">
            <v>1.370752183</v>
          </cell>
          <cell r="M250">
            <v>4.9913462999999998E-2</v>
          </cell>
          <cell r="N250">
            <v>178.7069185</v>
          </cell>
          <cell r="O250">
            <v>107.4879615</v>
          </cell>
          <cell r="P250">
            <v>3.5594554490000001</v>
          </cell>
          <cell r="Q250">
            <v>29.781725890000001</v>
          </cell>
          <cell r="R250">
            <v>1.3013331E-2</v>
          </cell>
          <cell r="S250">
            <v>9.8733269999999995E-3</v>
          </cell>
          <cell r="T250">
            <v>1.2016219E-2</v>
          </cell>
          <cell r="U250">
            <v>1.3180288870000001</v>
          </cell>
        </row>
        <row r="251">
          <cell r="E251" t="str">
            <v>F6_S7_3_BDOC_VM_A</v>
          </cell>
          <cell r="F251">
            <v>3.448000135</v>
          </cell>
          <cell r="G251">
            <v>1.0007154810000001</v>
          </cell>
          <cell r="H251">
            <v>0.39606893100000001</v>
          </cell>
          <cell r="I251">
            <v>0.21373631500000001</v>
          </cell>
          <cell r="J251">
            <v>0.14767197100000001</v>
          </cell>
          <cell r="K251">
            <v>0.13425146600000001</v>
          </cell>
          <cell r="L251">
            <v>2.2153959840000002</v>
          </cell>
          <cell r="M251">
            <v>5.9114240000000002E-3</v>
          </cell>
          <cell r="N251">
            <v>150.91033049999999</v>
          </cell>
          <cell r="O251">
            <v>90.997066410000002</v>
          </cell>
          <cell r="P251">
            <v>3.535380102</v>
          </cell>
          <cell r="Q251">
            <v>19.239690719999999</v>
          </cell>
          <cell r="R251">
            <v>1.2864139E-2</v>
          </cell>
          <cell r="S251">
            <v>9.9337239999999997E-3</v>
          </cell>
          <cell r="T251">
            <v>1.1970217E-2</v>
          </cell>
          <cell r="U251">
            <v>1.2949966749999999</v>
          </cell>
        </row>
        <row r="252">
          <cell r="E252" t="str">
            <v>F6_S7_3_BDOC_VM_B</v>
          </cell>
          <cell r="F252">
            <v>5.6174138359999999</v>
          </cell>
          <cell r="G252">
            <v>0.59109031999999995</v>
          </cell>
          <cell r="H252">
            <v>0.186140846</v>
          </cell>
          <cell r="I252">
            <v>3.3695615999999998E-2</v>
          </cell>
          <cell r="J252">
            <v>9.5936600999999996E-2</v>
          </cell>
          <cell r="K252">
            <v>8.8777989000000002E-2</v>
          </cell>
          <cell r="L252">
            <v>3.2139601830000002</v>
          </cell>
          <cell r="M252">
            <v>1.382112E-3</v>
          </cell>
          <cell r="N252">
            <v>114.2619476</v>
          </cell>
          <cell r="O252">
            <v>66.759617129999995</v>
          </cell>
          <cell r="P252">
            <v>3.841503683</v>
          </cell>
          <cell r="Q252">
            <v>45.032258059999997</v>
          </cell>
          <cell r="R252">
            <v>1.3709028999999999E-2</v>
          </cell>
          <cell r="S252">
            <v>1.0560431E-2</v>
          </cell>
          <cell r="T252">
            <v>1.2878349000000001E-2</v>
          </cell>
          <cell r="U252">
            <v>1.298150514</v>
          </cell>
        </row>
        <row r="253">
          <cell r="E253" t="str">
            <v>F6_S7_3_DOC_VM_A</v>
          </cell>
          <cell r="F253">
            <v>3.1418907410000001</v>
          </cell>
          <cell r="G253">
            <v>0.79560155200000005</v>
          </cell>
          <cell r="H253">
            <v>0.34672940400000002</v>
          </cell>
          <cell r="I253">
            <v>0.15200134800000001</v>
          </cell>
          <cell r="J253">
            <v>9.5875697999999995E-2</v>
          </cell>
          <cell r="K253">
            <v>0.108849099</v>
          </cell>
          <cell r="L253">
            <v>1.346111775</v>
          </cell>
          <cell r="M253">
            <v>1.8830922E-2</v>
          </cell>
          <cell r="N253">
            <v>127.03690899999999</v>
          </cell>
          <cell r="O253">
            <v>74.837304930000002</v>
          </cell>
          <cell r="P253">
            <v>3.7007354330000002</v>
          </cell>
          <cell r="Q253">
            <v>24.41975309</v>
          </cell>
          <cell r="R253">
            <v>1.3535981000000001E-2</v>
          </cell>
          <cell r="S253">
            <v>1.0115424E-2</v>
          </cell>
          <cell r="T253">
            <v>1.2302894E-2</v>
          </cell>
          <cell r="U253">
            <v>1.338152547</v>
          </cell>
        </row>
        <row r="254">
          <cell r="E254" t="str">
            <v>F6_S7_3_DOC_VM_B</v>
          </cell>
          <cell r="F254">
            <v>13.10345148</v>
          </cell>
          <cell r="G254">
            <v>0.70055457600000004</v>
          </cell>
          <cell r="H254">
            <v>0.21886498300000001</v>
          </cell>
          <cell r="I254">
            <v>7.3626059999999998E-3</v>
          </cell>
          <cell r="J254">
            <v>9.0343555000000006E-2</v>
          </cell>
          <cell r="K254">
            <v>9.3184351999999998E-2</v>
          </cell>
          <cell r="L254">
            <v>2.1416487239999999</v>
          </cell>
          <cell r="M254">
            <v>-1.6000000000000001E-16</v>
          </cell>
          <cell r="N254">
            <v>118.0348977</v>
          </cell>
          <cell r="O254">
            <v>68.644447499999998</v>
          </cell>
          <cell r="P254">
            <v>3.8515594709999998</v>
          </cell>
          <cell r="Q254">
            <v>38.148014439999997</v>
          </cell>
          <cell r="R254">
            <v>1.383274E-2</v>
          </cell>
          <cell r="S254">
            <v>1.0339311E-2</v>
          </cell>
          <cell r="T254">
            <v>1.3099319E-2</v>
          </cell>
          <cell r="U254">
            <v>1.337878248</v>
          </cell>
        </row>
        <row r="255">
          <cell r="E255" t="str">
            <v>F6_S7_4_BDOC_VM_A</v>
          </cell>
          <cell r="F255">
            <v>3.5885523419999998</v>
          </cell>
          <cell r="G255">
            <v>0.42984040299999998</v>
          </cell>
          <cell r="H255">
            <v>5.7576637999999999E-2</v>
          </cell>
          <cell r="I255" t="str">
            <v>7.105427357601e-15</v>
          </cell>
          <cell r="J255">
            <v>5.2555878E-2</v>
          </cell>
          <cell r="K255">
            <v>6.3424534000000005E-2</v>
          </cell>
          <cell r="L255">
            <v>2.2278007230000001</v>
          </cell>
          <cell r="M255" t="str">
            <v>1.03088992730415e-15</v>
          </cell>
          <cell r="N255">
            <v>82.538903829999995</v>
          </cell>
          <cell r="O255">
            <v>47.792894779999997</v>
          </cell>
          <cell r="P255">
            <v>3.922619353</v>
          </cell>
          <cell r="Q255">
            <v>49.043165469999998</v>
          </cell>
          <cell r="R255">
            <v>1.3934640999999999E-2</v>
          </cell>
          <cell r="S255">
            <v>1.0728056E-2</v>
          </cell>
          <cell r="T255">
            <v>1.3076132000000001E-2</v>
          </cell>
          <cell r="U255">
            <v>1.298897062</v>
          </cell>
        </row>
        <row r="256">
          <cell r="E256" t="str">
            <v>F6_S7_4_BDOC_VM_B</v>
          </cell>
          <cell r="F256">
            <v>2.968519004</v>
          </cell>
          <cell r="G256">
            <v>0.77372979600000003</v>
          </cell>
          <cell r="H256">
            <v>0.31689068399999998</v>
          </cell>
          <cell r="I256">
            <v>0.14339400199999999</v>
          </cell>
          <cell r="J256">
            <v>0.152831151</v>
          </cell>
          <cell r="K256">
            <v>0.121859886</v>
          </cell>
          <cell r="L256">
            <v>2.2224061079999999</v>
          </cell>
          <cell r="M256">
            <v>2.1873819999999999E-3</v>
          </cell>
          <cell r="N256">
            <v>132.64973430000001</v>
          </cell>
          <cell r="O256">
            <v>79.091605009999995</v>
          </cell>
          <cell r="P256">
            <v>3.6586949400000002</v>
          </cell>
          <cell r="Q256">
            <v>25.885654890000001</v>
          </cell>
          <cell r="R256">
            <v>1.3178525999999999E-2</v>
          </cell>
          <cell r="S256">
            <v>1.0126372999999999E-2</v>
          </cell>
          <cell r="T256">
            <v>1.2313522E-2</v>
          </cell>
          <cell r="U256">
            <v>1.301406345</v>
          </cell>
        </row>
        <row r="257">
          <cell r="E257" t="str">
            <v>F6_S7_4_DOC_VM_A</v>
          </cell>
          <cell r="F257">
            <v>3.0654463729999999</v>
          </cell>
          <cell r="G257">
            <v>0.54568160399999999</v>
          </cell>
          <cell r="H257">
            <v>0.12854460300000001</v>
          </cell>
          <cell r="I257">
            <v>4.4791176000000002E-2</v>
          </cell>
          <cell r="J257">
            <v>8.0407260999999994E-2</v>
          </cell>
          <cell r="K257">
            <v>7.0648408999999995E-2</v>
          </cell>
          <cell r="L257">
            <v>1.351604136</v>
          </cell>
          <cell r="M257">
            <v>2.5874639999999998E-3</v>
          </cell>
          <cell r="N257">
            <v>101.2084831</v>
          </cell>
          <cell r="O257">
            <v>59.071175859999997</v>
          </cell>
          <cell r="P257">
            <v>3.7773347830000001</v>
          </cell>
          <cell r="Q257">
            <v>32.425531909999997</v>
          </cell>
          <cell r="R257">
            <v>1.3712077E-2</v>
          </cell>
          <cell r="S257">
            <v>1.0259430999999999E-2</v>
          </cell>
          <cell r="T257">
            <v>1.2506971E-2</v>
          </cell>
          <cell r="U257">
            <v>1.336533864</v>
          </cell>
        </row>
        <row r="258">
          <cell r="E258" t="str">
            <v>F6_S7_4_DOC_VM_B</v>
          </cell>
          <cell r="F258">
            <v>7.341060701</v>
          </cell>
          <cell r="G258">
            <v>0.45545138499999999</v>
          </cell>
          <cell r="H258">
            <v>0.216953231</v>
          </cell>
          <cell r="I258">
            <v>1.3051158E-2</v>
          </cell>
          <cell r="J258">
            <v>8.5289118999999997E-2</v>
          </cell>
          <cell r="K258">
            <v>6.6888258000000006E-2</v>
          </cell>
          <cell r="L258">
            <v>2.277383409</v>
          </cell>
          <cell r="M258">
            <v>2.4288790000000001E-3</v>
          </cell>
          <cell r="N258">
            <v>87.15723165</v>
          </cell>
          <cell r="O258">
            <v>50.960593979999999</v>
          </cell>
          <cell r="P258">
            <v>3.7923748709999998</v>
          </cell>
          <cell r="Q258">
            <v>-211.2105263</v>
          </cell>
          <cell r="R258">
            <v>1.3718098999999999E-2</v>
          </cell>
          <cell r="S258">
            <v>1.0238590000000001E-2</v>
          </cell>
          <cell r="T258">
            <v>1.2909812999999999E-2</v>
          </cell>
          <cell r="U258">
            <v>1.3398425</v>
          </cell>
        </row>
        <row r="259">
          <cell r="E259" t="str">
            <v>F6_S7_5_BDOC_VM_A</v>
          </cell>
          <cell r="F259">
            <v>4.2992313449999999</v>
          </cell>
          <cell r="G259">
            <v>0.46140234299999999</v>
          </cell>
          <cell r="H259">
            <v>0.22312931699999999</v>
          </cell>
          <cell r="I259">
            <v>4.478012E-3</v>
          </cell>
          <cell r="J259">
            <v>0.12567631900000001</v>
          </cell>
          <cell r="K259">
            <v>7.9754194E-2</v>
          </cell>
          <cell r="L259">
            <v>1.408894367</v>
          </cell>
          <cell r="M259">
            <v>8.8321500000000004E-3</v>
          </cell>
          <cell r="N259">
            <v>97.373034180000005</v>
          </cell>
          <cell r="O259">
            <v>58.021854939999997</v>
          </cell>
          <cell r="P259">
            <v>3.6650006099999999</v>
          </cell>
          <cell r="Q259">
            <v>26.98198198</v>
          </cell>
          <cell r="R259">
            <v>1.3119403E-2</v>
          </cell>
          <cell r="S259">
            <v>1.0210736E-2</v>
          </cell>
          <cell r="T259">
            <v>1.2367559E-2</v>
          </cell>
          <cell r="U259">
            <v>1.2848635740000001</v>
          </cell>
        </row>
        <row r="260">
          <cell r="E260" t="str">
            <v>F6_S7_5_BDOC_VM_B</v>
          </cell>
          <cell r="F260">
            <v>6.5190936319999997</v>
          </cell>
          <cell r="G260">
            <v>0.33446009199999999</v>
          </cell>
          <cell r="H260">
            <v>0.157193323</v>
          </cell>
          <cell r="I260" t="str">
            <v>1.94649307996115e-05</v>
          </cell>
          <cell r="J260">
            <v>7.6363641999999995E-2</v>
          </cell>
          <cell r="K260">
            <v>5.2953696000000001E-2</v>
          </cell>
          <cell r="L260">
            <v>3.6472608800000001</v>
          </cell>
          <cell r="M260">
            <v>-4.2699999999999999E-16</v>
          </cell>
          <cell r="N260">
            <v>75.946931649999996</v>
          </cell>
          <cell r="O260">
            <v>42.582473649999997</v>
          </cell>
          <cell r="P260">
            <v>4.3392317650000001</v>
          </cell>
          <cell r="Q260">
            <v>30.863636360000001</v>
          </cell>
          <cell r="R260">
            <v>1.4760011E-2</v>
          </cell>
          <cell r="S260">
            <v>1.187144E-2</v>
          </cell>
          <cell r="T260">
            <v>1.4323683E-2</v>
          </cell>
          <cell r="U260">
            <v>1.24332095</v>
          </cell>
        </row>
        <row r="261">
          <cell r="E261" t="str">
            <v>F6_S7_5_DOC_VM_A</v>
          </cell>
          <cell r="F261">
            <v>5.7248531969999998</v>
          </cell>
          <cell r="G261">
            <v>0.77949873999999997</v>
          </cell>
          <cell r="H261">
            <v>0.33433732300000002</v>
          </cell>
          <cell r="I261">
            <v>0.16573325999999999</v>
          </cell>
          <cell r="J261">
            <v>0.16427656400000001</v>
          </cell>
          <cell r="K261">
            <v>8.8357243000000002E-2</v>
          </cell>
          <cell r="L261">
            <v>2.0682023319999998</v>
          </cell>
          <cell r="M261">
            <v>9.6179649999999992E-3</v>
          </cell>
          <cell r="N261">
            <v>112.03392239999999</v>
          </cell>
          <cell r="O261">
            <v>65.959194690000004</v>
          </cell>
          <cell r="P261">
            <v>3.7097984560000001</v>
          </cell>
          <cell r="Q261">
            <v>21.734177219999999</v>
          </cell>
          <cell r="R261">
            <v>1.3538715E-2</v>
          </cell>
          <cell r="S261">
            <v>1.0166682E-2</v>
          </cell>
          <cell r="T261">
            <v>1.2284751E-2</v>
          </cell>
          <cell r="U261">
            <v>1.3316748270000001</v>
          </cell>
        </row>
        <row r="262">
          <cell r="E262" t="str">
            <v>F6_S7_5_DOC_VM_B</v>
          </cell>
          <cell r="F262">
            <v>10.16136779</v>
          </cell>
          <cell r="G262">
            <v>0.47302880200000003</v>
          </cell>
          <cell r="H262">
            <v>0.262074315</v>
          </cell>
          <cell r="I262" t="str">
            <v>9.54097911787244e-18</v>
          </cell>
          <cell r="J262">
            <v>0.120208756</v>
          </cell>
          <cell r="K262">
            <v>6.7717066000000006E-2</v>
          </cell>
          <cell r="L262">
            <v>1.820079692</v>
          </cell>
          <cell r="M262" t="str">
            <v>1.01959954954415e-14</v>
          </cell>
          <cell r="N262">
            <v>97.01339231</v>
          </cell>
          <cell r="O262">
            <v>56.533946380000003</v>
          </cell>
          <cell r="P262">
            <v>3.8664715250000001</v>
          </cell>
          <cell r="Q262">
            <v>32.377431909999999</v>
          </cell>
          <cell r="R262">
            <v>1.380078E-2</v>
          </cell>
          <cell r="S262">
            <v>1.0548237E-2</v>
          </cell>
          <cell r="T262">
            <v>1.3090057E-2</v>
          </cell>
          <cell r="U262">
            <v>1.30834937</v>
          </cell>
        </row>
        <row r="263">
          <cell r="E263" t="str">
            <v>F6_S8_4_BDOC_NM_A</v>
          </cell>
          <cell r="F263">
            <v>3.3851700999999998</v>
          </cell>
          <cell r="G263">
            <v>0.32264029100000002</v>
          </cell>
          <cell r="H263">
            <v>7.7331174000000003E-2</v>
          </cell>
          <cell r="I263">
            <v>1.896374E-2</v>
          </cell>
          <cell r="J263">
            <v>4.2609563000000003E-2</v>
          </cell>
          <cell r="K263">
            <v>5.0604265000000002E-2</v>
          </cell>
          <cell r="L263">
            <v>2.2978374100000001</v>
          </cell>
          <cell r="M263" t="str">
            <v>6.21619566889406e-16</v>
          </cell>
          <cell r="N263">
            <v>72.495246949999995</v>
          </cell>
          <cell r="O263">
            <v>41.410348190000001</v>
          </cell>
          <cell r="P263">
            <v>4.0515091270000001</v>
          </cell>
          <cell r="Q263">
            <v>78.583333330000002</v>
          </cell>
          <cell r="R263">
            <v>1.4233416E-2</v>
          </cell>
          <cell r="S263">
            <v>1.1008416E-2</v>
          </cell>
          <cell r="T263">
            <v>1.3504685000000001E-2</v>
          </cell>
          <cell r="U263">
            <v>1.2929577080000001</v>
          </cell>
        </row>
        <row r="264">
          <cell r="E264" t="str">
            <v>F6_S8_4_BDOC_NM_B</v>
          </cell>
          <cell r="F264">
            <v>3.6487604839999999</v>
          </cell>
          <cell r="G264">
            <v>0.79584041900000002</v>
          </cell>
          <cell r="H264">
            <v>0.26081267299999999</v>
          </cell>
          <cell r="I264">
            <v>6.8041026000000004E-2</v>
          </cell>
          <cell r="J264">
            <v>0.122685975</v>
          </cell>
          <cell r="K264">
            <v>0.115349651</v>
          </cell>
          <cell r="L264">
            <v>2.0944557480000001</v>
          </cell>
          <cell r="M264">
            <v>8.6548379999999998E-3</v>
          </cell>
          <cell r="N264">
            <v>128.11364159999999</v>
          </cell>
          <cell r="O264">
            <v>76.374554599999996</v>
          </cell>
          <cell r="P264">
            <v>3.6483229320000001</v>
          </cell>
          <cell r="Q264">
            <v>23.924302789999999</v>
          </cell>
          <cell r="R264">
            <v>1.313398E-2</v>
          </cell>
          <cell r="S264">
            <v>1.0117846E-2</v>
          </cell>
          <cell r="T264">
            <v>1.2278628999999999E-2</v>
          </cell>
          <cell r="U264">
            <v>1.2981004140000001</v>
          </cell>
        </row>
        <row r="265">
          <cell r="E265" t="str">
            <v>F6_S8_4_DOC_NM_A</v>
          </cell>
          <cell r="F265">
            <v>2.4958798949999998</v>
          </cell>
          <cell r="G265">
            <v>0.88257791699999999</v>
          </cell>
          <cell r="H265">
            <v>0.27465626900000001</v>
          </cell>
          <cell r="I265">
            <v>0.10342459399999999</v>
          </cell>
          <cell r="J265">
            <v>0.11086297000000001</v>
          </cell>
          <cell r="K265">
            <v>0.111153655</v>
          </cell>
          <cell r="L265">
            <v>2.4847711499999998</v>
          </cell>
          <cell r="M265">
            <v>8.5665080000000005E-3</v>
          </cell>
          <cell r="N265">
            <v>137.4369183</v>
          </cell>
          <cell r="O265">
            <v>81.507126420000006</v>
          </cell>
          <cell r="P265">
            <v>3.6625420850000001</v>
          </cell>
          <cell r="Q265">
            <v>23.156305509999999</v>
          </cell>
          <cell r="R265">
            <v>1.3387878000000001E-2</v>
          </cell>
          <cell r="S265">
            <v>1.0049677999999999E-2</v>
          </cell>
          <cell r="T265">
            <v>1.2223037000000001E-2</v>
          </cell>
          <cell r="U265">
            <v>1.3321698740000001</v>
          </cell>
        </row>
        <row r="266">
          <cell r="E266" t="str">
            <v>F6_S8_4_DOC_NM_B</v>
          </cell>
          <cell r="F266">
            <v>4.9694672239999997</v>
          </cell>
          <cell r="G266">
            <v>0.41267248400000001</v>
          </cell>
          <cell r="H266">
            <v>0.131652192</v>
          </cell>
          <cell r="I266">
            <v>3.7739710000000001E-3</v>
          </cell>
          <cell r="J266">
            <v>6.4699237000000007E-2</v>
          </cell>
          <cell r="K266">
            <v>6.4210049000000005E-2</v>
          </cell>
          <cell r="L266">
            <v>4.4537944740000004</v>
          </cell>
          <cell r="M266" t="str">
            <v>1.5305191612058e-15</v>
          </cell>
          <cell r="N266">
            <v>85.228542509999997</v>
          </cell>
          <cell r="O266">
            <v>49.699654529999997</v>
          </cell>
          <cell r="P266">
            <v>3.8940514949999998</v>
          </cell>
          <cell r="Q266">
            <v>32.26027397</v>
          </cell>
          <cell r="R266">
            <v>1.3860393E-2</v>
          </cell>
          <cell r="S266">
            <v>1.0693668999999999E-2</v>
          </cell>
          <cell r="T266">
            <v>1.3112756999999999E-2</v>
          </cell>
          <cell r="U266">
            <v>1.2961307259999999</v>
          </cell>
        </row>
        <row r="267">
          <cell r="E267" t="str">
            <v>F6_SUP_1_DOC_A</v>
          </cell>
          <cell r="F267">
            <v>1</v>
          </cell>
          <cell r="G267">
            <v>-2.6500000000000002E-23</v>
          </cell>
          <cell r="H267">
            <v>-2.6500000000000002E-23</v>
          </cell>
          <cell r="I267">
            <v>0</v>
          </cell>
          <cell r="J267">
            <v>-4.7599999999999997E-23</v>
          </cell>
          <cell r="K267" t="str">
            <v>5.42101086242752e-20</v>
          </cell>
          <cell r="L267">
            <v>1</v>
          </cell>
          <cell r="M267" t="str">
            <v>NA</v>
          </cell>
          <cell r="N267">
            <v>3.5174728470000001</v>
          </cell>
          <cell r="O267">
            <v>1.813559878</v>
          </cell>
          <cell r="P267">
            <v>5.7455516009999998</v>
          </cell>
          <cell r="Q267">
            <v>-1.244274809</v>
          </cell>
          <cell r="R267">
            <v>1.7655629999999999E-2</v>
          </cell>
          <cell r="S267">
            <v>1.4996782E-2</v>
          </cell>
          <cell r="T267">
            <v>1.7164387999999999E-2</v>
          </cell>
          <cell r="U267">
            <v>1.1772945459999999</v>
          </cell>
        </row>
        <row r="268">
          <cell r="E268" t="str">
            <v>F6_SUP_1_DOC_B</v>
          </cell>
          <cell r="F268">
            <v>1</v>
          </cell>
          <cell r="G268">
            <v>0</v>
          </cell>
          <cell r="H268">
            <v>0</v>
          </cell>
          <cell r="I268">
            <v>0</v>
          </cell>
          <cell r="J268" t="str">
            <v>2.54109884176252e-22</v>
          </cell>
          <cell r="K268">
            <v>-1.9E-19</v>
          </cell>
          <cell r="L268" t="str">
            <v>NA</v>
          </cell>
          <cell r="M268" t="str">
            <v>NA</v>
          </cell>
          <cell r="N268">
            <v>3.0207723479999999</v>
          </cell>
          <cell r="O268">
            <v>1.57014374</v>
          </cell>
          <cell r="P268">
            <v>5.2873345939999998</v>
          </cell>
          <cell r="Q268">
            <v>-0.89344262299999999</v>
          </cell>
          <cell r="R268">
            <v>1.7674450000000001E-2</v>
          </cell>
          <cell r="S268">
            <v>1.3437157999999999E-2</v>
          </cell>
          <cell r="T268">
            <v>1.7638540000000001E-2</v>
          </cell>
          <cell r="U268">
            <v>1.3153414050000001</v>
          </cell>
        </row>
        <row r="269">
          <cell r="E269" t="str">
            <v>F6_SUP_2_DOC_A</v>
          </cell>
          <cell r="F269">
            <v>1</v>
          </cell>
          <cell r="G269" t="str">
            <v>7.37096941201554e-06</v>
          </cell>
          <cell r="H269">
            <v>-1.0600000000000001E-22</v>
          </cell>
          <cell r="I269">
            <v>-6.6199999999999996E-24</v>
          </cell>
          <cell r="J269">
            <v>1.07099E-3</v>
          </cell>
          <cell r="K269">
            <v>0</v>
          </cell>
          <cell r="L269" t="str">
            <v>NA</v>
          </cell>
          <cell r="M269">
            <v>1</v>
          </cell>
          <cell r="N269">
            <v>3.152348639</v>
          </cell>
          <cell r="O269">
            <v>1.6096166270000001</v>
          </cell>
          <cell r="P269">
            <v>5.4971319310000002</v>
          </cell>
          <cell r="Q269">
            <v>-0.25867507899999997</v>
          </cell>
          <cell r="R269">
            <v>1.7817837999999999E-2</v>
          </cell>
          <cell r="S269">
            <v>1.5127774E-2</v>
          </cell>
          <cell r="T269">
            <v>1.9175148999999999E-2</v>
          </cell>
          <cell r="U269">
            <v>1.1778228820000001</v>
          </cell>
        </row>
        <row r="270">
          <cell r="E270" t="str">
            <v>F6_SUP_2_DOC_B</v>
          </cell>
          <cell r="F270" t="str">
            <v>NA</v>
          </cell>
          <cell r="G270" t="str">
            <v>9.18622888259127e-07</v>
          </cell>
          <cell r="H270">
            <v>0</v>
          </cell>
          <cell r="I270">
            <v>-3.3099999999999998E-24</v>
          </cell>
          <cell r="J270">
            <v>0</v>
          </cell>
          <cell r="K270">
            <v>-2.9099999999999998E-19</v>
          </cell>
          <cell r="L270">
            <v>1</v>
          </cell>
          <cell r="M270">
            <v>0.5</v>
          </cell>
          <cell r="N270">
            <v>7.2750724250000003</v>
          </cell>
          <cell r="O270">
            <v>6.5842968969999998</v>
          </cell>
          <cell r="P270">
            <v>1.2816874030000001</v>
          </cell>
          <cell r="Q270">
            <v>-15.444067799999999</v>
          </cell>
          <cell r="R270">
            <v>3.0738649999999998E-3</v>
          </cell>
          <cell r="S270">
            <v>1.5444460000000001E-3</v>
          </cell>
          <cell r="T270">
            <v>8.7741399999999997E-3</v>
          </cell>
          <cell r="U270">
            <v>1.990270164</v>
          </cell>
        </row>
        <row r="271">
          <cell r="E271" t="str">
            <v>F6_SUP_2_DOC_C_Sem</v>
          </cell>
          <cell r="F271" t="str">
            <v>NA</v>
          </cell>
          <cell r="G271" t="str">
            <v>8.41993147265505e-07</v>
          </cell>
          <cell r="H271" t="str">
            <v>2.9778502051909e-23</v>
          </cell>
          <cell r="I271">
            <v>-2.07E-24</v>
          </cell>
          <cell r="J271">
            <v>-6.3499999999999999E-23</v>
          </cell>
          <cell r="K271">
            <v>-1.3300000000000001E-20</v>
          </cell>
          <cell r="L271">
            <v>1</v>
          </cell>
          <cell r="M271">
            <v>0.5</v>
          </cell>
          <cell r="N271">
            <v>-2.0240819440000002</v>
          </cell>
          <cell r="O271">
            <v>-0.11293631599999999</v>
          </cell>
          <cell r="P271">
            <v>-2.11199095</v>
          </cell>
          <cell r="Q271">
            <v>-6.531034483</v>
          </cell>
          <cell r="R271">
            <v>3.7772999000000002E-2</v>
          </cell>
          <cell r="S271">
            <v>0</v>
          </cell>
          <cell r="T271">
            <v>1.1232833689999999</v>
          </cell>
          <cell r="U271" t="str">
            <v>Inf</v>
          </cell>
        </row>
        <row r="272">
          <cell r="E272" t="str">
            <v>F6_SUP_3_DOC_A_Sem</v>
          </cell>
          <cell r="F272" t="str">
            <v>NA</v>
          </cell>
          <cell r="G272" t="str">
            <v>7.5796528794872e-06</v>
          </cell>
          <cell r="H272">
            <v>-3.18E-22</v>
          </cell>
          <cell r="I272" t="str">
            <v>1.05879118406788e-22</v>
          </cell>
          <cell r="J272">
            <v>-1.3599999999999999E-21</v>
          </cell>
          <cell r="K272" t="str">
            <v>4.2351647362715e-22</v>
          </cell>
          <cell r="L272">
            <v>1</v>
          </cell>
          <cell r="M272">
            <v>0.5</v>
          </cell>
          <cell r="N272">
            <v>1.6490895139999999</v>
          </cell>
          <cell r="O272">
            <v>0.77410717900000003</v>
          </cell>
          <cell r="P272">
            <v>8.3093922649999996</v>
          </cell>
          <cell r="Q272">
            <v>-0.61538461499999997</v>
          </cell>
          <cell r="R272">
            <v>2.1918633E-2</v>
          </cell>
          <cell r="S272">
            <v>2.3387938E-2</v>
          </cell>
          <cell r="T272">
            <v>9.0461910000000006E-2</v>
          </cell>
          <cell r="U272">
            <v>0.93717681200000003</v>
          </cell>
        </row>
        <row r="273">
          <cell r="E273" t="str">
            <v>F6_SUP_3_DOC_B</v>
          </cell>
          <cell r="F273">
            <v>1</v>
          </cell>
          <cell r="G273" t="str">
            <v>1.05879118406788e-22</v>
          </cell>
          <cell r="H273">
            <v>0</v>
          </cell>
          <cell r="I273">
            <v>-5.2899999999999998E-23</v>
          </cell>
          <cell r="J273" t="str">
            <v>9.02090088825838e-21</v>
          </cell>
          <cell r="K273" t="str">
            <v>2.71050543121376e-20</v>
          </cell>
          <cell r="L273">
            <v>1</v>
          </cell>
          <cell r="M273">
            <v>0.5</v>
          </cell>
          <cell r="N273">
            <v>1.4276027579999999</v>
          </cell>
          <cell r="O273">
            <v>0.66774967699999999</v>
          </cell>
          <cell r="P273">
            <v>7.875</v>
          </cell>
          <cell r="Q273">
            <v>-0.111111111</v>
          </cell>
          <cell r="R273">
            <v>2.0393229999999998E-2</v>
          </cell>
          <cell r="S273">
            <v>2.8234933E-2</v>
          </cell>
          <cell r="T273">
            <v>4.7617033000000003E-2</v>
          </cell>
          <cell r="U273">
            <v>0.72226946599999997</v>
          </cell>
        </row>
        <row r="274">
          <cell r="E274" t="str">
            <v>F6_SUP_4_DOC_A_Sem</v>
          </cell>
          <cell r="F274">
            <v>1</v>
          </cell>
          <cell r="G274" t="str">
            <v>1.40286265204546e-06</v>
          </cell>
          <cell r="H274" t="str">
            <v>1.05879118406788e-22</v>
          </cell>
          <cell r="I274">
            <v>0</v>
          </cell>
          <cell r="J274" t="str">
            <v>1.1212598639279e-20</v>
          </cell>
          <cell r="K274">
            <v>-1.3300000000000001E-20</v>
          </cell>
          <cell r="L274" t="str">
            <v>NA</v>
          </cell>
          <cell r="M274" t="str">
            <v>NA</v>
          </cell>
          <cell r="N274">
            <v>1.6863694629999999</v>
          </cell>
          <cell r="O274">
            <v>0.78836127700000003</v>
          </cell>
          <cell r="P274">
            <v>5.9844357979999998</v>
          </cell>
          <cell r="Q274">
            <v>-0.56198347100000001</v>
          </cell>
          <cell r="R274">
            <v>2.0375678000000001E-2</v>
          </cell>
          <cell r="S274">
            <v>1.7212211000000002E-2</v>
          </cell>
          <cell r="T274">
            <v>2.1424228E-2</v>
          </cell>
          <cell r="U274">
            <v>1.183792049</v>
          </cell>
        </row>
        <row r="275">
          <cell r="E275" t="str">
            <v>F6_SUP_4_DOC_B_Sem</v>
          </cell>
          <cell r="F275">
            <v>1</v>
          </cell>
          <cell r="G275" t="str">
            <v>4.2544401108402e-05</v>
          </cell>
          <cell r="H275">
            <v>0</v>
          </cell>
          <cell r="I275">
            <v>0</v>
          </cell>
          <cell r="J275">
            <v>2.6340599999999999E-4</v>
          </cell>
          <cell r="K275">
            <v>1.3123400000000001E-4</v>
          </cell>
          <cell r="L275">
            <v>1</v>
          </cell>
          <cell r="M275" t="str">
            <v>NA</v>
          </cell>
          <cell r="N275">
            <v>3.2225226610000002</v>
          </cell>
          <cell r="O275">
            <v>1.610713096</v>
          </cell>
          <cell r="P275">
            <v>6.4663774399999996</v>
          </cell>
          <cell r="Q275">
            <v>-0.43684210499999998</v>
          </cell>
          <cell r="R275">
            <v>1.8693729999999999E-2</v>
          </cell>
          <cell r="S275">
            <v>1.7376103E-2</v>
          </cell>
          <cell r="T275">
            <v>1.9584880999999998E-2</v>
          </cell>
          <cell r="U275">
            <v>1.075829806</v>
          </cell>
        </row>
        <row r="276">
          <cell r="E276" t="str">
            <v>F6_SUP_5_DOC_A_Sem</v>
          </cell>
          <cell r="F276">
            <v>1</v>
          </cell>
          <cell r="G276" t="str">
            <v>7.52159789649265e-06</v>
          </cell>
          <cell r="H276" t="str">
            <v>1.05879118406788e-22</v>
          </cell>
          <cell r="I276">
            <v>-1.0900000000000001E-22</v>
          </cell>
          <cell r="J276">
            <v>-3.2900000000000003E-20</v>
          </cell>
          <cell r="K276">
            <v>0</v>
          </cell>
          <cell r="L276">
            <v>1</v>
          </cell>
          <cell r="M276">
            <v>0.5</v>
          </cell>
          <cell r="N276">
            <v>3.4385270719999999</v>
          </cell>
          <cell r="O276">
            <v>1.803691656</v>
          </cell>
          <cell r="P276">
            <v>4.711340206</v>
          </cell>
          <cell r="Q276">
            <v>-2.6428571430000001</v>
          </cell>
          <cell r="R276">
            <v>1.7357351E-2</v>
          </cell>
          <cell r="S276">
            <v>1.2837988E-2</v>
          </cell>
          <cell r="T276">
            <v>1.4985666E-2</v>
          </cell>
          <cell r="U276">
            <v>1.352030412</v>
          </cell>
        </row>
        <row r="277">
          <cell r="E277" t="str">
            <v>F6_SUP_5_DOC_B_Sem</v>
          </cell>
          <cell r="F277">
            <v>1</v>
          </cell>
          <cell r="G277" t="str">
            <v>7.94093388050907e-23</v>
          </cell>
          <cell r="H277" t="str">
            <v>7.94093388050907e-23</v>
          </cell>
          <cell r="I277">
            <v>0</v>
          </cell>
          <cell r="J277">
            <v>-2.1999999999999998E-19</v>
          </cell>
          <cell r="K277" t="str">
            <v>8.88178419700125e-16</v>
          </cell>
          <cell r="L277">
            <v>1</v>
          </cell>
          <cell r="M277" t="str">
            <v>NA</v>
          </cell>
          <cell r="N277">
            <v>3.5448845740000001</v>
          </cell>
          <cell r="O277">
            <v>1.771894053</v>
          </cell>
          <cell r="P277">
            <v>6.2099236639999997</v>
          </cell>
          <cell r="Q277">
            <v>-0.36686390499999999</v>
          </cell>
          <cell r="R277">
            <v>1.7464790000000001E-2</v>
          </cell>
          <cell r="S277">
            <v>1.8062499999999999E-2</v>
          </cell>
          <cell r="T277">
            <v>2.3531593999999999E-2</v>
          </cell>
          <cell r="U277">
            <v>0.96690878400000002</v>
          </cell>
        </row>
        <row r="278">
          <cell r="E278" t="str">
            <v>F6_SUP_7_DOC_A_Sem</v>
          </cell>
          <cell r="F278">
            <v>1</v>
          </cell>
          <cell r="G278" t="str">
            <v>5.29395592033938e-23</v>
          </cell>
          <cell r="H278" t="str">
            <v>5.29395592033938e-23</v>
          </cell>
          <cell r="I278">
            <v>0</v>
          </cell>
          <cell r="J278">
            <v>-2.45E-19</v>
          </cell>
          <cell r="K278" t="str">
            <v>2.11758236813575e-22</v>
          </cell>
          <cell r="L278">
            <v>1</v>
          </cell>
          <cell r="M278" t="str">
            <v>NA</v>
          </cell>
          <cell r="N278">
            <v>1.647993045</v>
          </cell>
          <cell r="O278">
            <v>0.86511411400000005</v>
          </cell>
          <cell r="P278">
            <v>4.5963302749999997</v>
          </cell>
          <cell r="Q278">
            <v>-17.666666670000001</v>
          </cell>
          <cell r="R278">
            <v>1.6197665E-2</v>
          </cell>
          <cell r="S278">
            <v>1.5118734E-2</v>
          </cell>
          <cell r="T278">
            <v>1.5443014E-2</v>
          </cell>
          <cell r="U278">
            <v>1.0713638889999999</v>
          </cell>
        </row>
        <row r="279">
          <cell r="E279" t="str">
            <v>F6_SUP_7_DOC_B_Sem</v>
          </cell>
          <cell r="F279">
            <v>0</v>
          </cell>
          <cell r="G279">
            <v>3.8052450000000001E-3</v>
          </cell>
          <cell r="H279">
            <v>0</v>
          </cell>
          <cell r="I279" t="str">
            <v>1.18584612615602e-20</v>
          </cell>
          <cell r="J279">
            <v>4.4637099999999999E-4</v>
          </cell>
          <cell r="K279">
            <v>1.2420420000000001E-3</v>
          </cell>
          <cell r="L279">
            <v>1</v>
          </cell>
          <cell r="M279">
            <v>-2.4199999999999998E-18</v>
          </cell>
          <cell r="N279">
            <v>3.0843675560000001</v>
          </cell>
          <cell r="O279">
            <v>1.6797906490000001</v>
          </cell>
          <cell r="P279">
            <v>4.7302631579999996</v>
          </cell>
          <cell r="Q279">
            <v>-1.179245283</v>
          </cell>
          <cell r="R279">
            <v>1.5888425000000001E-2</v>
          </cell>
          <cell r="S279">
            <v>1.2989784000000001E-2</v>
          </cell>
          <cell r="T279">
            <v>1.8516284000000001E-2</v>
          </cell>
          <cell r="U279">
            <v>1.223147741</v>
          </cell>
        </row>
        <row r="280">
          <cell r="E280" t="str">
            <v>H_WJ00_1_BDOC_NM_B</v>
          </cell>
          <cell r="F280">
            <v>1</v>
          </cell>
          <cell r="G280">
            <v>0</v>
          </cell>
          <cell r="H280">
            <v>0</v>
          </cell>
          <cell r="I280">
            <v>-3.3099999999999998E-24</v>
          </cell>
          <cell r="J280">
            <v>-5.4900000000000005E-20</v>
          </cell>
          <cell r="K280">
            <v>-2.8499999999999998E-19</v>
          </cell>
          <cell r="L280" t="str">
            <v>Inf</v>
          </cell>
          <cell r="M280" t="str">
            <v>NA</v>
          </cell>
          <cell r="N280">
            <v>-3.7126443450000002</v>
          </cell>
          <cell r="O280">
            <v>-1.6172919109999999</v>
          </cell>
          <cell r="P280">
            <v>8.0658823529999992</v>
          </cell>
          <cell r="Q280">
            <v>0.322580645</v>
          </cell>
          <cell r="R280">
            <v>2.0306402000000001E-2</v>
          </cell>
          <cell r="S280">
            <v>1.0434056000000001E-2</v>
          </cell>
          <cell r="T280">
            <v>1.3129652E-2</v>
          </cell>
          <cell r="U280">
            <v>1.946165715</v>
          </cell>
        </row>
        <row r="281">
          <cell r="E281" t="str">
            <v>H_WJ01_1_BDOC_NM_A</v>
          </cell>
          <cell r="F281">
            <v>1</v>
          </cell>
          <cell r="G281">
            <v>0</v>
          </cell>
          <cell r="H281">
            <v>0</v>
          </cell>
          <cell r="I281" t="str">
            <v>4.13590306276514e-25</v>
          </cell>
          <cell r="J281">
            <v>-4.3000000000000001E-20</v>
          </cell>
          <cell r="K281">
            <v>-3.9799999999999997E-20</v>
          </cell>
          <cell r="L281">
            <v>1</v>
          </cell>
          <cell r="M281" t="str">
            <v>NA</v>
          </cell>
          <cell r="N281">
            <v>-2.97033477</v>
          </cell>
          <cell r="O281">
            <v>-1.174318397</v>
          </cell>
          <cell r="P281">
            <v>8.6666666669999994</v>
          </cell>
          <cell r="Q281">
            <v>7.1428570999999996E-2</v>
          </cell>
          <cell r="R281">
            <v>2.3196813E-2</v>
          </cell>
          <cell r="S281">
            <v>1.4076669999999999E-2</v>
          </cell>
          <cell r="T281">
            <v>1.8417270999999999E-2</v>
          </cell>
          <cell r="U281">
            <v>1.6478906499999999</v>
          </cell>
        </row>
        <row r="282">
          <cell r="E282" t="str">
            <v>H_WJ01_1_BDOC_NM_B</v>
          </cell>
          <cell r="F282">
            <v>1</v>
          </cell>
          <cell r="G282">
            <v>0</v>
          </cell>
          <cell r="H282">
            <v>-4.2400000000000003E-22</v>
          </cell>
          <cell r="I282">
            <v>0</v>
          </cell>
          <cell r="J282">
            <v>-1.4100000000000001E-19</v>
          </cell>
          <cell r="K282">
            <v>-2.71E-20</v>
          </cell>
          <cell r="L282">
            <v>1</v>
          </cell>
          <cell r="M282" t="str">
            <v>NA</v>
          </cell>
          <cell r="N282">
            <v>5.6424299470000001</v>
          </cell>
          <cell r="O282">
            <v>3.2477414499999999</v>
          </cell>
          <cell r="P282">
            <v>4.3480801339999999</v>
          </cell>
          <cell r="Q282">
            <v>-0.94960212200000005</v>
          </cell>
          <cell r="R282">
            <v>1.4272418E-2</v>
          </cell>
          <cell r="S282">
            <v>1.4099932000000001E-2</v>
          </cell>
          <cell r="T282">
            <v>1.4201673999999999E-2</v>
          </cell>
          <cell r="U282">
            <v>1.012233108</v>
          </cell>
        </row>
        <row r="283">
          <cell r="E283" t="str">
            <v>H_WJ01_1_BDOC_VM_A</v>
          </cell>
          <cell r="F283">
            <v>1</v>
          </cell>
          <cell r="G283">
            <v>3.3428109999999998E-3</v>
          </cell>
          <cell r="H283">
            <v>-6.7800000000000003E-21</v>
          </cell>
          <cell r="I283">
            <v>-2.96E-21</v>
          </cell>
          <cell r="J283">
            <v>-1.08E-19</v>
          </cell>
          <cell r="K283">
            <v>2.1273099999999999E-4</v>
          </cell>
          <cell r="L283">
            <v>1</v>
          </cell>
          <cell r="M283" t="str">
            <v>NA</v>
          </cell>
          <cell r="N283">
            <v>5.3474797609999998</v>
          </cell>
          <cell r="O283">
            <v>3.6205409409999998</v>
          </cell>
          <cell r="P283">
            <v>3.2392717819999999</v>
          </cell>
          <cell r="Q283">
            <v>-1.664179104</v>
          </cell>
          <cell r="R283">
            <v>8.9535169999999994E-3</v>
          </cell>
          <cell r="S283">
            <v>1.1833422E-2</v>
          </cell>
          <cell r="T283">
            <v>1.2164670000000001E-2</v>
          </cell>
          <cell r="U283">
            <v>0.75662955600000004</v>
          </cell>
        </row>
        <row r="284">
          <cell r="E284" t="str">
            <v>H_WJ01_1_BDOC_VM_B</v>
          </cell>
          <cell r="F284" t="str">
            <v>NA</v>
          </cell>
          <cell r="G284">
            <v>0</v>
          </cell>
          <cell r="H284">
            <v>-3.3900000000000001E-21</v>
          </cell>
          <cell r="I284" t="str">
            <v>8.470329472543e-22</v>
          </cell>
          <cell r="J284">
            <v>-7.8100000000000002E-19</v>
          </cell>
          <cell r="K284" t="str">
            <v>2.10064170919066e-18</v>
          </cell>
          <cell r="L284">
            <v>1</v>
          </cell>
          <cell r="M284" t="str">
            <v>NA</v>
          </cell>
          <cell r="N284">
            <v>8.0908454289999998</v>
          </cell>
          <cell r="O284">
            <v>6.018518845</v>
          </cell>
          <cell r="P284">
            <v>2.2360322680000002</v>
          </cell>
          <cell r="Q284">
            <v>-13.043749999999999</v>
          </cell>
          <cell r="R284">
            <v>8.5477929999999997E-3</v>
          </cell>
          <cell r="S284">
            <v>7.7888250000000001E-3</v>
          </cell>
          <cell r="T284">
            <v>8.8827960000000001E-3</v>
          </cell>
          <cell r="U284">
            <v>1.097443183</v>
          </cell>
        </row>
        <row r="285">
          <cell r="E285" t="str">
            <v>H_WJ02_1_BDOC_NM_A</v>
          </cell>
          <cell r="F285" t="str">
            <v>NA</v>
          </cell>
          <cell r="G285">
            <v>0</v>
          </cell>
          <cell r="H285" t="str">
            <v>8.470329472543e-22</v>
          </cell>
          <cell r="I285" t="str">
            <v>2.11758236813575e-22</v>
          </cell>
          <cell r="J285" t="str">
            <v>3.36102673470509e-19</v>
          </cell>
          <cell r="K285" t="str">
            <v>7.01343280326561e-19</v>
          </cell>
          <cell r="L285">
            <v>1</v>
          </cell>
          <cell r="M285">
            <v>0.5</v>
          </cell>
          <cell r="N285">
            <v>6.5656569219999996</v>
          </cell>
          <cell r="O285">
            <v>3.848606513</v>
          </cell>
          <cell r="P285">
            <v>4.1221995930000004</v>
          </cell>
          <cell r="Q285">
            <v>-3.9512195120000002</v>
          </cell>
          <cell r="R285">
            <v>1.3907506E-2</v>
          </cell>
          <cell r="S285">
            <v>1.1267815E-2</v>
          </cell>
          <cell r="T285">
            <v>1.377418E-2</v>
          </cell>
          <cell r="U285">
            <v>1.23426821</v>
          </cell>
        </row>
        <row r="286">
          <cell r="E286" t="str">
            <v>H_WJ02_1_BDOC_NM_B</v>
          </cell>
          <cell r="F286">
            <v>1</v>
          </cell>
          <cell r="G286">
            <v>0</v>
          </cell>
          <cell r="H286">
            <v>-4.2400000000000003E-22</v>
          </cell>
          <cell r="I286">
            <v>-5.2899999999999998E-23</v>
          </cell>
          <cell r="J286" t="str">
            <v>1.21972744404619e-19</v>
          </cell>
          <cell r="K286" t="str">
            <v>8.13151629364128e-20</v>
          </cell>
          <cell r="L286">
            <v>1</v>
          </cell>
          <cell r="M286" t="str">
            <v>NA</v>
          </cell>
          <cell r="N286">
            <v>1.3004123430000001</v>
          </cell>
          <cell r="O286">
            <v>1.277386492</v>
          </cell>
          <cell r="P286">
            <v>1.455971049</v>
          </cell>
          <cell r="Q286">
            <v>-1.6606334840000001</v>
          </cell>
          <cell r="R286">
            <v>0</v>
          </cell>
          <cell r="S286">
            <v>1.1303649000000001E-2</v>
          </cell>
          <cell r="T286">
            <v>8.7949129999999997E-3</v>
          </cell>
          <cell r="U286">
            <v>0</v>
          </cell>
        </row>
        <row r="287">
          <cell r="E287" t="str">
            <v>H_WJ02_1_BDOC_VM_A</v>
          </cell>
          <cell r="F287" t="str">
            <v>NA</v>
          </cell>
          <cell r="G287">
            <v>7.436359E-3</v>
          </cell>
          <cell r="H287" t="str">
            <v>5.42101086242752e-20</v>
          </cell>
          <cell r="I287" t="str">
            <v>1.35525271560688e-20</v>
          </cell>
          <cell r="J287">
            <v>-1.7299999999999999E-19</v>
          </cell>
          <cell r="K287">
            <v>3.9481569999999999E-3</v>
          </cell>
          <cell r="L287" t="str">
            <v>3.78196863991282e-18</v>
          </cell>
          <cell r="M287">
            <v>0.5</v>
          </cell>
          <cell r="N287">
            <v>11.46139142</v>
          </cell>
          <cell r="O287">
            <v>7.6160743120000003</v>
          </cell>
          <cell r="P287">
            <v>3.178241431</v>
          </cell>
          <cell r="Q287">
            <v>-13.157303369999999</v>
          </cell>
          <cell r="R287">
            <v>9.9866260000000002E-3</v>
          </cell>
          <cell r="S287">
            <v>1.1068464E-2</v>
          </cell>
          <cell r="T287">
            <v>1.1521129999999999E-2</v>
          </cell>
          <cell r="U287">
            <v>0.90225942000000003</v>
          </cell>
        </row>
        <row r="288">
          <cell r="E288" t="str">
            <v>H_WJ02_1_BDOC_VM_B</v>
          </cell>
          <cell r="F288">
            <v>0</v>
          </cell>
          <cell r="G288">
            <v>1.7861802E-2</v>
          </cell>
          <cell r="H288">
            <v>0</v>
          </cell>
          <cell r="I288" t="str">
            <v>3.3881317890172e-20</v>
          </cell>
          <cell r="J288">
            <v>4.5151799999999998E-4</v>
          </cell>
          <cell r="K288">
            <v>3.791174E-3</v>
          </cell>
          <cell r="L288">
            <v>1.0322580649999999</v>
          </cell>
          <cell r="M288">
            <v>0.5</v>
          </cell>
          <cell r="N288">
            <v>11.360516260000001</v>
          </cell>
          <cell r="O288">
            <v>7.7684835159999999</v>
          </cell>
          <cell r="P288">
            <v>2.9148585549999999</v>
          </cell>
          <cell r="Q288">
            <v>-5.3881118880000001</v>
          </cell>
          <cell r="R288">
            <v>9.6744520000000001E-3</v>
          </cell>
          <cell r="S288">
            <v>9.7752229999999996E-3</v>
          </cell>
          <cell r="T288">
            <v>1.2630067E-2</v>
          </cell>
          <cell r="U288">
            <v>0.98969117399999995</v>
          </cell>
        </row>
        <row r="289">
          <cell r="E289" t="str">
            <v>H_WJ03_1_BDOC_NM_A</v>
          </cell>
          <cell r="F289" t="str">
            <v>NA</v>
          </cell>
          <cell r="G289">
            <v>1.8849352E-2</v>
          </cell>
          <cell r="H289">
            <v>0</v>
          </cell>
          <cell r="I289" t="str">
            <v>2.03287907341032e-19</v>
          </cell>
          <cell r="J289">
            <v>6.7160799999999997E-4</v>
          </cell>
          <cell r="K289">
            <v>7.0504299999999999E-3</v>
          </cell>
          <cell r="L289">
            <v>1</v>
          </cell>
          <cell r="M289">
            <v>0.5</v>
          </cell>
          <cell r="N289">
            <v>15.80450549</v>
          </cell>
          <cell r="O289">
            <v>10.27830127</v>
          </cell>
          <cell r="P289">
            <v>3.3562614260000001</v>
          </cell>
          <cell r="Q289">
            <v>-9.5</v>
          </cell>
          <cell r="R289">
            <v>1.0701501E-2</v>
          </cell>
          <cell r="S289">
            <v>1.1547607999999999E-2</v>
          </cell>
          <cell r="T289">
            <v>1.1859718999999999E-2</v>
          </cell>
          <cell r="U289">
            <v>0.92672877300000001</v>
          </cell>
        </row>
        <row r="290">
          <cell r="E290" t="str">
            <v>H_WJ03_1_BDOC_NM_B</v>
          </cell>
          <cell r="F290" t="str">
            <v>1367104414973952</v>
          </cell>
          <cell r="G290">
            <v>1.5883636999999999E-2</v>
          </cell>
          <cell r="H290">
            <v>-3.7900000000000002E-19</v>
          </cell>
          <cell r="I290">
            <v>-2.03E-20</v>
          </cell>
          <cell r="J290">
            <v>5.2671660000000002E-3</v>
          </cell>
          <cell r="K290">
            <v>9.7479469999999999E-3</v>
          </cell>
          <cell r="L290">
            <v>1</v>
          </cell>
          <cell r="M290">
            <v>0.5</v>
          </cell>
          <cell r="N290">
            <v>8.4395226000000001</v>
          </cell>
          <cell r="O290">
            <v>5.8145755939999999</v>
          </cell>
          <cell r="P290">
            <v>3.1157645199999999</v>
          </cell>
          <cell r="Q290">
            <v>-2.3015463920000001</v>
          </cell>
          <cell r="R290">
            <v>8.9066019999999996E-3</v>
          </cell>
          <cell r="S290">
            <v>1.2223388999999999E-2</v>
          </cell>
          <cell r="T290">
            <v>1.1689013E-2</v>
          </cell>
          <cell r="U290">
            <v>0.728652411</v>
          </cell>
        </row>
        <row r="291">
          <cell r="E291" t="str">
            <v>H_WJ03_1_BDOC_VM_A</v>
          </cell>
          <cell r="F291">
            <v>-97937100000000</v>
          </cell>
          <cell r="G291">
            <v>4.1973695999999998E-2</v>
          </cell>
          <cell r="H291">
            <v>1.9752097E-2</v>
          </cell>
          <cell r="I291">
            <v>0</v>
          </cell>
          <cell r="J291">
            <v>2.7688629999999999E-3</v>
          </cell>
          <cell r="K291">
            <v>1.5808356999999999E-2</v>
          </cell>
          <cell r="L291">
            <v>-3228010000000000</v>
          </cell>
          <cell r="M291">
            <v>0.5</v>
          </cell>
          <cell r="N291">
            <v>19.999596239999999</v>
          </cell>
          <cell r="O291">
            <v>13.091840960000001</v>
          </cell>
          <cell r="P291">
            <v>3.3894046969999998</v>
          </cell>
          <cell r="Q291">
            <v>-9.0757575760000009</v>
          </cell>
          <cell r="R291">
            <v>1.0481775E-2</v>
          </cell>
          <cell r="S291">
            <v>1.1963697000000001E-2</v>
          </cell>
          <cell r="T291">
            <v>1.2207890000000001E-2</v>
          </cell>
          <cell r="U291">
            <v>0.87613178899999999</v>
          </cell>
        </row>
        <row r="292">
          <cell r="E292" t="str">
            <v>H_WJ03_1_BDOC_VM_B</v>
          </cell>
          <cell r="F292">
            <v>-3716590000000000</v>
          </cell>
          <cell r="G292">
            <v>4.3411588000000001E-2</v>
          </cell>
          <cell r="H292">
            <v>5.9996930000000004E-3</v>
          </cell>
          <cell r="I292">
            <v>-7.5899999999999997E-19</v>
          </cell>
          <cell r="J292">
            <v>1.2011154E-2</v>
          </cell>
          <cell r="K292">
            <v>1.2815778E-2</v>
          </cell>
          <cell r="L292">
            <v>-259380000000000</v>
          </cell>
          <cell r="M292">
            <v>0.5</v>
          </cell>
          <cell r="N292">
            <v>23.706758239999999</v>
          </cell>
          <cell r="O292">
            <v>15.509555300000001</v>
          </cell>
          <cell r="P292">
            <v>3.3794848210000001</v>
          </cell>
          <cell r="Q292">
            <v>-30.208333329999999</v>
          </cell>
          <cell r="R292">
            <v>1.0492863999999999E-2</v>
          </cell>
          <cell r="S292">
            <v>1.1346482E-2</v>
          </cell>
          <cell r="T292">
            <v>1.2142997000000001E-2</v>
          </cell>
          <cell r="U292">
            <v>0.92476805900000003</v>
          </cell>
        </row>
        <row r="293">
          <cell r="E293" t="str">
            <v>H_WJ04_1_BDOC_NM_A</v>
          </cell>
          <cell r="F293">
            <v>-2698990000000000</v>
          </cell>
          <cell r="G293">
            <v>6.1143562999999998E-2</v>
          </cell>
          <cell r="H293">
            <v>0</v>
          </cell>
          <cell r="I293">
            <v>-2.1699999999999998E-19</v>
          </cell>
          <cell r="J293">
            <v>6.2725669999999997E-3</v>
          </cell>
          <cell r="K293">
            <v>2.1280352999999998E-2</v>
          </cell>
          <cell r="L293">
            <v>103.42253530000001</v>
          </cell>
          <cell r="M293">
            <v>0.5</v>
          </cell>
          <cell r="N293">
            <v>31.86668122</v>
          </cell>
          <cell r="O293">
            <v>19.98534214</v>
          </cell>
          <cell r="P293">
            <v>3.6411518580000002</v>
          </cell>
          <cell r="Q293">
            <v>-17.729729729999999</v>
          </cell>
          <cell r="R293">
            <v>1.1670553E-2</v>
          </cell>
          <cell r="S293">
            <v>1.1755106E-2</v>
          </cell>
          <cell r="T293">
            <v>1.2815109E-2</v>
          </cell>
          <cell r="U293">
            <v>0.99280716499999999</v>
          </cell>
        </row>
        <row r="294">
          <cell r="E294" t="str">
            <v>H_WJ04_1_BDOC_NM_B</v>
          </cell>
          <cell r="F294" t="str">
            <v>Inf</v>
          </cell>
          <cell r="G294">
            <v>0.27176804700000001</v>
          </cell>
          <cell r="H294">
            <v>6.2865817000000004E-2</v>
          </cell>
          <cell r="I294" t="str">
            <v>6.93889390390723e-18</v>
          </cell>
          <cell r="J294">
            <v>2.7525787999999999E-2</v>
          </cell>
          <cell r="K294">
            <v>3.8063551000000001E-2</v>
          </cell>
          <cell r="L294">
            <v>0.94741788900000001</v>
          </cell>
          <cell r="M294">
            <v>-8.2700000000000003E-16</v>
          </cell>
          <cell r="N294">
            <v>59.004291240000001</v>
          </cell>
          <cell r="O294">
            <v>37.636301580000001</v>
          </cell>
          <cell r="P294">
            <v>3.4591127400000001</v>
          </cell>
          <cell r="Q294">
            <v>102.83018869999999</v>
          </cell>
          <cell r="R294">
            <v>1.1376048999999999E-2</v>
          </cell>
          <cell r="S294">
            <v>1.0974139000000001E-2</v>
          </cell>
          <cell r="T294">
            <v>1.2280889E-2</v>
          </cell>
          <cell r="U294">
            <v>1.036623434</v>
          </cell>
        </row>
        <row r="295">
          <cell r="E295" t="str">
            <v>H_WJ04_1_BDOC_VM_A</v>
          </cell>
          <cell r="F295" t="str">
            <v>27178599045136384</v>
          </cell>
          <cell r="G295">
            <v>5.0995014999999998E-2</v>
          </cell>
          <cell r="H295">
            <v>7.0744019999999996E-3</v>
          </cell>
          <cell r="I295">
            <v>-1.08E-19</v>
          </cell>
          <cell r="J295">
            <v>9.4691740000000003E-3</v>
          </cell>
          <cell r="K295">
            <v>1.1874740999999999E-2</v>
          </cell>
          <cell r="L295" t="str">
            <v>7.59171E+14</v>
          </cell>
          <cell r="M295">
            <v>0.5</v>
          </cell>
          <cell r="N295">
            <v>22.28025195</v>
          </cell>
          <cell r="O295">
            <v>14.17515242</v>
          </cell>
          <cell r="P295">
            <v>3.5926825039999999</v>
          </cell>
          <cell r="Q295">
            <v>-18.630434780000002</v>
          </cell>
          <cell r="R295">
            <v>1.1278822000000001E-2</v>
          </cell>
          <cell r="S295">
            <v>1.2392274E-2</v>
          </cell>
          <cell r="T295">
            <v>1.2886722999999999E-2</v>
          </cell>
          <cell r="U295">
            <v>0.91014952699999996</v>
          </cell>
        </row>
        <row r="296">
          <cell r="E296" t="str">
            <v>H_WJ04_1_BDOC_VM_B</v>
          </cell>
          <cell r="F296" t="str">
            <v>Inf</v>
          </cell>
          <cell r="G296">
            <v>2.4018353999999999E-2</v>
          </cell>
          <cell r="H296">
            <v>0</v>
          </cell>
          <cell r="I296">
            <v>-5.42E-20</v>
          </cell>
          <cell r="J296">
            <v>1.3898739999999999E-3</v>
          </cell>
          <cell r="K296">
            <v>5.0389290000000002E-3</v>
          </cell>
          <cell r="L296" t="str">
            <v>4.3986E+14</v>
          </cell>
          <cell r="M296">
            <v>0.5</v>
          </cell>
          <cell r="N296">
            <v>15.88454773</v>
          </cell>
          <cell r="O296">
            <v>10.01295575</v>
          </cell>
          <cell r="P296">
            <v>3.6308032419999998</v>
          </cell>
          <cell r="Q296">
            <v>-28.866666670000001</v>
          </cell>
          <cell r="R296">
            <v>1.1435938999999999E-2</v>
          </cell>
          <cell r="S296">
            <v>1.2215946E-2</v>
          </cell>
          <cell r="T296">
            <v>1.2758864E-2</v>
          </cell>
          <cell r="U296">
            <v>0.93614842399999998</v>
          </cell>
        </row>
        <row r="297">
          <cell r="E297" t="str">
            <v>H_WJ05_1_BDOC_NM_A</v>
          </cell>
          <cell r="F297">
            <v>0</v>
          </cell>
          <cell r="G297">
            <v>3.1124326000000001E-2</v>
          </cell>
          <cell r="H297">
            <v>0</v>
          </cell>
          <cell r="I297">
            <v>-1.6900000000000001E-20</v>
          </cell>
          <cell r="J297">
            <v>1.1078870000000001E-3</v>
          </cell>
          <cell r="K297">
            <v>8.2668399999999993E-3</v>
          </cell>
          <cell r="L297" t="str">
            <v>6373138986934272</v>
          </cell>
          <cell r="M297">
            <v>0.5</v>
          </cell>
          <cell r="N297">
            <v>21.669518660000001</v>
          </cell>
          <cell r="O297">
            <v>14.16309126</v>
          </cell>
          <cell r="P297">
            <v>3.1820338449999999</v>
          </cell>
          <cell r="Q297">
            <v>-17.537931029999999</v>
          </cell>
          <cell r="R297">
            <v>1.0532862E-2</v>
          </cell>
          <cell r="S297">
            <v>9.8837330000000004E-3</v>
          </cell>
          <cell r="T297">
            <v>1.1815805E-2</v>
          </cell>
          <cell r="U297">
            <v>1.0656764359999999</v>
          </cell>
        </row>
        <row r="298">
          <cell r="E298" t="str">
            <v>H_WJ05_1_BDOC_NM_B</v>
          </cell>
          <cell r="F298">
            <v>45.057938980000003</v>
          </cell>
          <cell r="G298">
            <v>0.19666435099999999</v>
          </cell>
          <cell r="H298">
            <v>5.3875605E-2</v>
          </cell>
          <cell r="I298" t="str">
            <v>3.46944695195361e-18</v>
          </cell>
          <cell r="J298">
            <v>3.6320962999999998E-2</v>
          </cell>
          <cell r="K298">
            <v>3.9204662000000001E-2</v>
          </cell>
          <cell r="L298">
            <v>5.823838201</v>
          </cell>
          <cell r="M298" t="str">
            <v>3.46499989010074e-15</v>
          </cell>
          <cell r="N298">
            <v>45.80609278</v>
          </cell>
          <cell r="O298">
            <v>29.734048829999999</v>
          </cell>
          <cell r="P298">
            <v>3.3979877030000001</v>
          </cell>
          <cell r="Q298">
            <v>-30.5</v>
          </cell>
          <cell r="R298">
            <v>1.0872768999999999E-2</v>
          </cell>
          <cell r="S298">
            <v>1.1158906E-2</v>
          </cell>
          <cell r="T298">
            <v>1.2223057000000001E-2</v>
          </cell>
          <cell r="U298">
            <v>0.97435791400000005</v>
          </cell>
        </row>
        <row r="299">
          <cell r="E299" t="str">
            <v>H_WJ05_1_BDOC_VM_A</v>
          </cell>
          <cell r="F299">
            <v>-2093010000000000</v>
          </cell>
          <cell r="G299">
            <v>4.0775212999999998E-2</v>
          </cell>
          <cell r="H299">
            <v>8.694439E-3</v>
          </cell>
          <cell r="I299">
            <v>0</v>
          </cell>
          <cell r="J299">
            <v>9.9275419999999993E-3</v>
          </cell>
          <cell r="K299">
            <v>1.0485556E-2</v>
          </cell>
          <cell r="L299" t="str">
            <v>Inf</v>
          </cell>
          <cell r="M299">
            <v>-5.1299999999999997E-18</v>
          </cell>
          <cell r="N299">
            <v>20.422833310000001</v>
          </cell>
          <cell r="O299">
            <v>13.51507803</v>
          </cell>
          <cell r="P299">
            <v>3.1728995470000001</v>
          </cell>
          <cell r="Q299">
            <v>-19.007874019999999</v>
          </cell>
          <cell r="R299">
            <v>1.0227951000000001E-2</v>
          </cell>
          <cell r="S299">
            <v>1.009233E-2</v>
          </cell>
          <cell r="T299">
            <v>1.1504090999999999E-2</v>
          </cell>
          <cell r="U299">
            <v>1.0134380679999999</v>
          </cell>
        </row>
        <row r="300">
          <cell r="E300" t="str">
            <v>H_WJ05_1_BDOC_VM_B</v>
          </cell>
          <cell r="F300">
            <v>1</v>
          </cell>
          <cell r="G300">
            <v>2.406165E-2</v>
          </cell>
          <cell r="H300">
            <v>-2.1699999999999998E-19</v>
          </cell>
          <cell r="I300">
            <v>0</v>
          </cell>
          <cell r="J300">
            <v>9.88334E-4</v>
          </cell>
          <cell r="K300">
            <v>4.1026379999999996E-3</v>
          </cell>
          <cell r="L300">
            <v>1</v>
          </cell>
          <cell r="M300">
            <v>0.5</v>
          </cell>
          <cell r="N300">
            <v>14.143354820000001</v>
          </cell>
          <cell r="O300">
            <v>9.2849002699999996</v>
          </cell>
          <cell r="P300">
            <v>3.2866082599999999</v>
          </cell>
          <cell r="Q300">
            <v>-6.7853658540000001</v>
          </cell>
          <cell r="R300">
            <v>1.0303715999999999E-2</v>
          </cell>
          <cell r="S300">
            <v>1.1366545E-2</v>
          </cell>
          <cell r="T300">
            <v>1.1725002999999999E-2</v>
          </cell>
          <cell r="U300">
            <v>0.90649500100000002</v>
          </cell>
        </row>
        <row r="301">
          <cell r="E301" t="str">
            <v>H_WJ10_1_BDOC_NM_A</v>
          </cell>
          <cell r="F301" t="str">
            <v>Inf</v>
          </cell>
          <cell r="G301">
            <v>4.9530515999999997E-2</v>
          </cell>
          <cell r="H301">
            <v>3.2483392E-2</v>
          </cell>
          <cell r="I301">
            <v>3.7683360000000002E-3</v>
          </cell>
          <cell r="J301">
            <v>2.0918923999999998E-2</v>
          </cell>
          <cell r="K301">
            <v>1.6926152999999999E-2</v>
          </cell>
          <cell r="L301" t="str">
            <v>Inf</v>
          </cell>
          <cell r="M301">
            <v>0</v>
          </cell>
          <cell r="N301">
            <v>27.836060839999998</v>
          </cell>
          <cell r="O301">
            <v>17.129040150000002</v>
          </cell>
          <cell r="P301">
            <v>3.847722536</v>
          </cell>
          <cell r="Q301">
            <v>-15.5703125</v>
          </cell>
          <cell r="R301">
            <v>1.2208915000000001E-2</v>
          </cell>
          <cell r="S301">
            <v>1.2455341E-2</v>
          </cell>
          <cell r="T301">
            <v>1.3402966000000001E-2</v>
          </cell>
          <cell r="U301">
            <v>0.98021521700000003</v>
          </cell>
        </row>
        <row r="302">
          <cell r="E302" t="str">
            <v>H_WJ10_1_BDOC_NM_B</v>
          </cell>
          <cell r="F302">
            <v>-883974000000000</v>
          </cell>
          <cell r="G302">
            <v>0.110844964</v>
          </cell>
          <cell r="H302">
            <v>0</v>
          </cell>
          <cell r="I302">
            <v>1.7259084000000001E-2</v>
          </cell>
          <cell r="J302">
            <v>1.0344681E-2</v>
          </cell>
          <cell r="K302">
            <v>2.3017905000000002E-2</v>
          </cell>
          <cell r="L302" t="str">
            <v>Inf</v>
          </cell>
          <cell r="M302">
            <v>-1.28E-14</v>
          </cell>
          <cell r="N302">
            <v>31.69782498</v>
          </cell>
          <cell r="O302">
            <v>19.908589299999999</v>
          </cell>
          <cell r="P302">
            <v>3.6850994620000002</v>
          </cell>
          <cell r="Q302">
            <v>-27.304347830000001</v>
          </cell>
          <cell r="R302">
            <v>1.1539254000000001E-2</v>
          </cell>
          <cell r="S302">
            <v>1.2190393000000001E-2</v>
          </cell>
          <cell r="T302">
            <v>1.2875454999999999E-2</v>
          </cell>
          <cell r="U302">
            <v>0.94658593099999999</v>
          </cell>
        </row>
        <row r="303">
          <cell r="E303" t="str">
            <v>H_WJ10_1_BDOC_VM_A</v>
          </cell>
          <cell r="F303" t="str">
            <v>3776873698426880</v>
          </cell>
          <cell r="G303">
            <v>3.9317562E-2</v>
          </cell>
          <cell r="H303">
            <v>9.9750570000000007E-3</v>
          </cell>
          <cell r="I303">
            <v>-6.51E-18</v>
          </cell>
          <cell r="J303">
            <v>1.0057342E-2</v>
          </cell>
          <cell r="K303">
            <v>1.8654423E-2</v>
          </cell>
          <cell r="L303" t="str">
            <v>Inf</v>
          </cell>
          <cell r="M303">
            <v>0.5</v>
          </cell>
          <cell r="N303">
            <v>23.511586739999998</v>
          </cell>
          <cell r="O303">
            <v>14.922944340000001</v>
          </cell>
          <cell r="P303">
            <v>3.5922521340000002</v>
          </cell>
          <cell r="Q303">
            <v>-19.592233010000001</v>
          </cell>
          <cell r="R303">
            <v>1.1338239E-2</v>
          </cell>
          <cell r="S303">
            <v>1.1622743E-2</v>
          </cell>
          <cell r="T303">
            <v>1.2784859000000001E-2</v>
          </cell>
          <cell r="U303">
            <v>0.97552177699999998</v>
          </cell>
        </row>
        <row r="304">
          <cell r="E304" t="str">
            <v>H_WJ10_1_BDOC_VM_B</v>
          </cell>
          <cell r="F304">
            <v>213.23666040000001</v>
          </cell>
          <cell r="G304">
            <v>0.119907027</v>
          </cell>
          <cell r="H304">
            <v>1.7544119E-2</v>
          </cell>
          <cell r="I304">
            <v>0</v>
          </cell>
          <cell r="J304">
            <v>2.4578794000000001E-2</v>
          </cell>
          <cell r="K304">
            <v>2.1271277000000002E-2</v>
          </cell>
          <cell r="L304">
            <v>-5.80923E+16</v>
          </cell>
          <cell r="M304">
            <v>0.5</v>
          </cell>
          <cell r="N304">
            <v>32.863371620000002</v>
          </cell>
          <cell r="O304">
            <v>20.79782574</v>
          </cell>
          <cell r="P304">
            <v>3.6516800190000001</v>
          </cell>
          <cell r="Q304">
            <v>-12.52195122</v>
          </cell>
          <cell r="R304">
            <v>1.1531955999999999E-2</v>
          </cell>
          <cell r="S304">
            <v>1.2215172999999999E-2</v>
          </cell>
          <cell r="T304">
            <v>1.2890929000000001E-2</v>
          </cell>
          <cell r="U304">
            <v>0.94406817700000001</v>
          </cell>
        </row>
        <row r="305">
          <cell r="E305" t="str">
            <v>H_WJ12_1_BDOC_NM_A</v>
          </cell>
          <cell r="F305">
            <v>4.3724222700000004</v>
          </cell>
          <cell r="G305">
            <v>1.3115973E-2</v>
          </cell>
          <cell r="H305">
            <v>0</v>
          </cell>
          <cell r="I305">
            <v>-2.03E-20</v>
          </cell>
          <cell r="J305">
            <v>9.6883200000000003E-3</v>
          </cell>
          <cell r="K305">
            <v>1.6621073E-2</v>
          </cell>
          <cell r="L305">
            <v>-4.36078E+16</v>
          </cell>
          <cell r="M305">
            <v>0</v>
          </cell>
          <cell r="N305">
            <v>18.29129739</v>
          </cell>
          <cell r="O305">
            <v>10.761844139999999</v>
          </cell>
          <cell r="P305">
            <v>4.3606473159999997</v>
          </cell>
          <cell r="Q305">
            <v>-8.6101694920000007</v>
          </cell>
          <cell r="R305">
            <v>1.354766E-2</v>
          </cell>
          <cell r="S305">
            <v>1.3835969E-2</v>
          </cell>
          <cell r="T305">
            <v>1.4795501000000001E-2</v>
          </cell>
          <cell r="U305">
            <v>0.97916238300000003</v>
          </cell>
        </row>
        <row r="306">
          <cell r="E306" t="str">
            <v>H_WJ12_1_BDOC_NM_B</v>
          </cell>
          <cell r="F306">
            <v>72.437494000000001</v>
          </cell>
          <cell r="G306">
            <v>2.8723180000000001E-2</v>
          </cell>
          <cell r="H306">
            <v>1.4704872000000001E-2</v>
          </cell>
          <cell r="I306" t="str">
            <v>3.5527136788005e-15</v>
          </cell>
          <cell r="J306">
            <v>2.0507727E-2</v>
          </cell>
          <cell r="K306">
            <v>1.7285330000000002E-2</v>
          </cell>
          <cell r="L306" t="str">
            <v>Inf</v>
          </cell>
          <cell r="M306">
            <v>0.5</v>
          </cell>
          <cell r="N306">
            <v>11.41314678</v>
          </cell>
          <cell r="O306">
            <v>7.5448038210000004</v>
          </cell>
          <cell r="P306">
            <v>3.4176072230000001</v>
          </cell>
          <cell r="Q306">
            <v>-7.2105263160000002</v>
          </cell>
          <cell r="R306">
            <v>1.0342518E-2</v>
          </cell>
          <cell r="S306">
            <v>1.2646308E-2</v>
          </cell>
          <cell r="T306">
            <v>1.2531133999999999E-2</v>
          </cell>
          <cell r="U306">
            <v>0.81782904999999995</v>
          </cell>
        </row>
        <row r="307">
          <cell r="E307" t="str">
            <v>H_WJ12_1_BDOC_VM_A</v>
          </cell>
          <cell r="F307">
            <v>5.0582028409999999</v>
          </cell>
          <cell r="G307">
            <v>2.1889352000000001E-2</v>
          </cell>
          <cell r="H307">
            <v>1.2700763E-2</v>
          </cell>
          <cell r="I307">
            <v>7.4728900000000005E-4</v>
          </cell>
          <cell r="J307">
            <v>2.6922204000000002E-2</v>
          </cell>
          <cell r="K307">
            <v>2.0119944000000001E-2</v>
          </cell>
          <cell r="L307" t="str">
            <v>Inf</v>
          </cell>
          <cell r="M307">
            <v>1</v>
          </cell>
          <cell r="N307">
            <v>13.825378779999999</v>
          </cell>
          <cell r="O307">
            <v>8.9899500850000003</v>
          </cell>
          <cell r="P307">
            <v>3.4629629629999998</v>
          </cell>
          <cell r="Q307">
            <v>-8.1304347830000001</v>
          </cell>
          <cell r="R307">
            <v>1.0381619E-2</v>
          </cell>
          <cell r="S307">
            <v>1.2084081E-2</v>
          </cell>
          <cell r="T307">
            <v>1.2453745E-2</v>
          </cell>
          <cell r="U307">
            <v>0.85911528699999995</v>
          </cell>
        </row>
        <row r="308">
          <cell r="E308" t="str">
            <v>H_WJ12_1_BDOC_VM_B</v>
          </cell>
          <cell r="F308" t="str">
            <v>Inf</v>
          </cell>
          <cell r="G308">
            <v>1.9382697000000001E-2</v>
          </cell>
          <cell r="H308" t="str">
            <v>5.42101086242752e-19</v>
          </cell>
          <cell r="I308">
            <v>-6.7800000000000003E-21</v>
          </cell>
          <cell r="J308">
            <v>5.6985619999999999E-3</v>
          </cell>
          <cell r="K308">
            <v>1.5724504E-2</v>
          </cell>
          <cell r="L308" t="str">
            <v>Inf</v>
          </cell>
          <cell r="M308">
            <v>0.5</v>
          </cell>
          <cell r="N308">
            <v>9.5930080849999992</v>
          </cell>
          <cell r="O308">
            <v>6.3003114020000002</v>
          </cell>
          <cell r="P308">
            <v>3.6186234819999998</v>
          </cell>
          <cell r="Q308">
            <v>-5.425373134</v>
          </cell>
          <cell r="R308">
            <v>1.0182929E-2</v>
          </cell>
          <cell r="S308">
            <v>1.3694476000000001E-2</v>
          </cell>
          <cell r="T308">
            <v>1.3172434E-2</v>
          </cell>
          <cell r="U308">
            <v>0.74357928900000003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_all"/>
      <sheetName val="indices"/>
      <sheetName val="Tabelle1"/>
    </sheetNames>
    <sheetDataSet>
      <sheetData sheetId="0">
        <row r="1">
          <cell r="C1" t="str">
            <v>sample</v>
          </cell>
          <cell r="D1" t="str">
            <v>bix</v>
          </cell>
          <cell r="E1" t="str">
            <v>b</v>
          </cell>
          <cell r="F1" t="str">
            <v>t</v>
          </cell>
          <cell r="G1" t="str">
            <v>a</v>
          </cell>
          <cell r="H1" t="str">
            <v>m</v>
          </cell>
          <cell r="I1" t="str">
            <v>c</v>
          </cell>
          <cell r="J1" t="str">
            <v>fi</v>
          </cell>
          <cell r="K1" t="str">
            <v>hix</v>
          </cell>
          <cell r="L1" t="str">
            <v>a254</v>
          </cell>
          <cell r="M1" t="str">
            <v>a300</v>
          </cell>
          <cell r="N1" t="str">
            <v>E2_E3</v>
          </cell>
          <cell r="O1" t="str">
            <v>E4_E6</v>
          </cell>
          <cell r="P1" t="str">
            <v>S275_295</v>
          </cell>
          <cell r="Q1" t="str">
            <v>S350_400</v>
          </cell>
          <cell r="R1" t="str">
            <v>S300_700</v>
          </cell>
          <cell r="S1" t="str">
            <v>SR</v>
          </cell>
        </row>
        <row r="2">
          <cell r="C2" t="str">
            <v>F6_G4_SUP_1_DOC_A</v>
          </cell>
          <cell r="D2">
            <v>1</v>
          </cell>
          <cell r="E2" t="str">
            <v>4.70E-07</v>
          </cell>
          <cell r="F2">
            <v>-7.9399999999999994E-23</v>
          </cell>
          <cell r="G2">
            <v>-9.5299999999999994E-22</v>
          </cell>
          <cell r="H2">
            <v>-5.2899999999999998E-23</v>
          </cell>
          <cell r="I2" t="str">
            <v>4.07E-20</v>
          </cell>
          <cell r="J2">
            <v>1</v>
          </cell>
          <cell r="K2">
            <v>0.5</v>
          </cell>
          <cell r="L2" t="str">
            <v>NA</v>
          </cell>
          <cell r="M2" t="str">
            <v>NA</v>
          </cell>
          <cell r="N2" t="str">
            <v>NA</v>
          </cell>
          <cell r="O2" t="str">
            <v>NA</v>
          </cell>
          <cell r="P2" t="str">
            <v>NA</v>
          </cell>
          <cell r="Q2" t="str">
            <v>NA</v>
          </cell>
          <cell r="R2" t="str">
            <v>NA</v>
          </cell>
          <cell r="S2" t="str">
            <v>NA</v>
          </cell>
        </row>
        <row r="3">
          <cell r="C3" t="str">
            <v>F6_GW_1_DOC_A</v>
          </cell>
          <cell r="D3">
            <v>-1.21196E+16</v>
          </cell>
          <cell r="E3">
            <v>6.8898785000000004E-2</v>
          </cell>
          <cell r="F3">
            <v>1.4067204999999999E-2</v>
          </cell>
          <cell r="G3">
            <v>-1.73E-18</v>
          </cell>
          <cell r="H3">
            <v>1.1316543E-2</v>
          </cell>
          <cell r="I3">
            <v>1.7822335000000002E-2</v>
          </cell>
          <cell r="J3" t="str">
            <v>1.90722E+15</v>
          </cell>
          <cell r="K3" t="str">
            <v>3.23E-17</v>
          </cell>
          <cell r="L3" t="str">
            <v>NA</v>
          </cell>
          <cell r="M3" t="str">
            <v>NA</v>
          </cell>
          <cell r="N3" t="str">
            <v>NA</v>
          </cell>
          <cell r="O3" t="str">
            <v>NA</v>
          </cell>
          <cell r="P3" t="str">
            <v>NA</v>
          </cell>
          <cell r="Q3" t="str">
            <v>NA</v>
          </cell>
          <cell r="R3" t="str">
            <v>NA</v>
          </cell>
          <cell r="S3" t="str">
            <v>NA</v>
          </cell>
        </row>
        <row r="4">
          <cell r="C4" t="str">
            <v>F6_GW_1_DOC_B</v>
          </cell>
          <cell r="D4">
            <v>27.68333333</v>
          </cell>
          <cell r="E4">
            <v>0.13578544400000001</v>
          </cell>
          <cell r="F4">
            <v>7.9008862999999999E-2</v>
          </cell>
          <cell r="G4" t="str">
            <v>8.88E-16</v>
          </cell>
          <cell r="H4">
            <v>1.8017648000000001E-2</v>
          </cell>
          <cell r="I4">
            <v>2.6192903E-2</v>
          </cell>
          <cell r="J4">
            <v>1.93715847</v>
          </cell>
          <cell r="K4">
            <v>0.16289298499999999</v>
          </cell>
          <cell r="L4" t="str">
            <v>NA</v>
          </cell>
          <cell r="M4" t="str">
            <v>NA</v>
          </cell>
          <cell r="N4" t="str">
            <v>NA</v>
          </cell>
          <cell r="O4" t="str">
            <v>NA</v>
          </cell>
          <cell r="P4" t="str">
            <v>NA</v>
          </cell>
          <cell r="Q4" t="str">
            <v>NA</v>
          </cell>
          <cell r="R4" t="str">
            <v>NA</v>
          </cell>
          <cell r="S4" t="str">
            <v>NA</v>
          </cell>
        </row>
        <row r="5">
          <cell r="C5" t="str">
            <v>F6_ICE_1_DOC_A</v>
          </cell>
          <cell r="D5">
            <v>0</v>
          </cell>
          <cell r="E5">
            <v>2.9066617999999999E-2</v>
          </cell>
          <cell r="F5">
            <v>1.7357303000000001E-2</v>
          </cell>
          <cell r="G5" t="str">
            <v>2.44E-19</v>
          </cell>
          <cell r="H5">
            <v>1.0044679999999999E-3</v>
          </cell>
          <cell r="I5" t="str">
            <v>3.18E-22</v>
          </cell>
          <cell r="J5" t="str">
            <v>NA</v>
          </cell>
          <cell r="K5" t="str">
            <v>2.43E-17</v>
          </cell>
          <cell r="L5" t="str">
            <v>NA</v>
          </cell>
          <cell r="M5" t="str">
            <v>NA</v>
          </cell>
          <cell r="N5" t="str">
            <v>NA</v>
          </cell>
          <cell r="O5" t="str">
            <v>NA</v>
          </cell>
          <cell r="P5" t="str">
            <v>NA</v>
          </cell>
          <cell r="Q5" t="str">
            <v>NA</v>
          </cell>
          <cell r="R5" t="str">
            <v>NA</v>
          </cell>
          <cell r="S5" t="str">
            <v>NA</v>
          </cell>
        </row>
        <row r="6">
          <cell r="C6" t="str">
            <v>F6_ICE_1_DOC_B</v>
          </cell>
          <cell r="D6" t="str">
            <v>8.32097E+15</v>
          </cell>
          <cell r="E6">
            <v>2.4660129999999999E-2</v>
          </cell>
          <cell r="F6">
            <v>3.9516057E-2</v>
          </cell>
          <cell r="G6">
            <v>-1.6899999999999999E-21</v>
          </cell>
          <cell r="H6">
            <v>2.1856480000000001E-3</v>
          </cell>
          <cell r="I6" t="str">
            <v>1.69E-21</v>
          </cell>
          <cell r="J6">
            <v>1</v>
          </cell>
          <cell r="K6" t="str">
            <v>NA</v>
          </cell>
          <cell r="L6" t="str">
            <v>NA</v>
          </cell>
          <cell r="M6" t="str">
            <v>NA</v>
          </cell>
          <cell r="N6" t="str">
            <v>NA</v>
          </cell>
          <cell r="O6" t="str">
            <v>NA</v>
          </cell>
          <cell r="P6" t="str">
            <v>NA</v>
          </cell>
          <cell r="Q6" t="str">
            <v>NA</v>
          </cell>
          <cell r="R6" t="str">
            <v>NA</v>
          </cell>
          <cell r="S6" t="str">
            <v>NA</v>
          </cell>
        </row>
        <row r="7">
          <cell r="C7" t="str">
            <v>F6_R1_SUP_1_DOC_A</v>
          </cell>
          <cell r="D7">
            <v>1</v>
          </cell>
          <cell r="E7" t="str">
            <v>4.51E-07</v>
          </cell>
          <cell r="F7">
            <v>-7.9399999999999994E-23</v>
          </cell>
          <cell r="G7" t="str">
            <v>8.47E-22</v>
          </cell>
          <cell r="H7">
            <v>-1.5900000000000001E-23</v>
          </cell>
          <cell r="I7">
            <v>-6.8800000000000006E-21</v>
          </cell>
          <cell r="J7">
            <v>1</v>
          </cell>
          <cell r="K7">
            <v>0.5</v>
          </cell>
          <cell r="L7" t="str">
            <v>NA</v>
          </cell>
          <cell r="M7" t="str">
            <v>NA</v>
          </cell>
          <cell r="N7" t="str">
            <v>NA</v>
          </cell>
          <cell r="O7" t="str">
            <v>NA</v>
          </cell>
          <cell r="P7" t="str">
            <v>NA</v>
          </cell>
          <cell r="Q7" t="str">
            <v>NA</v>
          </cell>
          <cell r="R7" t="str">
            <v>NA</v>
          </cell>
          <cell r="S7" t="str">
            <v>NA</v>
          </cell>
        </row>
        <row r="8">
          <cell r="C8" t="str">
            <v>F6_R2_ICE_1_DOC_A</v>
          </cell>
          <cell r="D8">
            <v>1</v>
          </cell>
          <cell r="E8" t="str">
            <v>6.21E-07</v>
          </cell>
          <cell r="F8">
            <v>-2.1200000000000002E-22</v>
          </cell>
          <cell r="G8">
            <v>-7.9400000000000004E-22</v>
          </cell>
          <cell r="H8">
            <v>-3.5499999999999999E-22</v>
          </cell>
          <cell r="I8">
            <v>-3.6399999999999999E-20</v>
          </cell>
          <cell r="J8">
            <v>1</v>
          </cell>
          <cell r="K8">
            <v>0.5</v>
          </cell>
          <cell r="L8" t="str">
            <v>NA</v>
          </cell>
          <cell r="M8" t="str">
            <v>NA</v>
          </cell>
          <cell r="N8" t="str">
            <v>NA</v>
          </cell>
          <cell r="O8" t="str">
            <v>NA</v>
          </cell>
          <cell r="P8" t="str">
            <v>NA</v>
          </cell>
          <cell r="Q8" t="str">
            <v>NA</v>
          </cell>
          <cell r="R8" t="str">
            <v>NA</v>
          </cell>
          <cell r="S8" t="str">
            <v>NA</v>
          </cell>
        </row>
        <row r="9">
          <cell r="C9" t="str">
            <v>F6_R3_SUP_1_DOC_A</v>
          </cell>
          <cell r="D9" t="str">
            <v>NA</v>
          </cell>
          <cell r="E9" t="str">
            <v>4.74E-07</v>
          </cell>
          <cell r="F9" t="str">
            <v>5.29E-23</v>
          </cell>
          <cell r="G9" t="str">
            <v>1.06E-22</v>
          </cell>
          <cell r="H9">
            <v>0</v>
          </cell>
          <cell r="I9" t="str">
            <v>2.88E-20</v>
          </cell>
          <cell r="J9">
            <v>1</v>
          </cell>
          <cell r="K9">
            <v>0.5</v>
          </cell>
          <cell r="L9" t="str">
            <v>NA</v>
          </cell>
          <cell r="M9" t="str">
            <v>NA</v>
          </cell>
          <cell r="N9" t="str">
            <v>NA</v>
          </cell>
          <cell r="O9" t="str">
            <v>NA</v>
          </cell>
          <cell r="P9" t="str">
            <v>NA</v>
          </cell>
          <cell r="Q9" t="str">
            <v>NA</v>
          </cell>
          <cell r="R9" t="str">
            <v>NA</v>
          </cell>
          <cell r="S9" t="str">
            <v>NA</v>
          </cell>
        </row>
        <row r="10">
          <cell r="C10" t="str">
            <v>F6_R3_SUP_1_DOC_B</v>
          </cell>
          <cell r="D10" t="str">
            <v>NA</v>
          </cell>
          <cell r="E10" t="str">
            <v>3.02E-05</v>
          </cell>
          <cell r="F10">
            <v>-7.4099999999999997E-22</v>
          </cell>
          <cell r="G10">
            <v>0</v>
          </cell>
          <cell r="H10" t="str">
            <v>3.27E-24</v>
          </cell>
          <cell r="I10">
            <v>-3.3099999999999998E-24</v>
          </cell>
          <cell r="J10">
            <v>1</v>
          </cell>
          <cell r="K10">
            <v>0.5</v>
          </cell>
          <cell r="L10" t="str">
            <v>NA</v>
          </cell>
          <cell r="M10" t="str">
            <v>NA</v>
          </cell>
          <cell r="N10" t="str">
            <v>NA</v>
          </cell>
          <cell r="O10" t="str">
            <v>NA</v>
          </cell>
          <cell r="P10" t="str">
            <v>NA</v>
          </cell>
          <cell r="Q10" t="str">
            <v>NA</v>
          </cell>
          <cell r="R10" t="str">
            <v>NA</v>
          </cell>
          <cell r="S10" t="str">
            <v>NA</v>
          </cell>
        </row>
        <row r="11">
          <cell r="C11" t="str">
            <v>F6_S1_1_BDOC_NM_A</v>
          </cell>
          <cell r="D11">
            <v>12.82573393</v>
          </cell>
          <cell r="E11">
            <v>0.41869344600000002</v>
          </cell>
          <cell r="F11">
            <v>0.12448563999999999</v>
          </cell>
          <cell r="G11">
            <v>-6.94E-18</v>
          </cell>
          <cell r="H11">
            <v>6.7578473E-2</v>
          </cell>
          <cell r="I11">
            <v>5.3706120000000003E-2</v>
          </cell>
          <cell r="J11">
            <v>1.8744672360000001</v>
          </cell>
          <cell r="K11">
            <v>-3.7000000000000002E-15</v>
          </cell>
          <cell r="L11">
            <v>85.907256880000006</v>
          </cell>
          <cell r="M11">
            <v>48.996817839999999</v>
          </cell>
          <cell r="N11">
            <v>4.3474928840000002</v>
          </cell>
          <cell r="O11">
            <v>144.85</v>
          </cell>
          <cell r="P11">
            <v>1.4579448E-2</v>
          </cell>
          <cell r="Q11">
            <v>1.1972729E-2</v>
          </cell>
          <cell r="R11">
            <v>1.4479142E-2</v>
          </cell>
          <cell r="S11">
            <v>1.2177214089999999</v>
          </cell>
        </row>
        <row r="12">
          <cell r="C12" t="str">
            <v>F6_S1_1_BDOC_NM_B</v>
          </cell>
          <cell r="D12" t="str">
            <v>Inf</v>
          </cell>
          <cell r="E12">
            <v>0.141697657</v>
          </cell>
          <cell r="F12">
            <v>2.0707861000000001E-2</v>
          </cell>
          <cell r="G12">
            <v>3.4481300000000002E-4</v>
          </cell>
          <cell r="H12">
            <v>2.1812890000000001E-2</v>
          </cell>
          <cell r="I12">
            <v>3.2543401999999999E-2</v>
          </cell>
          <cell r="J12">
            <v>0.827290152</v>
          </cell>
          <cell r="K12" t="str">
            <v>2.80E-15</v>
          </cell>
          <cell r="L12">
            <v>41.996959160000003</v>
          </cell>
          <cell r="M12">
            <v>23.990743729999998</v>
          </cell>
          <cell r="N12">
            <v>4.3583996410000001</v>
          </cell>
          <cell r="O12">
            <v>-19.013422819999999</v>
          </cell>
          <cell r="P12">
            <v>1.4418235999999999E-2</v>
          </cell>
          <cell r="Q12">
            <v>1.2166150000000001E-2</v>
          </cell>
          <cell r="R12">
            <v>1.446767E-2</v>
          </cell>
          <cell r="S12">
            <v>1.185110868</v>
          </cell>
        </row>
        <row r="13">
          <cell r="C13" t="str">
            <v>F6_S1_1_BDOC_VM_A</v>
          </cell>
          <cell r="D13">
            <v>-1.34129E+16</v>
          </cell>
          <cell r="E13">
            <v>0.155990239</v>
          </cell>
          <cell r="F13">
            <v>6.4761898999999998E-2</v>
          </cell>
          <cell r="G13">
            <v>-6.94E-18</v>
          </cell>
          <cell r="H13">
            <v>3.3064156999999997E-2</v>
          </cell>
          <cell r="I13">
            <v>3.3142908999999998E-2</v>
          </cell>
          <cell r="J13">
            <v>-1613910000000000</v>
          </cell>
          <cell r="K13" t="str">
            <v>1.49E-15</v>
          </cell>
          <cell r="L13">
            <v>53.555936320000001</v>
          </cell>
          <cell r="M13">
            <v>30.00049082</v>
          </cell>
          <cell r="N13">
            <v>4.6726280119999997</v>
          </cell>
          <cell r="O13">
            <v>-42.292307690000001</v>
          </cell>
          <cell r="P13">
            <v>1.4961955000000001E-2</v>
          </cell>
          <cell r="Q13">
            <v>1.3260496E-2</v>
          </cell>
          <cell r="R13">
            <v>1.5444004000000001E-2</v>
          </cell>
          <cell r="S13">
            <v>1.128310361</v>
          </cell>
        </row>
        <row r="14">
          <cell r="C14" t="str">
            <v>F6_S1_1_BDOC_VM_B</v>
          </cell>
          <cell r="D14">
            <v>18.32354883</v>
          </cell>
          <cell r="E14">
            <v>0.181163553</v>
          </cell>
          <cell r="F14">
            <v>4.1594108999999997E-2</v>
          </cell>
          <cell r="G14" t="str">
            <v>6.94E-18</v>
          </cell>
          <cell r="H14">
            <v>3.1316496999999999E-2</v>
          </cell>
          <cell r="I14">
            <v>3.4927626000000003E-2</v>
          </cell>
          <cell r="J14">
            <v>5.8943057129999996</v>
          </cell>
          <cell r="K14">
            <v>-5.4499999999999998E-15</v>
          </cell>
          <cell r="L14">
            <v>63.738844780000001</v>
          </cell>
          <cell r="M14">
            <v>37.00583185</v>
          </cell>
          <cell r="N14">
            <v>4.0615067079999996</v>
          </cell>
          <cell r="O14">
            <v>-85.8</v>
          </cell>
          <cell r="P14">
            <v>1.3929393999999999E-2</v>
          </cell>
          <cell r="Q14">
            <v>1.1256998000000001E-2</v>
          </cell>
          <cell r="R14">
            <v>1.3671634E-2</v>
          </cell>
          <cell r="S14">
            <v>1.237398666</v>
          </cell>
        </row>
        <row r="15">
          <cell r="C15" t="str">
            <v>F6_S1_1_DOC_NM_A</v>
          </cell>
          <cell r="D15">
            <v>-1.96276E+16</v>
          </cell>
          <cell r="E15">
            <v>0.14486068299999999</v>
          </cell>
          <cell r="F15">
            <v>2.7144850000000002E-2</v>
          </cell>
          <cell r="G15">
            <v>-1.7299999999999999E-17</v>
          </cell>
          <cell r="H15">
            <v>2.2308037999999999E-2</v>
          </cell>
          <cell r="I15">
            <v>3.5387523999999997E-2</v>
          </cell>
          <cell r="J15">
            <v>5.9043734470000002</v>
          </cell>
          <cell r="K15" t="str">
            <v>3.36E-15</v>
          </cell>
          <cell r="L15">
            <v>58.771839800000002</v>
          </cell>
          <cell r="M15">
            <v>33.765765690000002</v>
          </cell>
          <cell r="N15">
            <v>4.1720009210000004</v>
          </cell>
          <cell r="O15">
            <v>-33.391304349999999</v>
          </cell>
          <cell r="P15">
            <v>1.4374572E-2</v>
          </cell>
          <cell r="Q15">
            <v>1.1392279999999999E-2</v>
          </cell>
          <cell r="R15">
            <v>1.4025829E-2</v>
          </cell>
          <cell r="S15">
            <v>1.2617818940000001</v>
          </cell>
        </row>
        <row r="16">
          <cell r="C16" t="str">
            <v>F6_S1_1_DOC_NM_B</v>
          </cell>
          <cell r="D16">
            <v>5.4242767819999997</v>
          </cell>
          <cell r="E16">
            <v>0.349525959</v>
          </cell>
          <cell r="F16">
            <v>0.103990253</v>
          </cell>
          <cell r="G16">
            <v>9.7368260000000005E-3</v>
          </cell>
          <cell r="H16">
            <v>3.9383807999999999E-2</v>
          </cell>
          <cell r="I16">
            <v>4.3977492E-2</v>
          </cell>
          <cell r="J16">
            <v>3.7556911579999999</v>
          </cell>
          <cell r="K16">
            <v>1.1826019E-2</v>
          </cell>
          <cell r="L16">
            <v>74.354858530000001</v>
          </cell>
          <cell r="M16">
            <v>43.131804670000001</v>
          </cell>
          <cell r="N16">
            <v>4.1712050459999999</v>
          </cell>
          <cell r="O16">
            <v>1355.5</v>
          </cell>
          <cell r="P16">
            <v>1.4113659000000001E-2</v>
          </cell>
          <cell r="Q16">
            <v>1.1686810000000001E-2</v>
          </cell>
          <cell r="R16">
            <v>1.397811E-2</v>
          </cell>
          <cell r="S16">
            <v>1.207657116</v>
          </cell>
        </row>
        <row r="17">
          <cell r="C17" t="str">
            <v>F6_S1_1_DOC_VM_A</v>
          </cell>
          <cell r="D17">
            <v>2.985680018</v>
          </cell>
          <cell r="E17">
            <v>0.239240439</v>
          </cell>
          <cell r="F17">
            <v>0.102749004</v>
          </cell>
          <cell r="G17">
            <v>2.3008924E-2</v>
          </cell>
          <cell r="H17">
            <v>5.0668078999999998E-2</v>
          </cell>
          <cell r="I17">
            <v>4.7797099000000003E-2</v>
          </cell>
          <cell r="J17">
            <v>5.1513385219999996</v>
          </cell>
          <cell r="K17" t="str">
            <v>8.96E-17</v>
          </cell>
          <cell r="L17">
            <v>65.535957620000005</v>
          </cell>
          <cell r="M17">
            <v>39.263461710000001</v>
          </cell>
          <cell r="N17">
            <v>3.7797000440000001</v>
          </cell>
          <cell r="O17">
            <v>226.96</v>
          </cell>
          <cell r="P17">
            <v>1.3024473999999999E-2</v>
          </cell>
          <cell r="Q17">
            <v>1.0967542E-2</v>
          </cell>
          <cell r="R17">
            <v>1.2754074000000001E-2</v>
          </cell>
          <cell r="S17">
            <v>1.187547197</v>
          </cell>
        </row>
        <row r="18">
          <cell r="C18" t="str">
            <v>F6_S1_1_DOC_VM_B</v>
          </cell>
          <cell r="D18">
            <v>6.7159636540000003</v>
          </cell>
          <cell r="E18">
            <v>0.21812911800000001</v>
          </cell>
          <cell r="F18">
            <v>9.7645407000000004E-2</v>
          </cell>
          <cell r="G18">
            <v>2.2123981000000001E-2</v>
          </cell>
          <cell r="H18">
            <v>3.4751076999999998E-2</v>
          </cell>
          <cell r="I18">
            <v>4.3097673000000003E-2</v>
          </cell>
          <cell r="J18">
            <v>11.73790561</v>
          </cell>
          <cell r="K18">
            <v>8.5944799999999998E-3</v>
          </cell>
          <cell r="L18">
            <v>59.638050380000003</v>
          </cell>
          <cell r="M18">
            <v>34.724079670000002</v>
          </cell>
          <cell r="N18">
            <v>4.1284945430000004</v>
          </cell>
          <cell r="O18">
            <v>-105.53658540000001</v>
          </cell>
          <cell r="P18">
            <v>1.380226E-2</v>
          </cell>
          <cell r="Q18">
            <v>1.1780252999999999E-2</v>
          </cell>
          <cell r="R18">
            <v>1.3787193E-2</v>
          </cell>
          <cell r="S18">
            <v>1.1716438</v>
          </cell>
        </row>
        <row r="19">
          <cell r="C19" t="str">
            <v>F6_S2_1_BDOC_NM_A</v>
          </cell>
          <cell r="D19" t="str">
            <v>1.38626E+15</v>
          </cell>
          <cell r="E19">
            <v>0.181421102</v>
          </cell>
          <cell r="F19">
            <v>3.2810859999999997E-2</v>
          </cell>
          <cell r="G19">
            <v>0</v>
          </cell>
          <cell r="H19">
            <v>3.6781100999999997E-2</v>
          </cell>
          <cell r="I19">
            <v>4.2779237999999997E-2</v>
          </cell>
          <cell r="J19">
            <v>2.0707714629999998</v>
          </cell>
          <cell r="K19" t="str">
            <v>7.36E-15</v>
          </cell>
          <cell r="L19">
            <v>53.382694209999997</v>
          </cell>
          <cell r="M19">
            <v>30.564075939999999</v>
          </cell>
          <cell r="N19">
            <v>4.3309964069999998</v>
          </cell>
          <cell r="O19">
            <v>72.819999999999993</v>
          </cell>
          <cell r="P19">
            <v>1.4368587E-2</v>
          </cell>
          <cell r="Q19">
            <v>1.2037011E-2</v>
          </cell>
          <cell r="R19">
            <v>1.4368739E-2</v>
          </cell>
          <cell r="S19">
            <v>1.193700542</v>
          </cell>
        </row>
        <row r="20">
          <cell r="C20" t="str">
            <v>F6_S2_1_BDOC_NM_B</v>
          </cell>
          <cell r="D20">
            <v>15.67910547</v>
          </cell>
          <cell r="E20">
            <v>0.27160543100000001</v>
          </cell>
          <cell r="F20">
            <v>0.112247053</v>
          </cell>
          <cell r="G20">
            <v>2.5951144999999998E-2</v>
          </cell>
          <cell r="H20">
            <v>3.8661872999999999E-2</v>
          </cell>
          <cell r="I20">
            <v>4.5250893E-2</v>
          </cell>
          <cell r="J20">
            <v>1.938808007</v>
          </cell>
          <cell r="K20">
            <v>-1.54E-15</v>
          </cell>
          <cell r="L20">
            <v>75.615797979999996</v>
          </cell>
          <cell r="M20">
            <v>43.379606680000002</v>
          </cell>
          <cell r="N20">
            <v>4.2791210140000002</v>
          </cell>
          <cell r="O20">
            <v>-62.741176469999999</v>
          </cell>
          <cell r="P20">
            <v>1.4341713000000001E-2</v>
          </cell>
          <cell r="Q20">
            <v>1.187332E-2</v>
          </cell>
          <cell r="R20">
            <v>1.425861E-2</v>
          </cell>
          <cell r="S20">
            <v>1.2078940890000001</v>
          </cell>
        </row>
        <row r="21">
          <cell r="C21" t="str">
            <v>F6_S2_1_BDOC_VM_A</v>
          </cell>
          <cell r="D21">
            <v>11.528154750000001</v>
          </cell>
          <cell r="E21">
            <v>0.160277211</v>
          </cell>
          <cell r="F21">
            <v>0.190591714</v>
          </cell>
          <cell r="G21" t="str">
            <v>7.32E-18</v>
          </cell>
          <cell r="H21">
            <v>4.747821E-2</v>
          </cell>
          <cell r="I21">
            <v>3.019633E-2</v>
          </cell>
          <cell r="J21">
            <v>2.6781580219999999</v>
          </cell>
          <cell r="K21">
            <v>-8.7199999999999997E-16</v>
          </cell>
          <cell r="L21">
            <v>48.04946855</v>
          </cell>
          <cell r="M21">
            <v>27.026866649999999</v>
          </cell>
          <cell r="N21">
            <v>4.5156440470000003</v>
          </cell>
          <cell r="O21">
            <v>-587</v>
          </cell>
          <cell r="P21">
            <v>1.4992349E-2</v>
          </cell>
          <cell r="Q21">
            <v>1.3127163000000001E-2</v>
          </cell>
          <cell r="R21">
            <v>1.4500383E-2</v>
          </cell>
          <cell r="S21">
            <v>1.142085958</v>
          </cell>
        </row>
        <row r="22">
          <cell r="C22" t="str">
            <v>F6_S2_1_BDOC_VM_B</v>
          </cell>
          <cell r="D22">
            <v>49.329304860000001</v>
          </cell>
          <cell r="E22">
            <v>0.21978094300000001</v>
          </cell>
          <cell r="F22">
            <v>0.113079683</v>
          </cell>
          <cell r="G22">
            <v>9.6730540000000004E-3</v>
          </cell>
          <cell r="H22">
            <v>6.3339590000000001E-2</v>
          </cell>
          <cell r="I22">
            <v>3.5485804000000003E-2</v>
          </cell>
          <cell r="J22">
            <v>4.9201588940000001</v>
          </cell>
          <cell r="K22">
            <v>-9.5399999999999992E-16</v>
          </cell>
          <cell r="L22">
            <v>58.99990537</v>
          </cell>
          <cell r="M22">
            <v>32.819512860000003</v>
          </cell>
          <cell r="N22">
            <v>4.8303405570000004</v>
          </cell>
          <cell r="O22">
            <v>92.5</v>
          </cell>
          <cell r="P22">
            <v>1.5242711000000001E-2</v>
          </cell>
          <cell r="Q22">
            <v>1.3983971E-2</v>
          </cell>
          <cell r="R22">
            <v>1.6040934E-2</v>
          </cell>
          <cell r="S22">
            <v>1.090013066</v>
          </cell>
        </row>
        <row r="23">
          <cell r="C23" t="str">
            <v>F6_S2_1_DOC_NM_A</v>
          </cell>
          <cell r="D23" t="str">
            <v>Inf</v>
          </cell>
          <cell r="E23">
            <v>0.25639153999999997</v>
          </cell>
          <cell r="F23">
            <v>6.4519529000000006E-2</v>
          </cell>
          <cell r="G23">
            <v>-1.3900000000000002E-17</v>
          </cell>
          <cell r="H23">
            <v>3.1624208000000001E-2</v>
          </cell>
          <cell r="I23">
            <v>4.0903461000000002E-2</v>
          </cell>
          <cell r="J23">
            <v>6.4931109749999996</v>
          </cell>
          <cell r="K23" t="str">
            <v>7.45E-15</v>
          </cell>
          <cell r="L23">
            <v>75.135544519999996</v>
          </cell>
          <cell r="M23">
            <v>43.17566343</v>
          </cell>
          <cell r="N23">
            <v>4.2663517000000004</v>
          </cell>
          <cell r="O23">
            <v>50.06542056</v>
          </cell>
          <cell r="P23">
            <v>1.4340215999999999E-2</v>
          </cell>
          <cell r="Q23">
            <v>1.1783352E-2</v>
          </cell>
          <cell r="R23">
            <v>1.4211767E-2</v>
          </cell>
          <cell r="S23">
            <v>1.2169894560000001</v>
          </cell>
        </row>
        <row r="24">
          <cell r="C24" t="str">
            <v>F6_S2_1_DOC_NM_B</v>
          </cell>
          <cell r="D24">
            <v>3.4515891280000002</v>
          </cell>
          <cell r="E24">
            <v>0.28851195200000002</v>
          </cell>
          <cell r="F24">
            <v>4.3294731000000003E-2</v>
          </cell>
          <cell r="G24">
            <v>4.9721372E-2</v>
          </cell>
          <cell r="H24">
            <v>4.1612028000000002E-2</v>
          </cell>
          <cell r="I24">
            <v>4.2821863000000002E-2</v>
          </cell>
          <cell r="J24">
            <v>2.1857681379999998</v>
          </cell>
          <cell r="K24">
            <v>-5.9899999999999997E-17</v>
          </cell>
          <cell r="L24">
            <v>70.683880009999996</v>
          </cell>
          <cell r="M24">
            <v>40.63514455</v>
          </cell>
          <cell r="N24">
            <v>4.2609800599999996</v>
          </cell>
          <cell r="O24">
            <v>135.51351349999999</v>
          </cell>
          <cell r="P24">
            <v>1.4348148E-2</v>
          </cell>
          <cell r="Q24">
            <v>1.1851385000000001E-2</v>
          </cell>
          <cell r="R24">
            <v>1.4217408000000001E-2</v>
          </cell>
          <cell r="S24">
            <v>1.210672685</v>
          </cell>
        </row>
        <row r="25">
          <cell r="C25" t="str">
            <v>F6_S2_1_DOC_VM_A</v>
          </cell>
          <cell r="D25">
            <v>4.9818195239999996</v>
          </cell>
          <cell r="E25">
            <v>0.336456757</v>
          </cell>
          <cell r="F25">
            <v>0.127924491</v>
          </cell>
          <cell r="G25">
            <v>5.0569296E-2</v>
          </cell>
          <cell r="H25">
            <v>6.0839931E-2</v>
          </cell>
          <cell r="I25">
            <v>4.5823088999999997E-2</v>
          </cell>
          <cell r="J25">
            <v>1.3559895390000001</v>
          </cell>
          <cell r="K25">
            <v>-4.9400000000000004E-16</v>
          </cell>
          <cell r="L25">
            <v>80.553198309999999</v>
          </cell>
          <cell r="M25">
            <v>46.014421910000003</v>
          </cell>
          <cell r="N25">
            <v>4.3637374859999998</v>
          </cell>
          <cell r="O25">
            <v>670.375</v>
          </cell>
          <cell r="P25">
            <v>1.4505149E-2</v>
          </cell>
          <cell r="Q25">
            <v>1.2253004E-2</v>
          </cell>
          <cell r="R25">
            <v>1.4567567E-2</v>
          </cell>
          <cell r="S25">
            <v>1.1838034740000001</v>
          </cell>
        </row>
        <row r="26">
          <cell r="C26" t="str">
            <v>F6_S2_1_DOC_VM_B</v>
          </cell>
          <cell r="D26">
            <v>5.4003205879999996</v>
          </cell>
          <cell r="E26">
            <v>0.28950408599999999</v>
          </cell>
          <cell r="F26">
            <v>0.112778802</v>
          </cell>
          <cell r="G26">
            <v>3.0844343E-2</v>
          </cell>
          <cell r="H26">
            <v>6.3483027999999997E-2</v>
          </cell>
          <cell r="I26">
            <v>4.5372915999999999E-2</v>
          </cell>
          <cell r="J26">
            <v>2.3384995129999999</v>
          </cell>
          <cell r="K26">
            <v>2.2568388000000002E-2</v>
          </cell>
          <cell r="L26">
            <v>75.181596220000003</v>
          </cell>
          <cell r="M26">
            <v>44.280904280000001</v>
          </cell>
          <cell r="N26">
            <v>4.0227088870000003</v>
          </cell>
          <cell r="O26">
            <v>252.08695650000001</v>
          </cell>
          <cell r="P26">
            <v>1.3669390999999999E-2</v>
          </cell>
          <cell r="Q26">
            <v>1.1477377E-2</v>
          </cell>
          <cell r="R26">
            <v>1.3538365E-2</v>
          </cell>
          <cell r="S26">
            <v>1.1909855359999999</v>
          </cell>
        </row>
        <row r="27">
          <cell r="C27" t="str">
            <v>F6_S3_1_BDOC_NM_A</v>
          </cell>
          <cell r="D27">
            <v>4.8552702910000001</v>
          </cell>
          <cell r="E27">
            <v>0.68465619499999997</v>
          </cell>
          <cell r="F27">
            <v>0.29640293899999998</v>
          </cell>
          <cell r="G27">
            <v>6.0383503999999998E-2</v>
          </cell>
          <cell r="H27">
            <v>0.109820238</v>
          </cell>
          <cell r="I27">
            <v>9.8232648000000006E-2</v>
          </cell>
          <cell r="J27">
            <v>1.4596424530000001</v>
          </cell>
          <cell r="K27" t="str">
            <v>7.39E-16</v>
          </cell>
          <cell r="L27">
            <v>139.84586089999999</v>
          </cell>
          <cell r="M27">
            <v>79.241821270000003</v>
          </cell>
          <cell r="N27">
            <v>4.2390727830000001</v>
          </cell>
          <cell r="O27">
            <v>34.734042549999998</v>
          </cell>
          <cell r="P27">
            <v>1.4651814000000001E-2</v>
          </cell>
          <cell r="Q27">
            <v>1.1445240000000001E-2</v>
          </cell>
          <cell r="R27">
            <v>1.4214065E-2</v>
          </cell>
          <cell r="S27">
            <v>1.2801665419999999</v>
          </cell>
        </row>
        <row r="28">
          <cell r="C28" t="str">
            <v>F6_S3_1_BDOC_NM_B</v>
          </cell>
          <cell r="D28">
            <v>8.1820122719999997</v>
          </cell>
          <cell r="E28">
            <v>0.58059834799999999</v>
          </cell>
          <cell r="F28">
            <v>0.154195001</v>
          </cell>
          <cell r="G28">
            <v>4.5974396000000001E-2</v>
          </cell>
          <cell r="H28">
            <v>7.6930859000000004E-2</v>
          </cell>
          <cell r="I28">
            <v>7.7405618999999995E-2</v>
          </cell>
          <cell r="J28">
            <v>1.747359399</v>
          </cell>
          <cell r="K28">
            <v>-7.4900000000000004E-16</v>
          </cell>
          <cell r="L28">
            <v>108.5219319</v>
          </cell>
          <cell r="M28">
            <v>60.858420479999999</v>
          </cell>
          <cell r="N28">
            <v>4.3038153560000003</v>
          </cell>
          <cell r="O28">
            <v>43.994082839999997</v>
          </cell>
          <cell r="P28">
            <v>1.4885483E-2</v>
          </cell>
          <cell r="Q28">
            <v>1.1619569E-2</v>
          </cell>
          <cell r="R28">
            <v>1.4367134E-2</v>
          </cell>
          <cell r="S28">
            <v>1.2810701470000001</v>
          </cell>
        </row>
        <row r="29">
          <cell r="C29" t="str">
            <v>F6_S3_1_BDOC_VM_A</v>
          </cell>
          <cell r="D29">
            <v>3.235782189</v>
          </cell>
          <cell r="E29">
            <v>0.65924155600000001</v>
          </cell>
          <cell r="F29">
            <v>0.30015018100000002</v>
          </cell>
          <cell r="G29">
            <v>4.0881827000000003E-2</v>
          </cell>
          <cell r="H29">
            <v>8.5328741E-2</v>
          </cell>
          <cell r="I29">
            <v>9.6485734000000004E-2</v>
          </cell>
          <cell r="J29">
            <v>2.7129401980000001</v>
          </cell>
          <cell r="K29">
            <v>-7.4800000000000003E-16</v>
          </cell>
          <cell r="L29">
            <v>115.595254</v>
          </cell>
          <cell r="M29">
            <v>65.099562919999997</v>
          </cell>
          <cell r="N29">
            <v>4.278102015</v>
          </cell>
          <cell r="O29">
            <v>71.827272730000004</v>
          </cell>
          <cell r="P29">
            <v>1.4801971000000001E-2</v>
          </cell>
          <cell r="Q29">
            <v>1.15476E-2</v>
          </cell>
          <cell r="R29">
            <v>1.4411415E-2</v>
          </cell>
          <cell r="S29">
            <v>1.2818223559999999</v>
          </cell>
        </row>
        <row r="30">
          <cell r="C30" t="str">
            <v>F6_S3_1_BDOC_VM_B</v>
          </cell>
          <cell r="D30">
            <v>3.4428275500000001</v>
          </cell>
          <cell r="E30">
            <v>0.59308115800000005</v>
          </cell>
          <cell r="F30">
            <v>0.20095549100000001</v>
          </cell>
          <cell r="G30">
            <v>8.2732284000000003E-2</v>
          </cell>
          <cell r="H30">
            <v>0.117143539</v>
          </cell>
          <cell r="I30">
            <v>0.10114875399999999</v>
          </cell>
          <cell r="J30">
            <v>2.6844962140000002</v>
          </cell>
          <cell r="K30">
            <v>-2.5099999999999999E-16</v>
          </cell>
          <cell r="L30">
            <v>115.3299085</v>
          </cell>
          <cell r="M30">
            <v>64.97237251</v>
          </cell>
          <cell r="N30">
            <v>4.2684008630000001</v>
          </cell>
          <cell r="O30">
            <v>25.737864080000001</v>
          </cell>
          <cell r="P30">
            <v>1.4762608999999999E-2</v>
          </cell>
          <cell r="Q30">
            <v>1.1532924999999999E-2</v>
          </cell>
          <cell r="R30">
            <v>1.4280002E-2</v>
          </cell>
          <cell r="S30">
            <v>1.2800403330000001</v>
          </cell>
        </row>
        <row r="31">
          <cell r="C31" t="str">
            <v>F6_S3_1_DOC_NM_A</v>
          </cell>
          <cell r="D31">
            <v>2.9332528510000002</v>
          </cell>
          <cell r="E31">
            <v>0.99745069799999997</v>
          </cell>
          <cell r="F31">
            <v>0.28340949599999998</v>
          </cell>
          <cell r="G31">
            <v>5.2256271999999999E-2</v>
          </cell>
          <cell r="H31">
            <v>0.13103292499999999</v>
          </cell>
          <cell r="I31">
            <v>0.121468082</v>
          </cell>
          <cell r="J31">
            <v>2.2081274400000002</v>
          </cell>
          <cell r="K31" t="str">
            <v>5.38E-16</v>
          </cell>
          <cell r="L31">
            <v>169.97134919999999</v>
          </cell>
          <cell r="M31">
            <v>96.726117410000001</v>
          </cell>
          <cell r="N31">
            <v>4.1841195549999997</v>
          </cell>
          <cell r="O31">
            <v>37.099697890000002</v>
          </cell>
          <cell r="P31">
            <v>1.4575338E-2</v>
          </cell>
          <cell r="Q31">
            <v>1.1318386E-2</v>
          </cell>
          <cell r="R31">
            <v>1.4109424000000001E-2</v>
          </cell>
          <cell r="S31">
            <v>1.287757716</v>
          </cell>
        </row>
        <row r="32">
          <cell r="C32" t="str">
            <v>F6_S3_1_DOC_NM_B</v>
          </cell>
          <cell r="D32">
            <v>2.2975677320000001</v>
          </cell>
          <cell r="E32">
            <v>1.127457653</v>
          </cell>
          <cell r="F32">
            <v>0.40055968400000003</v>
          </cell>
          <cell r="G32">
            <v>0.23830652099999999</v>
          </cell>
          <cell r="H32">
            <v>0.169906326</v>
          </cell>
          <cell r="I32">
            <v>0.14958811799999999</v>
          </cell>
          <cell r="J32">
            <v>2.1778463239999999</v>
          </cell>
          <cell r="K32">
            <v>3.8847268999999997E-2</v>
          </cell>
          <cell r="L32">
            <v>172.18073440000001</v>
          </cell>
          <cell r="M32">
            <v>101.21506189999999</v>
          </cell>
          <cell r="N32">
            <v>3.8192277269999999</v>
          </cell>
          <cell r="O32">
            <v>27.40555556</v>
          </cell>
          <cell r="P32">
            <v>1.3663176000000001E-2</v>
          </cell>
          <cell r="Q32">
            <v>1.0542502E-2</v>
          </cell>
          <cell r="R32">
            <v>1.2924531E-2</v>
          </cell>
          <cell r="S32">
            <v>1.2960088830000001</v>
          </cell>
        </row>
        <row r="33">
          <cell r="C33" t="str">
            <v>F6_S3_1_DOC_VM_A</v>
          </cell>
          <cell r="D33">
            <v>3.2781434780000001</v>
          </cell>
          <cell r="E33">
            <v>0.99807863100000005</v>
          </cell>
          <cell r="F33">
            <v>0.27870681600000002</v>
          </cell>
          <cell r="G33">
            <v>0.124239788</v>
          </cell>
          <cell r="H33">
            <v>0.126194219</v>
          </cell>
          <cell r="I33">
            <v>0.13087670000000001</v>
          </cell>
          <cell r="J33">
            <v>1.453969565</v>
          </cell>
          <cell r="K33">
            <v>2.269928E-3</v>
          </cell>
          <cell r="L33">
            <v>171.51408119999999</v>
          </cell>
          <cell r="M33">
            <v>95.782057519999995</v>
          </cell>
          <cell r="N33">
            <v>4.383655439</v>
          </cell>
          <cell r="O33">
            <v>50.247787610000003</v>
          </cell>
          <cell r="P33">
            <v>1.5049926E-2</v>
          </cell>
          <cell r="Q33">
            <v>1.1663613E-2</v>
          </cell>
          <cell r="R33">
            <v>1.4666393999999999E-2</v>
          </cell>
          <cell r="S33">
            <v>1.2903314699999999</v>
          </cell>
        </row>
        <row r="34">
          <cell r="C34" t="str">
            <v>F6_S3_1_DOC_VM_B</v>
          </cell>
          <cell r="D34">
            <v>4.9941578529999999</v>
          </cell>
          <cell r="E34">
            <v>1.2295125570000001</v>
          </cell>
          <cell r="F34">
            <v>0.488799653</v>
          </cell>
          <cell r="G34">
            <v>0.22919472099999999</v>
          </cell>
          <cell r="H34">
            <v>0.191048935</v>
          </cell>
          <cell r="I34">
            <v>0.13364616600000001</v>
          </cell>
          <cell r="J34">
            <v>1.44154808</v>
          </cell>
          <cell r="K34">
            <v>9.5615739999999998E-3</v>
          </cell>
          <cell r="L34">
            <v>173.43290210000001</v>
          </cell>
          <cell r="M34">
            <v>99.243610450000006</v>
          </cell>
          <cell r="N34">
            <v>4.0945959719999996</v>
          </cell>
          <cell r="O34">
            <v>27.928879309999999</v>
          </cell>
          <cell r="P34">
            <v>1.4302715000000001E-2</v>
          </cell>
          <cell r="Q34">
            <v>1.115792E-2</v>
          </cell>
          <cell r="R34">
            <v>1.3786853999999999E-2</v>
          </cell>
          <cell r="S34">
            <v>1.281844226</v>
          </cell>
        </row>
        <row r="35">
          <cell r="C35" t="str">
            <v>F6_S4_1_BDOC_NM_A</v>
          </cell>
          <cell r="D35">
            <v>7.37799535</v>
          </cell>
          <cell r="E35">
            <v>1.048254427</v>
          </cell>
          <cell r="F35">
            <v>0.57938665099999997</v>
          </cell>
          <cell r="G35">
            <v>8.9505562999999996E-2</v>
          </cell>
          <cell r="H35">
            <v>0.214966556</v>
          </cell>
          <cell r="I35">
            <v>0.116887376</v>
          </cell>
          <cell r="J35">
            <v>2.4529179160000001</v>
          </cell>
          <cell r="K35" t="str">
            <v>5.49E-17</v>
          </cell>
          <cell r="L35">
            <v>143.18351279999999</v>
          </cell>
          <cell r="M35">
            <v>80.138732989999994</v>
          </cell>
          <cell r="N35">
            <v>4.392976644</v>
          </cell>
          <cell r="O35">
            <v>37.46443515</v>
          </cell>
          <cell r="P35">
            <v>1.4959197E-2</v>
          </cell>
          <cell r="Q35">
            <v>1.1992048E-2</v>
          </cell>
          <cell r="R35">
            <v>1.4750845E-2</v>
          </cell>
          <cell r="S35">
            <v>1.247426358</v>
          </cell>
        </row>
        <row r="36">
          <cell r="C36" t="str">
            <v>F6_S4_1_BDOC_NM_B</v>
          </cell>
          <cell r="D36">
            <v>9.5100653689999994</v>
          </cell>
          <cell r="E36">
            <v>0.73867424699999995</v>
          </cell>
          <cell r="F36">
            <v>0.21887082299999999</v>
          </cell>
          <cell r="G36">
            <v>3.9306556999999999E-2</v>
          </cell>
          <cell r="H36">
            <v>0.12419627900000001</v>
          </cell>
          <cell r="I36">
            <v>0.101543045</v>
          </cell>
          <cell r="J36">
            <v>1.988861633</v>
          </cell>
          <cell r="K36">
            <v>-3.2500000000000001E-16</v>
          </cell>
          <cell r="L36">
            <v>135.86348520000001</v>
          </cell>
          <cell r="M36">
            <v>76.456789779999994</v>
          </cell>
          <cell r="N36">
            <v>4.2812276699999998</v>
          </cell>
          <cell r="O36">
            <v>81.530434779999993</v>
          </cell>
          <cell r="P36">
            <v>1.4807058999999999E-2</v>
          </cell>
          <cell r="Q36">
            <v>1.1470098E-2</v>
          </cell>
          <cell r="R36">
            <v>1.4342436E-2</v>
          </cell>
          <cell r="S36">
            <v>1.290926966</v>
          </cell>
        </row>
        <row r="37">
          <cell r="C37" t="str">
            <v>F6_S4_1_BDOC_VM_A</v>
          </cell>
          <cell r="D37">
            <v>14.083036999999999</v>
          </cell>
          <cell r="E37">
            <v>0.57500594699999996</v>
          </cell>
          <cell r="F37">
            <v>0.26463476699999999</v>
          </cell>
          <cell r="G37">
            <v>5.8122834999999998E-2</v>
          </cell>
          <cell r="H37">
            <v>9.6857823999999995E-2</v>
          </cell>
          <cell r="I37">
            <v>9.7125251999999995E-2</v>
          </cell>
          <cell r="J37">
            <v>2.16611223</v>
          </cell>
          <cell r="K37" t="str">
            <v>1.75E-16</v>
          </cell>
          <cell r="L37">
            <v>108.9901242</v>
          </cell>
          <cell r="M37">
            <v>61.349638630000001</v>
          </cell>
          <cell r="N37">
            <v>4.3139475259999998</v>
          </cell>
          <cell r="O37">
            <v>77.923913040000002</v>
          </cell>
          <cell r="P37">
            <v>1.4794689E-2</v>
          </cell>
          <cell r="Q37">
            <v>1.1718427999999999E-2</v>
          </cell>
          <cell r="R37">
            <v>1.4541863E-2</v>
          </cell>
          <cell r="S37">
            <v>1.2625148070000001</v>
          </cell>
        </row>
        <row r="38">
          <cell r="C38" t="str">
            <v>F6_S4_1_BDOC_VM_B</v>
          </cell>
          <cell r="D38">
            <v>2.9974223129999999</v>
          </cell>
          <cell r="E38">
            <v>0.92134380699999996</v>
          </cell>
          <cell r="F38">
            <v>0.217896065</v>
          </cell>
          <cell r="G38">
            <v>3.6871748000000003E-2</v>
          </cell>
          <cell r="H38">
            <v>0.12650243999999999</v>
          </cell>
          <cell r="I38">
            <v>0.11268689699999999</v>
          </cell>
          <cell r="J38">
            <v>1.595418373</v>
          </cell>
          <cell r="K38">
            <v>1.1977489999999999E-3</v>
          </cell>
          <cell r="L38">
            <v>147.4235588</v>
          </cell>
          <cell r="M38">
            <v>83.734055139999995</v>
          </cell>
          <cell r="N38">
            <v>4.1193701169999999</v>
          </cell>
          <cell r="O38">
            <v>45.076045630000003</v>
          </cell>
          <cell r="P38">
            <v>1.4571937E-2</v>
          </cell>
          <cell r="Q38">
            <v>1.076847E-2</v>
          </cell>
          <cell r="R38">
            <v>1.4094372000000001E-2</v>
          </cell>
          <cell r="S38">
            <v>1.353204037</v>
          </cell>
        </row>
        <row r="39">
          <cell r="C39" t="str">
            <v>F6_S4_1_DOC_NM_A</v>
          </cell>
          <cell r="D39">
            <v>5.0867450659999998</v>
          </cell>
          <cell r="E39">
            <v>1.0377295179999999</v>
          </cell>
          <cell r="F39">
            <v>0.36503667699999998</v>
          </cell>
          <cell r="G39">
            <v>8.1756345999999994E-2</v>
          </cell>
          <cell r="H39">
            <v>0.196306077</v>
          </cell>
          <cell r="I39">
            <v>0.116796415</v>
          </cell>
          <cell r="J39">
            <v>1.771704832</v>
          </cell>
          <cell r="K39" t="str">
            <v>5.38E-17</v>
          </cell>
          <cell r="L39">
            <v>169.1632515</v>
          </cell>
          <cell r="M39">
            <v>94.421339380000006</v>
          </cell>
          <cell r="N39">
            <v>4.3799921690000003</v>
          </cell>
          <cell r="O39">
            <v>39.195121950000001</v>
          </cell>
          <cell r="P39">
            <v>1.5048199999999999E-2</v>
          </cell>
          <cell r="Q39">
            <v>1.1653412E-2</v>
          </cell>
          <cell r="R39">
            <v>1.4644116E-2</v>
          </cell>
          <cell r="S39">
            <v>1.29131281</v>
          </cell>
        </row>
        <row r="40">
          <cell r="C40" t="str">
            <v>F6_S4_1_DOC_NM_B</v>
          </cell>
          <cell r="D40">
            <v>3.9163499599999998</v>
          </cell>
          <cell r="E40">
            <v>1.3258565819999999</v>
          </cell>
          <cell r="F40">
            <v>0.450604962</v>
          </cell>
          <cell r="G40">
            <v>0.22551803300000001</v>
          </cell>
          <cell r="H40">
            <v>0.207423149</v>
          </cell>
          <cell r="I40">
            <v>0.15002647999999999</v>
          </cell>
          <cell r="J40">
            <v>1.6369244940000001</v>
          </cell>
          <cell r="K40">
            <v>1.7020594999999999E-2</v>
          </cell>
          <cell r="L40">
            <v>182.42285219999999</v>
          </cell>
          <cell r="M40">
            <v>105.33230330000001</v>
          </cell>
          <cell r="N40">
            <v>3.9947497869999999</v>
          </cell>
          <cell r="O40">
            <v>31.942477879999998</v>
          </cell>
          <cell r="P40">
            <v>1.4128297999999999E-2</v>
          </cell>
          <cell r="Q40">
            <v>1.0939829999999999E-2</v>
          </cell>
          <cell r="R40">
            <v>1.3485326000000001E-2</v>
          </cell>
          <cell r="S40">
            <v>1.2914549289999999</v>
          </cell>
        </row>
        <row r="41">
          <cell r="C41" t="str">
            <v>F6_S4_1_DOC_VM_A</v>
          </cell>
          <cell r="D41">
            <v>4.3981605320000003</v>
          </cell>
          <cell r="E41">
            <v>1.072997985</v>
          </cell>
          <cell r="F41">
            <v>0.32311580099999998</v>
          </cell>
          <cell r="G41">
            <v>0.10640103400000001</v>
          </cell>
          <cell r="H41">
            <v>0.17403276500000001</v>
          </cell>
          <cell r="I41">
            <v>0.14454992999999999</v>
          </cell>
          <cell r="J41">
            <v>2.3788714500000001</v>
          </cell>
          <cell r="K41">
            <v>8.1438099999999998E-4</v>
          </cell>
          <cell r="L41">
            <v>169.9866998</v>
          </cell>
          <cell r="M41">
            <v>100.44862999999999</v>
          </cell>
          <cell r="N41">
            <v>3.7586849080000002</v>
          </cell>
          <cell r="O41">
            <v>37.132352939999997</v>
          </cell>
          <cell r="P41">
            <v>1.3479527E-2</v>
          </cell>
          <cell r="Q41">
            <v>1.0365024E-2</v>
          </cell>
          <cell r="R41">
            <v>1.2868945E-2</v>
          </cell>
          <cell r="S41">
            <v>1.300481993</v>
          </cell>
        </row>
        <row r="42">
          <cell r="C42" t="str">
            <v>F6_S4_1_DOC_VM_B</v>
          </cell>
          <cell r="D42">
            <v>3.329608168</v>
          </cell>
          <cell r="E42">
            <v>1.1053422820000001</v>
          </cell>
          <cell r="F42">
            <v>0.222813397</v>
          </cell>
          <cell r="G42">
            <v>9.7254340999999994E-2</v>
          </cell>
          <cell r="H42">
            <v>0.14366193199999999</v>
          </cell>
          <cell r="I42">
            <v>0.14460121200000001</v>
          </cell>
          <cell r="J42">
            <v>1.55842083</v>
          </cell>
          <cell r="K42">
            <v>2.1227669999999998E-3</v>
          </cell>
          <cell r="L42">
            <v>160.22593190000001</v>
          </cell>
          <cell r="M42">
            <v>92.000335629999995</v>
          </cell>
          <cell r="N42">
            <v>4.0675838630000003</v>
          </cell>
          <cell r="O42">
            <v>31.393316200000001</v>
          </cell>
          <cell r="P42">
            <v>1.4246132999999999E-2</v>
          </cell>
          <cell r="Q42">
            <v>1.1046887E-2</v>
          </cell>
          <cell r="R42">
            <v>1.3721646000000001E-2</v>
          </cell>
          <cell r="S42">
            <v>1.289606142</v>
          </cell>
        </row>
        <row r="43">
          <cell r="C43" t="str">
            <v>F6_S5_1_BDOC_NM_A</v>
          </cell>
          <cell r="D43">
            <v>4.2663310829999999</v>
          </cell>
          <cell r="E43">
            <v>0.63297793599999996</v>
          </cell>
          <cell r="F43">
            <v>0.18587672999999999</v>
          </cell>
          <cell r="G43">
            <v>0.147098902</v>
          </cell>
          <cell r="H43">
            <v>9.8247809000000005E-2</v>
          </cell>
          <cell r="I43">
            <v>7.7490055000000002E-2</v>
          </cell>
          <cell r="J43">
            <v>1.434633279</v>
          </cell>
          <cell r="K43">
            <v>2.8565629999999999E-3</v>
          </cell>
          <cell r="L43">
            <v>138.60136850000001</v>
          </cell>
          <cell r="M43">
            <v>77.905225450000003</v>
          </cell>
          <cell r="N43">
            <v>4.2942691780000004</v>
          </cell>
          <cell r="O43">
            <v>39.924686190000003</v>
          </cell>
          <cell r="P43">
            <v>1.4804041E-2</v>
          </cell>
          <cell r="Q43">
            <v>1.1486481E-2</v>
          </cell>
          <cell r="R43">
            <v>1.4375120999999999E-2</v>
          </cell>
          <cell r="S43">
            <v>1.2888229739999999</v>
          </cell>
        </row>
        <row r="44">
          <cell r="C44" t="str">
            <v>F6_S5_1_BDOC_NM_B</v>
          </cell>
          <cell r="D44">
            <v>3.031326972</v>
          </cell>
          <cell r="E44">
            <v>0.946793565</v>
          </cell>
          <cell r="F44">
            <v>0.40686570500000002</v>
          </cell>
          <cell r="G44">
            <v>0.13566531400000001</v>
          </cell>
          <cell r="H44">
            <v>0.132706834</v>
          </cell>
          <cell r="I44">
            <v>0.119224312</v>
          </cell>
          <cell r="J44">
            <v>2.111525994</v>
          </cell>
          <cell r="K44">
            <v>2.8456500000000002E-4</v>
          </cell>
          <cell r="L44">
            <v>158.02422200000001</v>
          </cell>
          <cell r="M44">
            <v>88.532203890000005</v>
          </cell>
          <cell r="N44">
            <v>4.3482962479999996</v>
          </cell>
          <cell r="O44">
            <v>46.209606989999997</v>
          </cell>
          <cell r="P44">
            <v>1.4936191E-2</v>
          </cell>
          <cell r="Q44">
            <v>1.1698060999999999E-2</v>
          </cell>
          <cell r="R44">
            <v>1.4587087E-2</v>
          </cell>
          <cell r="S44">
            <v>1.276809098</v>
          </cell>
        </row>
        <row r="45">
          <cell r="C45" t="str">
            <v>F6_S5_1_BDOC_VM_A</v>
          </cell>
          <cell r="D45">
            <v>4.2616806110000001</v>
          </cell>
          <cell r="E45">
            <v>0.73938884400000005</v>
          </cell>
          <cell r="F45">
            <v>0.162143499</v>
          </cell>
          <cell r="G45">
            <v>2.2134569E-2</v>
          </cell>
          <cell r="H45">
            <v>0.11194544100000001</v>
          </cell>
          <cell r="I45">
            <v>0.111693247</v>
          </cell>
          <cell r="J45">
            <v>2.6031142300000001</v>
          </cell>
          <cell r="K45" t="str">
            <v>1.34E-16</v>
          </cell>
          <cell r="L45">
            <v>129.02700039999999</v>
          </cell>
          <cell r="M45">
            <v>72.176174439999997</v>
          </cell>
          <cell r="N45">
            <v>4.370541104</v>
          </cell>
          <cell r="O45">
            <v>35.222222219999999</v>
          </cell>
          <cell r="P45">
            <v>1.4993457999999999E-2</v>
          </cell>
          <cell r="Q45">
            <v>1.1670247E-2</v>
          </cell>
          <cell r="R45">
            <v>1.4583891999999999E-2</v>
          </cell>
          <cell r="S45">
            <v>1.2847593289999999</v>
          </cell>
        </row>
        <row r="46">
          <cell r="C46" t="str">
            <v>F6_S5_1_BDOC_VM_B</v>
          </cell>
          <cell r="D46">
            <v>3.0882256379999999</v>
          </cell>
          <cell r="E46">
            <v>1.045350679</v>
          </cell>
          <cell r="F46">
            <v>0.219273781</v>
          </cell>
          <cell r="G46">
            <v>9.0448708000000003E-2</v>
          </cell>
          <cell r="H46">
            <v>0.14001999200000001</v>
          </cell>
          <cell r="I46">
            <v>0.121245571</v>
          </cell>
          <cell r="J46">
            <v>2.463093277</v>
          </cell>
          <cell r="K46">
            <v>-5.34E-16</v>
          </cell>
          <cell r="L46">
            <v>164.52628369999999</v>
          </cell>
          <cell r="M46">
            <v>92.846809759999999</v>
          </cell>
          <cell r="N46">
            <v>4.3149124299999997</v>
          </cell>
          <cell r="O46">
            <v>34.168224299999999</v>
          </cell>
          <cell r="P46">
            <v>1.4791567E-2</v>
          </cell>
          <cell r="Q46">
            <v>1.1751406000000001E-2</v>
          </cell>
          <cell r="R46">
            <v>1.4533974999999999E-2</v>
          </cell>
          <cell r="S46">
            <v>1.258706203</v>
          </cell>
        </row>
        <row r="47">
          <cell r="C47" t="str">
            <v>F6_S5_1_DOC_NM_A</v>
          </cell>
          <cell r="D47">
            <v>3.632692553</v>
          </cell>
          <cell r="E47">
            <v>0.96377797300000001</v>
          </cell>
          <cell r="F47">
            <v>0.290786088</v>
          </cell>
          <cell r="G47">
            <v>6.2833006999999996E-2</v>
          </cell>
          <cell r="H47">
            <v>0.17311148700000001</v>
          </cell>
          <cell r="I47">
            <v>0.13919584099999999</v>
          </cell>
          <cell r="J47">
            <v>1.8700442319999999</v>
          </cell>
          <cell r="K47">
            <v>-2.2400000000000001E-17</v>
          </cell>
          <cell r="L47">
            <v>183.59278470000001</v>
          </cell>
          <cell r="M47">
            <v>103.5319011</v>
          </cell>
          <cell r="N47">
            <v>4.2701371789999998</v>
          </cell>
          <cell r="O47">
            <v>49.243243239999998</v>
          </cell>
          <cell r="P47">
            <v>1.4749772E-2</v>
          </cell>
          <cell r="Q47">
            <v>1.1479232000000001E-2</v>
          </cell>
          <cell r="R47">
            <v>1.4326751E-2</v>
          </cell>
          <cell r="S47">
            <v>1.2849093279999999</v>
          </cell>
        </row>
        <row r="48">
          <cell r="C48" t="str">
            <v>F6_S5_1_DOC_NM_B</v>
          </cell>
          <cell r="D48">
            <v>3.1323941560000002</v>
          </cell>
          <cell r="E48">
            <v>1.1878408819999999</v>
          </cell>
          <cell r="F48">
            <v>0.33084798300000001</v>
          </cell>
          <cell r="G48">
            <v>0.246146911</v>
          </cell>
          <cell r="H48">
            <v>0.167033132</v>
          </cell>
          <cell r="I48">
            <v>0.130482715</v>
          </cell>
          <cell r="J48">
            <v>2.2477405340000001</v>
          </cell>
          <cell r="K48">
            <v>3.0160678E-2</v>
          </cell>
          <cell r="L48">
            <v>186.62013590000001</v>
          </cell>
          <cell r="M48">
            <v>106.0526835</v>
          </cell>
          <cell r="N48">
            <v>4.1833280879999997</v>
          </cell>
          <cell r="O48">
            <v>29.7489083</v>
          </cell>
          <cell r="P48">
            <v>1.4561971E-2</v>
          </cell>
          <cell r="Q48">
            <v>1.1281309999999999E-2</v>
          </cell>
          <cell r="R48">
            <v>1.4053089E-2</v>
          </cell>
          <cell r="S48">
            <v>1.2908050579999999</v>
          </cell>
        </row>
        <row r="49">
          <cell r="C49" t="str">
            <v>F6_S5_1_DOC_VM_A</v>
          </cell>
          <cell r="D49">
            <v>2.3112432740000002</v>
          </cell>
          <cell r="E49">
            <v>0.398233161</v>
          </cell>
          <cell r="F49">
            <v>0.16370273599999999</v>
          </cell>
          <cell r="G49">
            <v>0.12255906900000001</v>
          </cell>
          <cell r="H49">
            <v>9.8942441000000006E-2</v>
          </cell>
          <cell r="I49">
            <v>0.121663883</v>
          </cell>
          <cell r="J49">
            <v>2.0032800329999998</v>
          </cell>
          <cell r="K49">
            <v>6.3444854999999994E-2</v>
          </cell>
          <cell r="L49" t="str">
            <v>NA</v>
          </cell>
          <cell r="M49" t="str">
            <v>NA</v>
          </cell>
          <cell r="N49" t="str">
            <v>NA</v>
          </cell>
          <cell r="O49" t="str">
            <v>NA</v>
          </cell>
          <cell r="P49" t="str">
            <v>NA</v>
          </cell>
          <cell r="Q49" t="str">
            <v>NA</v>
          </cell>
          <cell r="R49" t="str">
            <v>NA</v>
          </cell>
          <cell r="S49" t="str">
            <v>NA</v>
          </cell>
        </row>
        <row r="50">
          <cell r="C50" t="str">
            <v>F6_S5_1_DOC_VM_B</v>
          </cell>
          <cell r="D50">
            <v>1.465342259</v>
          </cell>
          <cell r="E50">
            <v>0.40578879299999998</v>
          </cell>
          <cell r="F50">
            <v>0.164679303</v>
          </cell>
          <cell r="G50">
            <v>0.10145826099999999</v>
          </cell>
          <cell r="H50">
            <v>8.4305571999999995E-2</v>
          </cell>
          <cell r="I50">
            <v>0.107352537</v>
          </cell>
          <cell r="J50">
            <v>1.5098265900000001</v>
          </cell>
          <cell r="K50">
            <v>8.0055559999999998E-2</v>
          </cell>
          <cell r="L50" t="str">
            <v>NA</v>
          </cell>
          <cell r="M50" t="str">
            <v>NA</v>
          </cell>
          <cell r="N50" t="str">
            <v>NA</v>
          </cell>
          <cell r="O50" t="str">
            <v>NA</v>
          </cell>
          <cell r="P50" t="str">
            <v>NA</v>
          </cell>
          <cell r="Q50" t="str">
            <v>NA</v>
          </cell>
          <cell r="R50" t="str">
            <v>NA</v>
          </cell>
          <cell r="S50" t="str">
            <v>NA</v>
          </cell>
        </row>
        <row r="51">
          <cell r="C51" t="str">
            <v>F6_S6_1_BDOC_NM_A</v>
          </cell>
          <cell r="D51">
            <v>3.1321495279999998</v>
          </cell>
          <cell r="E51">
            <v>0.69861345799999996</v>
          </cell>
          <cell r="F51">
            <v>0.19232461200000001</v>
          </cell>
          <cell r="G51">
            <v>7.9399943000000001E-2</v>
          </cell>
          <cell r="H51">
            <v>9.3053530999999995E-2</v>
          </cell>
          <cell r="I51">
            <v>9.1273823000000004E-2</v>
          </cell>
          <cell r="J51">
            <v>2.5214631770000002</v>
          </cell>
          <cell r="K51">
            <v>-6.6499999999999996E-16</v>
          </cell>
          <cell r="L51">
            <v>136.50382310000001</v>
          </cell>
          <cell r="M51">
            <v>76.383326350000004</v>
          </cell>
          <cell r="N51">
            <v>4.281894887</v>
          </cell>
          <cell r="O51">
            <v>106.7</v>
          </cell>
          <cell r="P51">
            <v>1.4929718E-2</v>
          </cell>
          <cell r="Q51">
            <v>1.1403226000000001E-2</v>
          </cell>
          <cell r="R51">
            <v>1.4338788E-2</v>
          </cell>
          <cell r="S51">
            <v>1.309253974</v>
          </cell>
        </row>
        <row r="52">
          <cell r="C52" t="str">
            <v>F6_S6_1_BDOC_NM_B</v>
          </cell>
          <cell r="D52">
            <v>2.1492671419999998</v>
          </cell>
          <cell r="E52">
            <v>1.0283027570000001</v>
          </cell>
          <cell r="F52">
            <v>0.37052564100000002</v>
          </cell>
          <cell r="G52">
            <v>0.15277343400000001</v>
          </cell>
          <cell r="H52">
            <v>0.136479768</v>
          </cell>
          <cell r="I52">
            <v>0.1248996</v>
          </cell>
          <cell r="J52">
            <v>1.7713328559999999</v>
          </cell>
          <cell r="K52">
            <v>3.1966067000000001E-2</v>
          </cell>
          <cell r="L52">
            <v>159.52748109999999</v>
          </cell>
          <cell r="M52">
            <v>89.667049399999996</v>
          </cell>
          <cell r="N52">
            <v>4.3096627380000001</v>
          </cell>
          <cell r="O52">
            <v>83.707692309999999</v>
          </cell>
          <cell r="P52">
            <v>1.4806813E-2</v>
          </cell>
          <cell r="Q52">
            <v>1.1606408E-2</v>
          </cell>
          <cell r="R52">
            <v>1.4428302E-2</v>
          </cell>
          <cell r="S52">
            <v>1.2757446640000001</v>
          </cell>
        </row>
        <row r="53">
          <cell r="C53" t="str">
            <v>F6_S6_1_BDOC_VM_A</v>
          </cell>
          <cell r="D53">
            <v>6.7115312559999998</v>
          </cell>
          <cell r="E53">
            <v>0.69218438699999996</v>
          </cell>
          <cell r="F53">
            <v>0.12343088100000001</v>
          </cell>
          <cell r="G53">
            <v>2.9229844000000001E-2</v>
          </cell>
          <cell r="H53">
            <v>8.4680009000000001E-2</v>
          </cell>
          <cell r="I53">
            <v>9.7069987999999996E-2</v>
          </cell>
          <cell r="J53">
            <v>2.7271707150000002</v>
          </cell>
          <cell r="K53">
            <v>-5.6000000000000003E-16</v>
          </cell>
          <cell r="L53">
            <v>122.07977219999999</v>
          </cell>
          <cell r="M53">
            <v>67.738764029999999</v>
          </cell>
          <cell r="N53">
            <v>4.61088685</v>
          </cell>
          <cell r="O53">
            <v>61.323529409999999</v>
          </cell>
          <cell r="P53">
            <v>1.5175894000000001E-2</v>
          </cell>
          <cell r="Q53">
            <v>1.2828015999999999E-2</v>
          </cell>
          <cell r="R53">
            <v>1.5215396000000001E-2</v>
          </cell>
          <cell r="S53">
            <v>1.1830274119999999</v>
          </cell>
        </row>
        <row r="54">
          <cell r="C54" t="str">
            <v>F6_S6_1_BDOC_VM_B</v>
          </cell>
          <cell r="D54">
            <v>3.0114128309999999</v>
          </cell>
          <cell r="E54">
            <v>0.87094700899999999</v>
          </cell>
          <cell r="F54">
            <v>0.347393022</v>
          </cell>
          <cell r="G54">
            <v>3.9596955000000003E-2</v>
          </cell>
          <cell r="H54">
            <v>0.13408063200000001</v>
          </cell>
          <cell r="I54">
            <v>0.12064934300000001</v>
          </cell>
          <cell r="J54">
            <v>2.2436437329999999</v>
          </cell>
          <cell r="K54">
            <v>-4.7599999999999999E-17</v>
          </cell>
          <cell r="L54">
            <v>151.29190180000001</v>
          </cell>
          <cell r="M54">
            <v>85.253761299999994</v>
          </cell>
          <cell r="N54">
            <v>4.3019151679999998</v>
          </cell>
          <cell r="O54">
            <v>44.425339370000003</v>
          </cell>
          <cell r="P54">
            <v>1.4762653000000001E-2</v>
          </cell>
          <cell r="Q54">
            <v>1.1757324E-2</v>
          </cell>
          <cell r="R54">
            <v>1.442506E-2</v>
          </cell>
          <cell r="S54">
            <v>1.255613315</v>
          </cell>
        </row>
        <row r="55">
          <cell r="C55" t="str">
            <v>F6_S6_1_DOC_NM_A</v>
          </cell>
          <cell r="D55">
            <v>5.1072069850000004</v>
          </cell>
          <cell r="E55">
            <v>1.1102148570000001</v>
          </cell>
          <cell r="F55">
            <v>0.25684788800000002</v>
          </cell>
          <cell r="G55">
            <v>0.27711924799999998</v>
          </cell>
          <cell r="H55">
            <v>0.16205491399999999</v>
          </cell>
          <cell r="I55">
            <v>0.13245278599999999</v>
          </cell>
          <cell r="J55">
            <v>2.0750297639999999</v>
          </cell>
          <cell r="K55">
            <v>1.0664369999999999E-2</v>
          </cell>
          <cell r="L55">
            <v>180.18934469999999</v>
          </cell>
          <cell r="M55">
            <v>101.7632964</v>
          </cell>
          <cell r="N55">
            <v>4.2473509930000004</v>
          </cell>
          <cell r="O55">
            <v>69.631284919999999</v>
          </cell>
          <cell r="P55">
            <v>1.4671788E-2</v>
          </cell>
          <cell r="Q55">
            <v>1.1524869E-2</v>
          </cell>
          <cell r="R55">
            <v>1.4227241E-2</v>
          </cell>
          <cell r="S55">
            <v>1.2730546410000001</v>
          </cell>
        </row>
        <row r="56">
          <cell r="C56" t="str">
            <v>F6_S6_1_DOC_NM_B</v>
          </cell>
          <cell r="D56">
            <v>4.4403339170000002</v>
          </cell>
          <cell r="E56">
            <v>1.0122259920000001</v>
          </cell>
          <cell r="F56">
            <v>0.36947817399999999</v>
          </cell>
          <cell r="G56">
            <v>0.16442172799999999</v>
          </cell>
          <cell r="H56">
            <v>0.168672408</v>
          </cell>
          <cell r="I56">
            <v>0.127265457</v>
          </cell>
          <cell r="J56">
            <v>1.713278815</v>
          </cell>
          <cell r="K56">
            <v>-2.5299999999999999E-17</v>
          </cell>
          <cell r="L56">
            <v>172.06012279999999</v>
          </cell>
          <cell r="M56">
            <v>97.087952209999997</v>
          </cell>
          <cell r="N56">
            <v>4.3617236659999996</v>
          </cell>
          <cell r="O56">
            <v>21.441241689999998</v>
          </cell>
          <cell r="P56">
            <v>1.4689343000000001E-2</v>
          </cell>
          <cell r="Q56">
            <v>1.2395694000000001E-2</v>
          </cell>
          <cell r="R56">
            <v>1.4501897999999999E-2</v>
          </cell>
          <cell r="S56">
            <v>1.1850360129999999</v>
          </cell>
        </row>
        <row r="57">
          <cell r="C57" t="str">
            <v>F6_S6_1_DOC_VM_A</v>
          </cell>
          <cell r="D57">
            <v>2.7107127969999998</v>
          </cell>
          <cell r="E57">
            <v>0.36524089100000001</v>
          </cell>
          <cell r="F57">
            <v>0.14879519499999999</v>
          </cell>
          <cell r="G57">
            <v>3.8456037999999998E-2</v>
          </cell>
          <cell r="H57">
            <v>7.4845675E-2</v>
          </cell>
          <cell r="I57">
            <v>8.9639392999999998E-2</v>
          </cell>
          <cell r="J57">
            <v>1.7664057799999999</v>
          </cell>
          <cell r="K57">
            <v>5.4925349999999998E-3</v>
          </cell>
          <cell r="L57" t="str">
            <v>NA</v>
          </cell>
          <cell r="M57" t="str">
            <v>NA</v>
          </cell>
          <cell r="N57" t="str">
            <v>NA</v>
          </cell>
          <cell r="O57" t="str">
            <v>NA</v>
          </cell>
          <cell r="P57" t="str">
            <v>NA</v>
          </cell>
          <cell r="Q57" t="str">
            <v>NA</v>
          </cell>
          <cell r="R57" t="str">
            <v>NA</v>
          </cell>
          <cell r="S57" t="str">
            <v>NA</v>
          </cell>
        </row>
        <row r="58">
          <cell r="C58" t="str">
            <v>F6_S6_1_DOC_VM_B</v>
          </cell>
          <cell r="D58">
            <v>3.18905744</v>
          </cell>
          <cell r="E58">
            <v>1.0241640839999999</v>
          </cell>
          <cell r="F58">
            <v>0.32419343299999998</v>
          </cell>
          <cell r="G58">
            <v>6.2703485000000003E-2</v>
          </cell>
          <cell r="H58">
            <v>0.15276284600000001</v>
          </cell>
          <cell r="I58">
            <v>0.13881102000000001</v>
          </cell>
          <cell r="J58">
            <v>1.697996058</v>
          </cell>
          <cell r="K58">
            <v>5.3546500000000005E-4</v>
          </cell>
          <cell r="L58">
            <v>154.00127689999999</v>
          </cell>
          <cell r="M58">
            <v>89.137454829999996</v>
          </cell>
          <cell r="N58">
            <v>4.0091121300000001</v>
          </cell>
          <cell r="O58">
            <v>35.464705879999997</v>
          </cell>
          <cell r="P58">
            <v>1.4053471E-2</v>
          </cell>
          <cell r="Q58">
            <v>1.0990471999999999E-2</v>
          </cell>
          <cell r="R58">
            <v>1.3581075999999999E-2</v>
          </cell>
          <cell r="S58">
            <v>1.278695854</v>
          </cell>
        </row>
        <row r="59">
          <cell r="C59" t="str">
            <v>F6_S7_1_BDOC_NM_A</v>
          </cell>
          <cell r="D59">
            <v>3.6797562620000002</v>
          </cell>
          <cell r="E59">
            <v>0.94612674399999996</v>
          </cell>
          <cell r="F59">
            <v>0.36251170100000002</v>
          </cell>
          <cell r="G59">
            <v>7.6984477999999995E-2</v>
          </cell>
          <cell r="H59">
            <v>0.13785920700000001</v>
          </cell>
          <cell r="I59">
            <v>0.12013579200000001</v>
          </cell>
          <cell r="J59">
            <v>1.7006895660000001</v>
          </cell>
          <cell r="K59">
            <v>2.3447659999999999E-3</v>
          </cell>
          <cell r="L59">
            <v>162.34869610000001</v>
          </cell>
          <cell r="M59">
            <v>91.221842570000007</v>
          </cell>
          <cell r="N59">
            <v>4.296483705</v>
          </cell>
          <cell r="O59">
            <v>31.752136749999998</v>
          </cell>
          <cell r="P59">
            <v>1.4849474999999999E-2</v>
          </cell>
          <cell r="Q59">
            <v>1.1529697E-2</v>
          </cell>
          <cell r="R59">
            <v>1.4393158E-2</v>
          </cell>
          <cell r="S59">
            <v>1.2879327759999999</v>
          </cell>
        </row>
        <row r="60">
          <cell r="C60" t="str">
            <v>F6_S7_1_BDOC_NM_B</v>
          </cell>
          <cell r="D60">
            <v>3.5749129239999999</v>
          </cell>
          <cell r="E60">
            <v>1.0906269230000001</v>
          </cell>
          <cell r="F60">
            <v>0.27723500299999998</v>
          </cell>
          <cell r="G60">
            <v>4.4319183999999998E-2</v>
          </cell>
          <cell r="H60">
            <v>0.124955486</v>
          </cell>
          <cell r="I60">
            <v>0.119221245</v>
          </cell>
          <cell r="J60">
            <v>2.3665635730000001</v>
          </cell>
          <cell r="K60">
            <v>1.435289E-3</v>
          </cell>
          <cell r="L60">
            <v>168.6797086</v>
          </cell>
          <cell r="M60">
            <v>93.339124389999995</v>
          </cell>
          <cell r="N60">
            <v>4.4775190690000004</v>
          </cell>
          <cell r="O60">
            <v>58.34615385</v>
          </cell>
          <cell r="P60">
            <v>1.5289473E-2</v>
          </cell>
          <cell r="Q60">
            <v>1.1935223999999999E-2</v>
          </cell>
          <cell r="R60">
            <v>1.4930097E-2</v>
          </cell>
          <cell r="S60">
            <v>1.2810377799999999</v>
          </cell>
        </row>
        <row r="61">
          <cell r="C61" t="str">
            <v>F6_S7_1_BDOC_VM_A</v>
          </cell>
          <cell r="D61">
            <v>6.1381926089999999</v>
          </cell>
          <cell r="E61">
            <v>0.82649381099999997</v>
          </cell>
          <cell r="F61">
            <v>0.21707025199999999</v>
          </cell>
          <cell r="G61">
            <v>2.2966236000000001E-2</v>
          </cell>
          <cell r="H61">
            <v>0.10711559700000001</v>
          </cell>
          <cell r="I61">
            <v>0.110598054</v>
          </cell>
          <cell r="J61">
            <v>2.4282700180000001</v>
          </cell>
          <cell r="K61">
            <v>2.6717989999999999E-3</v>
          </cell>
          <cell r="L61">
            <v>142.7460217</v>
          </cell>
          <cell r="M61">
            <v>81.036741180000007</v>
          </cell>
          <cell r="N61">
            <v>4.228340159</v>
          </cell>
          <cell r="O61">
            <v>42.033472799999998</v>
          </cell>
          <cell r="P61">
            <v>1.4601538000000001E-2</v>
          </cell>
          <cell r="Q61">
            <v>1.1467071000000001E-2</v>
          </cell>
          <cell r="R61">
            <v>1.421772E-2</v>
          </cell>
          <cell r="S61">
            <v>1.2733450829999999</v>
          </cell>
        </row>
        <row r="62">
          <cell r="C62" t="str">
            <v>F6_S7_1_BDOC_VM_B</v>
          </cell>
          <cell r="D62">
            <v>6.4118060440000004</v>
          </cell>
          <cell r="E62">
            <v>0.57143095499999996</v>
          </cell>
          <cell r="F62">
            <v>0.21613969</v>
          </cell>
          <cell r="G62">
            <v>6.9890893999999995E-2</v>
          </cell>
          <cell r="H62">
            <v>0.101089208</v>
          </cell>
          <cell r="I62">
            <v>8.7796147000000005E-2</v>
          </cell>
          <cell r="J62">
            <v>1.7873729709999999</v>
          </cell>
          <cell r="K62">
            <v>-6.4600000000000004E-16</v>
          </cell>
          <cell r="L62">
            <v>119.74100369999999</v>
          </cell>
          <cell r="M62">
            <v>67.587451290000004</v>
          </cell>
          <cell r="N62">
            <v>4.237620358</v>
          </cell>
          <cell r="O62">
            <v>123.9565217</v>
          </cell>
          <cell r="P62">
            <v>1.4678951000000001E-2</v>
          </cell>
          <cell r="Q62">
            <v>1.1426545E-2</v>
          </cell>
          <cell r="R62">
            <v>1.4202995E-2</v>
          </cell>
          <cell r="S62">
            <v>1.284636071</v>
          </cell>
        </row>
        <row r="63">
          <cell r="C63" t="str">
            <v>F6_S7_1_DOC_NM_A</v>
          </cell>
          <cell r="D63">
            <v>3.024266323</v>
          </cell>
          <cell r="E63">
            <v>0.99595357500000004</v>
          </cell>
          <cell r="F63">
            <v>0.33495287400000001</v>
          </cell>
          <cell r="G63">
            <v>0.18475301999999999</v>
          </cell>
          <cell r="H63">
            <v>0.132597516</v>
          </cell>
          <cell r="I63">
            <v>0.13370864800000001</v>
          </cell>
          <cell r="J63">
            <v>2.2221266819999999</v>
          </cell>
          <cell r="K63">
            <v>-3.2900000000000002E-16</v>
          </cell>
          <cell r="L63">
            <v>177.3648403</v>
          </cell>
          <cell r="M63">
            <v>99.951929480000004</v>
          </cell>
          <cell r="N63">
            <v>4.2589681739999996</v>
          </cell>
          <cell r="O63">
            <v>34.152000000000001</v>
          </cell>
          <cell r="P63">
            <v>1.4756582000000001E-2</v>
          </cell>
          <cell r="Q63">
            <v>1.1284466999999999E-2</v>
          </cell>
          <cell r="R63">
            <v>1.4339189E-2</v>
          </cell>
          <cell r="S63">
            <v>1.3076897860000001</v>
          </cell>
        </row>
        <row r="64">
          <cell r="C64" t="str">
            <v>F6_S7_1_DOC_NM_B</v>
          </cell>
          <cell r="D64">
            <v>3.766758555</v>
          </cell>
          <cell r="E64">
            <v>0.98023795899999999</v>
          </cell>
          <cell r="F64">
            <v>0.28014885099999998</v>
          </cell>
          <cell r="G64">
            <v>6.4986444000000004E-2</v>
          </cell>
          <cell r="H64">
            <v>0.140507928</v>
          </cell>
          <cell r="I64">
            <v>0.12325663100000001</v>
          </cell>
          <cell r="J64">
            <v>1.7642756719999999</v>
          </cell>
          <cell r="K64">
            <v>-8.5799999999999996E-17</v>
          </cell>
          <cell r="L64">
            <v>172.0491581</v>
          </cell>
          <cell r="M64">
            <v>96.754625610000005</v>
          </cell>
          <cell r="N64">
            <v>4.2864406779999999</v>
          </cell>
          <cell r="O64">
            <v>69.5</v>
          </cell>
          <cell r="P64">
            <v>1.4830571000000001E-2</v>
          </cell>
          <cell r="Q64">
            <v>1.1622079E-2</v>
          </cell>
          <cell r="R64">
            <v>1.437285E-2</v>
          </cell>
          <cell r="S64">
            <v>1.2760686960000001</v>
          </cell>
        </row>
        <row r="65">
          <cell r="C65" t="str">
            <v>F6_S7_1_DOC_VM_A</v>
          </cell>
          <cell r="D65">
            <v>3.38729097</v>
          </cell>
          <cell r="E65">
            <v>0.45475126199999999</v>
          </cell>
          <cell r="F65">
            <v>0.175933066</v>
          </cell>
          <cell r="G65">
            <v>0.14114870500000001</v>
          </cell>
          <cell r="H65">
            <v>0.11504415899999999</v>
          </cell>
          <cell r="I65">
            <v>0.115258073</v>
          </cell>
          <cell r="J65">
            <v>1.7432521400000001</v>
          </cell>
          <cell r="K65">
            <v>8.3896705000000002E-2</v>
          </cell>
          <cell r="L65" t="str">
            <v>NA</v>
          </cell>
          <cell r="M65" t="str">
            <v>NA</v>
          </cell>
          <cell r="N65" t="str">
            <v>NA</v>
          </cell>
          <cell r="O65" t="str">
            <v>NA</v>
          </cell>
          <cell r="P65" t="str">
            <v>NA</v>
          </cell>
          <cell r="Q65" t="str">
            <v>NA</v>
          </cell>
          <cell r="R65" t="str">
            <v>NA</v>
          </cell>
          <cell r="S65" t="str">
            <v>NA</v>
          </cell>
        </row>
        <row r="66">
          <cell r="C66" t="str">
            <v>F6_S7_1_DOC_VM_B</v>
          </cell>
          <cell r="D66">
            <v>4.7989299499999998</v>
          </cell>
          <cell r="E66">
            <v>0.92674047400000004</v>
          </cell>
          <cell r="F66">
            <v>0.395857968</v>
          </cell>
          <cell r="G66">
            <v>0.131836431</v>
          </cell>
          <cell r="H66">
            <v>0.145839734</v>
          </cell>
          <cell r="I66">
            <v>0.14764904600000001</v>
          </cell>
          <cell r="J66">
            <v>2.0364217880000002</v>
          </cell>
          <cell r="K66">
            <v>6.0421529999999998E-3</v>
          </cell>
          <cell r="L66">
            <v>157.1602043</v>
          </cell>
          <cell r="M66">
            <v>90.408262500000006</v>
          </cell>
          <cell r="N66">
            <v>4.1083674329999997</v>
          </cell>
          <cell r="O66">
            <v>36.811258279999997</v>
          </cell>
          <cell r="P66">
            <v>1.4081754E-2</v>
          </cell>
          <cell r="Q66">
            <v>1.1273254999999999E-2</v>
          </cell>
          <cell r="R66">
            <v>1.3843512000000001E-2</v>
          </cell>
          <cell r="S66">
            <v>1.249129361</v>
          </cell>
        </row>
        <row r="67">
          <cell r="C67" t="str">
            <v>F6_SUP_1_DOC_A</v>
          </cell>
          <cell r="D67" t="str">
            <v>NA</v>
          </cell>
          <cell r="E67" t="str">
            <v>2.65E-23</v>
          </cell>
          <cell r="F67" t="str">
            <v>2.65E-23</v>
          </cell>
          <cell r="G67">
            <v>0</v>
          </cell>
          <cell r="H67">
            <v>0</v>
          </cell>
          <cell r="I67">
            <v>0</v>
          </cell>
          <cell r="J67">
            <v>1</v>
          </cell>
          <cell r="K67" t="str">
            <v>NA</v>
          </cell>
          <cell r="L67" t="str">
            <v>NA</v>
          </cell>
          <cell r="M67" t="str">
            <v>NA</v>
          </cell>
          <cell r="N67" t="str">
            <v>NA</v>
          </cell>
          <cell r="O67" t="str">
            <v>NA</v>
          </cell>
          <cell r="P67" t="str">
            <v>NA</v>
          </cell>
          <cell r="Q67" t="str">
            <v>NA</v>
          </cell>
          <cell r="R67" t="str">
            <v>NA</v>
          </cell>
          <cell r="S67" t="str">
            <v>NA</v>
          </cell>
        </row>
        <row r="68">
          <cell r="C68" t="str">
            <v>F6_SUP_1_DOC_B</v>
          </cell>
          <cell r="D68">
            <v>1</v>
          </cell>
          <cell r="E68">
            <v>0</v>
          </cell>
          <cell r="F68">
            <v>0</v>
          </cell>
          <cell r="G68">
            <v>0</v>
          </cell>
          <cell r="H68" t="str">
            <v>7.96E-21</v>
          </cell>
          <cell r="I68" t="str">
            <v>5.42E-20</v>
          </cell>
          <cell r="J68">
            <v>1</v>
          </cell>
          <cell r="K68" t="str">
            <v>NA</v>
          </cell>
          <cell r="L68" t="str">
            <v>NA</v>
          </cell>
          <cell r="M68" t="str">
            <v>NA</v>
          </cell>
          <cell r="N68" t="str">
            <v>NA</v>
          </cell>
          <cell r="O68" t="str">
            <v>NA</v>
          </cell>
          <cell r="P68" t="str">
            <v>NA</v>
          </cell>
          <cell r="Q68" t="str">
            <v>NA</v>
          </cell>
          <cell r="R68" t="str">
            <v>NA</v>
          </cell>
          <cell r="S68" t="str">
            <v>NA</v>
          </cell>
        </row>
        <row r="69">
          <cell r="C69" t="str">
            <v>H_HF01_1_DOC_NM_A</v>
          </cell>
          <cell r="D69">
            <v>0</v>
          </cell>
          <cell r="E69">
            <v>2.74376E-4</v>
          </cell>
          <cell r="F69" t="str">
            <v>8.47E-22</v>
          </cell>
          <cell r="G69">
            <v>-6.7800000000000003E-21</v>
          </cell>
          <cell r="H69">
            <v>5.5575650000000004E-3</v>
          </cell>
          <cell r="I69">
            <v>2.1900300000000001E-2</v>
          </cell>
          <cell r="J69">
            <v>4.6943551279999998</v>
          </cell>
          <cell r="K69" t="str">
            <v>NA</v>
          </cell>
          <cell r="L69">
            <v>5.0295037249999996</v>
          </cell>
          <cell r="M69">
            <v>3.947288731</v>
          </cell>
          <cell r="N69">
            <v>2.3481481479999999</v>
          </cell>
          <cell r="O69">
            <v>-5.3396226420000001</v>
          </cell>
          <cell r="P69">
            <v>5.3040639999999998E-3</v>
          </cell>
          <cell r="Q69">
            <v>1.0535915E-2</v>
          </cell>
          <cell r="R69">
            <v>9.5886789999999993E-3</v>
          </cell>
          <cell r="S69">
            <v>0.503426924</v>
          </cell>
        </row>
        <row r="70">
          <cell r="C70" t="str">
            <v>H_HF01_1_DOC_VM_A</v>
          </cell>
          <cell r="D70">
            <v>-2.49353E+16</v>
          </cell>
          <cell r="E70">
            <v>7.8551449999999991E-3</v>
          </cell>
          <cell r="F70" t="str">
            <v>3.39E-21</v>
          </cell>
          <cell r="G70" t="str">
            <v>3.39E-21</v>
          </cell>
          <cell r="H70">
            <v>4.9454369999999996E-3</v>
          </cell>
          <cell r="I70">
            <v>1.5886745000000001E-2</v>
          </cell>
          <cell r="J70">
            <v>12.531783770000001</v>
          </cell>
          <cell r="K70" t="str">
            <v>NA</v>
          </cell>
          <cell r="L70">
            <v>4.5755655209999997</v>
          </cell>
          <cell r="M70">
            <v>3.6775573339999998</v>
          </cell>
          <cell r="N70">
            <v>2.3301127209999999</v>
          </cell>
          <cell r="O70">
            <v>52.8</v>
          </cell>
          <cell r="P70">
            <v>3.9320190000000001E-3</v>
          </cell>
          <cell r="Q70">
            <v>1.0128129E-2</v>
          </cell>
          <cell r="R70">
            <v>9.6941779999999995E-3</v>
          </cell>
          <cell r="S70">
            <v>0.388227553</v>
          </cell>
        </row>
        <row r="71">
          <cell r="C71" t="str">
            <v>H_HN01_1_DOC_NM_A</v>
          </cell>
          <cell r="D71">
            <v>1</v>
          </cell>
          <cell r="E71">
            <v>1.6002970000000001E-3</v>
          </cell>
          <cell r="F71" t="str">
            <v>5.08E-20</v>
          </cell>
          <cell r="G71">
            <v>0</v>
          </cell>
          <cell r="H71" t="str">
            <v>4.55E-19</v>
          </cell>
          <cell r="I71">
            <v>3.0392119999999999E-3</v>
          </cell>
          <cell r="J71">
            <v>1</v>
          </cell>
          <cell r="K71" t="str">
            <v>NA</v>
          </cell>
          <cell r="L71">
            <v>6.4691676420000004</v>
          </cell>
          <cell r="M71">
            <v>4.511970313</v>
          </cell>
          <cell r="N71">
            <v>3.0325977929999999</v>
          </cell>
          <cell r="O71">
            <v>-3.3791469190000001</v>
          </cell>
          <cell r="P71">
            <v>8.6354569999999992E-3</v>
          </cell>
          <cell r="Q71">
            <v>1.1415249000000001E-2</v>
          </cell>
          <cell r="R71">
            <v>1.1321223E-2</v>
          </cell>
          <cell r="S71">
            <v>0.75648433299999995</v>
          </cell>
        </row>
        <row r="72">
          <cell r="C72" t="str">
            <v>H_HN01_1_DOC_VM_A</v>
          </cell>
          <cell r="D72" t="str">
            <v>NA</v>
          </cell>
          <cell r="E72">
            <v>1.7734820000000001E-3</v>
          </cell>
          <cell r="F72">
            <v>-5.5900000000000002E-20</v>
          </cell>
          <cell r="G72">
            <v>0</v>
          </cell>
          <cell r="H72">
            <v>-4.3400000000000002E-20</v>
          </cell>
          <cell r="I72">
            <v>4.9781570000000004E-3</v>
          </cell>
          <cell r="J72">
            <v>0</v>
          </cell>
          <cell r="K72" t="str">
            <v>NA</v>
          </cell>
          <cell r="L72">
            <v>4.0393921349999999</v>
          </cell>
          <cell r="M72">
            <v>3.2795390539999998</v>
          </cell>
          <cell r="N72">
            <v>2.4708171210000001</v>
          </cell>
          <cell r="O72">
            <v>-55</v>
          </cell>
          <cell r="P72">
            <v>3.9707680000000004E-3</v>
          </cell>
          <cell r="Q72">
            <v>1.2583403999999999E-2</v>
          </cell>
          <cell r="R72">
            <v>1.0541903E-2</v>
          </cell>
          <cell r="S72">
            <v>0.31555596299999999</v>
          </cell>
        </row>
        <row r="73">
          <cell r="C73" t="str">
            <v>H_ICE_F3_DOC_1</v>
          </cell>
          <cell r="D73">
            <v>-1.55846E+16</v>
          </cell>
          <cell r="E73">
            <v>5.8558519999999999E-3</v>
          </cell>
          <cell r="F73">
            <v>8.6694086000000004E-2</v>
          </cell>
          <cell r="G73">
            <v>0</v>
          </cell>
          <cell r="H73">
            <v>1.0001550999999999E-2</v>
          </cell>
          <cell r="I73">
            <v>-6.3000000000000002E-19</v>
          </cell>
          <cell r="J73">
            <v>1</v>
          </cell>
          <cell r="K73" t="str">
            <v>NA</v>
          </cell>
          <cell r="L73">
            <v>-1.622774256</v>
          </cell>
          <cell r="M73">
            <v>-0.21819734900000001</v>
          </cell>
          <cell r="N73">
            <v>-13.12068966</v>
          </cell>
          <cell r="O73">
            <v>-1.019230769</v>
          </cell>
          <cell r="P73">
            <v>4.0581019000000003E-2</v>
          </cell>
          <cell r="Q73">
            <v>6.9944229999999996E-3</v>
          </cell>
          <cell r="R73">
            <v>6.3061649999999997E-2</v>
          </cell>
          <cell r="S73">
            <v>5.8019107999999999</v>
          </cell>
        </row>
        <row r="74">
          <cell r="C74" t="str">
            <v>H_ICE_F3_DOC_2</v>
          </cell>
          <cell r="D74" t="str">
            <v>5.18876E+15</v>
          </cell>
          <cell r="E74">
            <v>0.11764718</v>
          </cell>
          <cell r="F74">
            <v>9.0329045999999996E-2</v>
          </cell>
          <cell r="G74" t="str">
            <v>9.22E-19</v>
          </cell>
          <cell r="H74">
            <v>1.7682265999999999E-2</v>
          </cell>
          <cell r="I74">
            <v>8.0684720000000001E-3</v>
          </cell>
          <cell r="J74">
            <v>1</v>
          </cell>
          <cell r="K74">
            <v>0.5</v>
          </cell>
          <cell r="L74">
            <v>14.87031382</v>
          </cell>
          <cell r="M74">
            <v>10.15001438</v>
          </cell>
          <cell r="N74">
            <v>2.8283474310000001</v>
          </cell>
          <cell r="O74">
            <v>-79.64</v>
          </cell>
          <cell r="P74">
            <v>9.5890209999999997E-3</v>
          </cell>
          <cell r="Q74">
            <v>9.3251329999999993E-3</v>
          </cell>
          <cell r="R74">
            <v>1.0298132E-2</v>
          </cell>
          <cell r="S74">
            <v>1.0282985840000001</v>
          </cell>
        </row>
        <row r="75">
          <cell r="C75" t="str">
            <v>H_ICE_F3_DOC_3</v>
          </cell>
          <cell r="D75" t="str">
            <v>3.93269E+15</v>
          </cell>
          <cell r="E75">
            <v>0.23372748199999999</v>
          </cell>
          <cell r="F75">
            <v>9.4550284999999998E-2</v>
          </cell>
          <cell r="G75" t="str">
            <v>1.73E-18</v>
          </cell>
          <cell r="H75">
            <v>2.4156816000000001E-2</v>
          </cell>
          <cell r="I75">
            <v>2.8176702000000001E-2</v>
          </cell>
          <cell r="J75">
            <v>0.929768861</v>
          </cell>
          <cell r="K75" t="str">
            <v>8.04E-16</v>
          </cell>
          <cell r="L75">
            <v>44.470593430000001</v>
          </cell>
          <cell r="M75">
            <v>29.04327331</v>
          </cell>
          <cell r="N75">
            <v>3.2266521030000002</v>
          </cell>
          <cell r="O75">
            <v>30.59090909</v>
          </cell>
          <cell r="P75">
            <v>1.0571993E-2</v>
          </cell>
          <cell r="Q75">
            <v>1.0554620000000001E-2</v>
          </cell>
          <cell r="R75">
            <v>1.1375674000000001E-2</v>
          </cell>
          <cell r="S75">
            <v>1.001646016</v>
          </cell>
        </row>
        <row r="76">
          <cell r="C76" t="str">
            <v>H_KR01_1_DOC_VM_A</v>
          </cell>
          <cell r="D76">
            <v>2.0168067230000002</v>
          </cell>
          <cell r="E76">
            <v>3.0045689E-2</v>
          </cell>
          <cell r="F76">
            <v>1.3404401E-2</v>
          </cell>
          <cell r="G76" t="str">
            <v>3.39E-20</v>
          </cell>
          <cell r="H76">
            <v>1.2765283000000001E-2</v>
          </cell>
          <cell r="I76">
            <v>2.1015270999999999E-2</v>
          </cell>
          <cell r="J76">
            <v>5.2470588239999998</v>
          </cell>
          <cell r="K76">
            <v>0.5</v>
          </cell>
          <cell r="L76" t="str">
            <v>NA</v>
          </cell>
          <cell r="M76" t="str">
            <v>NA</v>
          </cell>
          <cell r="N76" t="str">
            <v>NA</v>
          </cell>
          <cell r="O76" t="str">
            <v>NA</v>
          </cell>
          <cell r="P76" t="str">
            <v>NA</v>
          </cell>
          <cell r="Q76" t="str">
            <v>NA</v>
          </cell>
          <cell r="R76" t="str">
            <v>NA</v>
          </cell>
          <cell r="S76" t="str">
            <v>NA</v>
          </cell>
        </row>
        <row r="77">
          <cell r="C77" t="str">
            <v>H_ST02_1_DOC_NM_A</v>
          </cell>
          <cell r="D77">
            <v>1</v>
          </cell>
          <cell r="E77">
            <v>0</v>
          </cell>
          <cell r="F77">
            <v>0</v>
          </cell>
          <cell r="G77" t="str">
            <v>1.02E-20</v>
          </cell>
          <cell r="H77" t="str">
            <v>1.59E-23</v>
          </cell>
          <cell r="I77" t="str">
            <v>1.11E-16</v>
          </cell>
          <cell r="J77">
            <v>1</v>
          </cell>
          <cell r="K77" t="str">
            <v>NA</v>
          </cell>
          <cell r="L77" t="str">
            <v>NA</v>
          </cell>
          <cell r="M77" t="str">
            <v>NA</v>
          </cell>
          <cell r="N77" t="str">
            <v>NA</v>
          </cell>
          <cell r="O77" t="str">
            <v>NA</v>
          </cell>
          <cell r="P77" t="str">
            <v>NA</v>
          </cell>
          <cell r="Q77" t="str">
            <v>NA</v>
          </cell>
          <cell r="R77" t="str">
            <v>NA</v>
          </cell>
          <cell r="S77" t="str">
            <v>NA</v>
          </cell>
        </row>
        <row r="78">
          <cell r="C78" t="str">
            <v>H_ST02_1_DOC_VM_A</v>
          </cell>
          <cell r="D78">
            <v>1</v>
          </cell>
          <cell r="E78">
            <v>0</v>
          </cell>
          <cell r="F78">
            <v>0</v>
          </cell>
          <cell r="G78" t="str">
            <v>3.39E-21</v>
          </cell>
          <cell r="H78">
            <v>-1.05E-22</v>
          </cell>
          <cell r="I78">
            <v>5.4739700000000003E-4</v>
          </cell>
          <cell r="J78">
            <v>1</v>
          </cell>
          <cell r="K78" t="str">
            <v>NA</v>
          </cell>
          <cell r="L78">
            <v>-3.50212228</v>
          </cell>
          <cell r="M78">
            <v>-1.475847398</v>
          </cell>
          <cell r="N78">
            <v>9.5739644970000004</v>
          </cell>
          <cell r="O78">
            <v>0.306603774</v>
          </cell>
          <cell r="P78">
            <v>2.1635538999999999E-2</v>
          </cell>
          <cell r="Q78">
            <v>1.3775397E-2</v>
          </cell>
          <cell r="R78">
            <v>1.2639357E-2</v>
          </cell>
          <cell r="S78">
            <v>1.5705928259999999</v>
          </cell>
        </row>
        <row r="79">
          <cell r="C79" t="str">
            <v>H_WJ00_1_BDOC_NM_B</v>
          </cell>
          <cell r="D79">
            <v>1</v>
          </cell>
          <cell r="E79">
            <v>0</v>
          </cell>
          <cell r="F79">
            <v>0</v>
          </cell>
          <cell r="G79">
            <v>-3.3099999999999998E-24</v>
          </cell>
          <cell r="H79">
            <v>-5.4900000000000005E-20</v>
          </cell>
          <cell r="I79">
            <v>-2.8499999999999998E-19</v>
          </cell>
          <cell r="J79" t="str">
            <v>Inf</v>
          </cell>
          <cell r="K79" t="str">
            <v>NA</v>
          </cell>
          <cell r="L79">
            <v>-3.7126443450000002</v>
          </cell>
          <cell r="M79">
            <v>-1.6172919109999999</v>
          </cell>
          <cell r="N79">
            <v>8.0658823529999992</v>
          </cell>
          <cell r="O79">
            <v>0.322580645</v>
          </cell>
          <cell r="P79">
            <v>2.0306402000000001E-2</v>
          </cell>
          <cell r="Q79">
            <v>1.0434056000000001E-2</v>
          </cell>
          <cell r="R79">
            <v>1.3129652E-2</v>
          </cell>
          <cell r="S79">
            <v>1.946165715</v>
          </cell>
        </row>
        <row r="80">
          <cell r="C80" t="str">
            <v>H_WJ00_1_DOC_NM_A</v>
          </cell>
          <cell r="D80">
            <v>1</v>
          </cell>
          <cell r="E80">
            <v>0</v>
          </cell>
          <cell r="F80">
            <v>0</v>
          </cell>
          <cell r="G80" t="str">
            <v>6.78E-21</v>
          </cell>
          <cell r="H80">
            <v>-2.9E-19</v>
          </cell>
          <cell r="I80">
            <v>-5.7599999999999998E-20</v>
          </cell>
          <cell r="J80">
            <v>1</v>
          </cell>
          <cell r="K80" t="str">
            <v>NA</v>
          </cell>
          <cell r="L80">
            <v>-2.9780100539999999</v>
          </cell>
          <cell r="M80">
            <v>-1.066864426</v>
          </cell>
          <cell r="N80">
            <v>21.05263158</v>
          </cell>
          <cell r="O80">
            <v>-0.125</v>
          </cell>
          <cell r="P80">
            <v>2.3869134E-2</v>
          </cell>
          <cell r="Q80">
            <v>1.3793959999999999E-2</v>
          </cell>
          <cell r="R80">
            <v>2.5096436999999999E-2</v>
          </cell>
          <cell r="S80">
            <v>1.7304048249999999</v>
          </cell>
        </row>
        <row r="81">
          <cell r="C81" t="str">
            <v>H_WJ01_1_BDOC_NM_A</v>
          </cell>
          <cell r="D81">
            <v>1</v>
          </cell>
          <cell r="E81">
            <v>0</v>
          </cell>
          <cell r="F81">
            <v>0</v>
          </cell>
          <cell r="G81" t="str">
            <v>4.14E-25</v>
          </cell>
          <cell r="H81">
            <v>-4.3000000000000001E-20</v>
          </cell>
          <cell r="I81">
            <v>-3.9799999999999997E-20</v>
          </cell>
          <cell r="J81">
            <v>1</v>
          </cell>
          <cell r="K81" t="str">
            <v>NA</v>
          </cell>
          <cell r="L81">
            <v>-2.97033477</v>
          </cell>
          <cell r="M81">
            <v>-1.174318397</v>
          </cell>
          <cell r="N81">
            <v>8.6666666669999994</v>
          </cell>
          <cell r="O81">
            <v>7.1428570999999996E-2</v>
          </cell>
          <cell r="P81">
            <v>2.3196813E-2</v>
          </cell>
          <cell r="Q81">
            <v>1.4076669999999999E-2</v>
          </cell>
          <cell r="R81">
            <v>1.8417270999999999E-2</v>
          </cell>
          <cell r="S81">
            <v>1.6478906499999999</v>
          </cell>
        </row>
        <row r="82">
          <cell r="C82" t="str">
            <v>H_WJ01_1_BDOC_NM_B</v>
          </cell>
          <cell r="D82">
            <v>1</v>
          </cell>
          <cell r="E82">
            <v>0</v>
          </cell>
          <cell r="F82">
            <v>-4.2400000000000003E-22</v>
          </cell>
          <cell r="G82">
            <v>0</v>
          </cell>
          <cell r="H82">
            <v>-1.4100000000000001E-19</v>
          </cell>
          <cell r="I82">
            <v>-2.71E-20</v>
          </cell>
          <cell r="J82">
            <v>1</v>
          </cell>
          <cell r="K82" t="str">
            <v>NA</v>
          </cell>
          <cell r="L82">
            <v>5.6424299470000001</v>
          </cell>
          <cell r="M82">
            <v>3.2477414499999999</v>
          </cell>
          <cell r="N82">
            <v>4.3480801339999999</v>
          </cell>
          <cell r="O82">
            <v>-0.94960212200000005</v>
          </cell>
          <cell r="P82">
            <v>1.4272418E-2</v>
          </cell>
          <cell r="Q82">
            <v>1.4099932000000001E-2</v>
          </cell>
          <cell r="R82">
            <v>1.4201673999999999E-2</v>
          </cell>
          <cell r="S82">
            <v>1.012233108</v>
          </cell>
        </row>
        <row r="83">
          <cell r="C83" t="str">
            <v>H_WJ01_1_BDOC_VM_A</v>
          </cell>
          <cell r="D83">
            <v>1</v>
          </cell>
          <cell r="E83">
            <v>3.3428109999999998E-3</v>
          </cell>
          <cell r="F83">
            <v>-6.7800000000000003E-21</v>
          </cell>
          <cell r="G83">
            <v>-2.96E-21</v>
          </cell>
          <cell r="H83">
            <v>-1.08E-19</v>
          </cell>
          <cell r="I83">
            <v>2.1273099999999999E-4</v>
          </cell>
          <cell r="J83">
            <v>1</v>
          </cell>
          <cell r="K83" t="str">
            <v>NA</v>
          </cell>
          <cell r="L83">
            <v>5.3474797609999998</v>
          </cell>
          <cell r="M83">
            <v>3.6205409409999998</v>
          </cell>
          <cell r="N83">
            <v>3.2392717819999999</v>
          </cell>
          <cell r="O83">
            <v>-1.664179104</v>
          </cell>
          <cell r="P83">
            <v>8.9535169999999994E-3</v>
          </cell>
          <cell r="Q83">
            <v>1.1833422E-2</v>
          </cell>
          <cell r="R83">
            <v>1.2164670000000001E-2</v>
          </cell>
          <cell r="S83">
            <v>0.75662955600000004</v>
          </cell>
        </row>
        <row r="84">
          <cell r="C84" t="str">
            <v>H_WJ01_1_BDOC_VM_B</v>
          </cell>
          <cell r="D84" t="str">
            <v>NA</v>
          </cell>
          <cell r="E84">
            <v>0</v>
          </cell>
          <cell r="F84">
            <v>-3.3900000000000001E-21</v>
          </cell>
          <cell r="G84" t="str">
            <v>8.47E-22</v>
          </cell>
          <cell r="H84">
            <v>-7.8100000000000002E-19</v>
          </cell>
          <cell r="I84" t="str">
            <v>2.10E-18</v>
          </cell>
          <cell r="J84">
            <v>1</v>
          </cell>
          <cell r="K84" t="str">
            <v>NA</v>
          </cell>
          <cell r="L84">
            <v>8.0908454289999998</v>
          </cell>
          <cell r="M84">
            <v>6.018518845</v>
          </cell>
          <cell r="N84">
            <v>2.2360322680000002</v>
          </cell>
          <cell r="O84">
            <v>-13.043749999999999</v>
          </cell>
          <cell r="P84">
            <v>8.5477929999999997E-3</v>
          </cell>
          <cell r="Q84">
            <v>7.7888250000000001E-3</v>
          </cell>
          <cell r="R84">
            <v>8.8827960000000001E-3</v>
          </cell>
          <cell r="S84">
            <v>1.097443183</v>
          </cell>
        </row>
        <row r="85">
          <cell r="C85" t="str">
            <v>H_WJ01_1_DOC_NM_A</v>
          </cell>
          <cell r="D85">
            <v>1</v>
          </cell>
          <cell r="E85">
            <v>2.7914490000000001E-3</v>
          </cell>
          <cell r="F85">
            <v>-2.96E-21</v>
          </cell>
          <cell r="G85">
            <v>0</v>
          </cell>
          <cell r="H85">
            <v>-3.2500000000000002E-20</v>
          </cell>
          <cell r="I85" t="str">
            <v>2.71E-20</v>
          </cell>
          <cell r="J85">
            <v>1</v>
          </cell>
          <cell r="K85" t="str">
            <v>NA</v>
          </cell>
          <cell r="L85">
            <v>2.7422691989999999</v>
          </cell>
          <cell r="M85">
            <v>2.7883209010000001</v>
          </cell>
          <cell r="N85">
            <v>1.609635578</v>
          </cell>
          <cell r="O85">
            <v>-3.2183406109999999</v>
          </cell>
          <cell r="P85">
            <v>0</v>
          </cell>
          <cell r="Q85">
            <v>8.6075549999999994E-3</v>
          </cell>
          <cell r="R85">
            <v>8.8942889999999997E-3</v>
          </cell>
          <cell r="S85">
            <v>0</v>
          </cell>
        </row>
        <row r="86">
          <cell r="C86" t="str">
            <v>H_WJ01_1_DOC_VM_A</v>
          </cell>
          <cell r="D86">
            <v>1</v>
          </cell>
          <cell r="E86">
            <v>1.5932209999999999E-3</v>
          </cell>
          <cell r="F86">
            <v>-5.2499999999999997E-20</v>
          </cell>
          <cell r="G86">
            <v>0</v>
          </cell>
          <cell r="H86">
            <v>-6.9400000000000002E-19</v>
          </cell>
          <cell r="I86">
            <v>0</v>
          </cell>
          <cell r="J86">
            <v>1</v>
          </cell>
          <cell r="K86" t="str">
            <v>NA</v>
          </cell>
          <cell r="L86">
            <v>8.7706562659999996</v>
          </cell>
          <cell r="M86">
            <v>5.570062987</v>
          </cell>
          <cell r="N86">
            <v>3.4485106380000001</v>
          </cell>
          <cell r="O86">
            <v>-3.2763636360000001</v>
          </cell>
          <cell r="P86">
            <v>1.1848628E-2</v>
          </cell>
          <cell r="Q86">
            <v>1.0257344999999999E-2</v>
          </cell>
          <cell r="R86">
            <v>1.2285462E-2</v>
          </cell>
          <cell r="S86">
            <v>1.155136046</v>
          </cell>
        </row>
        <row r="87">
          <cell r="C87" t="str">
            <v>H_WJ02_1_BDOC_NM_A</v>
          </cell>
          <cell r="D87" t="str">
            <v>NA</v>
          </cell>
          <cell r="E87">
            <v>0</v>
          </cell>
          <cell r="F87" t="str">
            <v>8.47E-22</v>
          </cell>
          <cell r="G87" t="str">
            <v>2.12E-22</v>
          </cell>
          <cell r="H87" t="str">
            <v>3.36E-19</v>
          </cell>
          <cell r="I87" t="str">
            <v>7.01E-19</v>
          </cell>
          <cell r="J87">
            <v>1</v>
          </cell>
          <cell r="K87">
            <v>0.5</v>
          </cell>
          <cell r="L87">
            <v>6.5656569219999996</v>
          </cell>
          <cell r="M87">
            <v>3.848606513</v>
          </cell>
          <cell r="N87">
            <v>4.1221995930000004</v>
          </cell>
          <cell r="O87">
            <v>-3.9512195120000002</v>
          </cell>
          <cell r="P87">
            <v>1.3907506E-2</v>
          </cell>
          <cell r="Q87">
            <v>1.1267815E-2</v>
          </cell>
          <cell r="R87">
            <v>1.377418E-2</v>
          </cell>
          <cell r="S87">
            <v>1.23426821</v>
          </cell>
        </row>
        <row r="88">
          <cell r="C88" t="str">
            <v>H_WJ02_1_BDOC_NM_B</v>
          </cell>
          <cell r="D88">
            <v>1</v>
          </cell>
          <cell r="E88">
            <v>0</v>
          </cell>
          <cell r="F88">
            <v>-4.2400000000000003E-22</v>
          </cell>
          <cell r="G88">
            <v>-5.2899999999999998E-23</v>
          </cell>
          <cell r="H88" t="str">
            <v>1.22E-19</v>
          </cell>
          <cell r="I88" t="str">
            <v>8.13E-20</v>
          </cell>
          <cell r="J88">
            <v>1</v>
          </cell>
          <cell r="K88" t="str">
            <v>NA</v>
          </cell>
          <cell r="L88">
            <v>1.3004123430000001</v>
          </cell>
          <cell r="M88">
            <v>1.277386492</v>
          </cell>
          <cell r="N88">
            <v>1.455971049</v>
          </cell>
          <cell r="O88">
            <v>-1.6606334840000001</v>
          </cell>
          <cell r="P88">
            <v>0</v>
          </cell>
          <cell r="Q88">
            <v>1.1303649000000001E-2</v>
          </cell>
          <cell r="R88">
            <v>8.7949129999999997E-3</v>
          </cell>
          <cell r="S88">
            <v>0</v>
          </cell>
        </row>
        <row r="89">
          <cell r="C89" t="str">
            <v>H_WJ02_1_BDOC_VM_A</v>
          </cell>
          <cell r="D89" t="str">
            <v>NA</v>
          </cell>
          <cell r="E89">
            <v>7.436359E-3</v>
          </cell>
          <cell r="F89" t="str">
            <v>5.42E-20</v>
          </cell>
          <cell r="G89" t="str">
            <v>1.36E-20</v>
          </cell>
          <cell r="H89">
            <v>-1.7299999999999999E-19</v>
          </cell>
          <cell r="I89">
            <v>3.9481569999999999E-3</v>
          </cell>
          <cell r="J89" t="str">
            <v>3.78E-18</v>
          </cell>
          <cell r="K89">
            <v>0.5</v>
          </cell>
          <cell r="L89">
            <v>11.46139142</v>
          </cell>
          <cell r="M89">
            <v>7.6160743120000003</v>
          </cell>
          <cell r="N89">
            <v>3.178241431</v>
          </cell>
          <cell r="O89">
            <v>-13.157303369999999</v>
          </cell>
          <cell r="P89">
            <v>9.9866260000000002E-3</v>
          </cell>
          <cell r="Q89">
            <v>1.1068464E-2</v>
          </cell>
          <cell r="R89">
            <v>1.1521129999999999E-2</v>
          </cell>
          <cell r="S89">
            <v>0.90225942000000003</v>
          </cell>
        </row>
        <row r="90">
          <cell r="C90" t="str">
            <v>H_WJ02_1_BDOC_VM_B</v>
          </cell>
          <cell r="D90">
            <v>0</v>
          </cell>
          <cell r="E90">
            <v>1.7861802E-2</v>
          </cell>
          <cell r="F90">
            <v>0</v>
          </cell>
          <cell r="G90" t="str">
            <v>3.39E-20</v>
          </cell>
          <cell r="H90">
            <v>4.5151799999999998E-4</v>
          </cell>
          <cell r="I90">
            <v>3.791174E-3</v>
          </cell>
          <cell r="J90">
            <v>1.0322580649999999</v>
          </cell>
          <cell r="K90">
            <v>0.5</v>
          </cell>
          <cell r="L90">
            <v>11.360516260000001</v>
          </cell>
          <cell r="M90">
            <v>7.7684835159999999</v>
          </cell>
          <cell r="N90">
            <v>2.9148585549999999</v>
          </cell>
          <cell r="O90">
            <v>-5.3881118880000001</v>
          </cell>
          <cell r="P90">
            <v>9.6744520000000001E-3</v>
          </cell>
          <cell r="Q90">
            <v>9.7752229999999996E-3</v>
          </cell>
          <cell r="R90">
            <v>1.2630067E-2</v>
          </cell>
          <cell r="S90">
            <v>0.98969117399999995</v>
          </cell>
        </row>
        <row r="91">
          <cell r="C91" t="str">
            <v>H_WJ02_1_DOC_NM_A</v>
          </cell>
          <cell r="D91" t="str">
            <v>NA</v>
          </cell>
          <cell r="E91">
            <v>7.3097639999999998E-3</v>
          </cell>
          <cell r="F91">
            <v>-2.1299999999999999E-19</v>
          </cell>
          <cell r="G91" t="str">
            <v>8.89E-21</v>
          </cell>
          <cell r="H91">
            <v>-4.3400000000000002E-20</v>
          </cell>
          <cell r="I91">
            <v>-4.3399999999999996E-19</v>
          </cell>
          <cell r="J91">
            <v>1</v>
          </cell>
          <cell r="K91" t="str">
            <v>NA</v>
          </cell>
          <cell r="L91">
            <v>13.132410309999999</v>
          </cell>
          <cell r="M91">
            <v>9.1259122519999991</v>
          </cell>
          <cell r="N91">
            <v>2.7142857139999998</v>
          </cell>
          <cell r="O91">
            <v>-38</v>
          </cell>
          <cell r="P91">
            <v>9.4592219999999998E-3</v>
          </cell>
          <cell r="Q91">
            <v>8.2800349999999998E-3</v>
          </cell>
          <cell r="R91">
            <v>1.0025846E-2</v>
          </cell>
          <cell r="S91">
            <v>1.1424133670000001</v>
          </cell>
        </row>
        <row r="92">
          <cell r="C92" t="str">
            <v>H_WJ02_1_DOC_VM_A</v>
          </cell>
          <cell r="D92">
            <v>1</v>
          </cell>
          <cell r="E92">
            <v>5.229025E-3</v>
          </cell>
          <cell r="F92">
            <v>0</v>
          </cell>
          <cell r="G92">
            <v>0</v>
          </cell>
          <cell r="H92">
            <v>-1.13E-18</v>
          </cell>
          <cell r="I92">
            <v>6.7837660000000001E-3</v>
          </cell>
          <cell r="J92">
            <v>1</v>
          </cell>
          <cell r="K92">
            <v>0.5</v>
          </cell>
          <cell r="L92">
            <v>10.31777415</v>
          </cell>
          <cell r="M92">
            <v>8.4066285280000006</v>
          </cell>
          <cell r="N92">
            <v>2.0262322830000001</v>
          </cell>
          <cell r="O92">
            <v>-17.120967740000001</v>
          </cell>
          <cell r="P92">
            <v>4.4981090000000001E-3</v>
          </cell>
          <cell r="Q92">
            <v>8.1742740000000005E-3</v>
          </cell>
          <cell r="R92">
            <v>8.6973959999999996E-3</v>
          </cell>
          <cell r="S92">
            <v>0.55027633799999998</v>
          </cell>
        </row>
        <row r="93">
          <cell r="C93" t="str">
            <v>H_WJ03_1_BDOC_NM_A</v>
          </cell>
          <cell r="D93" t="str">
            <v>NA</v>
          </cell>
          <cell r="E93">
            <v>1.8849352E-2</v>
          </cell>
          <cell r="F93">
            <v>0</v>
          </cell>
          <cell r="G93" t="str">
            <v>2.03E-19</v>
          </cell>
          <cell r="H93">
            <v>6.7160799999999997E-4</v>
          </cell>
          <cell r="I93">
            <v>7.0504299999999999E-3</v>
          </cell>
          <cell r="J93">
            <v>1</v>
          </cell>
          <cell r="K93">
            <v>0.5</v>
          </cell>
          <cell r="L93">
            <v>15.80450549</v>
          </cell>
          <cell r="M93">
            <v>10.27830127</v>
          </cell>
          <cell r="N93">
            <v>3.3562614260000001</v>
          </cell>
          <cell r="O93">
            <v>-9.5</v>
          </cell>
          <cell r="P93">
            <v>1.0701501E-2</v>
          </cell>
          <cell r="Q93">
            <v>1.1547607999999999E-2</v>
          </cell>
          <cell r="R93">
            <v>1.1859718999999999E-2</v>
          </cell>
          <cell r="S93">
            <v>0.92672877300000001</v>
          </cell>
        </row>
        <row r="94">
          <cell r="C94" t="str">
            <v>H_WJ03_1_BDOC_NM_B</v>
          </cell>
          <cell r="D94" t="str">
            <v>1.3671E+15</v>
          </cell>
          <cell r="E94">
            <v>1.5883636999999999E-2</v>
          </cell>
          <cell r="F94">
            <v>-3.7900000000000002E-19</v>
          </cell>
          <cell r="G94">
            <v>-2.03E-20</v>
          </cell>
          <cell r="H94">
            <v>5.2671660000000002E-3</v>
          </cell>
          <cell r="I94">
            <v>9.7479469999999999E-3</v>
          </cell>
          <cell r="J94">
            <v>1</v>
          </cell>
          <cell r="K94">
            <v>0.5</v>
          </cell>
          <cell r="L94">
            <v>8.4395226000000001</v>
          </cell>
          <cell r="M94">
            <v>5.8145755939999999</v>
          </cell>
          <cell r="N94">
            <v>3.1157645199999999</v>
          </cell>
          <cell r="O94">
            <v>-2.3015463920000001</v>
          </cell>
          <cell r="P94">
            <v>8.9066019999999996E-3</v>
          </cell>
          <cell r="Q94">
            <v>1.2223388999999999E-2</v>
          </cell>
          <cell r="R94">
            <v>1.1689013E-2</v>
          </cell>
          <cell r="S94">
            <v>0.728652411</v>
          </cell>
        </row>
        <row r="95">
          <cell r="C95" t="str">
            <v>H_WJ03_1_BDOC_VM_A</v>
          </cell>
          <cell r="D95">
            <v>-97937100000000</v>
          </cell>
          <cell r="E95">
            <v>4.1973695999999998E-2</v>
          </cell>
          <cell r="F95">
            <v>1.9752097E-2</v>
          </cell>
          <cell r="G95">
            <v>0</v>
          </cell>
          <cell r="H95">
            <v>2.7688629999999999E-3</v>
          </cell>
          <cell r="I95">
            <v>1.5808356999999999E-2</v>
          </cell>
          <cell r="J95">
            <v>-3228010000000000</v>
          </cell>
          <cell r="K95">
            <v>0.5</v>
          </cell>
          <cell r="L95">
            <v>19.999596239999999</v>
          </cell>
          <cell r="M95">
            <v>13.091840960000001</v>
          </cell>
          <cell r="N95">
            <v>3.3894046969999998</v>
          </cell>
          <cell r="O95">
            <v>-9.0757575760000009</v>
          </cell>
          <cell r="P95">
            <v>1.0481775E-2</v>
          </cell>
          <cell r="Q95">
            <v>1.1963697000000001E-2</v>
          </cell>
          <cell r="R95">
            <v>1.2207890000000001E-2</v>
          </cell>
          <cell r="S95">
            <v>0.87613178899999999</v>
          </cell>
        </row>
        <row r="96">
          <cell r="C96" t="str">
            <v>H_WJ03_1_BDOC_VM_B</v>
          </cell>
          <cell r="D96">
            <v>-3716590000000000</v>
          </cell>
          <cell r="E96">
            <v>4.3411588000000001E-2</v>
          </cell>
          <cell r="F96">
            <v>5.9996930000000004E-3</v>
          </cell>
          <cell r="G96">
            <v>-7.5899999999999997E-19</v>
          </cell>
          <cell r="H96">
            <v>1.2011154E-2</v>
          </cell>
          <cell r="I96">
            <v>1.2815778E-2</v>
          </cell>
          <cell r="J96">
            <v>-259380000000000</v>
          </cell>
          <cell r="K96">
            <v>0.5</v>
          </cell>
          <cell r="L96">
            <v>23.706758239999999</v>
          </cell>
          <cell r="M96">
            <v>15.509555300000001</v>
          </cell>
          <cell r="N96">
            <v>3.3794848210000001</v>
          </cell>
          <cell r="O96">
            <v>-30.208333329999999</v>
          </cell>
          <cell r="P96">
            <v>1.0492863999999999E-2</v>
          </cell>
          <cell r="Q96">
            <v>1.1346482E-2</v>
          </cell>
          <cell r="R96">
            <v>1.2142997000000001E-2</v>
          </cell>
          <cell r="S96">
            <v>0.92476805900000003</v>
          </cell>
        </row>
        <row r="97">
          <cell r="C97" t="str">
            <v>H_WJ03_1_DOC_NM_A</v>
          </cell>
          <cell r="D97">
            <v>0</v>
          </cell>
          <cell r="E97">
            <v>4.8749522000000003E-2</v>
          </cell>
          <cell r="F97" t="str">
            <v>1.73E-18</v>
          </cell>
          <cell r="G97" t="str">
            <v>2.71E-20</v>
          </cell>
          <cell r="H97">
            <v>1.8369619999999999E-3</v>
          </cell>
          <cell r="I97">
            <v>1.2275105999999999E-2</v>
          </cell>
          <cell r="J97" t="str">
            <v>NA</v>
          </cell>
          <cell r="K97">
            <v>0.5</v>
          </cell>
          <cell r="L97">
            <v>20.496296730000001</v>
          </cell>
          <cell r="M97">
            <v>14.57865305</v>
          </cell>
          <cell r="N97">
            <v>2.783831283</v>
          </cell>
          <cell r="O97">
            <v>890</v>
          </cell>
          <cell r="P97">
            <v>8.3969219999999994E-3</v>
          </cell>
          <cell r="Q97">
            <v>9.834176E-3</v>
          </cell>
          <cell r="R97">
            <v>1.0383658E-2</v>
          </cell>
          <cell r="S97">
            <v>0.85385103799999995</v>
          </cell>
        </row>
        <row r="98">
          <cell r="C98" t="str">
            <v>H_WJ03_1_DOC_VM_A</v>
          </cell>
          <cell r="D98" t="str">
            <v>Inf</v>
          </cell>
          <cell r="E98">
            <v>9.0892633E-2</v>
          </cell>
          <cell r="F98">
            <v>3.0241170000000002E-3</v>
          </cell>
          <cell r="G98">
            <v>-2.1699999999999998E-19</v>
          </cell>
          <cell r="H98">
            <v>1.1053702E-2</v>
          </cell>
          <cell r="I98">
            <v>1.8053650000000001E-2</v>
          </cell>
          <cell r="J98">
            <v>14.53966052</v>
          </cell>
          <cell r="K98" t="str">
            <v>3.53E-17</v>
          </cell>
          <cell r="L98">
            <v>32.735084739999998</v>
          </cell>
          <cell r="M98">
            <v>21.866883099999999</v>
          </cell>
          <cell r="N98">
            <v>3.113099499</v>
          </cell>
          <cell r="O98">
            <v>45.727272730000003</v>
          </cell>
          <cell r="P98">
            <v>9.8158129999999996E-3</v>
          </cell>
          <cell r="Q98">
            <v>1.0623545999999999E-2</v>
          </cell>
          <cell r="R98">
            <v>1.1231158E-2</v>
          </cell>
          <cell r="S98">
            <v>0.92396767499999999</v>
          </cell>
        </row>
        <row r="99">
          <cell r="C99" t="str">
            <v>H_WJ04_1_BDOC_NM_A</v>
          </cell>
          <cell r="D99">
            <v>-2698990000000000</v>
          </cell>
          <cell r="E99">
            <v>6.1143562999999998E-2</v>
          </cell>
          <cell r="F99">
            <v>0</v>
          </cell>
          <cell r="G99">
            <v>-2.1699999999999998E-19</v>
          </cell>
          <cell r="H99">
            <v>6.2725669999999997E-3</v>
          </cell>
          <cell r="I99">
            <v>2.1280352999999998E-2</v>
          </cell>
          <cell r="J99">
            <v>103.42253530000001</v>
          </cell>
          <cell r="K99">
            <v>0.5</v>
          </cell>
          <cell r="L99">
            <v>31.86668122</v>
          </cell>
          <cell r="M99">
            <v>19.98534214</v>
          </cell>
          <cell r="N99">
            <v>3.6411518580000002</v>
          </cell>
          <cell r="O99">
            <v>-17.729729729999999</v>
          </cell>
          <cell r="P99">
            <v>1.1670553E-2</v>
          </cell>
          <cell r="Q99">
            <v>1.1755106E-2</v>
          </cell>
          <cell r="R99">
            <v>1.2815109E-2</v>
          </cell>
          <cell r="S99">
            <v>0.99280716499999999</v>
          </cell>
        </row>
        <row r="100">
          <cell r="C100" t="str">
            <v>H_WJ04_1_BDOC_NM_B</v>
          </cell>
          <cell r="D100" t="str">
            <v>Inf</v>
          </cell>
          <cell r="E100">
            <v>0.27176804700000001</v>
          </cell>
          <cell r="F100">
            <v>6.2865817000000004E-2</v>
          </cell>
          <cell r="G100" t="str">
            <v>6.94E-18</v>
          </cell>
          <cell r="H100">
            <v>2.7525787999999999E-2</v>
          </cell>
          <cell r="I100">
            <v>3.8063551000000001E-2</v>
          </cell>
          <cell r="J100">
            <v>0.94741788900000001</v>
          </cell>
          <cell r="K100">
            <v>-8.2700000000000003E-16</v>
          </cell>
          <cell r="L100">
            <v>59.004291240000001</v>
          </cell>
          <cell r="M100">
            <v>37.636301580000001</v>
          </cell>
          <cell r="N100">
            <v>3.4591127400000001</v>
          </cell>
          <cell r="O100">
            <v>102.83018869999999</v>
          </cell>
          <cell r="P100">
            <v>1.1376048999999999E-2</v>
          </cell>
          <cell r="Q100">
            <v>1.0974139000000001E-2</v>
          </cell>
          <cell r="R100">
            <v>1.2280889E-2</v>
          </cell>
          <cell r="S100">
            <v>1.036623434</v>
          </cell>
        </row>
        <row r="101">
          <cell r="C101" t="str">
            <v>H_WJ04_1_BDOC_VM_A</v>
          </cell>
          <cell r="D101" t="str">
            <v>2.71786E+16</v>
          </cell>
          <cell r="E101">
            <v>5.0995014999999998E-2</v>
          </cell>
          <cell r="F101">
            <v>7.0744019999999996E-3</v>
          </cell>
          <cell r="G101">
            <v>-1.08E-19</v>
          </cell>
          <cell r="H101">
            <v>9.4691740000000003E-3</v>
          </cell>
          <cell r="I101">
            <v>1.1874740999999999E-2</v>
          </cell>
          <cell r="J101" t="str">
            <v>7.59171E+14</v>
          </cell>
          <cell r="K101">
            <v>0.5</v>
          </cell>
          <cell r="L101">
            <v>22.28025195</v>
          </cell>
          <cell r="M101">
            <v>14.17515242</v>
          </cell>
          <cell r="N101">
            <v>3.5926825039999999</v>
          </cell>
          <cell r="O101">
            <v>-18.630434780000002</v>
          </cell>
          <cell r="P101">
            <v>1.1278822000000001E-2</v>
          </cell>
          <cell r="Q101">
            <v>1.2392274E-2</v>
          </cell>
          <cell r="R101">
            <v>1.2886722999999999E-2</v>
          </cell>
          <cell r="S101">
            <v>0.91014952699999996</v>
          </cell>
        </row>
        <row r="102">
          <cell r="C102" t="str">
            <v>H_WJ04_1_BDOC_VM_B</v>
          </cell>
          <cell r="D102" t="str">
            <v>Inf</v>
          </cell>
          <cell r="E102">
            <v>2.4018353999999999E-2</v>
          </cell>
          <cell r="F102">
            <v>0</v>
          </cell>
          <cell r="G102">
            <v>-5.42E-20</v>
          </cell>
          <cell r="H102">
            <v>1.3898739999999999E-3</v>
          </cell>
          <cell r="I102">
            <v>5.0389290000000002E-3</v>
          </cell>
          <cell r="J102" t="str">
            <v>4.3986E+14</v>
          </cell>
          <cell r="K102">
            <v>0.5</v>
          </cell>
          <cell r="L102">
            <v>15.88454773</v>
          </cell>
          <cell r="M102">
            <v>10.01295575</v>
          </cell>
          <cell r="N102">
            <v>3.6308032419999998</v>
          </cell>
          <cell r="O102">
            <v>-28.866666670000001</v>
          </cell>
          <cell r="P102">
            <v>1.1435938999999999E-2</v>
          </cell>
          <cell r="Q102">
            <v>1.2215946E-2</v>
          </cell>
          <cell r="R102">
            <v>1.2758864E-2</v>
          </cell>
          <cell r="S102">
            <v>0.93614842399999998</v>
          </cell>
        </row>
        <row r="103">
          <cell r="C103" t="str">
            <v>H_WJ04_1_DOC_NM_A</v>
          </cell>
          <cell r="D103" t="str">
            <v>Inf</v>
          </cell>
          <cell r="E103">
            <v>0.30372754600000001</v>
          </cell>
          <cell r="F103">
            <v>6.5728110000000006E-2</v>
          </cell>
          <cell r="G103">
            <v>-2.08E-17</v>
          </cell>
          <cell r="H103">
            <v>3.3096792E-2</v>
          </cell>
          <cell r="I103">
            <v>4.6221309000000002E-2</v>
          </cell>
          <cell r="J103">
            <v>66.905339299999994</v>
          </cell>
          <cell r="K103">
            <v>1.0375596000000001E-2</v>
          </cell>
          <cell r="L103">
            <v>65.268419159999993</v>
          </cell>
          <cell r="M103">
            <v>44.360946519999999</v>
          </cell>
          <cell r="N103">
            <v>2.9366904379999998</v>
          </cell>
          <cell r="O103">
            <v>29.875</v>
          </cell>
          <cell r="P103">
            <v>9.6126479999999997E-3</v>
          </cell>
          <cell r="Q103">
            <v>9.8262179999999994E-3</v>
          </cell>
          <cell r="R103">
            <v>1.0732973E-2</v>
          </cell>
          <cell r="S103">
            <v>0.97826522000000005</v>
          </cell>
        </row>
        <row r="104">
          <cell r="C104" t="str">
            <v>H_WJ04_1_DOC_VM_A</v>
          </cell>
          <cell r="D104" t="str">
            <v>1.0568E+15</v>
          </cell>
          <cell r="E104">
            <v>5.9890354999999999E-2</v>
          </cell>
          <cell r="F104">
            <v>0</v>
          </cell>
          <cell r="G104">
            <v>0</v>
          </cell>
          <cell r="H104">
            <v>3.2634420000000001E-3</v>
          </cell>
          <cell r="I104">
            <v>1.3496533E-2</v>
          </cell>
          <cell r="J104">
            <v>-2324220000000000</v>
          </cell>
          <cell r="K104">
            <v>0.5</v>
          </cell>
          <cell r="L104">
            <v>-4.3683328619999999</v>
          </cell>
          <cell r="M104">
            <v>-2.1348253220000002</v>
          </cell>
          <cell r="N104">
            <v>6.0135135139999996</v>
          </cell>
          <cell r="O104">
            <v>0.74390243899999997</v>
          </cell>
          <cell r="P104">
            <v>1.5755688E-2</v>
          </cell>
          <cell r="Q104">
            <v>1.2402593E-2</v>
          </cell>
          <cell r="R104">
            <v>1.287814E-2</v>
          </cell>
          <cell r="S104">
            <v>1.2703544170000001</v>
          </cell>
        </row>
        <row r="105">
          <cell r="C105" t="str">
            <v>H_WJ05_1_BDOC_NM_A</v>
          </cell>
          <cell r="D105">
            <v>0</v>
          </cell>
          <cell r="E105">
            <v>3.1124326000000001E-2</v>
          </cell>
          <cell r="F105">
            <v>0</v>
          </cell>
          <cell r="G105">
            <v>-1.6900000000000001E-20</v>
          </cell>
          <cell r="H105">
            <v>1.1078870000000001E-3</v>
          </cell>
          <cell r="I105">
            <v>8.2668399999999993E-3</v>
          </cell>
          <cell r="J105" t="str">
            <v>6.37314E+15</v>
          </cell>
          <cell r="K105">
            <v>0.5</v>
          </cell>
          <cell r="L105">
            <v>21.669518660000001</v>
          </cell>
          <cell r="M105">
            <v>14.16309126</v>
          </cell>
          <cell r="N105">
            <v>3.1820338449999999</v>
          </cell>
          <cell r="O105">
            <v>-17.537931029999999</v>
          </cell>
          <cell r="P105">
            <v>1.0532862E-2</v>
          </cell>
          <cell r="Q105">
            <v>9.8837330000000004E-3</v>
          </cell>
          <cell r="R105">
            <v>1.1815805E-2</v>
          </cell>
          <cell r="S105">
            <v>1.0656764359999999</v>
          </cell>
        </row>
        <row r="106">
          <cell r="C106" t="str">
            <v>H_WJ05_1_BDOC_NM_B</v>
          </cell>
          <cell r="D106">
            <v>45.057938980000003</v>
          </cell>
          <cell r="E106">
            <v>0.19666435099999999</v>
          </cell>
          <cell r="F106">
            <v>5.3875605E-2</v>
          </cell>
          <cell r="G106" t="str">
            <v>3.47E-18</v>
          </cell>
          <cell r="H106">
            <v>3.6320962999999998E-2</v>
          </cell>
          <cell r="I106">
            <v>3.9204662000000001E-2</v>
          </cell>
          <cell r="J106">
            <v>5.823838201</v>
          </cell>
          <cell r="K106" t="str">
            <v>3.46E-15</v>
          </cell>
          <cell r="L106">
            <v>45.80609278</v>
          </cell>
          <cell r="M106">
            <v>29.734048829999999</v>
          </cell>
          <cell r="N106">
            <v>3.3979877030000001</v>
          </cell>
          <cell r="O106">
            <v>-30.5</v>
          </cell>
          <cell r="P106">
            <v>1.0872768999999999E-2</v>
          </cell>
          <cell r="Q106">
            <v>1.1158906E-2</v>
          </cell>
          <cell r="R106">
            <v>1.2223057000000001E-2</v>
          </cell>
          <cell r="S106">
            <v>0.97435791400000005</v>
          </cell>
        </row>
        <row r="107">
          <cell r="C107" t="str">
            <v>H_WJ05_1_BDOC_VM_A</v>
          </cell>
          <cell r="D107">
            <v>-2093010000000000</v>
          </cell>
          <cell r="E107">
            <v>4.0775212999999998E-2</v>
          </cell>
          <cell r="F107">
            <v>8.694439E-3</v>
          </cell>
          <cell r="G107">
            <v>0</v>
          </cell>
          <cell r="H107">
            <v>9.9275419999999993E-3</v>
          </cell>
          <cell r="I107">
            <v>1.0485556E-2</v>
          </cell>
          <cell r="J107" t="str">
            <v>Inf</v>
          </cell>
          <cell r="K107">
            <v>-5.1299999999999997E-18</v>
          </cell>
          <cell r="L107">
            <v>20.422833310000001</v>
          </cell>
          <cell r="M107">
            <v>13.51507803</v>
          </cell>
          <cell r="N107">
            <v>3.1728995470000001</v>
          </cell>
          <cell r="O107">
            <v>-19.007874019999999</v>
          </cell>
          <cell r="P107">
            <v>1.0227951000000001E-2</v>
          </cell>
          <cell r="Q107">
            <v>1.009233E-2</v>
          </cell>
          <cell r="R107">
            <v>1.1504090999999999E-2</v>
          </cell>
          <cell r="S107">
            <v>1.0134380679999999</v>
          </cell>
        </row>
        <row r="108">
          <cell r="C108" t="str">
            <v>H_WJ05_1_BDOC_VM_B</v>
          </cell>
          <cell r="D108">
            <v>1</v>
          </cell>
          <cell r="E108">
            <v>2.406165E-2</v>
          </cell>
          <cell r="F108">
            <v>-2.1699999999999998E-19</v>
          </cell>
          <cell r="G108">
            <v>0</v>
          </cell>
          <cell r="H108">
            <v>9.88334E-4</v>
          </cell>
          <cell r="I108">
            <v>4.1026379999999996E-3</v>
          </cell>
          <cell r="J108">
            <v>1</v>
          </cell>
          <cell r="K108">
            <v>0.5</v>
          </cell>
          <cell r="L108">
            <v>14.143354820000001</v>
          </cell>
          <cell r="M108">
            <v>9.2849002699999996</v>
          </cell>
          <cell r="N108">
            <v>3.2866082599999999</v>
          </cell>
          <cell r="O108">
            <v>-6.7853658540000001</v>
          </cell>
          <cell r="P108">
            <v>1.0303715999999999E-2</v>
          </cell>
          <cell r="Q108">
            <v>1.1366545E-2</v>
          </cell>
          <cell r="R108">
            <v>1.1725002999999999E-2</v>
          </cell>
          <cell r="S108">
            <v>0.90649500100000002</v>
          </cell>
        </row>
        <row r="109">
          <cell r="C109" t="str">
            <v>H_WJ05_1_DOC_NM_A</v>
          </cell>
          <cell r="D109">
            <v>10.4201777</v>
          </cell>
          <cell r="E109">
            <v>0.23885092199999999</v>
          </cell>
          <cell r="F109">
            <v>0</v>
          </cell>
          <cell r="G109" t="str">
            <v>1.73E-18</v>
          </cell>
          <cell r="H109">
            <v>3.2967718E-2</v>
          </cell>
          <cell r="I109">
            <v>4.6995459000000003E-2</v>
          </cell>
          <cell r="J109" t="str">
            <v>Inf</v>
          </cell>
          <cell r="K109">
            <v>-7.5200000000000007E-15</v>
          </cell>
          <cell r="L109">
            <v>58.46921433</v>
          </cell>
          <cell r="M109">
            <v>40.462998900000002</v>
          </cell>
          <cell r="N109">
            <v>2.7968435710000001</v>
          </cell>
          <cell r="O109">
            <v>50.41176471</v>
          </cell>
          <cell r="P109">
            <v>9.1191510000000007E-3</v>
          </cell>
          <cell r="Q109">
            <v>9.3453300000000007E-3</v>
          </cell>
          <cell r="R109">
            <v>1.0312488999999999E-2</v>
          </cell>
          <cell r="S109">
            <v>0.97579765900000004</v>
          </cell>
        </row>
        <row r="110">
          <cell r="C110" t="str">
            <v>H_WJ09_1_DOC_NM_A</v>
          </cell>
          <cell r="D110">
            <v>1</v>
          </cell>
          <cell r="E110">
            <v>0</v>
          </cell>
          <cell r="F110">
            <v>0</v>
          </cell>
          <cell r="G110" t="str">
            <v>6.78E-21</v>
          </cell>
          <cell r="H110">
            <v>-6.3699999999999999E-21</v>
          </cell>
          <cell r="I110">
            <v>3.5785460000000002E-3</v>
          </cell>
          <cell r="J110" t="str">
            <v>2.96485E+16</v>
          </cell>
          <cell r="K110" t="str">
            <v>NA</v>
          </cell>
          <cell r="L110">
            <v>-1.310280565</v>
          </cell>
          <cell r="M110">
            <v>-0.55042748399999997</v>
          </cell>
          <cell r="N110">
            <v>5.745192308</v>
          </cell>
          <cell r="O110">
            <v>0.449781659</v>
          </cell>
          <cell r="P110">
            <v>2.2758585000000001E-2</v>
          </cell>
          <cell r="Q110">
            <v>1.2231824000000001E-2</v>
          </cell>
          <cell r="R110">
            <v>7.854794E-3</v>
          </cell>
          <cell r="S110">
            <v>1.860604326</v>
          </cell>
        </row>
        <row r="111">
          <cell r="C111" t="str">
            <v>H_WJ09_1_DOC_VM_A</v>
          </cell>
          <cell r="D111">
            <v>1</v>
          </cell>
          <cell r="E111">
            <v>0</v>
          </cell>
          <cell r="F111">
            <v>0</v>
          </cell>
          <cell r="G111" t="str">
            <v>3.39E-21</v>
          </cell>
          <cell r="H111">
            <v>-9.3199999999999993E-22</v>
          </cell>
          <cell r="I111">
            <v>6.1554929999999997E-3</v>
          </cell>
          <cell r="J111">
            <v>1</v>
          </cell>
          <cell r="K111" t="str">
            <v>NA</v>
          </cell>
          <cell r="L111">
            <v>-1.7861481509999999</v>
          </cell>
          <cell r="M111">
            <v>-0.84208826299999995</v>
          </cell>
          <cell r="N111">
            <v>5.3921568630000003</v>
          </cell>
          <cell r="O111">
            <v>0.84782608699999995</v>
          </cell>
          <cell r="P111">
            <v>1.8245708999999999E-2</v>
          </cell>
          <cell r="Q111">
            <v>7.8573559999999994E-3</v>
          </cell>
          <cell r="R111">
            <v>9.9221369999999993E-3</v>
          </cell>
          <cell r="S111">
            <v>2.322118224</v>
          </cell>
        </row>
        <row r="112">
          <cell r="C112" t="str">
            <v>H_WJ10_1_BDOC_NM_A</v>
          </cell>
          <cell r="D112" t="str">
            <v>Inf</v>
          </cell>
          <cell r="E112">
            <v>4.9530515999999997E-2</v>
          </cell>
          <cell r="F112">
            <v>3.2483392E-2</v>
          </cell>
          <cell r="G112">
            <v>3.7683360000000002E-3</v>
          </cell>
          <cell r="H112">
            <v>2.0918923999999998E-2</v>
          </cell>
          <cell r="I112">
            <v>1.6926152999999999E-2</v>
          </cell>
          <cell r="J112" t="str">
            <v>Inf</v>
          </cell>
          <cell r="K112">
            <v>0</v>
          </cell>
          <cell r="L112">
            <v>27.836060839999998</v>
          </cell>
          <cell r="M112">
            <v>17.129040150000002</v>
          </cell>
          <cell r="N112">
            <v>3.847722536</v>
          </cell>
          <cell r="O112">
            <v>-15.5703125</v>
          </cell>
          <cell r="P112">
            <v>1.2208915000000001E-2</v>
          </cell>
          <cell r="Q112">
            <v>1.2455341E-2</v>
          </cell>
          <cell r="R112">
            <v>1.3402966000000001E-2</v>
          </cell>
          <cell r="S112">
            <v>0.98021521700000003</v>
          </cell>
        </row>
        <row r="113">
          <cell r="C113" t="str">
            <v>H_WJ10_1_BDOC_NM_B</v>
          </cell>
          <cell r="D113">
            <v>-883974000000000</v>
          </cell>
          <cell r="E113">
            <v>0.110844964</v>
          </cell>
          <cell r="F113">
            <v>0</v>
          </cell>
          <cell r="G113">
            <v>1.7259084000000001E-2</v>
          </cell>
          <cell r="H113">
            <v>1.0344681E-2</v>
          </cell>
          <cell r="I113">
            <v>2.3017905000000002E-2</v>
          </cell>
          <cell r="J113" t="str">
            <v>Inf</v>
          </cell>
          <cell r="K113">
            <v>-1.28E-14</v>
          </cell>
          <cell r="L113">
            <v>31.69782498</v>
          </cell>
          <cell r="M113">
            <v>19.908589299999999</v>
          </cell>
          <cell r="N113">
            <v>3.6850994620000002</v>
          </cell>
          <cell r="O113">
            <v>-27.304347830000001</v>
          </cell>
          <cell r="P113">
            <v>1.1539254000000001E-2</v>
          </cell>
          <cell r="Q113">
            <v>1.2190393000000001E-2</v>
          </cell>
          <cell r="R113">
            <v>1.2875454999999999E-2</v>
          </cell>
          <cell r="S113">
            <v>0.94658593099999999</v>
          </cell>
        </row>
        <row r="114">
          <cell r="C114" t="str">
            <v>H_WJ10_1_BDOC_VM_A</v>
          </cell>
          <cell r="D114" t="str">
            <v>3.77687E+15</v>
          </cell>
          <cell r="E114">
            <v>3.9317562E-2</v>
          </cell>
          <cell r="F114">
            <v>9.9750570000000007E-3</v>
          </cell>
          <cell r="G114">
            <v>-6.51E-18</v>
          </cell>
          <cell r="H114">
            <v>1.0057342E-2</v>
          </cell>
          <cell r="I114">
            <v>1.8654423E-2</v>
          </cell>
          <cell r="J114" t="str">
            <v>Inf</v>
          </cell>
          <cell r="K114">
            <v>0.5</v>
          </cell>
          <cell r="L114">
            <v>23.511586739999998</v>
          </cell>
          <cell r="M114">
            <v>14.922944340000001</v>
          </cell>
          <cell r="N114">
            <v>3.5922521340000002</v>
          </cell>
          <cell r="O114">
            <v>-19.592233010000001</v>
          </cell>
          <cell r="P114">
            <v>1.1338239E-2</v>
          </cell>
          <cell r="Q114">
            <v>1.1622743E-2</v>
          </cell>
          <cell r="R114">
            <v>1.2784859000000001E-2</v>
          </cell>
          <cell r="S114">
            <v>0.97552177699999998</v>
          </cell>
        </row>
        <row r="115">
          <cell r="C115" t="str">
            <v>H_WJ10_1_BDOC_VM_B</v>
          </cell>
          <cell r="D115">
            <v>213.23666040000001</v>
          </cell>
          <cell r="E115">
            <v>0.119907027</v>
          </cell>
          <cell r="F115">
            <v>1.7544119E-2</v>
          </cell>
          <cell r="G115">
            <v>0</v>
          </cell>
          <cell r="H115">
            <v>2.4578794000000001E-2</v>
          </cell>
          <cell r="I115">
            <v>2.1271277000000002E-2</v>
          </cell>
          <cell r="J115">
            <v>-5.80923E+16</v>
          </cell>
          <cell r="K115">
            <v>0.5</v>
          </cell>
          <cell r="L115">
            <v>32.863371620000002</v>
          </cell>
          <cell r="M115">
            <v>20.79782574</v>
          </cell>
          <cell r="N115">
            <v>3.6516800190000001</v>
          </cell>
          <cell r="O115">
            <v>-12.52195122</v>
          </cell>
          <cell r="P115">
            <v>1.1531955999999999E-2</v>
          </cell>
          <cell r="Q115">
            <v>1.2215172999999999E-2</v>
          </cell>
          <cell r="R115">
            <v>1.2890929000000001E-2</v>
          </cell>
          <cell r="S115">
            <v>0.94406817700000001</v>
          </cell>
        </row>
        <row r="116">
          <cell r="C116" t="str">
            <v>H_WJ10_1_DOC_NM_A</v>
          </cell>
          <cell r="D116" t="str">
            <v>Inf</v>
          </cell>
          <cell r="E116">
            <v>0.14633328400000001</v>
          </cell>
          <cell r="F116">
            <v>3.9297770000000003E-2</v>
          </cell>
          <cell r="G116" t="str">
            <v>4.34E-19</v>
          </cell>
          <cell r="H116">
            <v>2.7765081E-2</v>
          </cell>
          <cell r="I116">
            <v>3.3245508999999999E-2</v>
          </cell>
          <cell r="J116">
            <v>1.506858021</v>
          </cell>
          <cell r="K116" t="str">
            <v>2.87E-15</v>
          </cell>
          <cell r="L116">
            <v>68.602781669999999</v>
          </cell>
          <cell r="M116">
            <v>45.89929266</v>
          </cell>
          <cell r="N116">
            <v>3.0302265799999999</v>
          </cell>
          <cell r="O116">
            <v>24.535603720000001</v>
          </cell>
          <cell r="P116">
            <v>1.0012635000000001E-2</v>
          </cell>
          <cell r="Q116">
            <v>9.9422959999999998E-3</v>
          </cell>
          <cell r="R116">
            <v>1.0918762E-2</v>
          </cell>
          <cell r="S116">
            <v>1.0070747739999999</v>
          </cell>
        </row>
        <row r="117">
          <cell r="C117" t="str">
            <v>H_WJ10_1_DOC_VM_A</v>
          </cell>
          <cell r="D117" t="str">
            <v>Inf</v>
          </cell>
          <cell r="E117">
            <v>0.12068451400000001</v>
          </cell>
          <cell r="F117">
            <v>6.3085750000000003E-3</v>
          </cell>
          <cell r="G117" t="str">
            <v>1.43E-17</v>
          </cell>
          <cell r="H117">
            <v>1.6997460999999998E-2</v>
          </cell>
          <cell r="I117">
            <v>2.4261884000000001E-2</v>
          </cell>
          <cell r="J117" t="str">
            <v>1.53496E+15</v>
          </cell>
          <cell r="K117">
            <v>0.5</v>
          </cell>
          <cell r="L117">
            <v>39.390652129999999</v>
          </cell>
          <cell r="M117">
            <v>24.055435410000001</v>
          </cell>
          <cell r="N117">
            <v>3.829974811</v>
          </cell>
          <cell r="O117">
            <v>-15.90769231</v>
          </cell>
          <cell r="P117">
            <v>1.2618904E-2</v>
          </cell>
          <cell r="Q117">
            <v>1.1744176E-2</v>
          </cell>
          <cell r="R117">
            <v>1.3384303E-2</v>
          </cell>
          <cell r="S117">
            <v>1.0744819000000001</v>
          </cell>
        </row>
        <row r="118">
          <cell r="C118" t="str">
            <v>H_WJ11_1_DOC_NM_A</v>
          </cell>
          <cell r="D118">
            <v>-6.86875E+16</v>
          </cell>
          <cell r="E118">
            <v>0.12044389599999999</v>
          </cell>
          <cell r="F118">
            <v>0</v>
          </cell>
          <cell r="G118">
            <v>-2.7800000000000003E-17</v>
          </cell>
          <cell r="H118">
            <v>2.0332039999999999E-2</v>
          </cell>
          <cell r="I118">
            <v>3.7534132999999997E-2</v>
          </cell>
          <cell r="J118">
            <v>4.1956016759999999</v>
          </cell>
          <cell r="K118" t="str">
            <v>1.42E-14</v>
          </cell>
          <cell r="L118">
            <v>46.021000729999997</v>
          </cell>
          <cell r="M118">
            <v>29.83382752</v>
          </cell>
          <cell r="N118">
            <v>3.3632855570000002</v>
          </cell>
          <cell r="O118">
            <v>-88.571428569999995</v>
          </cell>
          <cell r="P118">
            <v>1.0973533000000001E-2</v>
          </cell>
          <cell r="Q118">
            <v>1.0959582000000001E-2</v>
          </cell>
          <cell r="R118">
            <v>1.1976644E-2</v>
          </cell>
          <cell r="S118">
            <v>1.0012729389999999</v>
          </cell>
        </row>
        <row r="119">
          <cell r="C119" t="str">
            <v>H_WJ11_1_DOC_VM_A</v>
          </cell>
          <cell r="D119">
            <v>-3.86799E+16</v>
          </cell>
          <cell r="E119">
            <v>9.4056105000000001E-2</v>
          </cell>
          <cell r="F119">
            <v>0</v>
          </cell>
          <cell r="G119" t="str">
            <v>3.04E-18</v>
          </cell>
          <cell r="H119">
            <v>1.2403399000000001E-2</v>
          </cell>
          <cell r="I119">
            <v>2.6299308E-2</v>
          </cell>
          <cell r="J119">
            <v>16.191481079999999</v>
          </cell>
          <cell r="K119">
            <v>0.5</v>
          </cell>
          <cell r="L119">
            <v>36.172515339999997</v>
          </cell>
          <cell r="M119">
            <v>24.33722796</v>
          </cell>
          <cell r="N119">
            <v>3.0420899850000001</v>
          </cell>
          <cell r="O119">
            <v>38.75961538</v>
          </cell>
          <cell r="P119">
            <v>9.8265220000000007E-3</v>
          </cell>
          <cell r="Q119">
            <v>1.0184987E-2</v>
          </cell>
          <cell r="R119">
            <v>1.1053354E-2</v>
          </cell>
          <cell r="S119">
            <v>0.96480460300000004</v>
          </cell>
        </row>
        <row r="120">
          <cell r="C120" t="str">
            <v>H_WJ12_1_BDOC_NM_A</v>
          </cell>
          <cell r="D120">
            <v>4.3724222700000004</v>
          </cell>
          <cell r="E120">
            <v>1.3115973E-2</v>
          </cell>
          <cell r="F120">
            <v>0</v>
          </cell>
          <cell r="G120">
            <v>-2.03E-20</v>
          </cell>
          <cell r="H120">
            <v>9.6883200000000003E-3</v>
          </cell>
          <cell r="I120">
            <v>1.6621073E-2</v>
          </cell>
          <cell r="J120">
            <v>-4.36078E+16</v>
          </cell>
          <cell r="K120">
            <v>0</v>
          </cell>
          <cell r="L120">
            <v>18.29129739</v>
          </cell>
          <cell r="M120">
            <v>10.761844139999999</v>
          </cell>
          <cell r="N120">
            <v>4.3606473159999997</v>
          </cell>
          <cell r="O120">
            <v>-8.6101694920000007</v>
          </cell>
          <cell r="P120">
            <v>1.354766E-2</v>
          </cell>
          <cell r="Q120">
            <v>1.3835969E-2</v>
          </cell>
          <cell r="R120">
            <v>1.4795501000000001E-2</v>
          </cell>
          <cell r="S120">
            <v>0.97916238300000003</v>
          </cell>
        </row>
        <row r="121">
          <cell r="C121" t="str">
            <v>H_WJ12_1_BDOC_NM_B</v>
          </cell>
          <cell r="D121">
            <v>72.437494000000001</v>
          </cell>
          <cell r="E121">
            <v>2.8723180000000001E-2</v>
          </cell>
          <cell r="F121">
            <v>1.4704872000000001E-2</v>
          </cell>
          <cell r="G121" t="str">
            <v>3.55E-15</v>
          </cell>
          <cell r="H121">
            <v>2.0507727E-2</v>
          </cell>
          <cell r="I121">
            <v>1.7285330000000002E-2</v>
          </cell>
          <cell r="J121" t="str">
            <v>Inf</v>
          </cell>
          <cell r="K121">
            <v>0.5</v>
          </cell>
          <cell r="L121">
            <v>11.41314678</v>
          </cell>
          <cell r="M121">
            <v>7.5448038210000004</v>
          </cell>
          <cell r="N121">
            <v>3.4176072230000001</v>
          </cell>
          <cell r="O121">
            <v>-7.2105263160000002</v>
          </cell>
          <cell r="P121">
            <v>1.0342518E-2</v>
          </cell>
          <cell r="Q121">
            <v>1.2646308E-2</v>
          </cell>
          <cell r="R121">
            <v>1.2531133999999999E-2</v>
          </cell>
          <cell r="S121">
            <v>0.81782904999999995</v>
          </cell>
        </row>
        <row r="122">
          <cell r="C122" t="str">
            <v>H_WJ12_1_BDOC_VM_A</v>
          </cell>
          <cell r="D122">
            <v>5.0582028409999999</v>
          </cell>
          <cell r="E122">
            <v>2.1889352000000001E-2</v>
          </cell>
          <cell r="F122">
            <v>1.2700763E-2</v>
          </cell>
          <cell r="G122">
            <v>7.4728900000000005E-4</v>
          </cell>
          <cell r="H122">
            <v>2.6922204000000002E-2</v>
          </cell>
          <cell r="I122">
            <v>2.0119944000000001E-2</v>
          </cell>
          <cell r="J122" t="str">
            <v>Inf</v>
          </cell>
          <cell r="K122">
            <v>1</v>
          </cell>
          <cell r="L122">
            <v>13.825378779999999</v>
          </cell>
          <cell r="M122">
            <v>8.9899500850000003</v>
          </cell>
          <cell r="N122">
            <v>3.4629629629999998</v>
          </cell>
          <cell r="O122">
            <v>-8.1304347830000001</v>
          </cell>
          <cell r="P122">
            <v>1.0381619E-2</v>
          </cell>
          <cell r="Q122">
            <v>1.2084081E-2</v>
          </cell>
          <cell r="R122">
            <v>1.2453745E-2</v>
          </cell>
          <cell r="S122">
            <v>0.85911528699999995</v>
          </cell>
        </row>
        <row r="123">
          <cell r="C123" t="str">
            <v>H_WJ12_1_BDOC_VM_B</v>
          </cell>
          <cell r="D123" t="str">
            <v>Inf</v>
          </cell>
          <cell r="E123">
            <v>1.9382697000000001E-2</v>
          </cell>
          <cell r="F123" t="str">
            <v>5.42E-19</v>
          </cell>
          <cell r="G123">
            <v>-6.7800000000000003E-21</v>
          </cell>
          <cell r="H123">
            <v>5.6985619999999999E-3</v>
          </cell>
          <cell r="I123">
            <v>1.5724504E-2</v>
          </cell>
          <cell r="J123" t="str">
            <v>Inf</v>
          </cell>
          <cell r="K123">
            <v>0.5</v>
          </cell>
          <cell r="L123">
            <v>9.5930080849999992</v>
          </cell>
          <cell r="M123">
            <v>6.3003114020000002</v>
          </cell>
          <cell r="N123">
            <v>3.6186234819999998</v>
          </cell>
          <cell r="O123">
            <v>-5.425373134</v>
          </cell>
          <cell r="P123">
            <v>1.0182929E-2</v>
          </cell>
          <cell r="Q123">
            <v>1.3694476000000001E-2</v>
          </cell>
          <cell r="R123">
            <v>1.3172434E-2</v>
          </cell>
          <cell r="S123">
            <v>0.74357928900000003</v>
          </cell>
        </row>
        <row r="124">
          <cell r="C124" t="str">
            <v>H_WJ12_1_DOC_NM_A</v>
          </cell>
          <cell r="D124" t="str">
            <v>NA</v>
          </cell>
          <cell r="E124">
            <v>1.5446783E-2</v>
          </cell>
          <cell r="F124">
            <v>-3.93E-19</v>
          </cell>
          <cell r="G124">
            <v>0</v>
          </cell>
          <cell r="H124">
            <v>2.7337059999999998E-3</v>
          </cell>
          <cell r="I124">
            <v>1.9922217999999998E-2</v>
          </cell>
          <cell r="J124">
            <v>3.8111989070000001</v>
          </cell>
          <cell r="K124" t="str">
            <v>NA</v>
          </cell>
          <cell r="L124">
            <v>17.198117709999998</v>
          </cell>
          <cell r="M124">
            <v>11.23442232</v>
          </cell>
          <cell r="N124">
            <v>3.2953186219999999</v>
          </cell>
          <cell r="O124">
            <v>-25.492307690000001</v>
          </cell>
          <cell r="P124">
            <v>1.0622972E-2</v>
          </cell>
          <cell r="Q124">
            <v>1.1133379000000001E-2</v>
          </cell>
          <cell r="R124">
            <v>1.1617438000000001E-2</v>
          </cell>
          <cell r="S124">
            <v>0.95415524699999998</v>
          </cell>
        </row>
        <row r="125">
          <cell r="C125" t="str">
            <v>H_WJ12_1_DOC_VM_A</v>
          </cell>
          <cell r="D125">
            <v>-2.06443E+16</v>
          </cell>
          <cell r="E125">
            <v>1.8987332999999999E-2</v>
          </cell>
          <cell r="F125">
            <v>5.9289163999999998E-2</v>
          </cell>
          <cell r="G125">
            <v>0</v>
          </cell>
          <cell r="H125">
            <v>1.3133629000000001E-2</v>
          </cell>
          <cell r="I125">
            <v>-2.2999999999999998E-19</v>
          </cell>
          <cell r="J125">
            <v>1</v>
          </cell>
          <cell r="K125" t="str">
            <v>NA</v>
          </cell>
          <cell r="L125" t="str">
            <v>NA</v>
          </cell>
          <cell r="M125" t="str">
            <v>NA</v>
          </cell>
          <cell r="N125" t="str">
            <v>NA</v>
          </cell>
          <cell r="O125" t="str">
            <v>NA</v>
          </cell>
          <cell r="P125" t="str">
            <v>NA</v>
          </cell>
          <cell r="Q125" t="str">
            <v>NA</v>
          </cell>
          <cell r="R125" t="str">
            <v>NA</v>
          </cell>
          <cell r="S125" t="str">
            <v>NA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_Data"/>
      <sheetName val="fuer_BDOC"/>
      <sheetName val="Fluo_bereinigt"/>
      <sheetName val="5 components"/>
    </sheetNames>
    <sheetDataSet>
      <sheetData sheetId="0"/>
      <sheetData sheetId="1"/>
      <sheetData sheetId="2">
        <row r="1">
          <cell r="C1" t="str">
            <v>LABEL</v>
          </cell>
          <cell r="D1" t="str">
            <v>bix</v>
          </cell>
          <cell r="E1" t="str">
            <v>b</v>
          </cell>
          <cell r="F1" t="str">
            <v>t</v>
          </cell>
          <cell r="G1" t="str">
            <v>a</v>
          </cell>
          <cell r="H1" t="str">
            <v>m</v>
          </cell>
          <cell r="I1" t="str">
            <v>c</v>
          </cell>
          <cell r="J1" t="str">
            <v>fi</v>
          </cell>
          <cell r="K1" t="str">
            <v>hix</v>
          </cell>
          <cell r="L1" t="str">
            <v>a254</v>
          </cell>
          <cell r="M1" t="str">
            <v>a300</v>
          </cell>
          <cell r="N1" t="str">
            <v>E2_E3</v>
          </cell>
          <cell r="O1" t="str">
            <v>E4_E6</v>
          </cell>
          <cell r="P1" t="str">
            <v>S275_295</v>
          </cell>
          <cell r="Q1" t="str">
            <v>S350_400</v>
          </cell>
          <cell r="R1" t="str">
            <v>S300_700</v>
          </cell>
          <cell r="S1" t="str">
            <v>SR</v>
          </cell>
        </row>
        <row r="2">
          <cell r="C2" t="str">
            <v>F6_GW_1_DOC_A</v>
          </cell>
          <cell r="E2">
            <v>9.7480274975723105E-2</v>
          </cell>
          <cell r="F2">
            <v>1.9362802406206501E-2</v>
          </cell>
          <cell r="G2">
            <v>4.3368086899420197E-19</v>
          </cell>
          <cell r="H2">
            <v>1.4175320446213399E-2</v>
          </cell>
          <cell r="I2">
            <v>2.1202172552108298E-2</v>
          </cell>
          <cell r="K2"/>
          <cell r="L2">
            <v>39.715206977779701</v>
          </cell>
          <cell r="M2">
            <v>23.044490904502801</v>
          </cell>
          <cell r="N2">
            <v>3.9990211007178602</v>
          </cell>
          <cell r="O2">
            <v>-68.847826086956601</v>
          </cell>
          <cell r="P2">
            <v>1.40180946771792E-2</v>
          </cell>
          <cell r="Q2">
            <v>1.1320327124615099E-2</v>
          </cell>
          <cell r="R2">
            <v>1.32655452093885E-2</v>
          </cell>
          <cell r="S2">
            <v>1.2383118016702901</v>
          </cell>
        </row>
        <row r="3">
          <cell r="C3" t="str">
            <v>F6_GW_1_DOC_B</v>
          </cell>
          <cell r="D3">
            <v>28.283855644167101</v>
          </cell>
          <cell r="E3">
            <v>0.20231724651445401</v>
          </cell>
          <cell r="F3">
            <v>0.113788259217472</v>
          </cell>
          <cell r="G3">
            <v>1.4210854715202001E-14</v>
          </cell>
          <cell r="H3">
            <v>2.3242940623106299E-2</v>
          </cell>
          <cell r="I3">
            <v>3.1715290432607901E-2</v>
          </cell>
          <cell r="J3">
            <v>1.9545820483068901</v>
          </cell>
          <cell r="K3">
            <v>0.152778450427977</v>
          </cell>
          <cell r="L3">
            <v>47.138302729955697</v>
          </cell>
          <cell r="M3">
            <v>27.497251886716501</v>
          </cell>
          <cell r="N3">
            <v>3.9835856283056699</v>
          </cell>
          <cell r="O3">
            <v>-99.026315789473898</v>
          </cell>
          <cell r="P3">
            <v>1.3799181948614301E-2</v>
          </cell>
          <cell r="Q3">
            <v>1.12001056583777E-2</v>
          </cell>
          <cell r="R3">
            <v>1.31986581409234E-2</v>
          </cell>
          <cell r="S3">
            <v>1.2320581938700299</v>
          </cell>
        </row>
        <row r="4">
          <cell r="C4" t="str">
            <v>F6_GW_2_DOC_A</v>
          </cell>
          <cell r="D4">
            <v>2.9761531725994499</v>
          </cell>
          <cell r="E4">
            <v>0.28331884578363098</v>
          </cell>
          <cell r="F4">
            <v>0.12498420304793</v>
          </cell>
          <cell r="G4">
            <v>2.6850757718875701E-2</v>
          </cell>
          <cell r="H4">
            <v>2.7675731510740299E-2</v>
          </cell>
          <cell r="I4">
            <v>3.5996692055007898E-2</v>
          </cell>
          <cell r="J4">
            <v>1.52694640023805</v>
          </cell>
          <cell r="K4">
            <v>1.2898538516950799E-2</v>
          </cell>
          <cell r="L4">
            <v>52.808144404180602</v>
          </cell>
          <cell r="M4">
            <v>31.1177928281767</v>
          </cell>
          <cell r="N4">
            <v>3.88775023832221</v>
          </cell>
          <cell r="O4">
            <v>493.33333333333098</v>
          </cell>
          <cell r="P4">
            <v>1.35554254469561E-2</v>
          </cell>
          <cell r="Q4">
            <v>1.09312071009347E-2</v>
          </cell>
          <cell r="R4">
            <v>1.28930178826582E-2</v>
          </cell>
          <cell r="S4">
            <v>1.24006665702976</v>
          </cell>
        </row>
        <row r="5">
          <cell r="C5" t="str">
            <v>F6_GW_2_DOC_B</v>
          </cell>
          <cell r="D5">
            <v>10.1853992765912</v>
          </cell>
          <cell r="E5">
            <v>0.26008942957801701</v>
          </cell>
          <cell r="F5">
            <v>0.118507518810247</v>
          </cell>
          <cell r="G5">
            <v>2.8421709430404001E-14</v>
          </cell>
          <cell r="H5">
            <v>3.8899827172656401E-2</v>
          </cell>
          <cell r="I5">
            <v>2.96232042322799E-2</v>
          </cell>
          <cell r="J5">
            <v>2.8864836859201999</v>
          </cell>
          <cell r="K5"/>
          <cell r="L5">
            <v>48.701867655007902</v>
          </cell>
          <cell r="M5">
            <v>28.439118836660299</v>
          </cell>
          <cell r="N5">
            <v>3.9571240683910598</v>
          </cell>
          <cell r="O5">
            <v>-48.682926829268197</v>
          </cell>
          <cell r="P5">
            <v>1.38415911041357E-2</v>
          </cell>
          <cell r="Q5">
            <v>1.1009563714758201E-2</v>
          </cell>
          <cell r="R5">
            <v>1.3107763798229199E-2</v>
          </cell>
          <cell r="S5">
            <v>1.2572333893287</v>
          </cell>
        </row>
        <row r="6">
          <cell r="C6" t="str">
            <v>F6_GW_3_DOC_A_Sem</v>
          </cell>
          <cell r="E6">
            <v>0.131796288368733</v>
          </cell>
          <cell r="H6">
            <v>1.6079650086020102E-2</v>
          </cell>
          <cell r="I6">
            <v>1.74549755607671E-2</v>
          </cell>
          <cell r="K6"/>
          <cell r="L6">
            <v>34.712018511431197</v>
          </cell>
          <cell r="M6">
            <v>20.205732425568701</v>
          </cell>
          <cell r="N6">
            <v>4.0089630275115198</v>
          </cell>
          <cell r="O6">
            <v>28.6315789473684</v>
          </cell>
          <cell r="P6">
            <v>1.3955332016607E-2</v>
          </cell>
          <cell r="Q6">
            <v>1.1299331988464801E-2</v>
          </cell>
          <cell r="R6">
            <v>1.3167935940746301E-2</v>
          </cell>
          <cell r="S6">
            <v>1.2350581459907199</v>
          </cell>
        </row>
        <row r="7">
          <cell r="C7" t="str">
            <v>F6_GW_3_DOC_B_Sem</v>
          </cell>
          <cell r="D7">
            <v>2.9994582354014399</v>
          </cell>
          <cell r="E7">
            <v>0.22279844692772599</v>
          </cell>
          <cell r="F7">
            <v>6.5805464609525202E-2</v>
          </cell>
          <cell r="G7">
            <v>5.5080288229078199E-2</v>
          </cell>
          <cell r="H7">
            <v>2.1416542099721901E-2</v>
          </cell>
          <cell r="I7">
            <v>3.0260704747476601E-2</v>
          </cell>
          <cell r="J7">
            <v>17.036439395329801</v>
          </cell>
          <cell r="K7">
            <v>4.1384725731538398E-16</v>
          </cell>
          <cell r="L7">
            <v>41.8851193106536</v>
          </cell>
          <cell r="M7">
            <v>25.2144032373767</v>
          </cell>
          <cell r="N7">
            <v>3.6717152593714499</v>
          </cell>
          <cell r="O7">
            <v>-98.878048780487603</v>
          </cell>
          <cell r="P7">
            <v>1.29976731994987E-2</v>
          </cell>
          <cell r="Q7">
            <v>1.03920202971253E-2</v>
          </cell>
          <cell r="R7">
            <v>1.2385141097341901E-2</v>
          </cell>
          <cell r="S7">
            <v>1.2507359327516201</v>
          </cell>
        </row>
        <row r="8">
          <cell r="C8" t="str">
            <v>F6_GW_7_DOC_A_Sem</v>
          </cell>
          <cell r="D8">
            <v>13.865941351893399</v>
          </cell>
          <cell r="E8">
            <v>0.22614669829040701</v>
          </cell>
          <cell r="F8">
            <v>0.70752220431984403</v>
          </cell>
          <cell r="G8">
            <v>4.3298936316347202E-2</v>
          </cell>
          <cell r="H8">
            <v>0.30543751124062601</v>
          </cell>
          <cell r="I8">
            <v>2.0133504546635098E-2</v>
          </cell>
          <cell r="J8">
            <v>1.4140496652891299</v>
          </cell>
          <cell r="K8">
            <v>1.2562177452775099E-17</v>
          </cell>
          <cell r="L8">
            <v>35.8633110579282</v>
          </cell>
          <cell r="M8">
            <v>20.3208616802184</v>
          </cell>
          <cell r="N8">
            <v>4.2826030927835097</v>
          </cell>
          <cell r="O8">
            <v>34.770270270270302</v>
          </cell>
          <cell r="P8">
            <v>1.4509267776947299E-2</v>
          </cell>
          <cell r="Q8">
            <v>1.1713191531821401E-2</v>
          </cell>
          <cell r="R8">
            <v>1.4079304179522601E-2</v>
          </cell>
          <cell r="S8">
            <v>1.2387117326246899</v>
          </cell>
        </row>
        <row r="9">
          <cell r="C9" t="str">
            <v>F6_GW_7_DOC_B_Sem</v>
          </cell>
          <cell r="E9">
            <v>8.1624010879607994E-2</v>
          </cell>
          <cell r="G9"/>
          <cell r="H9">
            <v>5.1997618933299298E-3</v>
          </cell>
          <cell r="I9">
            <v>1.0396260629640599E-2</v>
          </cell>
          <cell r="L9">
            <v>25.526896928568799</v>
          </cell>
          <cell r="M9">
            <v>14.958031351726101</v>
          </cell>
          <cell r="N9">
            <v>4.2414844030118299</v>
          </cell>
          <cell r="O9">
            <v>-8.8903225806451704</v>
          </cell>
          <cell r="P9">
            <v>1.3712921505143499E-2</v>
          </cell>
          <cell r="Q9">
            <v>1.28570003115712E-2</v>
          </cell>
          <cell r="R9">
            <v>1.4580471329937001E-2</v>
          </cell>
          <cell r="S9">
            <v>1.0665723864688701</v>
          </cell>
        </row>
        <row r="10">
          <cell r="C10" t="str">
            <v>F6_ICE_1_DOC_A</v>
          </cell>
          <cell r="E10">
            <v>3.2363207263284503E-2</v>
          </cell>
          <cell r="F10">
            <v>1.9283366367517402E-2</v>
          </cell>
          <cell r="G10"/>
          <cell r="H10">
            <v>1.10637850246426E-3</v>
          </cell>
          <cell r="I10"/>
          <cell r="K10"/>
          <cell r="L10">
            <v>3.2323908829268801</v>
          </cell>
          <cell r="M10">
            <v>1.5284779141112901</v>
          </cell>
          <cell r="N10">
            <v>6.6124721603563499</v>
          </cell>
          <cell r="O10">
            <v>-0.18867924528301899</v>
          </cell>
          <cell r="P10">
            <v>1.88859267314496E-2</v>
          </cell>
          <cell r="Q10">
            <v>1.6717790089380302E-2</v>
          </cell>
          <cell r="R10">
            <v>2.2717619396482799E-2</v>
          </cell>
          <cell r="S10">
            <v>1.12969038554005</v>
          </cell>
        </row>
        <row r="11">
          <cell r="C11" t="str">
            <v>F6_ICE_1_DOC_B</v>
          </cell>
          <cell r="E11">
            <v>2.7602531851634599E-2</v>
          </cell>
          <cell r="F11">
            <v>4.4124336024264001E-2</v>
          </cell>
          <cell r="G11">
            <v>1.6940658945085999E-21</v>
          </cell>
          <cell r="H11">
            <v>2.4153440024274899E-3</v>
          </cell>
          <cell r="L11">
            <v>4.01636628363676</v>
          </cell>
          <cell r="M11">
            <v>2.03614310366188</v>
          </cell>
          <cell r="N11">
            <v>5.9951456310679596</v>
          </cell>
          <cell r="O11">
            <v>-1.8</v>
          </cell>
          <cell r="P11">
            <v>1.8221774975240902E-2</v>
          </cell>
          <cell r="Q11">
            <v>1.35746438755031E-2</v>
          </cell>
          <cell r="R11">
            <v>1.8230248621042701E-2</v>
          </cell>
          <cell r="S11">
            <v>1.34233908029986</v>
          </cell>
        </row>
        <row r="12">
          <cell r="C12" t="str">
            <v>F6_ICE_2_DOC_A</v>
          </cell>
          <cell r="E12">
            <v>7.5869277119338099E-3</v>
          </cell>
          <cell r="F12">
            <v>-3.3881317890172002E-20</v>
          </cell>
          <cell r="G12">
            <v>2.9646153153900501E-21</v>
          </cell>
          <cell r="H12">
            <v>7.2416279203062195E-4</v>
          </cell>
          <cell r="I12">
            <v>1.82816858426804E-3</v>
          </cell>
          <cell r="L12">
            <v>8.8178044370752904</v>
          </cell>
          <cell r="M12">
            <v>5.2948492447944</v>
          </cell>
          <cell r="N12">
            <v>3.5607517482517501</v>
          </cell>
          <cell r="O12">
            <v>-16.0625</v>
          </cell>
          <cell r="P12">
            <v>1.3237677756459501E-2</v>
          </cell>
          <cell r="Q12">
            <v>9.8480638612994005E-3</v>
          </cell>
          <cell r="R12">
            <v>1.1531560527558901E-2</v>
          </cell>
          <cell r="S12">
            <v>1.34419089304249</v>
          </cell>
        </row>
        <row r="13">
          <cell r="C13" t="str">
            <v>F6_ICE_3_DOC_A_Sem</v>
          </cell>
          <cell r="E13">
            <v>1.6556779725554801E-2</v>
          </cell>
          <cell r="F13">
            <v>1.6076629922338301E-2</v>
          </cell>
          <cell r="G13">
            <v>1.6940658945085999E-21</v>
          </cell>
          <cell r="H13">
            <v>1.39795217152523E-4</v>
          </cell>
          <cell r="I13">
            <v>1.9775180201158098E-3</v>
          </cell>
          <cell r="K13">
            <v>6.1976194161105698E-18</v>
          </cell>
          <cell r="L13">
            <v>6.0250976600010899</v>
          </cell>
          <cell r="M13">
            <v>3.2850213993381701</v>
          </cell>
          <cell r="N13">
            <v>4.5284090909090899</v>
          </cell>
          <cell r="O13">
            <v>-4.0625</v>
          </cell>
          <cell r="P13">
            <v>1.55955429509995E-2</v>
          </cell>
          <cell r="Q13">
            <v>1.20718756818925E-2</v>
          </cell>
          <cell r="R13">
            <v>1.4488423921462001E-2</v>
          </cell>
          <cell r="S13">
            <v>1.29189061931713</v>
          </cell>
        </row>
        <row r="14">
          <cell r="C14" t="str">
            <v>F6_ICE_3_DOC_B_Sem</v>
          </cell>
          <cell r="E14">
            <v>8.9436413857960403E-2</v>
          </cell>
          <cell r="F14">
            <v>4.0962263475108798E-2</v>
          </cell>
          <cell r="G14">
            <v>7.4257661216705602E-3</v>
          </cell>
          <cell r="H14">
            <v>9.7565368041507795E-4</v>
          </cell>
          <cell r="I14">
            <v>3.0961309740362699E-3</v>
          </cell>
          <cell r="J14"/>
          <cell r="L14">
            <v>12.293611458404399</v>
          </cell>
          <cell r="M14">
            <v>7.1358208500977396</v>
          </cell>
          <cell r="N14">
            <v>4.00953053300388</v>
          </cell>
          <cell r="O14">
            <v>-3.7952755905511801</v>
          </cell>
          <cell r="P14">
            <v>1.41694567412533E-2</v>
          </cell>
          <cell r="Q14">
            <v>1.07589704054079E-2</v>
          </cell>
          <cell r="R14">
            <v>1.3231335671806701E-2</v>
          </cell>
          <cell r="S14">
            <v>1.31699002853759</v>
          </cell>
        </row>
        <row r="15">
          <cell r="C15" t="str">
            <v>F6_ICE_4_DOC_A_Sem</v>
          </cell>
          <cell r="E15">
            <v>3.7550218731894299E-3</v>
          </cell>
          <cell r="F15">
            <v>0.28101999485534201</v>
          </cell>
          <cell r="G15"/>
          <cell r="H15">
            <v>0.117859772121392</v>
          </cell>
          <cell r="I15">
            <v>1.3552527156068799E-20</v>
          </cell>
          <cell r="K15"/>
          <cell r="L15">
            <v>3.7126443451799198</v>
          </cell>
          <cell r="M15">
            <v>2.0778089291541502</v>
          </cell>
          <cell r="N15">
            <v>4.3567774936061401</v>
          </cell>
          <cell r="O15">
            <v>-2.78</v>
          </cell>
          <cell r="P15">
            <v>1.6248250824558001E-2</v>
          </cell>
          <cell r="Q15">
            <v>1.17843967701585E-2</v>
          </cell>
          <cell r="R15">
            <v>1.44803700757013E-2</v>
          </cell>
          <cell r="S15">
            <v>1.3787935981333701</v>
          </cell>
        </row>
        <row r="16">
          <cell r="C16" t="str">
            <v>F6_ICE_4_DOC_B_Sem</v>
          </cell>
          <cell r="E16">
            <v>4.49609762784604E-2</v>
          </cell>
          <cell r="F16">
            <v>0.28747128382680398</v>
          </cell>
          <cell r="G16">
            <v>1.5913760635385198E-2</v>
          </cell>
          <cell r="H16">
            <v>0.12537403354213</v>
          </cell>
          <cell r="I16">
            <v>6.3861768752948605E-5</v>
          </cell>
          <cell r="K16">
            <v>4.4535287468009801E-17</v>
          </cell>
          <cell r="L16">
            <v>3.2970825593490898</v>
          </cell>
          <cell r="M16">
            <v>1.7773763979730199</v>
          </cell>
          <cell r="N16">
            <v>4.9396411092985302</v>
          </cell>
          <cell r="O16">
            <v>-2.20338983050847</v>
          </cell>
          <cell r="P16">
            <v>1.6993106702482101E-2</v>
          </cell>
          <cell r="Q16">
            <v>1.11837816280804E-2</v>
          </cell>
          <cell r="R16">
            <v>1.6696597136198001E-2</v>
          </cell>
          <cell r="S16">
            <v>1.5194419264961001</v>
          </cell>
        </row>
        <row r="17">
          <cell r="C17" t="str">
            <v>F6_ICE_5_DOC_A_Sem</v>
          </cell>
          <cell r="D17">
            <v>27.0373724423639</v>
          </cell>
          <cell r="E17">
            <v>4.3092468140514498E-2</v>
          </cell>
          <cell r="F17">
            <v>0.147709396518209</v>
          </cell>
          <cell r="G17">
            <v>4.55483963984624E-3</v>
          </cell>
          <cell r="H17">
            <v>7.8314599048383102E-2</v>
          </cell>
          <cell r="I17">
            <v>1.19806529606805E-2</v>
          </cell>
          <cell r="K17"/>
          <cell r="L17">
            <v>18.277043292913199</v>
          </cell>
          <cell r="M17">
            <v>10.1028662127844</v>
          </cell>
          <cell r="N17">
            <v>4.4850825785828397</v>
          </cell>
          <cell r="O17">
            <v>-5.8372093023255802</v>
          </cell>
          <cell r="P17">
            <v>1.5734803007694802E-2</v>
          </cell>
          <cell r="Q17">
            <v>1.0855421602920801E-2</v>
          </cell>
          <cell r="R17">
            <v>1.4680299260085799E-2</v>
          </cell>
          <cell r="S17">
            <v>1.44948796861663</v>
          </cell>
        </row>
        <row r="18">
          <cell r="C18" t="str">
            <v>F6_ICE_5_DOC_B_Sem</v>
          </cell>
          <cell r="D18">
            <v>16.565925986518401</v>
          </cell>
          <cell r="E18">
            <v>6.6977401211850904E-2</v>
          </cell>
          <cell r="F18">
            <v>0.15292065427422599</v>
          </cell>
          <cell r="G18">
            <v>4.1606258369131202E-18</v>
          </cell>
          <cell r="H18">
            <v>7.6910585335284096E-2</v>
          </cell>
          <cell r="I18">
            <v>9.1357702599879093E-3</v>
          </cell>
          <cell r="J18">
            <v>2.2915109804785301</v>
          </cell>
          <cell r="K18">
            <v>9.9860411804510593E-2</v>
          </cell>
          <cell r="L18">
            <v>13.7617835724611</v>
          </cell>
          <cell r="M18">
            <v>7.54480382137716</v>
          </cell>
          <cell r="N18">
            <v>4.4243902439024403</v>
          </cell>
          <cell r="O18">
            <v>-10.0769230769231</v>
          </cell>
          <cell r="P18">
            <v>1.5648158625024201E-2</v>
          </cell>
          <cell r="Q18">
            <v>1.1172191014686699E-2</v>
          </cell>
          <cell r="R18">
            <v>1.47189187062773E-2</v>
          </cell>
          <cell r="S18">
            <v>1.4006347192286199</v>
          </cell>
        </row>
        <row r="19">
          <cell r="C19" t="str">
            <v>F6_ICE_5_DOC_B_Sem</v>
          </cell>
          <cell r="D19">
            <v>16.565925986518401</v>
          </cell>
          <cell r="E19">
            <v>6.6977401211850904E-2</v>
          </cell>
          <cell r="F19">
            <v>0.15292065427422599</v>
          </cell>
          <cell r="G19">
            <v>4.1606258369131202E-18</v>
          </cell>
          <cell r="H19">
            <v>7.6910585335284096E-2</v>
          </cell>
          <cell r="I19">
            <v>9.1357702599879093E-3</v>
          </cell>
          <cell r="J19">
            <v>2.2915109804785301</v>
          </cell>
          <cell r="L19">
            <v>13.7617835724611</v>
          </cell>
          <cell r="M19">
            <v>7.54480382137716</v>
          </cell>
          <cell r="N19">
            <v>4.4243902439024403</v>
          </cell>
          <cell r="O19">
            <v>-10.0769230769231</v>
          </cell>
          <cell r="P19">
            <v>1.5648158625024201E-2</v>
          </cell>
          <cell r="Q19">
            <v>1.1172191014686699E-2</v>
          </cell>
          <cell r="R19">
            <v>1.47189187062773E-2</v>
          </cell>
          <cell r="S19">
            <v>1.4006347192286199</v>
          </cell>
        </row>
        <row r="20">
          <cell r="C20" t="str">
            <v>F6_ICE_5_DOC_B_Sem</v>
          </cell>
          <cell r="D20">
            <v>16.565925986518401</v>
          </cell>
          <cell r="E20">
            <v>6.6977401211850904E-2</v>
          </cell>
          <cell r="F20">
            <v>0.15292065427422599</v>
          </cell>
          <cell r="G20">
            <v>4.1606258369131202E-18</v>
          </cell>
          <cell r="H20">
            <v>7.6910585335284096E-2</v>
          </cell>
          <cell r="I20">
            <v>9.1357702599879093E-3</v>
          </cell>
          <cell r="K20">
            <v>9.9860411804510593E-2</v>
          </cell>
          <cell r="L20">
            <v>13.7617835724611</v>
          </cell>
          <cell r="M20">
            <v>7.54480382137716</v>
          </cell>
          <cell r="N20">
            <v>4.4243902439024403</v>
          </cell>
          <cell r="O20">
            <v>-10.0769230769231</v>
          </cell>
          <cell r="P20">
            <v>1.5648158625024201E-2</v>
          </cell>
          <cell r="Q20">
            <v>1.1172191014686699E-2</v>
          </cell>
          <cell r="R20">
            <v>1.47189187062773E-2</v>
          </cell>
          <cell r="S20">
            <v>1.4006347192286199</v>
          </cell>
        </row>
        <row r="21">
          <cell r="C21" t="str">
            <v>F6_ICE_5_DOC_B_Sem</v>
          </cell>
          <cell r="D21">
            <v>16.565925986518401</v>
          </cell>
          <cell r="E21">
            <v>6.6977401211850904E-2</v>
          </cell>
          <cell r="F21">
            <v>0.15292065427422599</v>
          </cell>
          <cell r="G21">
            <v>4.1606258369131202E-18</v>
          </cell>
          <cell r="H21">
            <v>7.6910585335284096E-2</v>
          </cell>
          <cell r="I21">
            <v>9.1357702599879093E-3</v>
          </cell>
          <cell r="L21">
            <v>13.7617835724611</v>
          </cell>
          <cell r="M21">
            <v>7.54480382137716</v>
          </cell>
          <cell r="N21">
            <v>4.4243902439024403</v>
          </cell>
          <cell r="O21">
            <v>-10.0769230769231</v>
          </cell>
          <cell r="P21">
            <v>1.5648158625024201E-2</v>
          </cell>
          <cell r="Q21">
            <v>1.1172191014686699E-2</v>
          </cell>
          <cell r="R21">
            <v>1.47189187062773E-2</v>
          </cell>
          <cell r="S21">
            <v>1.4006347192286199</v>
          </cell>
        </row>
        <row r="22">
          <cell r="C22" t="str">
            <v>F6_ICE_5_DOC_B_Sem</v>
          </cell>
          <cell r="D22">
            <v>16.565925986518401</v>
          </cell>
          <cell r="E22">
            <v>1.21180878641383E-2</v>
          </cell>
          <cell r="F22">
            <v>8.7313225685107895E-2</v>
          </cell>
          <cell r="H22">
            <v>4.5097636407135197E-2</v>
          </cell>
          <cell r="I22">
            <v>1.1407771294226899E-3</v>
          </cell>
          <cell r="J22">
            <v>2.2915109804785301</v>
          </cell>
          <cell r="K22">
            <v>9.9860411804510593E-2</v>
          </cell>
          <cell r="L22">
            <v>13.7617835724611</v>
          </cell>
          <cell r="M22">
            <v>7.54480382137716</v>
          </cell>
          <cell r="N22">
            <v>4.4243902439024403</v>
          </cell>
          <cell r="O22">
            <v>-10.0769230769231</v>
          </cell>
          <cell r="P22">
            <v>1.5648158625024201E-2</v>
          </cell>
          <cell r="Q22">
            <v>1.1172191014686699E-2</v>
          </cell>
          <cell r="R22">
            <v>1.47189187062773E-2</v>
          </cell>
          <cell r="S22">
            <v>1.4006347192286199</v>
          </cell>
        </row>
        <row r="23">
          <cell r="C23" t="str">
            <v>F6_ICE_5_DOC_B_Sem</v>
          </cell>
          <cell r="D23">
            <v>16.565925986518401</v>
          </cell>
          <cell r="E23">
            <v>1.21180878641383E-2</v>
          </cell>
          <cell r="F23">
            <v>8.7313225685107895E-2</v>
          </cell>
          <cell r="H23">
            <v>4.5097636407135197E-2</v>
          </cell>
          <cell r="I23">
            <v>1.1407771294226899E-3</v>
          </cell>
          <cell r="J23">
            <v>2.2915109804785301</v>
          </cell>
          <cell r="L23">
            <v>13.7617835724611</v>
          </cell>
          <cell r="M23">
            <v>7.54480382137716</v>
          </cell>
          <cell r="N23">
            <v>4.4243902439024403</v>
          </cell>
          <cell r="O23">
            <v>-10.0769230769231</v>
          </cell>
          <cell r="P23">
            <v>1.5648158625024201E-2</v>
          </cell>
          <cell r="Q23">
            <v>1.1172191014686699E-2</v>
          </cell>
          <cell r="R23">
            <v>1.47189187062773E-2</v>
          </cell>
          <cell r="S23">
            <v>1.4006347192286199</v>
          </cell>
        </row>
        <row r="24">
          <cell r="C24" t="str">
            <v>F6_ICE_5_DOC_B_Sem</v>
          </cell>
          <cell r="D24">
            <v>16.565925986518401</v>
          </cell>
          <cell r="E24">
            <v>1.21180878641383E-2</v>
          </cell>
          <cell r="F24">
            <v>8.7313225685107895E-2</v>
          </cell>
          <cell r="H24">
            <v>4.5097636407135197E-2</v>
          </cell>
          <cell r="I24">
            <v>1.1407771294226899E-3</v>
          </cell>
          <cell r="K24">
            <v>9.9860411804510593E-2</v>
          </cell>
          <cell r="L24">
            <v>13.7617835724611</v>
          </cell>
          <cell r="M24">
            <v>7.54480382137716</v>
          </cell>
          <cell r="N24">
            <v>4.4243902439024403</v>
          </cell>
          <cell r="O24">
            <v>-10.0769230769231</v>
          </cell>
          <cell r="P24">
            <v>1.5648158625024201E-2</v>
          </cell>
          <cell r="Q24">
            <v>1.1172191014686699E-2</v>
          </cell>
          <cell r="R24">
            <v>1.47189187062773E-2</v>
          </cell>
          <cell r="S24">
            <v>1.4006347192286199</v>
          </cell>
        </row>
        <row r="25">
          <cell r="C25" t="str">
            <v>F6_ICE_5_DOC_B_Sem</v>
          </cell>
          <cell r="D25">
            <v>16.565925986518401</v>
          </cell>
          <cell r="E25">
            <v>1.21180878641383E-2</v>
          </cell>
          <cell r="F25">
            <v>8.7313225685107895E-2</v>
          </cell>
          <cell r="H25">
            <v>4.5097636407135197E-2</v>
          </cell>
          <cell r="I25">
            <v>1.1407771294226899E-3</v>
          </cell>
          <cell r="L25">
            <v>13.7617835724611</v>
          </cell>
          <cell r="M25">
            <v>7.54480382137716</v>
          </cell>
          <cell r="N25">
            <v>4.4243902439024403</v>
          </cell>
          <cell r="O25">
            <v>-10.0769230769231</v>
          </cell>
          <cell r="P25">
            <v>1.5648158625024201E-2</v>
          </cell>
          <cell r="Q25">
            <v>1.1172191014686699E-2</v>
          </cell>
          <cell r="R25">
            <v>1.47189187062773E-2</v>
          </cell>
          <cell r="S25">
            <v>1.4006347192286199</v>
          </cell>
        </row>
        <row r="26">
          <cell r="C26" t="str">
            <v>F6_ICE_5_DOC_B_Sem</v>
          </cell>
          <cell r="E26">
            <v>6.6977401211850904E-2</v>
          </cell>
          <cell r="F26">
            <v>0.15292065427422599</v>
          </cell>
          <cell r="G26">
            <v>4.1606258369131202E-18</v>
          </cell>
          <cell r="H26">
            <v>7.6910585335284096E-2</v>
          </cell>
          <cell r="I26">
            <v>9.1357702599879093E-3</v>
          </cell>
          <cell r="J26">
            <v>2.2915109804785301</v>
          </cell>
          <cell r="L26">
            <v>13.7617835724611</v>
          </cell>
          <cell r="M26">
            <v>7.54480382137716</v>
          </cell>
          <cell r="N26">
            <v>4.4243902439024403</v>
          </cell>
          <cell r="O26">
            <v>-10.0769230769231</v>
          </cell>
          <cell r="P26">
            <v>1.5648158625024201E-2</v>
          </cell>
          <cell r="Q26">
            <v>1.1172191014686699E-2</v>
          </cell>
          <cell r="R26">
            <v>1.47189187062773E-2</v>
          </cell>
          <cell r="S26">
            <v>1.4006347192286199</v>
          </cell>
        </row>
        <row r="27">
          <cell r="C27" t="str">
            <v>F6_ICE_5_DOC_B_Sem</v>
          </cell>
          <cell r="E27">
            <v>6.6977401211850904E-2</v>
          </cell>
          <cell r="F27">
            <v>0.15292065427422599</v>
          </cell>
          <cell r="G27">
            <v>4.1606258369131202E-18</v>
          </cell>
          <cell r="H27">
            <v>7.6910585335284096E-2</v>
          </cell>
          <cell r="I27">
            <v>9.1357702599879093E-3</v>
          </cell>
          <cell r="K27">
            <v>9.9860411804510593E-2</v>
          </cell>
          <cell r="L27">
            <v>13.7617835724611</v>
          </cell>
          <cell r="M27">
            <v>7.54480382137716</v>
          </cell>
          <cell r="N27">
            <v>4.4243902439024403</v>
          </cell>
          <cell r="O27">
            <v>-10.0769230769231</v>
          </cell>
          <cell r="P27">
            <v>1.5648158625024201E-2</v>
          </cell>
          <cell r="Q27">
            <v>1.1172191014686699E-2</v>
          </cell>
          <cell r="R27">
            <v>1.47189187062773E-2</v>
          </cell>
          <cell r="S27">
            <v>1.4006347192286199</v>
          </cell>
        </row>
        <row r="28">
          <cell r="C28" t="str">
            <v>F6_ICE_5_DOC_B_Sem</v>
          </cell>
          <cell r="E28">
            <v>6.6977401211850904E-2</v>
          </cell>
          <cell r="F28">
            <v>0.15292065427422599</v>
          </cell>
          <cell r="G28">
            <v>4.1606258369131202E-18</v>
          </cell>
          <cell r="H28">
            <v>7.6910585335284096E-2</v>
          </cell>
          <cell r="I28">
            <v>9.1357702599879093E-3</v>
          </cell>
          <cell r="L28">
            <v>13.7617835724611</v>
          </cell>
          <cell r="M28">
            <v>7.54480382137716</v>
          </cell>
          <cell r="N28">
            <v>4.4243902439024403</v>
          </cell>
          <cell r="O28">
            <v>-10.0769230769231</v>
          </cell>
          <cell r="P28">
            <v>1.5648158625024201E-2</v>
          </cell>
          <cell r="Q28">
            <v>1.1172191014686699E-2</v>
          </cell>
          <cell r="R28">
            <v>1.47189187062773E-2</v>
          </cell>
          <cell r="S28">
            <v>1.4006347192286199</v>
          </cell>
        </row>
        <row r="29">
          <cell r="C29" t="str">
            <v>F6_ICE_5_DOC_B_Sem</v>
          </cell>
          <cell r="E29">
            <v>6.6977401211850904E-2</v>
          </cell>
          <cell r="F29">
            <v>0.15292065427422599</v>
          </cell>
          <cell r="G29">
            <v>4.1606258369131202E-18</v>
          </cell>
          <cell r="H29">
            <v>7.6910585335284096E-2</v>
          </cell>
          <cell r="I29">
            <v>9.1357702599879093E-3</v>
          </cell>
          <cell r="J29">
            <v>2.2915109804785301</v>
          </cell>
          <cell r="K29">
            <v>9.9860411804510593E-2</v>
          </cell>
          <cell r="L29">
            <v>13.7617835724611</v>
          </cell>
          <cell r="M29">
            <v>7.54480382137716</v>
          </cell>
          <cell r="N29">
            <v>4.4243902439024403</v>
          </cell>
          <cell r="O29">
            <v>-10.0769230769231</v>
          </cell>
          <cell r="P29">
            <v>1.5648158625024201E-2</v>
          </cell>
          <cell r="Q29">
            <v>1.1172191014686699E-2</v>
          </cell>
          <cell r="R29">
            <v>1.47189187062773E-2</v>
          </cell>
          <cell r="S29">
            <v>1.4006347192286199</v>
          </cell>
        </row>
        <row r="30">
          <cell r="C30" t="str">
            <v>F6_ICE_5_DOC_B_Sem</v>
          </cell>
          <cell r="E30">
            <v>1.21180878641383E-2</v>
          </cell>
          <cell r="F30">
            <v>8.7313225685107895E-2</v>
          </cell>
          <cell r="H30">
            <v>4.5097636407135197E-2</v>
          </cell>
          <cell r="I30">
            <v>1.1407771294226899E-3</v>
          </cell>
          <cell r="J30">
            <v>2.2915109804785301</v>
          </cell>
          <cell r="L30">
            <v>13.7617835724611</v>
          </cell>
          <cell r="M30">
            <v>7.54480382137716</v>
          </cell>
          <cell r="N30">
            <v>4.4243902439024403</v>
          </cell>
          <cell r="O30">
            <v>-10.0769230769231</v>
          </cell>
          <cell r="P30">
            <v>1.5648158625024201E-2</v>
          </cell>
          <cell r="Q30">
            <v>1.1172191014686699E-2</v>
          </cell>
          <cell r="R30">
            <v>1.47189187062773E-2</v>
          </cell>
          <cell r="S30">
            <v>1.4006347192286199</v>
          </cell>
        </row>
        <row r="31">
          <cell r="C31" t="str">
            <v>F6_ICE_5_DOC_B_Sem</v>
          </cell>
          <cell r="E31">
            <v>1.21180878641383E-2</v>
          </cell>
          <cell r="F31">
            <v>8.7313225685107895E-2</v>
          </cell>
          <cell r="H31">
            <v>4.5097636407135197E-2</v>
          </cell>
          <cell r="I31">
            <v>1.1407771294226899E-3</v>
          </cell>
          <cell r="K31">
            <v>9.9860411804510593E-2</v>
          </cell>
          <cell r="L31">
            <v>13.7617835724611</v>
          </cell>
          <cell r="M31">
            <v>7.54480382137716</v>
          </cell>
          <cell r="N31">
            <v>4.4243902439024403</v>
          </cell>
          <cell r="O31">
            <v>-10.0769230769231</v>
          </cell>
          <cell r="P31">
            <v>1.5648158625024201E-2</v>
          </cell>
          <cell r="Q31">
            <v>1.1172191014686699E-2</v>
          </cell>
          <cell r="R31">
            <v>1.47189187062773E-2</v>
          </cell>
          <cell r="S31">
            <v>1.4006347192286199</v>
          </cell>
        </row>
        <row r="32">
          <cell r="C32" t="str">
            <v>F6_ICE_5_DOC_B_Sem</v>
          </cell>
          <cell r="E32">
            <v>1.21180878641383E-2</v>
          </cell>
          <cell r="F32">
            <v>8.7313225685107895E-2</v>
          </cell>
          <cell r="H32">
            <v>4.5097636407135197E-2</v>
          </cell>
          <cell r="I32">
            <v>1.1407771294226899E-3</v>
          </cell>
          <cell r="L32">
            <v>13.7617835724611</v>
          </cell>
          <cell r="M32">
            <v>7.54480382137716</v>
          </cell>
          <cell r="N32">
            <v>4.4243902439024403</v>
          </cell>
          <cell r="O32">
            <v>-10.0769230769231</v>
          </cell>
          <cell r="P32">
            <v>1.5648158625024201E-2</v>
          </cell>
          <cell r="Q32">
            <v>1.1172191014686699E-2</v>
          </cell>
          <cell r="R32">
            <v>1.47189187062773E-2</v>
          </cell>
          <cell r="S32">
            <v>1.4006347192286199</v>
          </cell>
        </row>
        <row r="33">
          <cell r="C33" t="str">
            <v>F6_ICE_5_DOC_B_Sem</v>
          </cell>
          <cell r="E33">
            <v>1.21180878641383E-2</v>
          </cell>
          <cell r="F33">
            <v>8.7313225685107895E-2</v>
          </cell>
          <cell r="H33">
            <v>4.5097636407135197E-2</v>
          </cell>
          <cell r="I33">
            <v>1.1407771294226899E-3</v>
          </cell>
          <cell r="J33">
            <v>2.2915109804785301</v>
          </cell>
          <cell r="K33">
            <v>9.9860411804510593E-2</v>
          </cell>
          <cell r="L33">
            <v>13.7617835724611</v>
          </cell>
          <cell r="M33">
            <v>7.54480382137716</v>
          </cell>
          <cell r="N33">
            <v>4.4243902439024403</v>
          </cell>
          <cell r="O33">
            <v>-10.0769230769231</v>
          </cell>
          <cell r="P33">
            <v>1.5648158625024201E-2</v>
          </cell>
          <cell r="Q33">
            <v>1.1172191014686699E-2</v>
          </cell>
          <cell r="R33">
            <v>1.47189187062773E-2</v>
          </cell>
          <cell r="S33">
            <v>1.4006347192286199</v>
          </cell>
        </row>
        <row r="34">
          <cell r="C34" t="str">
            <v>F6_ICE_6_DOC_A_Sem</v>
          </cell>
          <cell r="E34">
            <v>1.6186964280876699E-2</v>
          </cell>
          <cell r="F34">
            <v>0.12906190842255699</v>
          </cell>
          <cell r="H34">
            <v>5.94600910884324E-2</v>
          </cell>
          <cell r="I34">
            <v>3.7236358141114999E-3</v>
          </cell>
          <cell r="L34">
            <v>8.7816209570425308</v>
          </cell>
          <cell r="M34">
            <v>4.9593297026724104</v>
          </cell>
          <cell r="N34">
            <v>4.3228556206712803</v>
          </cell>
          <cell r="O34">
            <v>-6.2966101694915304</v>
          </cell>
          <cell r="P34">
            <v>1.4989754484726701E-2</v>
          </cell>
          <cell r="Q34">
            <v>1.0951606498559301E-2</v>
          </cell>
          <cell r="R34">
            <v>1.43179687684814E-2</v>
          </cell>
          <cell r="S34">
            <v>1.3687265413251</v>
          </cell>
        </row>
        <row r="35">
          <cell r="C35" t="str">
            <v>F6_ICE_7_DOC_A_Sem</v>
          </cell>
          <cell r="D35">
            <v>8.1209199717572105</v>
          </cell>
          <cell r="E35">
            <v>0.107578884226776</v>
          </cell>
          <cell r="F35">
            <v>0.395726965332869</v>
          </cell>
          <cell r="G35">
            <v>1.7298852831785901E-2</v>
          </cell>
          <cell r="H35">
            <v>0.16793127196487501</v>
          </cell>
          <cell r="I35">
            <v>5.42217918735588E-3</v>
          </cell>
          <cell r="K35">
            <v>1.2280138668143199E-16</v>
          </cell>
          <cell r="L35">
            <v>5.7126039688090398</v>
          </cell>
          <cell r="M35">
            <v>3.1567345155856499</v>
          </cell>
          <cell r="N35">
            <v>4.5393258426966296</v>
          </cell>
          <cell r="O35">
            <v>-1.7121771217712201</v>
          </cell>
          <cell r="P35">
            <v>1.63220791804797E-2</v>
          </cell>
          <cell r="Q35">
            <v>1.1582607570501899E-2</v>
          </cell>
          <cell r="R35">
            <v>1.45555543315369E-2</v>
          </cell>
          <cell r="S35">
            <v>1.4091886547246999</v>
          </cell>
        </row>
        <row r="36">
          <cell r="C36" t="str">
            <v>F6_ICE_7_DOC_B_Sem</v>
          </cell>
          <cell r="D36">
            <v>30.649848419697602</v>
          </cell>
          <cell r="E36">
            <v>0.193370747440895</v>
          </cell>
          <cell r="F36">
            <v>0.53987472167293005</v>
          </cell>
          <cell r="G36">
            <v>4.52716063549587E-2</v>
          </cell>
          <cell r="H36">
            <v>0.20104948706688</v>
          </cell>
          <cell r="I36">
            <v>3.6412359629034402E-3</v>
          </cell>
          <cell r="K36"/>
          <cell r="L36">
            <v>7.8386575380068697</v>
          </cell>
          <cell r="M36">
            <v>4.4538574513056304</v>
          </cell>
          <cell r="N36">
            <v>4.2052631578947404</v>
          </cell>
          <cell r="O36">
            <v>-3.7833333333333301</v>
          </cell>
          <cell r="P36">
            <v>1.5168340003963301E-2</v>
          </cell>
          <cell r="Q36">
            <v>1.07620757628218E-2</v>
          </cell>
          <cell r="R36">
            <v>1.3755164096883E-2</v>
          </cell>
          <cell r="S36">
            <v>1.4094251274798899</v>
          </cell>
        </row>
        <row r="37">
          <cell r="C37" t="str">
            <v>F6_ICE_8_DOC_A_Sem</v>
          </cell>
          <cell r="D37">
            <v>292.81948318354699</v>
          </cell>
          <cell r="E37">
            <v>3.8603506152696801E-3</v>
          </cell>
          <cell r="F37">
            <v>0.18906657978899899</v>
          </cell>
          <cell r="H37">
            <v>0.12393246870598799</v>
          </cell>
          <cell r="I37"/>
          <cell r="K37">
            <v>2.32905408691611E-17</v>
          </cell>
          <cell r="L37">
            <v>2.8299867261988698</v>
          </cell>
          <cell r="M37">
            <v>1.60961662691203</v>
          </cell>
          <cell r="N37">
            <v>4.7830882352941204</v>
          </cell>
          <cell r="O37">
            <v>-2.17441860465116</v>
          </cell>
          <cell r="P37">
            <v>1.70691965605035E-2</v>
          </cell>
          <cell r="Q37">
            <v>1.37936503632983E-2</v>
          </cell>
          <cell r="R37">
            <v>1.56264906147493E-2</v>
          </cell>
          <cell r="S37">
            <v>1.2374676833857401</v>
          </cell>
        </row>
        <row r="38">
          <cell r="C38" t="str">
            <v>F6_ICE_8_DOC_B_Sem</v>
          </cell>
          <cell r="D38">
            <v>572.76964610375603</v>
          </cell>
          <cell r="E38">
            <v>1.2053829883598201E-3</v>
          </cell>
          <cell r="F38">
            <v>0.20440851603694901</v>
          </cell>
          <cell r="H38">
            <v>0.10982191819204</v>
          </cell>
          <cell r="I38">
            <v>8.8817841970012504E-16</v>
          </cell>
          <cell r="K38">
            <v>4.0929527885784801E-16</v>
          </cell>
          <cell r="L38">
            <v>2.92099366082673</v>
          </cell>
          <cell r="M38">
            <v>1.6545718596800101</v>
          </cell>
          <cell r="N38">
            <v>4.9834254143646399</v>
          </cell>
          <cell r="O38">
            <v>-0.48235294117647098</v>
          </cell>
          <cell r="P38">
            <v>1.5386919261128E-2</v>
          </cell>
          <cell r="Q38">
            <v>1.33932298859782E-2</v>
          </cell>
          <cell r="R38">
            <v>1.7827432691735302E-2</v>
          </cell>
          <cell r="S38">
            <v>1.14885799707187</v>
          </cell>
        </row>
        <row r="39">
          <cell r="C39" t="str">
            <v>F6_SUP_7_DOC_B_Sem</v>
          </cell>
          <cell r="E39">
            <v>4.0606449657669703E-3</v>
          </cell>
          <cell r="G39">
            <v>4.2351647362715002E-21</v>
          </cell>
          <cell r="H39">
            <v>4.7729849928401802E-4</v>
          </cell>
          <cell r="I39">
            <v>1.3280990568453901E-3</v>
          </cell>
          <cell r="K39">
            <v>1.45084579433153E-18</v>
          </cell>
          <cell r="L39">
            <v>3.08436755552012</v>
          </cell>
          <cell r="M39">
            <v>1.67979064879375</v>
          </cell>
          <cell r="N39">
            <v>4.7302631578947398</v>
          </cell>
          <cell r="O39">
            <v>-1.17924528301887</v>
          </cell>
          <cell r="P39">
            <v>1.58884252434786E-2</v>
          </cell>
          <cell r="Q39">
            <v>1.2989784237153801E-2</v>
          </cell>
          <cell r="R39">
            <v>1.85162836948345E-2</v>
          </cell>
          <cell r="S39">
            <v>1.22314774082498</v>
          </cell>
        </row>
        <row r="40">
          <cell r="C40" t="str">
            <v>F6_SUP_7_DOC_A_Sem</v>
          </cell>
          <cell r="E40">
            <v>1.42275065359121E-22</v>
          </cell>
          <cell r="F40">
            <v>1.42275065359121E-22</v>
          </cell>
          <cell r="H40">
            <v>5.4210108624276E-21</v>
          </cell>
          <cell r="I40"/>
          <cell r="L40">
            <v>1.6479930451286</v>
          </cell>
          <cell r="M40">
            <v>0.86511411351061995</v>
          </cell>
          <cell r="N40">
            <v>4.5963302752293602</v>
          </cell>
          <cell r="O40">
            <v>-17.6666666666667</v>
          </cell>
          <cell r="P40">
            <v>1.61976652330704E-2</v>
          </cell>
          <cell r="Q40">
            <v>1.51187336075903E-2</v>
          </cell>
          <cell r="R40">
            <v>1.5443013957077201E-2</v>
          </cell>
          <cell r="S40">
            <v>1.0713638888999599</v>
          </cell>
        </row>
        <row r="41">
          <cell r="C41" t="str">
            <v>F6_SUP_5_DOC_B_Sem</v>
          </cell>
          <cell r="E41">
            <v>8.2228223139205203E-7</v>
          </cell>
          <cell r="F41">
            <v>1.32348898008484E-23</v>
          </cell>
          <cell r="G41">
            <v>2.5642598989143899E-23</v>
          </cell>
          <cell r="H41"/>
          <cell r="I41">
            <v>3.9979955110403E-19</v>
          </cell>
          <cell r="L41">
            <v>3.5448845741189299</v>
          </cell>
          <cell r="M41">
            <v>1.7718940525135101</v>
          </cell>
          <cell r="N41">
            <v>6.2099236641221403</v>
          </cell>
          <cell r="O41">
            <v>-0.366863905325444</v>
          </cell>
          <cell r="P41">
            <v>1.74647900221729E-2</v>
          </cell>
          <cell r="Q41">
            <v>1.8062500106046799E-2</v>
          </cell>
          <cell r="R41">
            <v>2.35315944162207E-2</v>
          </cell>
          <cell r="S41">
            <v>0.96690878447808304</v>
          </cell>
        </row>
        <row r="42">
          <cell r="C42" t="str">
            <v>F6_SUP_5_DOC_B_Sem</v>
          </cell>
          <cell r="E42"/>
          <cell r="F42"/>
          <cell r="H42">
            <v>1.9142944607947099E-20</v>
          </cell>
          <cell r="I42">
            <v>3.04931861011548E-20</v>
          </cell>
          <cell r="L42">
            <v>3.5448845741189299</v>
          </cell>
          <cell r="M42">
            <v>1.7718940525135101</v>
          </cell>
          <cell r="N42">
            <v>6.2099236641221403</v>
          </cell>
          <cell r="O42">
            <v>-0.366863905325444</v>
          </cell>
          <cell r="P42">
            <v>1.74647900221729E-2</v>
          </cell>
          <cell r="Q42">
            <v>1.8062500106046799E-2</v>
          </cell>
          <cell r="R42">
            <v>2.35315944162207E-2</v>
          </cell>
          <cell r="S42">
            <v>0.96690878447808304</v>
          </cell>
        </row>
        <row r="43">
          <cell r="C43" t="str">
            <v>F6_SUP_5_DOC_B_Sem</v>
          </cell>
          <cell r="E43">
            <v>8.2228223139205203E-7</v>
          </cell>
          <cell r="F43">
            <v>1.32348898008484E-23</v>
          </cell>
          <cell r="G43">
            <v>2.5642598989143899E-23</v>
          </cell>
          <cell r="H43"/>
          <cell r="I43">
            <v>3.9979955110403E-19</v>
          </cell>
          <cell r="L43">
            <v>3.5448845741189299</v>
          </cell>
          <cell r="M43">
            <v>1.7718940525135101</v>
          </cell>
          <cell r="N43">
            <v>6.2099236641221403</v>
          </cell>
          <cell r="O43">
            <v>-0.366863905325444</v>
          </cell>
          <cell r="P43">
            <v>1.74647900221729E-2</v>
          </cell>
          <cell r="Q43">
            <v>1.8062500106046799E-2</v>
          </cell>
          <cell r="R43">
            <v>2.35315944162207E-2</v>
          </cell>
          <cell r="S43">
            <v>0.96690878447808304</v>
          </cell>
        </row>
        <row r="44">
          <cell r="C44" t="str">
            <v>F6_SUP_5_DOC_B_Sem</v>
          </cell>
          <cell r="E44">
            <v>8.2228223139205203E-7</v>
          </cell>
          <cell r="F44">
            <v>1.32348898008484E-23</v>
          </cell>
          <cell r="G44">
            <v>2.5642598989143899E-23</v>
          </cell>
          <cell r="H44"/>
          <cell r="I44">
            <v>3.9979955110403E-19</v>
          </cell>
          <cell r="L44">
            <v>3.5448845741189299</v>
          </cell>
          <cell r="M44">
            <v>1.7718940525135101</v>
          </cell>
          <cell r="N44">
            <v>6.2099236641221403</v>
          </cell>
          <cell r="O44">
            <v>-0.366863905325444</v>
          </cell>
          <cell r="P44">
            <v>1.74647900221729E-2</v>
          </cell>
          <cell r="Q44">
            <v>1.8062500106046799E-2</v>
          </cell>
          <cell r="R44">
            <v>2.35315944162207E-2</v>
          </cell>
          <cell r="S44">
            <v>0.96690878447808304</v>
          </cell>
        </row>
        <row r="45">
          <cell r="C45" t="str">
            <v>F6_SUP_5_DOC_B_Sem</v>
          </cell>
          <cell r="E45"/>
          <cell r="F45"/>
          <cell r="H45">
            <v>1.9142944607947099E-20</v>
          </cell>
          <cell r="I45">
            <v>3.04931861011548E-20</v>
          </cell>
          <cell r="L45">
            <v>3.5448845741189299</v>
          </cell>
          <cell r="M45">
            <v>1.7718940525135101</v>
          </cell>
          <cell r="N45">
            <v>6.2099236641221403</v>
          </cell>
          <cell r="O45">
            <v>-0.366863905325444</v>
          </cell>
          <cell r="P45">
            <v>1.74647900221729E-2</v>
          </cell>
          <cell r="Q45">
            <v>1.8062500106046799E-2</v>
          </cell>
          <cell r="R45">
            <v>2.35315944162207E-2</v>
          </cell>
          <cell r="S45">
            <v>0.96690878447808304</v>
          </cell>
        </row>
        <row r="46">
          <cell r="C46" t="str">
            <v>F6_SUP_5_DOC_B_Sem</v>
          </cell>
          <cell r="E46">
            <v>8.2228223139205203E-7</v>
          </cell>
          <cell r="F46">
            <v>1.32348898008484E-23</v>
          </cell>
          <cell r="G46">
            <v>2.5642598989143899E-23</v>
          </cell>
          <cell r="H46"/>
          <cell r="I46">
            <v>3.9979955110403E-19</v>
          </cell>
          <cell r="L46">
            <v>3.5448845741189299</v>
          </cell>
          <cell r="M46">
            <v>1.7718940525135101</v>
          </cell>
          <cell r="N46">
            <v>6.2099236641221403</v>
          </cell>
          <cell r="O46">
            <v>-0.366863905325444</v>
          </cell>
          <cell r="P46">
            <v>1.74647900221729E-2</v>
          </cell>
          <cell r="Q46">
            <v>1.8062500106046799E-2</v>
          </cell>
          <cell r="R46">
            <v>2.35315944162207E-2</v>
          </cell>
          <cell r="S46">
            <v>0.96690878447808304</v>
          </cell>
        </row>
        <row r="47">
          <cell r="C47" t="str">
            <v>F6_SUP_5_DOC_B_Sem</v>
          </cell>
          <cell r="E47"/>
          <cell r="F47"/>
          <cell r="H47">
            <v>1.9142944607947099E-20</v>
          </cell>
          <cell r="I47">
            <v>3.04931861011548E-20</v>
          </cell>
          <cell r="L47">
            <v>3.5448845741189299</v>
          </cell>
          <cell r="M47">
            <v>1.7718940525135101</v>
          </cell>
          <cell r="N47">
            <v>6.2099236641221403</v>
          </cell>
          <cell r="O47">
            <v>-0.366863905325444</v>
          </cell>
          <cell r="P47">
            <v>1.74647900221729E-2</v>
          </cell>
          <cell r="Q47">
            <v>1.8062500106046799E-2</v>
          </cell>
          <cell r="R47">
            <v>2.35315944162207E-2</v>
          </cell>
          <cell r="S47">
            <v>0.96690878447808304</v>
          </cell>
        </row>
        <row r="48">
          <cell r="C48" t="str">
            <v>F6_SUP_5_DOC_B_Sem</v>
          </cell>
          <cell r="E48"/>
          <cell r="F48"/>
          <cell r="H48">
            <v>1.9142944607947099E-20</v>
          </cell>
          <cell r="I48">
            <v>3.04931861011548E-20</v>
          </cell>
          <cell r="L48">
            <v>3.5448845741189299</v>
          </cell>
          <cell r="M48">
            <v>1.7718940525135101</v>
          </cell>
          <cell r="N48">
            <v>6.2099236641221403</v>
          </cell>
          <cell r="O48">
            <v>-0.366863905325444</v>
          </cell>
          <cell r="P48">
            <v>1.74647900221729E-2</v>
          </cell>
          <cell r="Q48">
            <v>1.8062500106046799E-2</v>
          </cell>
          <cell r="R48">
            <v>2.35315944162207E-2</v>
          </cell>
          <cell r="S48">
            <v>0.96690878447808304</v>
          </cell>
        </row>
        <row r="49">
          <cell r="C49" t="str">
            <v>F6_SUP_5_DOC_B_Sem</v>
          </cell>
          <cell r="E49"/>
          <cell r="F49"/>
          <cell r="H49">
            <v>1.9142944607947099E-20</v>
          </cell>
          <cell r="I49">
            <v>3.04931861011548E-20</v>
          </cell>
          <cell r="L49">
            <v>3.5448845741189299</v>
          </cell>
          <cell r="M49">
            <v>1.7718940525135101</v>
          </cell>
          <cell r="N49">
            <v>6.2099236641221403</v>
          </cell>
          <cell r="O49">
            <v>-0.366863905325444</v>
          </cell>
          <cell r="P49">
            <v>1.74647900221729E-2</v>
          </cell>
          <cell r="Q49">
            <v>1.8062500106046799E-2</v>
          </cell>
          <cell r="R49">
            <v>2.35315944162207E-2</v>
          </cell>
          <cell r="S49">
            <v>0.96690878447808304</v>
          </cell>
        </row>
        <row r="50">
          <cell r="C50" t="str">
            <v>F6_SUP_5_DOC_B_Sem</v>
          </cell>
          <cell r="E50"/>
          <cell r="F50"/>
          <cell r="H50">
            <v>1.9142944607947099E-20</v>
          </cell>
          <cell r="I50">
            <v>3.04931861011548E-20</v>
          </cell>
          <cell r="L50">
            <v>3.5448845741189299</v>
          </cell>
          <cell r="M50">
            <v>1.7718940525135101</v>
          </cell>
          <cell r="N50">
            <v>6.2099236641221403</v>
          </cell>
          <cell r="O50">
            <v>-0.366863905325444</v>
          </cell>
          <cell r="P50">
            <v>1.74647900221729E-2</v>
          </cell>
          <cell r="Q50">
            <v>1.8062500106046799E-2</v>
          </cell>
          <cell r="R50">
            <v>2.35315944162207E-2</v>
          </cell>
          <cell r="S50">
            <v>0.96690878447808304</v>
          </cell>
        </row>
        <row r="51">
          <cell r="C51" t="str">
            <v>F6_SUP_5_DOC_B_Sem</v>
          </cell>
          <cell r="E51"/>
          <cell r="F51"/>
          <cell r="H51">
            <v>1.9142944607947099E-20</v>
          </cell>
          <cell r="I51">
            <v>3.04931861011548E-20</v>
          </cell>
          <cell r="L51">
            <v>3.5448845741189299</v>
          </cell>
          <cell r="M51">
            <v>1.7718940525135101</v>
          </cell>
          <cell r="N51">
            <v>6.2099236641221403</v>
          </cell>
          <cell r="O51">
            <v>-0.366863905325444</v>
          </cell>
          <cell r="P51">
            <v>1.74647900221729E-2</v>
          </cell>
          <cell r="Q51">
            <v>1.8062500106046799E-2</v>
          </cell>
          <cell r="R51">
            <v>2.35315944162207E-2</v>
          </cell>
          <cell r="S51">
            <v>0.96690878447808304</v>
          </cell>
        </row>
        <row r="52">
          <cell r="C52" t="str">
            <v>F6_SUP_5_DOC_B_Sem</v>
          </cell>
          <cell r="E52"/>
          <cell r="F52"/>
          <cell r="H52">
            <v>1.9142944607947099E-20</v>
          </cell>
          <cell r="I52">
            <v>3.04931861011548E-20</v>
          </cell>
          <cell r="L52">
            <v>3.5448845741189299</v>
          </cell>
          <cell r="M52">
            <v>1.7718940525135101</v>
          </cell>
          <cell r="N52">
            <v>6.2099236641221403</v>
          </cell>
          <cell r="O52">
            <v>-0.366863905325444</v>
          </cell>
          <cell r="P52">
            <v>1.74647900221729E-2</v>
          </cell>
          <cell r="Q52">
            <v>1.8062500106046799E-2</v>
          </cell>
          <cell r="R52">
            <v>2.35315944162207E-2</v>
          </cell>
          <cell r="S52">
            <v>0.96690878447808304</v>
          </cell>
        </row>
        <row r="53">
          <cell r="C53" t="str">
            <v>F6_SUP_5_DOC_B_Sem</v>
          </cell>
          <cell r="E53">
            <v>8.2228223139205203E-7</v>
          </cell>
          <cell r="F53">
            <v>1.32348898008484E-23</v>
          </cell>
          <cell r="G53">
            <v>2.5642598989143899E-23</v>
          </cell>
          <cell r="H53"/>
          <cell r="I53">
            <v>3.9979955110403E-19</v>
          </cell>
          <cell r="L53">
            <v>3.5448845741189299</v>
          </cell>
          <cell r="M53">
            <v>1.7718940525135101</v>
          </cell>
          <cell r="N53">
            <v>6.2099236641221403</v>
          </cell>
          <cell r="O53">
            <v>-0.366863905325444</v>
          </cell>
          <cell r="P53">
            <v>1.74647900221729E-2</v>
          </cell>
          <cell r="Q53">
            <v>1.8062500106046799E-2</v>
          </cell>
          <cell r="R53">
            <v>2.35315944162207E-2</v>
          </cell>
          <cell r="S53">
            <v>0.96690878447808304</v>
          </cell>
        </row>
        <row r="54">
          <cell r="C54" t="str">
            <v>F6_SUP_5_DOC_B_Sem</v>
          </cell>
          <cell r="E54">
            <v>8.2228223139205203E-7</v>
          </cell>
          <cell r="F54">
            <v>1.32348898008484E-23</v>
          </cell>
          <cell r="G54">
            <v>2.5642598989143899E-23</v>
          </cell>
          <cell r="H54"/>
          <cell r="I54">
            <v>3.9979955110403E-19</v>
          </cell>
          <cell r="L54">
            <v>3.5448845741189299</v>
          </cell>
          <cell r="M54">
            <v>1.7718940525135101</v>
          </cell>
          <cell r="N54">
            <v>6.2099236641221403</v>
          </cell>
          <cell r="O54">
            <v>-0.366863905325444</v>
          </cell>
          <cell r="P54">
            <v>1.74647900221729E-2</v>
          </cell>
          <cell r="Q54">
            <v>1.8062500106046799E-2</v>
          </cell>
          <cell r="R54">
            <v>2.35315944162207E-2</v>
          </cell>
          <cell r="S54">
            <v>0.96690878447808304</v>
          </cell>
        </row>
        <row r="55">
          <cell r="C55" t="str">
            <v>F6_SUP_5_DOC_B_Sem</v>
          </cell>
          <cell r="E55">
            <v>8.2228223139205203E-7</v>
          </cell>
          <cell r="F55">
            <v>1.32348898008484E-23</v>
          </cell>
          <cell r="G55">
            <v>2.5642598989143899E-23</v>
          </cell>
          <cell r="H55"/>
          <cell r="I55">
            <v>3.9979955110403E-19</v>
          </cell>
          <cell r="L55">
            <v>3.5448845741189299</v>
          </cell>
          <cell r="M55">
            <v>1.7718940525135101</v>
          </cell>
          <cell r="N55">
            <v>6.2099236641221403</v>
          </cell>
          <cell r="O55">
            <v>-0.366863905325444</v>
          </cell>
          <cell r="P55">
            <v>1.74647900221729E-2</v>
          </cell>
          <cell r="Q55">
            <v>1.8062500106046799E-2</v>
          </cell>
          <cell r="R55">
            <v>2.35315944162207E-2</v>
          </cell>
          <cell r="S55">
            <v>0.96690878447808304</v>
          </cell>
        </row>
        <row r="56">
          <cell r="C56" t="str">
            <v>F6_SUP_5_DOC_B_Sem</v>
          </cell>
          <cell r="E56">
            <v>8.2228223139205203E-7</v>
          </cell>
          <cell r="F56">
            <v>1.32348898008484E-23</v>
          </cell>
          <cell r="G56">
            <v>2.5642598989143899E-23</v>
          </cell>
          <cell r="H56"/>
          <cell r="I56">
            <v>3.9979955110403E-19</v>
          </cell>
          <cell r="L56">
            <v>3.5448845741189299</v>
          </cell>
          <cell r="M56">
            <v>1.7718940525135101</v>
          </cell>
          <cell r="N56">
            <v>6.2099236641221403</v>
          </cell>
          <cell r="O56">
            <v>-0.366863905325444</v>
          </cell>
          <cell r="P56">
            <v>1.74647900221729E-2</v>
          </cell>
          <cell r="Q56">
            <v>1.8062500106046799E-2</v>
          </cell>
          <cell r="R56">
            <v>2.35315944162207E-2</v>
          </cell>
          <cell r="S56">
            <v>0.96690878447808304</v>
          </cell>
        </row>
        <row r="57">
          <cell r="C57" t="str">
            <v>F6_SUP_5_DOC_A_Sem</v>
          </cell>
          <cell r="H57">
            <v>1.6559494118821699E-20</v>
          </cell>
          <cell r="I57"/>
          <cell r="L57">
            <v>3.4385270722044399</v>
          </cell>
          <cell r="M57">
            <v>1.80369165617867</v>
          </cell>
          <cell r="N57">
            <v>4.7113402061855698</v>
          </cell>
          <cell r="O57">
            <v>-2.6428571428571401</v>
          </cell>
          <cell r="P57">
            <v>1.7357350749462701E-2</v>
          </cell>
          <cell r="Q57">
            <v>1.2837988404671799E-2</v>
          </cell>
          <cell r="R57">
            <v>1.49856659920478E-2</v>
          </cell>
          <cell r="S57">
            <v>1.3520304118008299</v>
          </cell>
        </row>
        <row r="58">
          <cell r="C58" t="str">
            <v>F6_SUP_4_DOC_B_Sem</v>
          </cell>
          <cell r="E58">
            <v>4.0256656985593297E-5</v>
          </cell>
          <cell r="H58">
            <v>2.81656520478686E-4</v>
          </cell>
          <cell r="I58">
            <v>1.40326539063396E-4</v>
          </cell>
          <cell r="L58">
            <v>3.2225226610997599</v>
          </cell>
          <cell r="M58">
            <v>1.61071309600393</v>
          </cell>
          <cell r="N58">
            <v>6.4663774403470704</v>
          </cell>
          <cell r="O58">
            <v>-0.43684210526315798</v>
          </cell>
          <cell r="P58">
            <v>1.8693729516865799E-2</v>
          </cell>
          <cell r="Q58">
            <v>1.7376102995105901E-2</v>
          </cell>
          <cell r="R58">
            <v>1.95848812961022E-2</v>
          </cell>
          <cell r="S58">
            <v>1.0758298061499201</v>
          </cell>
        </row>
        <row r="59">
          <cell r="C59" t="str">
            <v>F6_SUP_4_DOC_A_Sem</v>
          </cell>
          <cell r="E59"/>
          <cell r="F59"/>
          <cell r="H59">
            <v>2.2742834633778299E-20</v>
          </cell>
          <cell r="I59">
            <v>4.0657581468206398E-20</v>
          </cell>
          <cell r="L59">
            <v>1.68636946334516</v>
          </cell>
          <cell r="M59">
            <v>0.78836127707748505</v>
          </cell>
          <cell r="N59">
            <v>5.9844357976653697</v>
          </cell>
          <cell r="O59">
            <v>-0.56198347107437996</v>
          </cell>
          <cell r="P59">
            <v>2.0375678431109399E-2</v>
          </cell>
          <cell r="Q59">
            <v>1.72122109235021E-2</v>
          </cell>
          <cell r="R59">
            <v>2.1424228414719301E-2</v>
          </cell>
          <cell r="S59">
            <v>1.18379204866051</v>
          </cell>
        </row>
        <row r="60">
          <cell r="C60" t="str">
            <v>F6_SUP_3_DOC_B</v>
          </cell>
          <cell r="E60"/>
          <cell r="G60">
            <v>2.6469779601696897E-23</v>
          </cell>
          <cell r="H60">
            <v>2.00746808499268E-20</v>
          </cell>
          <cell r="I60">
            <v>1.9058241313221801E-19</v>
          </cell>
          <cell r="L60">
            <v>1.42760275765631</v>
          </cell>
          <cell r="M60">
            <v>0.66774967696827303</v>
          </cell>
          <cell r="N60">
            <v>7.875</v>
          </cell>
          <cell r="O60">
            <v>-0.11111111111111099</v>
          </cell>
          <cell r="P60">
            <v>2.03932296932328E-2</v>
          </cell>
          <cell r="Q60">
            <v>2.8234932603599001E-2</v>
          </cell>
          <cell r="R60">
            <v>4.7617032949859701E-2</v>
          </cell>
          <cell r="S60">
            <v>0.72226946596760699</v>
          </cell>
        </row>
        <row r="61">
          <cell r="C61" t="str">
            <v>F6_SUP_3_DOC_A_Sem</v>
          </cell>
          <cell r="G61">
            <v>1.6543612251060601E-24</v>
          </cell>
          <cell r="H61"/>
          <cell r="I61"/>
          <cell r="L61">
            <v>1.6490895142205</v>
          </cell>
          <cell r="M61">
            <v>0.77410717888276004</v>
          </cell>
          <cell r="N61">
            <v>8.3093922651933703</v>
          </cell>
          <cell r="O61">
            <v>-0.61538461538461497</v>
          </cell>
          <cell r="P61">
            <v>2.1918633094639799E-2</v>
          </cell>
          <cell r="Q61">
            <v>2.3387937903676399E-2</v>
          </cell>
          <cell r="R61">
            <v>9.0461909836338394E-2</v>
          </cell>
          <cell r="S61">
            <v>0.93717681246256401</v>
          </cell>
        </row>
        <row r="62">
          <cell r="C62" t="str">
            <v>F6_SUP_2_DOC_C_Sem</v>
          </cell>
          <cell r="E62">
            <v>8.4199314726550498E-7</v>
          </cell>
          <cell r="F62">
            <v>2.9778502051909002E-23</v>
          </cell>
          <cell r="G62"/>
          <cell r="H62"/>
          <cell r="I62"/>
          <cell r="O62">
            <v>-6.5310344827586198</v>
          </cell>
          <cell r="P62">
            <v>3.7772998846440198E-2</v>
          </cell>
          <cell r="Q62">
            <v>0</v>
          </cell>
          <cell r="R62">
            <v>1.1232833694313999</v>
          </cell>
        </row>
        <row r="63">
          <cell r="C63" t="str">
            <v>F6_SUP_2_DOC_B</v>
          </cell>
          <cell r="E63">
            <v>9.1862288825912696E-7</v>
          </cell>
          <cell r="G63"/>
          <cell r="H63">
            <v>0</v>
          </cell>
          <cell r="I63"/>
          <cell r="L63">
            <v>7.27507242476928</v>
          </cell>
          <cell r="M63">
            <v>6.58429689687107</v>
          </cell>
          <cell r="N63">
            <v>1.2816874027993801</v>
          </cell>
          <cell r="O63">
            <v>-15.4440677966102</v>
          </cell>
          <cell r="P63">
            <v>3.0738647823301299E-3</v>
          </cell>
          <cell r="Q63">
            <v>1.5444459946159701E-3</v>
          </cell>
          <cell r="R63">
            <v>8.7741403317061102E-3</v>
          </cell>
          <cell r="S63">
            <v>1.9902701635705</v>
          </cell>
        </row>
        <row r="64">
          <cell r="C64" t="str">
            <v>F6_SUP_2_DOC_A</v>
          </cell>
          <cell r="H64">
            <v>1.1451961673090299E-3</v>
          </cell>
          <cell r="I64">
            <v>1.43995601033231E-20</v>
          </cell>
          <cell r="L64">
            <v>3.1523486392180402</v>
          </cell>
          <cell r="M64">
            <v>1.60961662691203</v>
          </cell>
          <cell r="N64">
            <v>5.4971319311663498</v>
          </cell>
          <cell r="O64">
            <v>-0.25867507886435298</v>
          </cell>
          <cell r="P64">
            <v>1.7817837878808401E-2</v>
          </cell>
          <cell r="Q64">
            <v>1.5127773579114099E-2</v>
          </cell>
          <cell r="R64">
            <v>1.9175149464809499E-2</v>
          </cell>
          <cell r="S64">
            <v>1.1778228822388099</v>
          </cell>
        </row>
        <row r="65">
          <cell r="C65" t="str">
            <v>F6_SUP_1_DOC_B</v>
          </cell>
          <cell r="H65"/>
          <cell r="I65"/>
          <cell r="L65">
            <v>3.0207723481898099</v>
          </cell>
          <cell r="M65">
            <v>1.57014373960356</v>
          </cell>
          <cell r="N65">
            <v>5.2873345935727798</v>
          </cell>
          <cell r="O65">
            <v>-0.89344262295082</v>
          </cell>
          <cell r="P65">
            <v>1.76744503658594E-2</v>
          </cell>
          <cell r="Q65">
            <v>1.3437158066986201E-2</v>
          </cell>
          <cell r="R65">
            <v>1.7638540178433599E-2</v>
          </cell>
          <cell r="S65">
            <v>1.3153414046147101</v>
          </cell>
        </row>
        <row r="66">
          <cell r="C66" t="str">
            <v>F6_SUP_1_DOC_A</v>
          </cell>
          <cell r="E66">
            <v>-1.0587911840678799E-22</v>
          </cell>
          <cell r="F66">
            <v>-1.0587911840678799E-22</v>
          </cell>
          <cell r="H66">
            <v>2.7528570785765002E-22</v>
          </cell>
          <cell r="I66">
            <v>1.22819777351874E-20</v>
          </cell>
          <cell r="L66">
            <v>3.5174728468213798</v>
          </cell>
          <cell r="M66">
            <v>1.81355987800579</v>
          </cell>
          <cell r="N66">
            <v>5.7455516014234904</v>
          </cell>
          <cell r="O66">
            <v>-1.24427480916031</v>
          </cell>
          <cell r="P66">
            <v>1.76556295550706E-2</v>
          </cell>
          <cell r="Q66">
            <v>1.49967819181453E-2</v>
          </cell>
          <cell r="R66">
            <v>1.7164387877639801E-2</v>
          </cell>
          <cell r="S66">
            <v>1.17729454568572</v>
          </cell>
        </row>
        <row r="67">
          <cell r="C67" t="str">
            <v>F6_S1_2_BDOC_VM_A</v>
          </cell>
          <cell r="D67">
            <v>2.65391282234514</v>
          </cell>
          <cell r="E67">
            <v>0.229347051808901</v>
          </cell>
          <cell r="F67">
            <v>0.23444939604672799</v>
          </cell>
          <cell r="G67">
            <v>2.2628116315615902E-2</v>
          </cell>
          <cell r="H67">
            <v>8.1634753449151304E-2</v>
          </cell>
          <cell r="I67">
            <v>4.7946246794012402E-2</v>
          </cell>
          <cell r="J67">
            <v>2.5298277697504798</v>
          </cell>
          <cell r="K67">
            <v>1.87719897402156E-2</v>
          </cell>
          <cell r="L67">
            <v>65.921914743327605</v>
          </cell>
          <cell r="M67">
            <v>39.188901813666803</v>
          </cell>
          <cell r="N67">
            <v>3.8788494507587798</v>
          </cell>
          <cell r="O67">
            <v>26.521531100478501</v>
          </cell>
          <cell r="P67">
            <v>1.3359433324821699E-2</v>
          </cell>
          <cell r="Q67">
            <v>1.1022581771696099E-2</v>
          </cell>
          <cell r="R67">
            <v>1.2992660072011299E-2</v>
          </cell>
          <cell r="S67">
            <v>1.2120058259967801</v>
          </cell>
        </row>
        <row r="68">
          <cell r="C68" t="str">
            <v>F6_S1_2_BDOC_VM_B</v>
          </cell>
          <cell r="E68">
            <v>0.10310986481076199</v>
          </cell>
          <cell r="F68">
            <v>8.2485527793693295E-2</v>
          </cell>
          <cell r="G68">
            <v>1.9515639104739099E-18</v>
          </cell>
          <cell r="H68">
            <v>2.33160229940097E-2</v>
          </cell>
          <cell r="I68">
            <v>1.9942947216108599E-2</v>
          </cell>
          <cell r="L68">
            <v>37.794193128767503</v>
          </cell>
          <cell r="M68">
            <v>21.8142525833888</v>
          </cell>
          <cell r="N68">
            <v>4.2385909696162702</v>
          </cell>
          <cell r="O68">
            <v>-207.38461538461499</v>
          </cell>
          <cell r="P68">
            <v>1.4197251451736099E-2</v>
          </cell>
          <cell r="Q68">
            <v>1.1988764259142E-2</v>
          </cell>
          <cell r="R68">
            <v>1.40296155631897E-2</v>
          </cell>
          <cell r="S68">
            <v>1.1842130802522</v>
          </cell>
        </row>
        <row r="69">
          <cell r="C69" t="str">
            <v>F6_S1_2_DOC_VM_A</v>
          </cell>
          <cell r="D69">
            <v>3.5747578452104301</v>
          </cell>
          <cell r="E69">
            <v>0.51386447146471403</v>
          </cell>
          <cell r="F69">
            <v>0.45253192867176001</v>
          </cell>
          <cell r="G69">
            <v>6.7484707105961703E-2</v>
          </cell>
          <cell r="H69">
            <v>9.2950329728779493E-2</v>
          </cell>
          <cell r="I69">
            <v>6.2101136300654503E-2</v>
          </cell>
          <cell r="J69">
            <v>3.8638676421434099</v>
          </cell>
          <cell r="K69">
            <v>1.7597576001634901E-2</v>
          </cell>
          <cell r="L69">
            <v>81.481907626507905</v>
          </cell>
          <cell r="M69">
            <v>48.739147604132498</v>
          </cell>
          <cell r="N69">
            <v>3.7589405955409299</v>
          </cell>
          <cell r="O69">
            <v>23.291262135922299</v>
          </cell>
          <cell r="P69">
            <v>1.3261383391479401E-2</v>
          </cell>
          <cell r="Q69">
            <v>1.07265025784248E-2</v>
          </cell>
          <cell r="R69">
            <v>1.2675109283315E-2</v>
          </cell>
          <cell r="S69">
            <v>1.23631941488116</v>
          </cell>
        </row>
        <row r="70">
          <cell r="C70" t="str">
            <v>F6_S1_2_DOC_VM_B</v>
          </cell>
          <cell r="D70">
            <v>3.1155939259418401</v>
          </cell>
          <cell r="E70">
            <v>0.34149731057142702</v>
          </cell>
          <cell r="F70">
            <v>0.21569938880008599</v>
          </cell>
          <cell r="G70">
            <v>2.8979257746954101E-2</v>
          </cell>
          <cell r="H70">
            <v>6.2003737338468298E-2</v>
          </cell>
          <cell r="I70">
            <v>4.86719149768646E-2</v>
          </cell>
          <cell r="J70">
            <v>1.96098174405599</v>
          </cell>
          <cell r="K70">
            <v>1.24316364555269E-2</v>
          </cell>
          <cell r="L70">
            <v>62.8342577805318</v>
          </cell>
          <cell r="M70">
            <v>37.2064856955081</v>
          </cell>
          <cell r="N70">
            <v>3.8612935323383102</v>
          </cell>
          <cell r="O70">
            <v>65.037037037036995</v>
          </cell>
          <cell r="P70">
            <v>1.3459616289069099E-2</v>
          </cell>
          <cell r="Q70">
            <v>1.0983278321503301E-2</v>
          </cell>
          <cell r="R70">
            <v>1.28826257995775E-2</v>
          </cell>
          <cell r="S70">
            <v>1.2254643736667901</v>
          </cell>
        </row>
        <row r="71">
          <cell r="C71" t="str">
            <v>F6_S1_3_BDOC_VM_A</v>
          </cell>
          <cell r="E71">
            <v>4.8935122640081402E-2</v>
          </cell>
          <cell r="F71">
            <v>3.3723413771326698E-2</v>
          </cell>
          <cell r="G71">
            <v>1.0842021724855E-19</v>
          </cell>
          <cell r="H71">
            <v>1.27281374789896E-2</v>
          </cell>
          <cell r="I71">
            <v>1.3932230669944101E-2</v>
          </cell>
          <cell r="L71">
            <v>30.686880475059201</v>
          </cell>
          <cell r="M71">
            <v>17.147680128254201</v>
          </cell>
          <cell r="N71">
            <v>4.5657197881559899</v>
          </cell>
          <cell r="O71">
            <v>-70.555555555555699</v>
          </cell>
          <cell r="P71">
            <v>1.47802944776544E-2</v>
          </cell>
          <cell r="Q71">
            <v>1.24270054143926E-2</v>
          </cell>
          <cell r="R71">
            <v>1.4837675268473899E-2</v>
          </cell>
          <cell r="S71">
            <v>1.1893689577487701</v>
          </cell>
        </row>
        <row r="72">
          <cell r="C72" t="str">
            <v>F6_S1_3_BDOC_VM_B</v>
          </cell>
          <cell r="E72">
            <v>0.18814666207253999</v>
          </cell>
          <cell r="F72">
            <v>8.0021404642423005E-3</v>
          </cell>
          <cell r="G72">
            <v>1.7347234759768099E-17</v>
          </cell>
          <cell r="H72">
            <v>2.33933475382706E-2</v>
          </cell>
          <cell r="I72">
            <v>3.5986424489408399E-2</v>
          </cell>
          <cell r="J72">
            <v>3.7750835104986602</v>
          </cell>
          <cell r="L72">
            <v>53.669969110415501</v>
          </cell>
          <cell r="M72">
            <v>31.5421263667427</v>
          </cell>
          <cell r="N72">
            <v>3.98222862632085</v>
          </cell>
          <cell r="O72">
            <v>52.074074074073998</v>
          </cell>
          <cell r="P72">
            <v>1.35352593343291E-2</v>
          </cell>
          <cell r="Q72">
            <v>1.13036373975373E-2</v>
          </cell>
          <cell r="R72">
            <v>1.31925894619613E-2</v>
          </cell>
          <cell r="S72">
            <v>1.1974251170935399</v>
          </cell>
        </row>
        <row r="73">
          <cell r="C73" t="str">
            <v>F6_S1_3_DOC_VM_A</v>
          </cell>
          <cell r="D73">
            <v>10.689546161696301</v>
          </cell>
          <cell r="E73">
            <v>0.17766373989980999</v>
          </cell>
          <cell r="F73">
            <v>4.0791066414058698E-2</v>
          </cell>
          <cell r="G73">
            <v>3.46944695195361E-18</v>
          </cell>
          <cell r="H73">
            <v>2.0188590003129999E-2</v>
          </cell>
          <cell r="I73">
            <v>3.4483230275782303E-2</v>
          </cell>
          <cell r="J73">
            <v>24.565451718716499</v>
          </cell>
          <cell r="K73">
            <v>0.135413041674177</v>
          </cell>
          <cell r="L73">
            <v>58.570089482125198</v>
          </cell>
          <cell r="M73">
            <v>34.807411322426702</v>
          </cell>
          <cell r="N73">
            <v>3.80697445972495</v>
          </cell>
          <cell r="O73">
            <v>42.647058823529399</v>
          </cell>
          <cell r="P73">
            <v>1.3353627945882201E-2</v>
          </cell>
          <cell r="Q73">
            <v>1.09253686647885E-2</v>
          </cell>
          <cell r="R73">
            <v>1.2733535990615601E-2</v>
          </cell>
          <cell r="S73">
            <v>1.22225879561573</v>
          </cell>
        </row>
        <row r="74">
          <cell r="C74" t="str">
            <v>F6_S1_3_DOC_VM_B</v>
          </cell>
          <cell r="D74">
            <v>27.3315491921147</v>
          </cell>
          <cell r="E74">
            <v>0.179071276102206</v>
          </cell>
          <cell r="F74">
            <v>0.111462348404643</v>
          </cell>
          <cell r="G74">
            <v>1.8626466618570699E-2</v>
          </cell>
          <cell r="H74">
            <v>3.2180488532588897E-2</v>
          </cell>
          <cell r="I74">
            <v>3.4167910119151698E-2</v>
          </cell>
          <cell r="J74">
            <v>1.4310665930753601</v>
          </cell>
          <cell r="K74">
            <v>0.20404876184908799</v>
          </cell>
          <cell r="L74">
            <v>53.271950830055097</v>
          </cell>
          <cell r="M74">
            <v>31.0750305335925</v>
          </cell>
          <cell r="N74">
            <v>4.0073063809059901</v>
          </cell>
          <cell r="O74">
            <v>18.7837837837838</v>
          </cell>
          <cell r="P74">
            <v>1.3839576792687901E-2</v>
          </cell>
          <cell r="Q74">
            <v>1.1256335626136999E-2</v>
          </cell>
          <cell r="R74">
            <v>1.33480597027778E-2</v>
          </cell>
          <cell r="S74">
            <v>1.2294921946492701</v>
          </cell>
        </row>
        <row r="75">
          <cell r="C75" t="str">
            <v>F6_S1_4_BDOC_VM_A</v>
          </cell>
          <cell r="E75">
            <v>7.7567368843290296E-2</v>
          </cell>
          <cell r="G75"/>
          <cell r="H75">
            <v>1.6949298351931898E-2</v>
          </cell>
          <cell r="I75">
            <v>2.1040707658286799E-2</v>
          </cell>
          <cell r="K75"/>
          <cell r="L75">
            <v>43.9771823380025</v>
          </cell>
          <cell r="M75">
            <v>25.257165531960901</v>
          </cell>
          <cell r="N75">
            <v>4.2272491439244604</v>
          </cell>
          <cell r="O75">
            <v>-30.009345794392502</v>
          </cell>
          <cell r="P75">
            <v>1.42600921649525E-2</v>
          </cell>
          <cell r="Q75">
            <v>1.1763866816150499E-2</v>
          </cell>
          <cell r="R75">
            <v>1.3990693907146801E-2</v>
          </cell>
          <cell r="S75">
            <v>1.21219428847791</v>
          </cell>
        </row>
        <row r="76">
          <cell r="C76" t="str">
            <v>F6_S1_4_BDOC_VM_B</v>
          </cell>
          <cell r="E76">
            <v>0.1646560736081</v>
          </cell>
          <cell r="F76">
            <v>6.3279162927074098E-2</v>
          </cell>
          <cell r="G76">
            <v>4.33680868994202E-18</v>
          </cell>
          <cell r="H76">
            <v>5.4590010616891498E-2</v>
          </cell>
          <cell r="I76">
            <v>3.7313383960153601E-2</v>
          </cell>
          <cell r="J76">
            <v>25.3363786931553</v>
          </cell>
          <cell r="L76">
            <v>51.982503177978401</v>
          </cell>
          <cell r="M76">
            <v>31.351340744751798</v>
          </cell>
          <cell r="N76">
            <v>3.7531586335984999</v>
          </cell>
          <cell r="O76">
            <v>47.8125</v>
          </cell>
          <cell r="P76">
            <v>1.2929954735595099E-2</v>
          </cell>
          <cell r="Q76">
            <v>1.09814552721152E-2</v>
          </cell>
          <cell r="R76">
            <v>1.2640595744215799E-2</v>
          </cell>
          <cell r="S76">
            <v>1.1774354505115301</v>
          </cell>
        </row>
        <row r="77">
          <cell r="C77" t="str">
            <v>F6_S1_4_DOC_VM_A</v>
          </cell>
          <cell r="E77">
            <v>0.11117765610998701</v>
          </cell>
          <cell r="F77">
            <v>1.97519187449871E-2</v>
          </cell>
          <cell r="G77">
            <v>3.4741401877624901E-3</v>
          </cell>
          <cell r="H77">
            <v>1.33247801708194E-2</v>
          </cell>
          <cell r="I77">
            <v>2.31124284085737E-2</v>
          </cell>
          <cell r="K77"/>
          <cell r="L77">
            <v>39.693277595941701</v>
          </cell>
          <cell r="M77">
            <v>22.4469152494162</v>
          </cell>
          <cell r="N77">
            <v>4.2639082058414504</v>
          </cell>
          <cell r="O77">
            <v>-26.6111111111111</v>
          </cell>
          <cell r="P77">
            <v>1.47102788225581E-2</v>
          </cell>
          <cell r="Q77">
            <v>1.17501090453449E-2</v>
          </cell>
          <cell r="R77">
            <v>1.3863369766876301E-2</v>
          </cell>
          <cell r="S77">
            <v>1.25192700474435</v>
          </cell>
        </row>
        <row r="78">
          <cell r="C78" t="str">
            <v>F6_S1_4_DOC_VM_B</v>
          </cell>
          <cell r="D78">
            <v>11.591235296376899</v>
          </cell>
          <cell r="E78">
            <v>0.15050634130346799</v>
          </cell>
          <cell r="F78">
            <v>5.4014496309356702E-2</v>
          </cell>
          <cell r="G78"/>
          <cell r="H78">
            <v>2.9485420932175498E-2</v>
          </cell>
          <cell r="I78">
            <v>2.9079680718368198E-2</v>
          </cell>
          <cell r="K78"/>
          <cell r="L78">
            <v>43.217329257314397</v>
          </cell>
          <cell r="M78">
            <v>26.017018612648901</v>
          </cell>
          <cell r="N78">
            <v>3.6761677087164402</v>
          </cell>
          <cell r="O78">
            <v>-64.907692307692201</v>
          </cell>
          <cell r="P78">
            <v>1.2946207993476301E-2</v>
          </cell>
          <cell r="Q78">
            <v>1.0287310838090299E-2</v>
          </cell>
          <cell r="R78">
            <v>1.28161203542495E-2</v>
          </cell>
          <cell r="S78">
            <v>1.2584637712647799</v>
          </cell>
        </row>
        <row r="79">
          <cell r="C79" t="str">
            <v>F6_S1_5_BDOC_VM_A</v>
          </cell>
          <cell r="D79">
            <v>29.4452566376867</v>
          </cell>
          <cell r="E79">
            <v>0.16797828746592799</v>
          </cell>
          <cell r="F79">
            <v>5.8955491304175198E-2</v>
          </cell>
          <cell r="G79">
            <v>2.8189256484623103E-17</v>
          </cell>
          <cell r="H79">
            <v>7.3673588588436104E-2</v>
          </cell>
          <cell r="I79">
            <v>3.7191560393015501E-2</v>
          </cell>
          <cell r="K79"/>
          <cell r="L79">
            <v>47.594433872186897</v>
          </cell>
          <cell r="M79">
            <v>28.621132705916001</v>
          </cell>
          <cell r="N79">
            <v>3.7234042553191502</v>
          </cell>
          <cell r="O79">
            <v>-51.999999999999901</v>
          </cell>
          <cell r="P79">
            <v>1.28983311258699E-2</v>
          </cell>
          <cell r="Q79">
            <v>1.0581870206663501E-2</v>
          </cell>
          <cell r="R79">
            <v>1.2515301526332999E-2</v>
          </cell>
          <cell r="S79">
            <v>1.21890846078869</v>
          </cell>
        </row>
        <row r="80">
          <cell r="C80" t="str">
            <v>F6_S1_5_BDOC_VM_B</v>
          </cell>
          <cell r="D80">
            <v>110.673014712015</v>
          </cell>
          <cell r="E80">
            <v>0.10226589853526501</v>
          </cell>
          <cell r="F80">
            <v>0.16536867721040199</v>
          </cell>
          <cell r="G80">
            <v>1.9515639104739099E-18</v>
          </cell>
          <cell r="H80">
            <v>7.8291327299158595E-2</v>
          </cell>
          <cell r="I80">
            <v>1.7605255123129399E-2</v>
          </cell>
          <cell r="L80">
            <v>32.921484484355297</v>
          </cell>
          <cell r="M80">
            <v>19.013870522671301</v>
          </cell>
          <cell r="N80">
            <v>4.1866245536940401</v>
          </cell>
          <cell r="O80">
            <v>-21.3363636363637</v>
          </cell>
          <cell r="P80">
            <v>1.3954711087106299E-2</v>
          </cell>
          <cell r="Q80">
            <v>1.1848871177137101E-2</v>
          </cell>
          <cell r="R80">
            <v>1.38428440591838E-2</v>
          </cell>
          <cell r="S80">
            <v>1.17772493923577</v>
          </cell>
        </row>
        <row r="81">
          <cell r="C81" t="str">
            <v>F6_S1_5_DOC_VM_A</v>
          </cell>
          <cell r="D81">
            <v>7.3666749779961096</v>
          </cell>
          <cell r="E81">
            <v>0.37503881809482198</v>
          </cell>
          <cell r="F81">
            <v>0.23099426613597601</v>
          </cell>
          <cell r="G81">
            <v>5.1215287573427297E-2</v>
          </cell>
          <cell r="H81">
            <v>0.121018081170689</v>
          </cell>
          <cell r="I81">
            <v>6.6056155073567893E-2</v>
          </cell>
          <cell r="J81">
            <v>2.3859121754131101</v>
          </cell>
          <cell r="K81"/>
          <cell r="L81">
            <v>80.407367916444002</v>
          </cell>
          <cell r="M81">
            <v>48.263280018247102</v>
          </cell>
          <cell r="N81">
            <v>3.6866514716083598</v>
          </cell>
          <cell r="O81">
            <v>31.956896551724199</v>
          </cell>
          <cell r="P81">
            <v>1.31359681570216E-2</v>
          </cell>
          <cell r="Q81">
            <v>1.0580181733052901E-2</v>
          </cell>
          <cell r="R81">
            <v>1.24129583247382E-2</v>
          </cell>
          <cell r="S81">
            <v>1.2415635655845501</v>
          </cell>
        </row>
        <row r="82">
          <cell r="C82" t="str">
            <v>F6_S1_5_DOC_VM_B</v>
          </cell>
          <cell r="E82">
            <v>0.302037179662769</v>
          </cell>
          <cell r="F82">
            <v>0.22282721674400799</v>
          </cell>
          <cell r="G82">
            <v>2.3637087323663802E-2</v>
          </cell>
          <cell r="H82">
            <v>9.4260014545227505E-2</v>
          </cell>
          <cell r="I82">
            <v>3.6574699491396197E-2</v>
          </cell>
          <cell r="J82">
            <v>2.0977122686593699</v>
          </cell>
          <cell r="K82">
            <v>4.019198294503E-2</v>
          </cell>
          <cell r="L82">
            <v>57.628222532181503</v>
          </cell>
          <cell r="M82">
            <v>33.911596074342803</v>
          </cell>
          <cell r="N82">
            <v>3.8789090909090902</v>
          </cell>
          <cell r="O82">
            <v>-187.99999999999901</v>
          </cell>
          <cell r="P82">
            <v>1.3714508292662899E-2</v>
          </cell>
          <cell r="Q82">
            <v>1.0813558487898001E-2</v>
          </cell>
          <cell r="R82">
            <v>1.30393355692483E-2</v>
          </cell>
          <cell r="S82">
            <v>1.2682696734855099</v>
          </cell>
        </row>
        <row r="83">
          <cell r="C83" t="str">
            <v>F6_S2_2_BDOC_VM_A</v>
          </cell>
          <cell r="D83">
            <v>17.925970842962901</v>
          </cell>
          <cell r="E83">
            <v>0.16934590591142801</v>
          </cell>
          <cell r="F83">
            <v>4.96003537414254E-2</v>
          </cell>
          <cell r="H83">
            <v>5.12297164318909E-2</v>
          </cell>
          <cell r="I83">
            <v>4.1552283176955002E-2</v>
          </cell>
          <cell r="J83">
            <v>3.6062920454663598</v>
          </cell>
          <cell r="K83">
            <v>1.7037240083430699E-15</v>
          </cell>
          <cell r="L83">
            <v>61.463671415654403</v>
          </cell>
          <cell r="M83">
            <v>36.365493902019303</v>
          </cell>
          <cell r="N83">
            <v>3.91610414657666</v>
          </cell>
          <cell r="O83">
            <v>55.6923076923078</v>
          </cell>
          <cell r="P83">
            <v>1.3561878685109E-2</v>
          </cell>
          <cell r="Q83">
            <v>1.1098084495051E-2</v>
          </cell>
          <cell r="R83">
            <v>1.3149906458326199E-2</v>
          </cell>
          <cell r="S83">
            <v>1.2220017509468999</v>
          </cell>
        </row>
        <row r="84">
          <cell r="C84" t="str">
            <v>F6_S2_2_BDOC_VM_B</v>
          </cell>
          <cell r="E84">
            <v>0.26422629717831098</v>
          </cell>
          <cell r="F84">
            <v>8.78730405307806E-2</v>
          </cell>
          <cell r="G84"/>
          <cell r="H84">
            <v>2.4572620682818101E-2</v>
          </cell>
          <cell r="I84">
            <v>4.9418717135434803E-2</v>
          </cell>
          <cell r="J84">
            <v>3.39728409865607</v>
          </cell>
          <cell r="K84">
            <v>1.7372964213171401E-16</v>
          </cell>
          <cell r="L84">
            <v>63.261880726373498</v>
          </cell>
          <cell r="M84">
            <v>36.736100455082202</v>
          </cell>
          <cell r="N84">
            <v>4.1039260969976903</v>
          </cell>
          <cell r="O84">
            <v>51.354838709677502</v>
          </cell>
          <cell r="P84">
            <v>1.3934624035934901E-2</v>
          </cell>
          <cell r="Q84">
            <v>1.1572200469732801E-2</v>
          </cell>
          <cell r="R84">
            <v>1.3655650170623901E-2</v>
          </cell>
          <cell r="S84">
            <v>1.20414644322668</v>
          </cell>
        </row>
        <row r="85">
          <cell r="C85" t="str">
            <v>F6_S2_2_DOC_VM_A</v>
          </cell>
          <cell r="D85">
            <v>4.7309246182460596</v>
          </cell>
          <cell r="E85">
            <v>0.365179356667724</v>
          </cell>
          <cell r="F85">
            <v>0.28787263594398399</v>
          </cell>
          <cell r="G85">
            <v>1.29360440298709E-2</v>
          </cell>
          <cell r="H85">
            <v>6.1372787057351302E-2</v>
          </cell>
          <cell r="I85">
            <v>4.6510234846834898E-2</v>
          </cell>
          <cell r="J85">
            <v>3.8059383388952801</v>
          </cell>
          <cell r="K85">
            <v>7.1483152861309702E-3</v>
          </cell>
          <cell r="L85">
            <v>68.511774738400007</v>
          </cell>
          <cell r="M85">
            <v>40.351159051082803</v>
          </cell>
          <cell r="N85">
            <v>3.9255477163015202</v>
          </cell>
          <cell r="O85">
            <v>75.666666666666202</v>
          </cell>
          <cell r="P85">
            <v>1.3656230799573199E-2</v>
          </cell>
          <cell r="Q85">
            <v>1.12165807228725E-2</v>
          </cell>
          <cell r="R85">
            <v>1.30409735428632E-2</v>
          </cell>
          <cell r="S85">
            <v>1.21750390221201</v>
          </cell>
        </row>
        <row r="86">
          <cell r="C86" t="str">
            <v>F6_S2_2_DOC_VM_B</v>
          </cell>
          <cell r="D86">
            <v>2.98175330797836</v>
          </cell>
          <cell r="E86">
            <v>0.45163983882292802</v>
          </cell>
          <cell r="F86">
            <v>0.13519269201324799</v>
          </cell>
          <cell r="G86">
            <v>2.2028881450680202E-2</v>
          </cell>
          <cell r="H86">
            <v>5.70818330176905E-2</v>
          </cell>
          <cell r="I86">
            <v>6.6498765002904706E-2</v>
          </cell>
          <cell r="J86">
            <v>6.4647317049097799</v>
          </cell>
          <cell r="K86">
            <v>8.5724117224934802E-3</v>
          </cell>
          <cell r="L86">
            <v>88.428039323706599</v>
          </cell>
          <cell r="M86">
            <v>52.830073786018602</v>
          </cell>
          <cell r="N86">
            <v>3.77320110701107</v>
          </cell>
          <cell r="O86">
            <v>49.9096774193548</v>
          </cell>
          <cell r="P86">
            <v>1.32543681212253E-2</v>
          </cell>
          <cell r="Q86">
            <v>1.07139120470808E-2</v>
          </cell>
          <cell r="R86">
            <v>1.27244959510682E-2</v>
          </cell>
          <cell r="S86">
            <v>1.2371175032033901</v>
          </cell>
        </row>
        <row r="87">
          <cell r="C87" t="str">
            <v>F6_S2_3_BDOC_VM_A</v>
          </cell>
          <cell r="E87">
            <v>3.5568918193185098E-2</v>
          </cell>
          <cell r="F87">
            <v>6.1045222493817199E-2</v>
          </cell>
          <cell r="H87">
            <v>2.1606503149996601E-2</v>
          </cell>
          <cell r="I87">
            <v>1.01385925345028E-2</v>
          </cell>
          <cell r="K87"/>
          <cell r="L87">
            <v>23.623426585027001</v>
          </cell>
          <cell r="M87">
            <v>13.7683623870125</v>
          </cell>
          <cell r="N87">
            <v>4.1310240963855396</v>
          </cell>
          <cell r="O87">
            <v>-10.0591715976331</v>
          </cell>
          <cell r="P87">
            <v>1.37125096467799E-2</v>
          </cell>
          <cell r="Q87">
            <v>1.2086299511204801E-2</v>
          </cell>
          <cell r="R87">
            <v>1.3585632113004601E-2</v>
          </cell>
          <cell r="S87">
            <v>1.1345498788994599</v>
          </cell>
        </row>
        <row r="88">
          <cell r="C88" t="str">
            <v>F6_S2_3_BDOC_VM_B</v>
          </cell>
          <cell r="D88">
            <v>0.71921057884376005</v>
          </cell>
          <cell r="E88">
            <v>0.109787602371568</v>
          </cell>
          <cell r="F88">
            <v>1.2604164881565801E-2</v>
          </cell>
          <cell r="G88"/>
          <cell r="H88">
            <v>1.13727542951807E-2</v>
          </cell>
          <cell r="I88">
            <v>2.0982347661334898E-2</v>
          </cell>
          <cell r="L88">
            <v>38.330366514707499</v>
          </cell>
          <cell r="M88">
            <v>23.110279050016899</v>
          </cell>
          <cell r="N88">
            <v>3.6729241877256298</v>
          </cell>
          <cell r="O88">
            <v>35.071428571428598</v>
          </cell>
          <cell r="P88">
            <v>1.2795480232643E-2</v>
          </cell>
          <cell r="Q88">
            <v>1.09203198215688E-2</v>
          </cell>
          <cell r="R88">
            <v>1.23748302249015E-2</v>
          </cell>
          <cell r="S88">
            <v>1.1717129572863401</v>
          </cell>
        </row>
        <row r="89">
          <cell r="C89" t="str">
            <v>F6_S2_3_DOC_VM_A</v>
          </cell>
          <cell r="D89">
            <v>3.6076473760350298</v>
          </cell>
          <cell r="E89">
            <v>0.49887328751287902</v>
          </cell>
          <cell r="F89">
            <v>0.45841973414690101</v>
          </cell>
          <cell r="G89">
            <v>9.5260401521329599E-2</v>
          </cell>
          <cell r="H89">
            <v>9.3639289245891905E-2</v>
          </cell>
          <cell r="I89">
            <v>5.2537885047364299E-2</v>
          </cell>
          <cell r="J89">
            <v>1.5210069445358301</v>
          </cell>
          <cell r="K89">
            <v>1.37760947226127E-2</v>
          </cell>
          <cell r="L89">
            <v>77.932637176021302</v>
          </cell>
          <cell r="M89">
            <v>46.571428209442402</v>
          </cell>
          <cell r="N89">
            <v>3.7658108954289302</v>
          </cell>
          <cell r="O89">
            <v>72.09375</v>
          </cell>
          <cell r="P89">
            <v>1.3204218242452799E-2</v>
          </cell>
          <cell r="Q89">
            <v>1.07541550737894E-2</v>
          </cell>
          <cell r="R89">
            <v>1.26707218259621E-2</v>
          </cell>
          <cell r="S89">
            <v>1.2278247944029399</v>
          </cell>
        </row>
        <row r="90">
          <cell r="C90" t="str">
            <v>F6_S2_3_DOC_VM_B</v>
          </cell>
          <cell r="D90">
            <v>5.7675575255335501</v>
          </cell>
          <cell r="E90">
            <v>0.20391993102634101</v>
          </cell>
          <cell r="F90">
            <v>4.5642068704751203E-2</v>
          </cell>
          <cell r="G90">
            <v>1.37913921516315E-2</v>
          </cell>
          <cell r="H90">
            <v>3.8328891324141502E-2</v>
          </cell>
          <cell r="I90">
            <v>3.7770851018166199E-2</v>
          </cell>
          <cell r="J90">
            <v>12.152954792586</v>
          </cell>
          <cell r="K90"/>
          <cell r="L90">
            <v>52.173288799969399</v>
          </cell>
          <cell r="M90">
            <v>31.104635199073901</v>
          </cell>
          <cell r="N90">
            <v>3.7914312617702399</v>
          </cell>
          <cell r="O90">
            <v>31.3333333333333</v>
          </cell>
          <cell r="P90">
            <v>1.3259553456452E-2</v>
          </cell>
          <cell r="Q90">
            <v>1.0854129553113301E-2</v>
          </cell>
          <cell r="R90">
            <v>1.26583012608436E-2</v>
          </cell>
          <cell r="S90">
            <v>1.2216137085491801</v>
          </cell>
        </row>
        <row r="91">
          <cell r="C91" t="str">
            <v>F6_S2_4_BDOC_VM_A</v>
          </cell>
          <cell r="D91">
            <v>26.5800916995817</v>
          </cell>
          <cell r="E91">
            <v>0.17376328266839799</v>
          </cell>
          <cell r="F91">
            <v>1.31935639360563E-2</v>
          </cell>
          <cell r="H91">
            <v>4.7352692241105401E-2</v>
          </cell>
          <cell r="I91">
            <v>3.5378468911886798E-2</v>
          </cell>
          <cell r="J91">
            <v>2.36033886332722</v>
          </cell>
          <cell r="L91">
            <v>54.605257245807799</v>
          </cell>
          <cell r="M91">
            <v>32.615569607714697</v>
          </cell>
          <cell r="N91">
            <v>3.8306561600242501</v>
          </cell>
          <cell r="O91">
            <v>462.99999999999602</v>
          </cell>
          <cell r="P91">
            <v>1.31979512574754E-2</v>
          </cell>
          <cell r="Q91">
            <v>1.11261219727524E-2</v>
          </cell>
          <cell r="R91">
            <v>1.28964015208762E-2</v>
          </cell>
          <cell r="S91">
            <v>1.1862130659538701</v>
          </cell>
        </row>
        <row r="92">
          <cell r="C92" t="str">
            <v>F6_S2_4_BDOC_VM_B</v>
          </cell>
          <cell r="D92">
            <v>7.5782402859700202</v>
          </cell>
          <cell r="E92">
            <v>0.14255483703726701</v>
          </cell>
          <cell r="F92">
            <v>1.1505238410421699E-2</v>
          </cell>
          <cell r="G92">
            <v>4.3368086899420197E-19</v>
          </cell>
          <cell r="H92">
            <v>1.85667318868354E-2</v>
          </cell>
          <cell r="I92">
            <v>3.0859313960718299E-2</v>
          </cell>
          <cell r="L92">
            <v>47.535224541224203</v>
          </cell>
          <cell r="M92">
            <v>27.111294766366999</v>
          </cell>
          <cell r="N92">
            <v>4.2659883720930196</v>
          </cell>
          <cell r="O92">
            <v>-282.5</v>
          </cell>
          <cell r="P92">
            <v>1.4357294756644001E-2</v>
          </cell>
          <cell r="Q92">
            <v>1.1806157720640101E-2</v>
          </cell>
          <cell r="R92">
            <v>1.40866696577758E-2</v>
          </cell>
          <cell r="S92">
            <v>1.21608529179174</v>
          </cell>
        </row>
        <row r="93">
          <cell r="C93" t="str">
            <v>F6_S2_4_DOC_VM_A</v>
          </cell>
          <cell r="D93">
            <v>20.551288225556601</v>
          </cell>
          <cell r="E93">
            <v>0.24299061231250399</v>
          </cell>
          <cell r="F93">
            <v>0.31550475960688101</v>
          </cell>
          <cell r="G93"/>
          <cell r="H93">
            <v>0.14504498756568299</v>
          </cell>
          <cell r="I93">
            <v>3.0119893737861499E-2</v>
          </cell>
          <cell r="J93">
            <v>2.3772291801139702</v>
          </cell>
          <cell r="K93">
            <v>9.8848343679206004E-18</v>
          </cell>
          <cell r="L93">
            <v>47.174486209988501</v>
          </cell>
          <cell r="M93">
            <v>27.740668025118701</v>
          </cell>
          <cell r="N93">
            <v>3.8321219020930002</v>
          </cell>
          <cell r="O93">
            <v>34.148760330578497</v>
          </cell>
          <cell r="P93">
            <v>1.3567492401025101E-2</v>
          </cell>
          <cell r="Q93">
            <v>1.07611244767323E-2</v>
          </cell>
          <cell r="R93">
            <v>1.2574675770479E-2</v>
          </cell>
          <cell r="S93">
            <v>1.26078760917233</v>
          </cell>
        </row>
        <row r="94">
          <cell r="C94" t="str">
            <v>F6_S2_4_DOC_VM_B</v>
          </cell>
          <cell r="E94">
            <v>6.3045467658722196E-2</v>
          </cell>
          <cell r="F94">
            <v>3.0114151664975002E-3</v>
          </cell>
          <cell r="H94">
            <v>1.9020682516320199E-2</v>
          </cell>
          <cell r="I94">
            <v>2.04653758033118E-2</v>
          </cell>
          <cell r="L94">
            <v>39.208638257320999</v>
          </cell>
          <cell r="M94">
            <v>23.5510596249615</v>
          </cell>
          <cell r="N94">
            <v>3.6876587100050799</v>
          </cell>
          <cell r="O94">
            <v>-1027.99999999995</v>
          </cell>
          <cell r="P94">
            <v>1.31248056478629E-2</v>
          </cell>
          <cell r="Q94">
            <v>1.00265773680144E-2</v>
          </cell>
          <cell r="R94">
            <v>1.2650169496025401E-2</v>
          </cell>
          <cell r="S94">
            <v>1.30900158310573</v>
          </cell>
        </row>
        <row r="95">
          <cell r="C95" t="str">
            <v>F6_S2_5_BDOC_VM_A</v>
          </cell>
          <cell r="D95">
            <v>14.135699539025</v>
          </cell>
          <cell r="E95">
            <v>0.60856145567595399</v>
          </cell>
          <cell r="F95">
            <v>6.3004427135240304</v>
          </cell>
          <cell r="G95">
            <v>1.0757863723862</v>
          </cell>
          <cell r="H95">
            <v>3.2580380325084701</v>
          </cell>
          <cell r="I95">
            <v>1.7073938794318601E-2</v>
          </cell>
          <cell r="K95">
            <v>1.5728577672177101E-17</v>
          </cell>
          <cell r="L95">
            <v>32.754821182386301</v>
          </cell>
          <cell r="M95">
            <v>19.630086152320199</v>
          </cell>
          <cell r="N95">
            <v>4.2218382861091897</v>
          </cell>
          <cell r="O95">
            <v>-44.6346153846155</v>
          </cell>
          <cell r="P95">
            <v>1.2760865967863E-2</v>
          </cell>
          <cell r="Q95">
            <v>1.20623916567311E-2</v>
          </cell>
          <cell r="R95">
            <v>1.48243601420963E-2</v>
          </cell>
          <cell r="S95">
            <v>1.05790512619793</v>
          </cell>
        </row>
        <row r="96">
          <cell r="C96" t="str">
            <v>F6_S2_5_BDOC_VM_B</v>
          </cell>
          <cell r="D96">
            <v>15.5572249740851</v>
          </cell>
          <cell r="E96">
            <v>0.10612808608647099</v>
          </cell>
          <cell r="F96">
            <v>0.46377564409834798</v>
          </cell>
          <cell r="G96">
            <v>1.6952809875810701E-2</v>
          </cell>
          <cell r="H96">
            <v>0.26093786525259299</v>
          </cell>
          <cell r="I96">
            <v>2.59086886869682E-2</v>
          </cell>
          <cell r="J96">
            <v>3.8029171132919699</v>
          </cell>
          <cell r="K96">
            <v>2.58840941757088E-17</v>
          </cell>
          <cell r="L96">
            <v>41.329209481059301</v>
          </cell>
          <cell r="M96">
            <v>24.796648513362101</v>
          </cell>
          <cell r="N96">
            <v>3.7926527378948398</v>
          </cell>
          <cell r="O96">
            <v>28.2661290322581</v>
          </cell>
          <cell r="P96">
            <v>1.2995250673511901E-2</v>
          </cell>
          <cell r="Q96">
            <v>1.1006138620768499E-2</v>
          </cell>
          <cell r="R96">
            <v>1.2803223320135801E-2</v>
          </cell>
          <cell r="S96">
            <v>1.1807275122802801</v>
          </cell>
        </row>
        <row r="97">
          <cell r="C97" t="str">
            <v>F6_S2_5_DOC_VM_A</v>
          </cell>
          <cell r="D97">
            <v>14.2874975521687</v>
          </cell>
          <cell r="E97">
            <v>1.0492168180717301</v>
          </cell>
          <cell r="F97">
            <v>8.0117477701037405</v>
          </cell>
          <cell r="G97">
            <v>1.37975211857212</v>
          </cell>
          <cell r="H97">
            <v>3.96461803944521</v>
          </cell>
          <cell r="I97">
            <v>5.5985433061579201E-2</v>
          </cell>
          <cell r="J97">
            <v>2.4945336898560799</v>
          </cell>
          <cell r="K97">
            <v>3.7303498045622202E-4</v>
          </cell>
          <cell r="L97">
            <v>81.555371055665304</v>
          </cell>
          <cell r="M97">
            <v>48.605378374920498</v>
          </cell>
          <cell r="N97">
            <v>3.94986945169713</v>
          </cell>
          <cell r="O97">
            <v>38.951807228915598</v>
          </cell>
          <cell r="P97">
            <v>1.32267922570598E-2</v>
          </cell>
          <cell r="Q97">
            <v>1.12289622480656E-2</v>
          </cell>
          <cell r="R97">
            <v>1.35106614220027E-2</v>
          </cell>
          <cell r="S97">
            <v>1.17791759958391</v>
          </cell>
        </row>
        <row r="98">
          <cell r="C98" t="str">
            <v>F6_S2_5_DOC_VM_B</v>
          </cell>
          <cell r="D98">
            <v>13.8771873702335</v>
          </cell>
          <cell r="E98">
            <v>0.13722295691205499</v>
          </cell>
          <cell r="F98">
            <v>0.27377627646203001</v>
          </cell>
          <cell r="G98">
            <v>3.8213401727546198E-2</v>
          </cell>
          <cell r="H98">
            <v>0.13487687894439701</v>
          </cell>
          <cell r="I98">
            <v>2.61517855678477E-2</v>
          </cell>
          <cell r="J98">
            <v>3.7531993604296301</v>
          </cell>
          <cell r="K98">
            <v>1.667141896406E-3</v>
          </cell>
          <cell r="N98">
            <v>3.5355369070046199</v>
          </cell>
          <cell r="O98">
            <v>12.804733727810699</v>
          </cell>
          <cell r="P98">
            <v>1.2503570250761299E-2</v>
          </cell>
          <cell r="Q98">
            <v>8.7010189720998308E-3</v>
          </cell>
          <cell r="R98">
            <v>1.03073401216128E-2</v>
          </cell>
          <cell r="S98">
            <v>1.4370236739920399</v>
          </cell>
        </row>
        <row r="99">
          <cell r="C99" t="str">
            <v>F6_S3_2_BDOC_VM_A</v>
          </cell>
          <cell r="D99">
            <v>1.63848660844115</v>
          </cell>
          <cell r="E99">
            <v>0.39972630324396602</v>
          </cell>
          <cell r="F99">
            <v>0.157045802351931</v>
          </cell>
          <cell r="G99">
            <v>3.46944695195361E-18</v>
          </cell>
          <cell r="H99">
            <v>8.2503325120185905E-2</v>
          </cell>
          <cell r="I99">
            <v>7.3665609169069099E-2</v>
          </cell>
          <cell r="J99">
            <v>1.9068073747554699</v>
          </cell>
          <cell r="K99"/>
          <cell r="L99">
            <v>90.162653427095407</v>
          </cell>
          <cell r="M99">
            <v>51.893689181534398</v>
          </cell>
          <cell r="N99">
            <v>3.9938368926472698</v>
          </cell>
          <cell r="O99">
            <v>72.484848484848399</v>
          </cell>
          <cell r="P99">
            <v>1.4092208354752099E-2</v>
          </cell>
          <cell r="Q99">
            <v>1.08680571721286E-2</v>
          </cell>
          <cell r="R99">
            <v>1.32992366530194E-2</v>
          </cell>
          <cell r="S99">
            <v>1.2966630678841</v>
          </cell>
        </row>
        <row r="100">
          <cell r="C100" t="str">
            <v>F6_S3_2_BDOC_VM_B</v>
          </cell>
          <cell r="D100">
            <v>7.2546871597751403</v>
          </cell>
          <cell r="E100">
            <v>0.486055895789402</v>
          </cell>
          <cell r="F100">
            <v>0.34924886317128301</v>
          </cell>
          <cell r="G100">
            <v>2.07761405793008E-2</v>
          </cell>
          <cell r="H100">
            <v>0.15424473050481399</v>
          </cell>
          <cell r="I100">
            <v>8.2525112848571794E-2</v>
          </cell>
          <cell r="J100">
            <v>1.66905344907223</v>
          </cell>
          <cell r="K100"/>
          <cell r="L100">
            <v>99.537464162856907</v>
          </cell>
          <cell r="M100">
            <v>57.722518874084997</v>
          </cell>
          <cell r="N100">
            <v>3.9562757201646099</v>
          </cell>
          <cell r="O100">
            <v>43.564516129032299</v>
          </cell>
          <cell r="P100">
            <v>1.39186171372106E-2</v>
          </cell>
          <cell r="Q100">
            <v>1.08384982174501E-2</v>
          </cell>
          <cell r="R100">
            <v>1.3250378097200999E-2</v>
          </cell>
          <cell r="S100">
            <v>1.28418318275879</v>
          </cell>
        </row>
        <row r="101">
          <cell r="C101" t="str">
            <v>F6_S3_2_DOC_VM_A</v>
          </cell>
          <cell r="D101">
            <v>3.1220275833583999</v>
          </cell>
          <cell r="E101">
            <v>0.35439347482019901</v>
          </cell>
          <cell r="F101">
            <v>0.119018108598585</v>
          </cell>
          <cell r="G101">
            <v>4.6184134683102201E-2</v>
          </cell>
          <cell r="H101">
            <v>7.1044903949200502E-2</v>
          </cell>
          <cell r="I101">
            <v>6.64915100313479E-2</v>
          </cell>
          <cell r="J101">
            <v>1.6009233578553801</v>
          </cell>
          <cell r="K101">
            <v>2.0256643186621601E-2</v>
          </cell>
          <cell r="N101">
            <v>1.79245283018868</v>
          </cell>
          <cell r="O101">
            <v>0.239819004524887</v>
          </cell>
          <cell r="P101">
            <v>0</v>
          </cell>
          <cell r="Q101">
            <v>9.2448511087941596E-4</v>
          </cell>
          <cell r="R101">
            <v>0</v>
          </cell>
          <cell r="S101">
            <v>0</v>
          </cell>
        </row>
        <row r="102">
          <cell r="C102" t="str">
            <v>F6_S3_2_DOC_VM_B</v>
          </cell>
          <cell r="D102">
            <v>4.5924975861658597</v>
          </cell>
          <cell r="E102">
            <v>1.2583685735007699</v>
          </cell>
          <cell r="F102">
            <v>0.51678808433206302</v>
          </cell>
          <cell r="G102">
            <v>0.24646669040657801</v>
          </cell>
          <cell r="H102">
            <v>0.18418500831978701</v>
          </cell>
          <cell r="I102">
            <v>0.15687110452318401</v>
          </cell>
          <cell r="J102">
            <v>1.7716715049845499</v>
          </cell>
          <cell r="K102">
            <v>3.9737395956114203E-2</v>
          </cell>
          <cell r="L102">
            <v>154.33241056156399</v>
          </cell>
          <cell r="M102">
            <v>91.702096032125695</v>
          </cell>
          <cell r="N102">
            <v>3.6717763056539798</v>
          </cell>
          <cell r="O102">
            <v>29.0424242424243</v>
          </cell>
          <cell r="P102">
            <v>1.3253935578155599E-2</v>
          </cell>
          <cell r="Q102">
            <v>1.0169198156393101E-2</v>
          </cell>
          <cell r="R102">
            <v>1.23482359487504E-2</v>
          </cell>
          <cell r="S102">
            <v>1.3033412639150099</v>
          </cell>
        </row>
        <row r="103">
          <cell r="C103" t="str">
            <v>F6_S3_3_BDOC_VM_A</v>
          </cell>
          <cell r="D103">
            <v>3.95831533897432</v>
          </cell>
          <cell r="E103">
            <v>0.41501413516653002</v>
          </cell>
          <cell r="F103">
            <v>0.106629968582496</v>
          </cell>
          <cell r="H103">
            <v>7.1789104869878897E-2</v>
          </cell>
          <cell r="I103">
            <v>6.4096829580393005E-2</v>
          </cell>
          <cell r="J103">
            <v>2.0455079644113598</v>
          </cell>
          <cell r="K103">
            <v>2.66841584412532E-17</v>
          </cell>
          <cell r="L103">
            <v>83.755984523112502</v>
          </cell>
          <cell r="M103">
            <v>48.2731482400742</v>
          </cell>
          <cell r="N103">
            <v>3.9694800879300698</v>
          </cell>
          <cell r="O103">
            <v>670.89999999999304</v>
          </cell>
          <cell r="P103">
            <v>1.40332144326992E-2</v>
          </cell>
          <cell r="Q103">
            <v>1.08323477374227E-2</v>
          </cell>
          <cell r="R103">
            <v>1.32546466025565E-2</v>
          </cell>
          <cell r="S103">
            <v>1.2954915012761701</v>
          </cell>
        </row>
        <row r="104">
          <cell r="C104" t="str">
            <v>F6_S3_3_BDOC_VM_B</v>
          </cell>
          <cell r="D104">
            <v>2.4544318210128999</v>
          </cell>
          <cell r="E104">
            <v>0.66295997284561303</v>
          </cell>
          <cell r="F104">
            <v>0.247698087296158</v>
          </cell>
          <cell r="G104">
            <v>5.1295526034664397E-2</v>
          </cell>
          <cell r="H104">
            <v>0.10174185804486099</v>
          </cell>
          <cell r="I104">
            <v>9.4547243079937004E-2</v>
          </cell>
          <cell r="J104">
            <v>2.3254357824036802</v>
          </cell>
          <cell r="K104">
            <v>2.9564636656740399E-14</v>
          </cell>
          <cell r="L104">
            <v>121.908723044932</v>
          </cell>
          <cell r="M104">
            <v>71.666316315801794</v>
          </cell>
          <cell r="N104">
            <v>3.74309282448817</v>
          </cell>
          <cell r="O104">
            <v>24.286666666666601</v>
          </cell>
          <cell r="P104">
            <v>1.34765415463032E-2</v>
          </cell>
          <cell r="Q104">
            <v>1.03121183624498E-2</v>
          </cell>
          <cell r="R104">
            <v>1.2584035972818101E-2</v>
          </cell>
          <cell r="S104">
            <v>1.30686451344238</v>
          </cell>
        </row>
        <row r="105">
          <cell r="C105" t="str">
            <v>F6_S3_3_DOC_VM_A</v>
          </cell>
          <cell r="D105">
            <v>2.9327484155450301</v>
          </cell>
          <cell r="E105">
            <v>0.63516460787621298</v>
          </cell>
          <cell r="F105">
            <v>0.236043490988152</v>
          </cell>
          <cell r="G105">
            <v>0.15143803327646299</v>
          </cell>
          <cell r="H105">
            <v>9.8252673572375201E-2</v>
          </cell>
          <cell r="I105">
            <v>0.10004104218464099</v>
          </cell>
          <cell r="J105">
            <v>2.2817221971380599</v>
          </cell>
          <cell r="K105">
            <v>1.3971984539291601E-2</v>
          </cell>
          <cell r="L105">
            <v>107.459453351848</v>
          </cell>
          <cell r="M105">
            <v>64.631370622159096</v>
          </cell>
          <cell r="N105">
            <v>3.55224200049941</v>
          </cell>
          <cell r="O105">
            <v>33.539936102236503</v>
          </cell>
          <cell r="P105">
            <v>1.2910631102014399E-2</v>
          </cell>
          <cell r="Q105">
            <v>9.9131041712356704E-3</v>
          </cell>
          <cell r="R105">
            <v>1.19585330209193E-2</v>
          </cell>
          <cell r="S105">
            <v>1.30238025133202</v>
          </cell>
        </row>
        <row r="106">
          <cell r="C106" t="str">
            <v>F6_S3_3_DOC_VM_B</v>
          </cell>
          <cell r="D106">
            <v>3.6643508808446299</v>
          </cell>
          <cell r="E106">
            <v>0.89984892761958701</v>
          </cell>
          <cell r="F106">
            <v>0.38249902365420901</v>
          </cell>
          <cell r="G106">
            <v>0.22196689853656801</v>
          </cell>
          <cell r="H106">
            <v>0.131245225071389</v>
          </cell>
          <cell r="I106">
            <v>0.101031714032064</v>
          </cell>
          <cell r="J106">
            <v>1.54424439052597</v>
          </cell>
          <cell r="K106">
            <v>3.6781182224610499E-2</v>
          </cell>
          <cell r="L106">
            <v>121.836356084866</v>
          </cell>
          <cell r="M106">
            <v>71.179484038997401</v>
          </cell>
          <cell r="N106">
            <v>3.80014131422227</v>
          </cell>
          <cell r="O106">
            <v>17.969696969697001</v>
          </cell>
          <cell r="P106">
            <v>1.36875696108512E-2</v>
          </cell>
          <cell r="Q106">
            <v>1.03901144513882E-2</v>
          </cell>
          <cell r="R106">
            <v>1.26784316495543E-2</v>
          </cell>
          <cell r="S106">
            <v>1.31736466185148</v>
          </cell>
        </row>
        <row r="107">
          <cell r="C107" t="str">
            <v>F6_S3_4_BDOC_VM_A</v>
          </cell>
          <cell r="D107">
            <v>2.5949432068537401</v>
          </cell>
          <cell r="E107">
            <v>0.65015852853070999</v>
          </cell>
          <cell r="F107">
            <v>0.190662628163352</v>
          </cell>
          <cell r="G107">
            <v>3.8153028826684497E-2</v>
          </cell>
          <cell r="H107">
            <v>9.2350863224348601E-2</v>
          </cell>
          <cell r="I107">
            <v>8.9660902886407698E-2</v>
          </cell>
          <cell r="J107">
            <v>2.5235198590124699</v>
          </cell>
          <cell r="K107"/>
          <cell r="L107">
            <v>113.86392931764701</v>
          </cell>
          <cell r="M107">
            <v>67.282632886377897</v>
          </cell>
          <cell r="N107">
            <v>3.7302154455725698</v>
          </cell>
          <cell r="O107">
            <v>32.566455696202503</v>
          </cell>
          <cell r="P107">
            <v>1.3467703099416599E-2</v>
          </cell>
          <cell r="Q107">
            <v>1.0301319981108E-2</v>
          </cell>
          <cell r="R107">
            <v>1.25218333881405E-2</v>
          </cell>
          <cell r="S107">
            <v>1.3073764453599599</v>
          </cell>
        </row>
        <row r="108">
          <cell r="C108" t="str">
            <v>F6_S3_4_BDOC_VM_B</v>
          </cell>
          <cell r="D108">
            <v>3.9280528719855798</v>
          </cell>
          <cell r="E108">
            <v>0.40146574280464598</v>
          </cell>
          <cell r="F108">
            <v>2.9211666486304501E-2</v>
          </cell>
          <cell r="G108">
            <v>1.4767252544459099E-2</v>
          </cell>
          <cell r="H108">
            <v>5.2398003779842398E-2</v>
          </cell>
          <cell r="I108">
            <v>5.7380813912217797E-2</v>
          </cell>
          <cell r="J108">
            <v>2.3884257601341301</v>
          </cell>
          <cell r="K108"/>
          <cell r="L108">
            <v>79.813081668633103</v>
          </cell>
          <cell r="M108">
            <v>45.988106652550599</v>
          </cell>
          <cell r="N108">
            <v>3.9609617650208802</v>
          </cell>
          <cell r="O108">
            <v>42.309210526315802</v>
          </cell>
          <cell r="P108">
            <v>1.3990933754616901E-2</v>
          </cell>
          <cell r="Q108">
            <v>1.0788952772295499E-2</v>
          </cell>
          <cell r="R108">
            <v>1.31846952251066E-2</v>
          </cell>
          <cell r="S108">
            <v>1.2967832976842499</v>
          </cell>
        </row>
        <row r="109">
          <cell r="C109" t="str">
            <v>F6_S3_4_DOC_VM_A</v>
          </cell>
          <cell r="D109">
            <v>2.4965048930323501</v>
          </cell>
          <cell r="E109">
            <v>0.66877041253607705</v>
          </cell>
          <cell r="F109">
            <v>0.166303186841773</v>
          </cell>
          <cell r="G109">
            <v>0.111913549486303</v>
          </cell>
          <cell r="H109">
            <v>0.10374349063170001</v>
          </cell>
          <cell r="I109">
            <v>9.2171004637073395E-2</v>
          </cell>
          <cell r="J109">
            <v>2.5408650149477898</v>
          </cell>
          <cell r="K109">
            <v>1.45499754126389E-2</v>
          </cell>
          <cell r="L109">
            <v>111.02297790052999</v>
          </cell>
          <cell r="M109">
            <v>65.431793059247497</v>
          </cell>
          <cell r="N109">
            <v>3.6848834294309301</v>
          </cell>
          <cell r="O109">
            <v>26.660714285714299</v>
          </cell>
          <cell r="P109">
            <v>1.3538169523892699E-2</v>
          </cell>
          <cell r="Q109">
            <v>1.00857741375517E-2</v>
          </cell>
          <cell r="R109">
            <v>1.2235380120978899E-2</v>
          </cell>
          <cell r="S109">
            <v>1.3423034602259201</v>
          </cell>
        </row>
        <row r="110">
          <cell r="C110" t="str">
            <v>F6_S3_4_DOC_VM_B</v>
          </cell>
          <cell r="D110">
            <v>2.2258821859285201</v>
          </cell>
          <cell r="E110">
            <v>0.41124224447452201</v>
          </cell>
          <cell r="F110">
            <v>9.9487654292886404E-2</v>
          </cell>
          <cell r="G110">
            <v>1.85518625024024E-2</v>
          </cell>
          <cell r="H110">
            <v>5.4624378955374198E-2</v>
          </cell>
          <cell r="I110">
            <v>7.0112416183945897E-2</v>
          </cell>
          <cell r="J110">
            <v>2.3832451031042399</v>
          </cell>
          <cell r="K110">
            <v>6.1574956640417601E-2</v>
          </cell>
          <cell r="L110">
            <v>88.508081567415402</v>
          </cell>
          <cell r="M110">
            <v>51.229228911841801</v>
          </cell>
          <cell r="N110">
            <v>3.95483497394325</v>
          </cell>
          <cell r="O110">
            <v>24.597938144329898</v>
          </cell>
          <cell r="P110">
            <v>1.4016976438223199E-2</v>
          </cell>
          <cell r="Q110">
            <v>1.0832873272485499E-2</v>
          </cell>
          <cell r="R110">
            <v>1.32991084420023E-2</v>
          </cell>
          <cell r="S110">
            <v>1.2939296976569401</v>
          </cell>
        </row>
        <row r="111">
          <cell r="C111" t="str">
            <v>F6_S3_5_BDOC_VM_A</v>
          </cell>
          <cell r="D111">
            <v>8.7203917154635295</v>
          </cell>
          <cell r="E111">
            <v>0.39349924367505201</v>
          </cell>
          <cell r="F111">
            <v>0.204915537306988</v>
          </cell>
          <cell r="G111">
            <v>3.2932413141601599E-2</v>
          </cell>
          <cell r="H111">
            <v>0.10881111059082101</v>
          </cell>
          <cell r="I111">
            <v>6.8213528392998796E-2</v>
          </cell>
          <cell r="J111">
            <v>2.9997274687512201</v>
          </cell>
          <cell r="K111">
            <v>9.6013731226779401E-16</v>
          </cell>
          <cell r="L111">
            <v>79.770319374048995</v>
          </cell>
          <cell r="M111">
            <v>46.590068184004799</v>
          </cell>
          <cell r="N111">
            <v>3.81987609705731</v>
          </cell>
          <cell r="O111">
            <v>98.014084507042298</v>
          </cell>
          <cell r="P111">
            <v>1.36575820587817E-2</v>
          </cell>
          <cell r="Q111">
            <v>1.0468683358320199E-2</v>
          </cell>
          <cell r="R111">
            <v>1.27124924845456E-2</v>
          </cell>
          <cell r="S111">
            <v>1.3046131582465901</v>
          </cell>
        </row>
        <row r="112">
          <cell r="C112" t="str">
            <v>F6_S3_5_BDOC_VM_B</v>
          </cell>
          <cell r="D112">
            <v>7.6381622300993604</v>
          </cell>
          <cell r="E112">
            <v>0.448158908523141</v>
          </cell>
          <cell r="F112">
            <v>0.31351110653436398</v>
          </cell>
          <cell r="G112">
            <v>2.6113122003550902E-2</v>
          </cell>
          <cell r="H112">
            <v>0.186870007928405</v>
          </cell>
          <cell r="I112">
            <v>6.7600029317091498E-2</v>
          </cell>
          <cell r="J112">
            <v>2.1431990326929902</v>
          </cell>
          <cell r="K112">
            <v>1.13926288820598E-2</v>
          </cell>
          <cell r="L112">
            <v>88.597992032951396</v>
          </cell>
          <cell r="M112">
            <v>51.940837352486199</v>
          </cell>
          <cell r="N112">
            <v>3.8207933699599601</v>
          </cell>
          <cell r="O112">
            <v>24.912903225806499</v>
          </cell>
          <cell r="P112">
            <v>1.3635541582265201E-2</v>
          </cell>
          <cell r="Q112">
            <v>1.0477600502394701E-2</v>
          </cell>
          <cell r="R112">
            <v>1.2743802252181901E-2</v>
          </cell>
          <cell r="S112">
            <v>1.30139926399643</v>
          </cell>
        </row>
        <row r="113">
          <cell r="C113" t="str">
            <v>F6_S3_5_DOC_VM_A</v>
          </cell>
          <cell r="D113">
            <v>3.6772350430084999</v>
          </cell>
          <cell r="E113">
            <v>0.781142904910894</v>
          </cell>
          <cell r="F113">
            <v>0.326614168359185</v>
          </cell>
          <cell r="G113">
            <v>7.6184452697432903E-2</v>
          </cell>
          <cell r="H113">
            <v>0.140238477347921</v>
          </cell>
          <cell r="I113">
            <v>9.58061481113575E-2</v>
          </cell>
          <cell r="J113">
            <v>2.3557420966390001</v>
          </cell>
          <cell r="K113">
            <v>7.7957890310618302E-3</v>
          </cell>
          <cell r="L113">
            <v>111.959362505014</v>
          </cell>
          <cell r="M113">
            <v>65.124781713514906</v>
          </cell>
          <cell r="N113">
            <v>3.8511688311688301</v>
          </cell>
          <cell r="O113">
            <v>16.4936708860759</v>
          </cell>
          <cell r="P113">
            <v>1.38532876694086E-2</v>
          </cell>
          <cell r="Q113">
            <v>1.07496761412742E-2</v>
          </cell>
          <cell r="R113">
            <v>1.2609211101726E-2</v>
          </cell>
          <cell r="S113">
            <v>1.2887167471230001</v>
          </cell>
        </row>
        <row r="114">
          <cell r="C114" t="str">
            <v>F6_S3_5_DOC_VM_B</v>
          </cell>
          <cell r="D114">
            <v>6.7121822516716403</v>
          </cell>
          <cell r="E114">
            <v>0.66737497852301397</v>
          </cell>
          <cell r="F114">
            <v>0.60449564131420197</v>
          </cell>
          <cell r="G114">
            <v>6.1339664012152198E-2</v>
          </cell>
          <cell r="H114">
            <v>0.24595634411360801</v>
          </cell>
          <cell r="I114">
            <v>0.104095839328011</v>
          </cell>
          <cell r="J114">
            <v>3.1261979141847598</v>
          </cell>
          <cell r="K114">
            <v>4.7153424010350697E-17</v>
          </cell>
          <cell r="L114">
            <v>113.661082535646</v>
          </cell>
          <cell r="M114">
            <v>67.678458228554504</v>
          </cell>
          <cell r="N114">
            <v>3.7121142655616302</v>
          </cell>
          <cell r="O114">
            <v>52.958762886597903</v>
          </cell>
          <cell r="P114">
            <v>1.3188563167526901E-2</v>
          </cell>
          <cell r="Q114">
            <v>1.0364293011710201E-2</v>
          </cell>
          <cell r="R114">
            <v>1.2552917745915999E-2</v>
          </cell>
          <cell r="S114">
            <v>1.27250002992251</v>
          </cell>
        </row>
        <row r="115">
          <cell r="C115" t="str">
            <v>F6_S4_2_BDOC_VM_A</v>
          </cell>
          <cell r="D115">
            <v>2.9031021563053798</v>
          </cell>
          <cell r="E115">
            <v>0.63502951853746503</v>
          </cell>
          <cell r="F115">
            <v>0.29622181913293799</v>
          </cell>
          <cell r="G115">
            <v>4.0899986403815099E-2</v>
          </cell>
          <cell r="H115">
            <v>0.13163217189219301</v>
          </cell>
          <cell r="I115">
            <v>9.8889499879291506E-2</v>
          </cell>
          <cell r="J115">
            <v>2.8355415982913899</v>
          </cell>
          <cell r="K115">
            <v>3.7401965993471599E-3</v>
          </cell>
          <cell r="L115">
            <v>122.369240063531</v>
          </cell>
          <cell r="M115">
            <v>72.449195247419794</v>
          </cell>
          <cell r="N115">
            <v>3.7238320520402102</v>
          </cell>
          <cell r="O115">
            <v>50.383561643835698</v>
          </cell>
          <cell r="P115">
            <v>1.34200647274729E-2</v>
          </cell>
          <cell r="Q115">
            <v>1.03525986203788E-2</v>
          </cell>
          <cell r="R115">
            <v>1.2538449963704099E-2</v>
          </cell>
          <cell r="S115">
            <v>1.2962991437778699</v>
          </cell>
        </row>
        <row r="116">
          <cell r="C116" t="str">
            <v>F6_S4_2_BDOC_VM_B</v>
          </cell>
          <cell r="D116">
            <v>6.4536532267922198</v>
          </cell>
          <cell r="E116">
            <v>0.62404827449717004</v>
          </cell>
          <cell r="F116">
            <v>0.12610934081868699</v>
          </cell>
          <cell r="G116">
            <v>3.7634657760008801E-2</v>
          </cell>
          <cell r="H116">
            <v>8.4031036803082798E-2</v>
          </cell>
          <cell r="I116">
            <v>8.7617393163213805E-2</v>
          </cell>
          <cell r="J116">
            <v>2.1244096783791901</v>
          </cell>
          <cell r="K116">
            <v>3.5999882005324098E-3</v>
          </cell>
          <cell r="L116">
            <v>106.735783751193</v>
          </cell>
          <cell r="M116">
            <v>61.651167630369599</v>
          </cell>
          <cell r="N116">
            <v>3.94187529899538</v>
          </cell>
          <cell r="O116">
            <v>28.907894736842099</v>
          </cell>
          <cell r="P116">
            <v>1.39939229897435E-2</v>
          </cell>
          <cell r="Q116">
            <v>1.0693625776347899E-2</v>
          </cell>
          <cell r="R116">
            <v>1.3161554847315401E-2</v>
          </cell>
          <cell r="S116">
            <v>1.30862284527434</v>
          </cell>
        </row>
        <row r="117">
          <cell r="C117" t="str">
            <v>F6_S4_2_DOC_VM_A</v>
          </cell>
          <cell r="D117">
            <v>3.6472731646677898</v>
          </cell>
          <cell r="E117">
            <v>1.2710674967556801</v>
          </cell>
          <cell r="F117">
            <v>0.62847263109915696</v>
          </cell>
          <cell r="G117">
            <v>0.28158085957329598</v>
          </cell>
          <cell r="H117">
            <v>0.204999655625073</v>
          </cell>
          <cell r="I117">
            <v>0.15637608809592499</v>
          </cell>
          <cell r="J117">
            <v>2.1109449022731002</v>
          </cell>
          <cell r="K117">
            <v>3.2045609033772397E-2</v>
          </cell>
          <cell r="L117">
            <v>156.72271318191</v>
          </cell>
          <cell r="M117">
            <v>94.322657161771303</v>
          </cell>
          <cell r="N117">
            <v>3.5134938884182501</v>
          </cell>
          <cell r="O117">
            <v>26.651006711409298</v>
          </cell>
          <cell r="P117">
            <v>1.29607511234114E-2</v>
          </cell>
          <cell r="Q117">
            <v>9.7574810234546498E-3</v>
          </cell>
          <cell r="R117">
            <v>1.17933804720406E-2</v>
          </cell>
          <cell r="S117">
            <v>1.32828863230755</v>
          </cell>
        </row>
        <row r="118">
          <cell r="C118" t="str">
            <v>F6_S4_2_DOC_VM_B</v>
          </cell>
          <cell r="D118">
            <v>3.1360270856281902</v>
          </cell>
          <cell r="E118">
            <v>0.86029901845097401</v>
          </cell>
          <cell r="F118">
            <v>0.258400321234944</v>
          </cell>
          <cell r="G118">
            <v>9.4867088930612894E-2</v>
          </cell>
          <cell r="H118">
            <v>0.109371548839249</v>
          </cell>
          <cell r="I118">
            <v>0.107518329401472</v>
          </cell>
          <cell r="J118">
            <v>1.25247785518192</v>
          </cell>
          <cell r="K118">
            <v>6.8633148692041502E-3</v>
          </cell>
          <cell r="L118">
            <v>135.05758039502001</v>
          </cell>
          <cell r="M118">
            <v>78.598193914805805</v>
          </cell>
          <cell r="N118">
            <v>3.8861786091604</v>
          </cell>
          <cell r="O118">
            <v>35.569230769230799</v>
          </cell>
          <cell r="P118">
            <v>1.3848881957457201E-2</v>
          </cell>
          <cell r="Q118">
            <v>1.0505013713616699E-2</v>
          </cell>
          <cell r="R118">
            <v>1.3182715303481401E-2</v>
          </cell>
          <cell r="S118">
            <v>1.31831164956084</v>
          </cell>
        </row>
        <row r="119">
          <cell r="C119" t="str">
            <v>F6_S4_3_BDOC_VM_A</v>
          </cell>
          <cell r="D119">
            <v>15.1216752875347</v>
          </cell>
          <cell r="E119">
            <v>0.37624244957771702</v>
          </cell>
          <cell r="F119">
            <v>9.4785265183304504E-2</v>
          </cell>
          <cell r="H119">
            <v>5.8834883763637401E-2</v>
          </cell>
          <cell r="I119">
            <v>5.6762512653431699E-2</v>
          </cell>
          <cell r="J119">
            <v>1.8248951731637699</v>
          </cell>
          <cell r="K119"/>
          <cell r="L119">
            <v>74.305517420009807</v>
          </cell>
          <cell r="M119">
            <v>43.358773770169798</v>
          </cell>
          <cell r="N119">
            <v>3.8250180365170099</v>
          </cell>
          <cell r="O119">
            <v>37.905325443787</v>
          </cell>
          <cell r="P119">
            <v>1.36797002584403E-2</v>
          </cell>
          <cell r="Q119">
            <v>1.04525996671627E-2</v>
          </cell>
          <cell r="R119">
            <v>1.27638389476464E-2</v>
          </cell>
          <cell r="S119">
            <v>1.30873664868422</v>
          </cell>
        </row>
        <row r="120">
          <cell r="C120" t="str">
            <v>F6_S4_3_BDOC_VM_B</v>
          </cell>
          <cell r="D120">
            <v>3.0787978603214801</v>
          </cell>
          <cell r="E120">
            <v>0.98857699862878701</v>
          </cell>
          <cell r="F120">
            <v>0.29752490326035302</v>
          </cell>
          <cell r="G120">
            <v>5.1192500308559402E-2</v>
          </cell>
          <cell r="H120">
            <v>0.130563273902425</v>
          </cell>
          <cell r="I120">
            <v>0.14550748047909901</v>
          </cell>
          <cell r="J120">
            <v>1.6568422382635499</v>
          </cell>
          <cell r="K120"/>
          <cell r="L120">
            <v>145.62644597186201</v>
          </cell>
          <cell r="M120">
            <v>87.647353330272395</v>
          </cell>
          <cell r="N120">
            <v>3.55469738506959</v>
          </cell>
          <cell r="O120">
            <v>24.766031195840601</v>
          </cell>
          <cell r="P120">
            <v>1.29142183294988E-2</v>
          </cell>
          <cell r="Q120">
            <v>9.9535092807764205E-3</v>
          </cell>
          <cell r="R120">
            <v>1.2015206778887001E-2</v>
          </cell>
          <cell r="S120">
            <v>1.29745378893055</v>
          </cell>
        </row>
        <row r="121">
          <cell r="C121" t="str">
            <v>F6_S4_3_DOC_VM_A</v>
          </cell>
          <cell r="D121">
            <v>6.3052620146358596</v>
          </cell>
          <cell r="E121">
            <v>0.56148119991331702</v>
          </cell>
          <cell r="F121">
            <v>0.23191937386905101</v>
          </cell>
          <cell r="G121">
            <v>6.2555027925213794E-2</v>
          </cell>
          <cell r="H121">
            <v>8.9298870321687901E-2</v>
          </cell>
          <cell r="I121">
            <v>8.5586711215469805E-2</v>
          </cell>
          <cell r="J121">
            <v>1.99432132979381</v>
          </cell>
          <cell r="K121">
            <v>2.5802534497927999E-2</v>
          </cell>
          <cell r="L121">
            <v>101.132826691574</v>
          </cell>
          <cell r="M121">
            <v>59.525114061171799</v>
          </cell>
          <cell r="N121">
            <v>3.7421210305572199</v>
          </cell>
          <cell r="O121">
            <v>70.511627906976898</v>
          </cell>
          <cell r="P121">
            <v>1.35209761075388E-2</v>
          </cell>
          <cell r="Q121">
            <v>1.0251408542406601E-2</v>
          </cell>
          <cell r="R121">
            <v>1.25148027986222E-2</v>
          </cell>
          <cell r="S121">
            <v>1.31893837335691</v>
          </cell>
        </row>
        <row r="122">
          <cell r="C122" t="str">
            <v>F6_S4_3_DOC_VM_B</v>
          </cell>
          <cell r="D122">
            <v>2.8340694803283899</v>
          </cell>
          <cell r="E122">
            <v>1.5460025295042199</v>
          </cell>
          <cell r="F122">
            <v>0.713387913784572</v>
          </cell>
          <cell r="G122">
            <v>0.42664737251413998</v>
          </cell>
          <cell r="H122">
            <v>0.17841656410144</v>
          </cell>
          <cell r="I122">
            <v>0.18114923545235101</v>
          </cell>
          <cell r="J122">
            <v>1.4909775313720799</v>
          </cell>
          <cell r="K122">
            <v>5.88258395341184E-2</v>
          </cell>
          <cell r="L122">
            <v>173.87039331016399</v>
          </cell>
          <cell r="M122">
            <v>105.57571945196101</v>
          </cell>
          <cell r="N122">
            <v>3.4835288515648699</v>
          </cell>
          <cell r="O122">
            <v>22.052499999999998</v>
          </cell>
          <cell r="P122">
            <v>1.2751182038417901E-2</v>
          </cell>
          <cell r="Q122">
            <v>9.7681433853142995E-3</v>
          </cell>
          <cell r="R122">
            <v>1.1812413623140601E-2</v>
          </cell>
          <cell r="S122">
            <v>1.3053844047363601</v>
          </cell>
        </row>
        <row r="123">
          <cell r="C123" t="str">
            <v>F6_S4_4_BDOC_VM_A</v>
          </cell>
          <cell r="D123">
            <v>9.8614011824442809</v>
          </cell>
          <cell r="E123">
            <v>0.77838172868314404</v>
          </cell>
          <cell r="F123">
            <v>0.18745740390454599</v>
          </cell>
          <cell r="G123">
            <v>0.180609457192348</v>
          </cell>
          <cell r="H123">
            <v>0.102343555076715</v>
          </cell>
          <cell r="I123">
            <v>0.10207214188665099</v>
          </cell>
          <cell r="J123">
            <v>3.1197076670698598</v>
          </cell>
          <cell r="K123">
            <v>3.7088473576249001E-3</v>
          </cell>
          <cell r="L123">
            <v>121.531537677318</v>
          </cell>
          <cell r="M123">
            <v>72.187139134455194</v>
          </cell>
          <cell r="N123">
            <v>3.67366187989556</v>
          </cell>
          <cell r="O123">
            <v>35.623417721518997</v>
          </cell>
          <cell r="P123">
            <v>1.32471814518545E-2</v>
          </cell>
          <cell r="Q123">
            <v>1.01612823409237E-2</v>
          </cell>
          <cell r="R123">
            <v>1.23722642890198E-2</v>
          </cell>
          <cell r="S123">
            <v>1.30369189708494</v>
          </cell>
        </row>
        <row r="124">
          <cell r="C124" t="str">
            <v>F6_S4_4_BDOC_VM_B</v>
          </cell>
          <cell r="D124">
            <v>3.2467838452556901</v>
          </cell>
          <cell r="E124">
            <v>0.51509934630019005</v>
          </cell>
          <cell r="F124">
            <v>0.14646154507442999</v>
          </cell>
          <cell r="G124">
            <v>3.9023573126776498E-2</v>
          </cell>
          <cell r="H124">
            <v>7.58095067314173E-2</v>
          </cell>
          <cell r="I124">
            <v>8.1299018009190094E-2</v>
          </cell>
          <cell r="J124">
            <v>2.37514231700044</v>
          </cell>
          <cell r="K124">
            <v>3.3119668834594202E-3</v>
          </cell>
          <cell r="L124">
            <v>101.257824168051</v>
          </cell>
          <cell r="M124">
            <v>59.189594519049798</v>
          </cell>
          <cell r="N124">
            <v>3.8076688983566598</v>
          </cell>
          <cell r="O124">
            <v>44.1492537313433</v>
          </cell>
          <cell r="P124">
            <v>1.3664677213185599E-2</v>
          </cell>
          <cell r="Q124">
            <v>1.04562968187457E-2</v>
          </cell>
          <cell r="R124">
            <v>1.26932166750332E-2</v>
          </cell>
          <cell r="S124">
            <v>1.3068371575573401</v>
          </cell>
        </row>
        <row r="125">
          <cell r="C125" t="str">
            <v>F6_S4_4_DOC_VM_A</v>
          </cell>
          <cell r="D125">
            <v>9.5565095411496106</v>
          </cell>
          <cell r="E125">
            <v>0.59009062327442097</v>
          </cell>
          <cell r="F125">
            <v>0.20701921822553601</v>
          </cell>
          <cell r="G125">
            <v>0.11215486633534499</v>
          </cell>
          <cell r="H125">
            <v>8.7731689934741994E-2</v>
          </cell>
          <cell r="I125">
            <v>8.4871805682524795E-2</v>
          </cell>
          <cell r="J125">
            <v>2.6742462960198399</v>
          </cell>
          <cell r="K125">
            <v>2.34667673269492E-2</v>
          </cell>
          <cell r="L125">
            <v>97.150450949786403</v>
          </cell>
          <cell r="M125">
            <v>56.279565549142099</v>
          </cell>
          <cell r="N125">
            <v>3.85126406296787</v>
          </cell>
          <cell r="O125">
            <v>24.964705882353002</v>
          </cell>
          <cell r="P125">
            <v>1.39820563518384E-2</v>
          </cell>
          <cell r="Q125">
            <v>1.0387544616611301E-2</v>
          </cell>
          <cell r="R125">
            <v>1.27154532612411E-2</v>
          </cell>
          <cell r="S125">
            <v>1.34604055798509</v>
          </cell>
        </row>
        <row r="126">
          <cell r="C126" t="str">
            <v>F6_S4_4_DOC_VM_B</v>
          </cell>
          <cell r="D126">
            <v>3.3746894585865599</v>
          </cell>
          <cell r="E126">
            <v>0.41945576225359099</v>
          </cell>
          <cell r="F126">
            <v>0.114437611123776</v>
          </cell>
          <cell r="G126">
            <v>7.3080204705036102E-3</v>
          </cell>
          <cell r="H126">
            <v>4.9772406565347503E-2</v>
          </cell>
          <cell r="I126">
            <v>5.5616375495780801E-2</v>
          </cell>
          <cell r="J126">
            <v>2.24047617945185</v>
          </cell>
          <cell r="K126">
            <v>1.7858511422749301E-2</v>
          </cell>
          <cell r="L126">
            <v>86.758116896739907</v>
          </cell>
          <cell r="M126">
            <v>50.031884663484902</v>
          </cell>
          <cell r="N126">
            <v>3.9983594332587602</v>
          </cell>
          <cell r="O126">
            <v>30.197368421052602</v>
          </cell>
          <cell r="P126">
            <v>1.40540521347917E-2</v>
          </cell>
          <cell r="Q126">
            <v>1.08987833394116E-2</v>
          </cell>
          <cell r="R126">
            <v>1.33591414690907E-2</v>
          </cell>
          <cell r="S126">
            <v>1.2895065161971</v>
          </cell>
        </row>
        <row r="127">
          <cell r="C127" t="str">
            <v>F6_S4_5_BDOC_VM_A</v>
          </cell>
          <cell r="D127">
            <v>7.9735756894801604</v>
          </cell>
          <cell r="E127">
            <v>0.238549607060349</v>
          </cell>
          <cell r="F127">
            <v>0.106758349631193</v>
          </cell>
          <cell r="G127">
            <v>7.1054273576010003E-15</v>
          </cell>
          <cell r="H127">
            <v>8.3673405784082902E-2</v>
          </cell>
          <cell r="I127">
            <v>4.7398240778292702E-2</v>
          </cell>
          <cell r="J127">
            <v>3.5176309702782702</v>
          </cell>
          <cell r="K127"/>
          <cell r="L127">
            <v>61.578800670304098</v>
          </cell>
          <cell r="M127">
            <v>35.605640821331299</v>
          </cell>
          <cell r="N127">
            <v>3.9362626750362102</v>
          </cell>
          <cell r="O127">
            <v>18.024999999999999</v>
          </cell>
          <cell r="P127">
            <v>1.38855662623038E-2</v>
          </cell>
          <cell r="Q127">
            <v>1.07266087979178E-2</v>
          </cell>
          <cell r="R127">
            <v>1.31717738925575E-2</v>
          </cell>
          <cell r="S127">
            <v>1.29449731260818</v>
          </cell>
        </row>
        <row r="128">
          <cell r="C128" t="str">
            <v>F6_S4_5_BDOC_VM_B</v>
          </cell>
          <cell r="D128">
            <v>5.2679012911208902</v>
          </cell>
          <cell r="E128">
            <v>0.74528342024174798</v>
          </cell>
          <cell r="F128">
            <v>0.286462936007297</v>
          </cell>
          <cell r="G128">
            <v>2.5874319098960499E-2</v>
          </cell>
          <cell r="H128">
            <v>0.114689677501744</v>
          </cell>
          <cell r="I128">
            <v>0.113662398941003</v>
          </cell>
          <cell r="J128">
            <v>2.24388091936228</v>
          </cell>
          <cell r="K128">
            <v>5.3057935488087698E-3</v>
          </cell>
          <cell r="L128">
            <v>120.048014995974</v>
          </cell>
          <cell r="M128">
            <v>71.371366130080204</v>
          </cell>
          <cell r="N128">
            <v>3.6836038423319</v>
          </cell>
          <cell r="O128">
            <v>23.414736842105199</v>
          </cell>
          <cell r="P128">
            <v>1.3261124747391899E-2</v>
          </cell>
          <cell r="Q128">
            <v>1.01856946378107E-2</v>
          </cell>
          <cell r="R128">
            <v>1.2340012447422E-2</v>
          </cell>
          <cell r="S128">
            <v>1.30193621730665</v>
          </cell>
        </row>
        <row r="129">
          <cell r="C129" t="str">
            <v>F6_S4_5_DOC_VM_A</v>
          </cell>
          <cell r="D129">
            <v>2.9115963693389499</v>
          </cell>
          <cell r="E129">
            <v>0.69382532483189197</v>
          </cell>
          <cell r="F129">
            <v>0.24921428348011401</v>
          </cell>
          <cell r="G129">
            <v>5.4533545657591297E-2</v>
          </cell>
          <cell r="H129">
            <v>0.114509937015043</v>
          </cell>
          <cell r="I129">
            <v>9.5369287531724495E-2</v>
          </cell>
          <cell r="J129">
            <v>2.0624280722369499</v>
          </cell>
          <cell r="K129">
            <v>1.9822355351023901E-2</v>
          </cell>
          <cell r="L129">
            <v>109.72475849571801</v>
          </cell>
          <cell r="M129">
            <v>64.525013120244594</v>
          </cell>
          <cell r="N129">
            <v>3.7167617376042101</v>
          </cell>
          <cell r="O129">
            <v>20.539877300613501</v>
          </cell>
          <cell r="P129">
            <v>1.3538680476077499E-2</v>
          </cell>
          <cell r="Q129">
            <v>1.01966592616285E-2</v>
          </cell>
          <cell r="R129">
            <v>1.2412620364306201E-2</v>
          </cell>
          <cell r="S129">
            <v>1.3277564865804099</v>
          </cell>
        </row>
        <row r="130">
          <cell r="C130" t="str">
            <v>F6_S4_5_DOC_VM_B</v>
          </cell>
          <cell r="D130">
            <v>4.9734520573933896</v>
          </cell>
          <cell r="E130">
            <v>0.50095258556285704</v>
          </cell>
          <cell r="F130">
            <v>0.21746701758377199</v>
          </cell>
          <cell r="G130">
            <v>5.6843418860808002E-14</v>
          </cell>
          <cell r="H130">
            <v>0.111289850948424</v>
          </cell>
          <cell r="I130">
            <v>6.4511506248678102E-2</v>
          </cell>
          <cell r="J130">
            <v>3.7588077880750501</v>
          </cell>
          <cell r="K130">
            <v>5.1680642527549396E-16</v>
          </cell>
          <cell r="L130">
            <v>99.746889759410195</v>
          </cell>
          <cell r="M130">
            <v>55.974747141593298</v>
          </cell>
          <cell r="N130">
            <v>4.3288961799859402</v>
          </cell>
          <cell r="O130">
            <v>166.43902439024399</v>
          </cell>
          <cell r="P130">
            <v>1.48987189443023E-2</v>
          </cell>
          <cell r="Q130">
            <v>1.16140796841303E-2</v>
          </cell>
          <cell r="R130">
            <v>1.44232687298123E-2</v>
          </cell>
          <cell r="S130">
            <v>1.28281528536955</v>
          </cell>
        </row>
        <row r="131">
          <cell r="C131" t="str">
            <v>F6_S5_1_DOC_VM_A</v>
          </cell>
          <cell r="D131">
            <v>2.5324025860812598</v>
          </cell>
          <cell r="E131">
            <v>1.59082630768387</v>
          </cell>
          <cell r="F131">
            <v>0.56541591654286105</v>
          </cell>
          <cell r="G131">
            <v>0.42708162512963099</v>
          </cell>
          <cell r="H131">
            <v>0.22192224409934599</v>
          </cell>
          <cell r="I131">
            <v>0.21251533862886199</v>
          </cell>
          <cell r="J131">
            <v>2.0900143079124298</v>
          </cell>
          <cell r="K131">
            <v>4.64883257972631E-2</v>
          </cell>
          <cell r="L131">
            <v>192.327257534149</v>
          </cell>
          <cell r="M131">
            <v>115.098553515129</v>
          </cell>
          <cell r="N131">
            <v>3.57926571951048</v>
          </cell>
          <cell r="O131">
            <v>25.721153846153801</v>
          </cell>
          <cell r="P131">
            <v>1.30759533638079E-2</v>
          </cell>
          <cell r="Q131">
            <v>9.9056532762243008E-3</v>
          </cell>
          <cell r="R131">
            <v>1.2059462303087E-2</v>
          </cell>
          <cell r="S131">
            <v>1.32004957161109</v>
          </cell>
        </row>
        <row r="132">
          <cell r="C132" t="str">
            <v>F6_S5_1_DOC_VM_B</v>
          </cell>
          <cell r="D132">
            <v>1.52496697906445</v>
          </cell>
          <cell r="E132">
            <v>0.78451569342344396</v>
          </cell>
          <cell r="F132">
            <v>0.29854016006072498</v>
          </cell>
          <cell r="G132">
            <v>0.18189551697463499</v>
          </cell>
          <cell r="H132">
            <v>0.126475916583388</v>
          </cell>
          <cell r="I132">
            <v>0.144340896875747</v>
          </cell>
          <cell r="J132">
            <v>1.5380379007071401</v>
          </cell>
          <cell r="K132">
            <v>6.9971815485572894E-2</v>
          </cell>
          <cell r="L132">
            <v>84.250492083560204</v>
          </cell>
          <cell r="M132">
            <v>50.701827278636998</v>
          </cell>
          <cell r="N132">
            <v>3.5653763539143601</v>
          </cell>
          <cell r="O132">
            <v>19.9952267303103</v>
          </cell>
          <cell r="P132">
            <v>1.30120337619168E-2</v>
          </cell>
          <cell r="Q132">
            <v>9.8745013611643492E-3</v>
          </cell>
          <cell r="R132">
            <v>1.20510040181696E-2</v>
          </cell>
          <cell r="S132">
            <v>1.3177408444230101</v>
          </cell>
        </row>
        <row r="133">
          <cell r="C133" t="str">
            <v>F6_S5_2_BDOC_VM_A</v>
          </cell>
          <cell r="D133">
            <v>3.9040943646887398</v>
          </cell>
          <cell r="E133">
            <v>0.65635385294831405</v>
          </cell>
          <cell r="F133">
            <v>0.24908580352712301</v>
          </cell>
          <cell r="G133">
            <v>1.8769964860410899E-2</v>
          </cell>
          <cell r="H133">
            <v>0.14363214354915499</v>
          </cell>
          <cell r="I133">
            <v>0.113810771938859</v>
          </cell>
          <cell r="J133">
            <v>2.3034768989623302</v>
          </cell>
          <cell r="K133">
            <v>3.8367133959078199E-16</v>
          </cell>
          <cell r="L133">
            <v>114.883645573116</v>
          </cell>
          <cell r="M133">
            <v>67.841832123247897</v>
          </cell>
          <cell r="N133">
            <v>3.7493221592309598</v>
          </cell>
          <cell r="O133">
            <v>23.078125</v>
          </cell>
          <cell r="P133">
            <v>1.34430822626372E-2</v>
          </cell>
          <cell r="Q133">
            <v>1.03117445203539E-2</v>
          </cell>
          <cell r="R133">
            <v>1.25623645942462E-2</v>
          </cell>
          <cell r="S133">
            <v>1.3036671182167601</v>
          </cell>
        </row>
        <row r="134">
          <cell r="C134" t="str">
            <v>F6_S5_2_BDOC_VM_B</v>
          </cell>
          <cell r="D134">
            <v>4.9168303446480497</v>
          </cell>
          <cell r="E134">
            <v>0.79922295950223099</v>
          </cell>
          <cell r="F134">
            <v>0.101030703181721</v>
          </cell>
          <cell r="G134">
            <v>9.8572985046075701E-2</v>
          </cell>
          <cell r="H134">
            <v>0.104803524563295</v>
          </cell>
          <cell r="I134">
            <v>9.6488557130228997E-2</v>
          </cell>
          <cell r="J134">
            <v>2.0155200631478198</v>
          </cell>
          <cell r="K134">
            <v>1.6018364593392301E-2</v>
          </cell>
          <cell r="L134">
            <v>123.967891999524</v>
          </cell>
          <cell r="M134">
            <v>71.376848475539703</v>
          </cell>
          <cell r="N134">
            <v>3.9676750932449201</v>
          </cell>
          <cell r="O134">
            <v>25.2878787878788</v>
          </cell>
          <cell r="P134">
            <v>1.4027637861079601E-2</v>
          </cell>
          <cell r="Q134">
            <v>1.0770636518907899E-2</v>
          </cell>
          <cell r="R134">
            <v>1.32545681040013E-2</v>
          </cell>
          <cell r="S134">
            <v>1.30239636593938</v>
          </cell>
        </row>
        <row r="135">
          <cell r="C135" t="str">
            <v>F6_S5_2_DOC_VM_A</v>
          </cell>
          <cell r="D135">
            <v>2.5417374536402502</v>
          </cell>
          <cell r="E135">
            <v>0.67394343988965499</v>
          </cell>
          <cell r="F135">
            <v>0.37081340698085802</v>
          </cell>
          <cell r="G135">
            <v>9.9127632754289194E-2</v>
          </cell>
          <cell r="H135">
            <v>0.113437739061098</v>
          </cell>
          <cell r="I135">
            <v>9.4126369687529604E-2</v>
          </cell>
          <cell r="J135">
            <v>1.5056150744338499</v>
          </cell>
          <cell r="K135">
            <v>6.8686982416238607E-2</v>
          </cell>
          <cell r="L135">
            <v>105.16564001158901</v>
          </cell>
          <cell r="M135">
            <v>61.5777042012122</v>
          </cell>
          <cell r="N135">
            <v>3.8277162385104901</v>
          </cell>
          <cell r="O135">
            <v>31.4838709677419</v>
          </cell>
          <cell r="P135">
            <v>1.36864154363658E-2</v>
          </cell>
          <cell r="Q135">
            <v>1.06230095055459E-2</v>
          </cell>
          <cell r="R135">
            <v>1.2804990540018799E-2</v>
          </cell>
          <cell r="S135">
            <v>1.2883745824778401</v>
          </cell>
        </row>
        <row r="136">
          <cell r="C136" t="str">
            <v>F6_S5_2_DOC_VM_B</v>
          </cell>
          <cell r="D136">
            <v>2.06638972139225</v>
          </cell>
          <cell r="E136">
            <v>1.0403178043157499</v>
          </cell>
          <cell r="F136">
            <v>0.31580864028109101</v>
          </cell>
          <cell r="G136">
            <v>0.22640642591545701</v>
          </cell>
          <cell r="H136">
            <v>0.13501449261841</v>
          </cell>
          <cell r="I136">
            <v>0.131108932925002</v>
          </cell>
          <cell r="J136">
            <v>1.88517837364643</v>
          </cell>
          <cell r="K136">
            <v>3.32361495877865E-2</v>
          </cell>
          <cell r="L136">
            <v>146.659319856434</v>
          </cell>
          <cell r="M136">
            <v>86.4006679727799</v>
          </cell>
          <cell r="N136">
            <v>3.7432536622976098</v>
          </cell>
          <cell r="O136">
            <v>32.5</v>
          </cell>
          <cell r="P136">
            <v>1.35094601647162E-2</v>
          </cell>
          <cell r="Q136">
            <v>1.0285179552796101E-2</v>
          </cell>
          <cell r="R136">
            <v>1.25399589869701E-2</v>
          </cell>
          <cell r="S136">
            <v>1.3134880237500099</v>
          </cell>
        </row>
        <row r="137">
          <cell r="C137" t="str">
            <v>F6_S5_3_BDOC_VM_A</v>
          </cell>
          <cell r="D137">
            <v>3.3662710349766098</v>
          </cell>
          <cell r="E137">
            <v>0.48671823716637203</v>
          </cell>
          <cell r="F137">
            <v>0.147723229193161</v>
          </cell>
          <cell r="G137">
            <v>2.4288738450366099E-2</v>
          </cell>
          <cell r="H137">
            <v>7.9497642588151493E-2</v>
          </cell>
          <cell r="I137">
            <v>7.5555304083081906E-2</v>
          </cell>
          <cell r="J137">
            <v>3.99712674490929</v>
          </cell>
          <cell r="K137"/>
          <cell r="L137">
            <v>96.746950323966502</v>
          </cell>
          <cell r="M137">
            <v>56.359607792850902</v>
          </cell>
          <cell r="N137">
            <v>3.8442376950780299</v>
          </cell>
          <cell r="O137">
            <v>25.127659574468101</v>
          </cell>
          <cell r="P137">
            <v>1.3717762518625999E-2</v>
          </cell>
          <cell r="Q137">
            <v>1.0564673971016399E-2</v>
          </cell>
          <cell r="R137">
            <v>1.2880111062993201E-2</v>
          </cell>
          <cell r="S137">
            <v>1.29845583084342</v>
          </cell>
        </row>
        <row r="138">
          <cell r="C138" t="str">
            <v>F6_S5_3_BDOC_VM_B</v>
          </cell>
          <cell r="D138">
            <v>9.1419882873555594</v>
          </cell>
          <cell r="E138">
            <v>0.74904438967263298</v>
          </cell>
          <cell r="F138">
            <v>0.28627656817519698</v>
          </cell>
          <cell r="G138">
            <v>4.7861288678859602E-2</v>
          </cell>
          <cell r="H138">
            <v>9.4857674672795197E-2</v>
          </cell>
          <cell r="I138">
            <v>9.4580939088018595E-2</v>
          </cell>
          <cell r="J138">
            <v>1.45556366599413</v>
          </cell>
          <cell r="K138">
            <v>2.6929641540251801E-16</v>
          </cell>
          <cell r="L138">
            <v>122.657611434701</v>
          </cell>
          <cell r="M138">
            <v>72.369153003711006</v>
          </cell>
          <cell r="N138">
            <v>3.7285526747620601</v>
          </cell>
          <cell r="O138">
            <v>33.158208955223898</v>
          </cell>
          <cell r="P138">
            <v>1.3458885317452001E-2</v>
          </cell>
          <cell r="Q138">
            <v>1.0259397835339801E-2</v>
          </cell>
          <cell r="R138">
            <v>1.25140293663143E-2</v>
          </cell>
          <cell r="S138">
            <v>1.3118591883717701</v>
          </cell>
        </row>
        <row r="139">
          <cell r="C139" t="str">
            <v>F6_S5_3_DOC_VM_A</v>
          </cell>
          <cell r="D139">
            <v>3.3457224551541098</v>
          </cell>
          <cell r="E139">
            <v>0.72343982970500098</v>
          </cell>
          <cell r="F139">
            <v>0.217230043208129</v>
          </cell>
          <cell r="G139">
            <v>9.8036513577483206E-2</v>
          </cell>
          <cell r="H139">
            <v>0.10325255381857799</v>
          </cell>
          <cell r="I139">
            <v>9.5759671042628697E-2</v>
          </cell>
          <cell r="J139">
            <v>1.5895623836297701</v>
          </cell>
          <cell r="K139">
            <v>2.6266153871150801E-2</v>
          </cell>
          <cell r="L139">
            <v>119.204830264302</v>
          </cell>
          <cell r="M139">
            <v>69.814380019579502</v>
          </cell>
          <cell r="N139">
            <v>3.7671919770773599</v>
          </cell>
          <cell r="O139">
            <v>87.1666666666667</v>
          </cell>
          <cell r="P139">
            <v>1.3661765228279599E-2</v>
          </cell>
          <cell r="Q139">
            <v>1.0120072080304901E-2</v>
          </cell>
          <cell r="R139">
            <v>1.26157068783995E-2</v>
          </cell>
          <cell r="S139">
            <v>1.34996718599142</v>
          </cell>
        </row>
        <row r="140">
          <cell r="C140" t="str">
            <v>F6_S5_3_DOC_VM_B</v>
          </cell>
          <cell r="D140">
            <v>2.9677600546632998</v>
          </cell>
          <cell r="E140">
            <v>0.84271407515143404</v>
          </cell>
          <cell r="F140">
            <v>0.25877124602408202</v>
          </cell>
          <cell r="G140">
            <v>0.13816060263593499</v>
          </cell>
          <cell r="H140">
            <v>0.120124222354276</v>
          </cell>
          <cell r="I140">
            <v>0.113605254672336</v>
          </cell>
          <cell r="J140">
            <v>1.81041447577309</v>
          </cell>
          <cell r="K140">
            <v>4.1687992074527003E-2</v>
          </cell>
          <cell r="L140">
            <v>126.686038878349</v>
          </cell>
          <cell r="M140">
            <v>74.716693329473003</v>
          </cell>
          <cell r="N140">
            <v>3.7343088913631299</v>
          </cell>
          <cell r="O140">
            <v>30.377659574468101</v>
          </cell>
          <cell r="P140">
            <v>1.3441456929489301E-2</v>
          </cell>
          <cell r="Q140">
            <v>1.0275188624761501E-2</v>
          </cell>
          <cell r="R140">
            <v>1.25129436483798E-2</v>
          </cell>
          <cell r="S140">
            <v>1.30814697621196</v>
          </cell>
        </row>
        <row r="141">
          <cell r="C141" t="str">
            <v>F6_S5_4_BDOC_VM_A</v>
          </cell>
          <cell r="D141">
            <v>5.5827500314059302</v>
          </cell>
          <cell r="E141">
            <v>0.358633369964451</v>
          </cell>
          <cell r="F141">
            <v>9.4389268897430198E-2</v>
          </cell>
          <cell r="G141">
            <v>1.8437840631107E-2</v>
          </cell>
          <cell r="H141">
            <v>7.2768127265092603E-2</v>
          </cell>
          <cell r="I141">
            <v>6.2837706711036403E-2</v>
          </cell>
          <cell r="J141">
            <v>3.4260081694990201</v>
          </cell>
          <cell r="K141">
            <v>1.00277104359028E-16</v>
          </cell>
          <cell r="L141">
            <v>89.034386731528301</v>
          </cell>
          <cell r="M141">
            <v>51.778559926884697</v>
          </cell>
          <cell r="N141">
            <v>3.87272983246516</v>
          </cell>
          <cell r="O141">
            <v>33.386666666666699</v>
          </cell>
          <cell r="P141">
            <v>1.37443837491235E-2</v>
          </cell>
          <cell r="Q141">
            <v>1.06382089754791E-2</v>
          </cell>
          <cell r="R141">
            <v>1.2967176817812599E-2</v>
          </cell>
          <cell r="S141">
            <v>1.29198286862047</v>
          </cell>
        </row>
        <row r="142">
          <cell r="C142" t="str">
            <v>F6_S5_4_BDOC_VM_B</v>
          </cell>
          <cell r="D142">
            <v>3.8047686980841</v>
          </cell>
          <cell r="E142">
            <v>0.81026022956581301</v>
          </cell>
          <cell r="F142">
            <v>0.26651226127535199</v>
          </cell>
          <cell r="G142">
            <v>8.6063746354852796E-2</v>
          </cell>
          <cell r="H142">
            <v>0.12378231714245699</v>
          </cell>
          <cell r="I142">
            <v>0.107863715693853</v>
          </cell>
          <cell r="J142">
            <v>2.2799755139945299</v>
          </cell>
          <cell r="K142">
            <v>5.7756336483951098E-3</v>
          </cell>
          <cell r="L142">
            <v>131.60589569371299</v>
          </cell>
          <cell r="M142">
            <v>79.429317486467497</v>
          </cell>
          <cell r="N142">
            <v>3.5396880717957599</v>
          </cell>
          <cell r="O142">
            <v>24.150837988826801</v>
          </cell>
          <cell r="P142">
            <v>1.28194693258953E-2</v>
          </cell>
          <cell r="Q142">
            <v>9.9339362277850694E-3</v>
          </cell>
          <cell r="R142">
            <v>1.1958873906582301E-2</v>
          </cell>
          <cell r="S142">
            <v>1.2904722792601999</v>
          </cell>
        </row>
        <row r="143">
          <cell r="C143" t="str">
            <v>F6_S5_4_DOC_VM_A</v>
          </cell>
          <cell r="D143">
            <v>5.0930203217324701</v>
          </cell>
          <cell r="E143">
            <v>0.67709341268516698</v>
          </cell>
          <cell r="F143">
            <v>0.29822880926508299</v>
          </cell>
          <cell r="G143">
            <v>7.9233073848485006E-2</v>
          </cell>
          <cell r="H143">
            <v>0.137529901025914</v>
          </cell>
          <cell r="I143">
            <v>8.8221159171240501E-2</v>
          </cell>
          <cell r="J143">
            <v>2.5074264079147199</v>
          </cell>
          <cell r="K143">
            <v>2.6475471307169599E-2</v>
          </cell>
          <cell r="L143">
            <v>105.185376455244</v>
          </cell>
          <cell r="M143">
            <v>61.804673303235901</v>
          </cell>
          <cell r="N143">
            <v>3.7111212605617698</v>
          </cell>
          <cell r="O143">
            <v>38.305882352941097</v>
          </cell>
          <cell r="P143">
            <v>1.35436965404763E-2</v>
          </cell>
          <cell r="Q143">
            <v>1.0154285328415001E-2</v>
          </cell>
          <cell r="R143">
            <v>1.2316526240248701E-2</v>
          </cell>
          <cell r="S143">
            <v>1.3337912125215401</v>
          </cell>
        </row>
        <row r="144">
          <cell r="C144" t="str">
            <v>F6_S5_4_DOC_VM_B</v>
          </cell>
          <cell r="D144">
            <v>8.0818629346434303</v>
          </cell>
          <cell r="E144">
            <v>0.54108736488153397</v>
          </cell>
          <cell r="F144">
            <v>0.52499024186363397</v>
          </cell>
          <cell r="G144">
            <v>1.02503468920361E-2</v>
          </cell>
          <cell r="H144">
            <v>0.216096156658551</v>
          </cell>
          <cell r="I144">
            <v>7.7962022039770304E-2</v>
          </cell>
          <cell r="J144">
            <v>2.3422399155853801</v>
          </cell>
          <cell r="K144">
            <v>4.0917675538329402E-16</v>
          </cell>
          <cell r="L144">
            <v>101.96175732505201</v>
          </cell>
          <cell r="M144">
            <v>58.7882868314137</v>
          </cell>
          <cell r="N144">
            <v>4.0005083238022596</v>
          </cell>
          <cell r="O144">
            <v>25.4339622641509</v>
          </cell>
          <cell r="P144">
            <v>1.4108928242214901E-2</v>
          </cell>
          <cell r="Q144">
            <v>1.0881547209351699E-2</v>
          </cell>
          <cell r="R144">
            <v>1.33869792624797E-2</v>
          </cell>
          <cell r="S144">
            <v>1.2965921087112999</v>
          </cell>
        </row>
        <row r="145">
          <cell r="C145" t="str">
            <v>F6_S5_5_BDOC_VM_A</v>
          </cell>
          <cell r="D145">
            <v>72.484932356519707</v>
          </cell>
          <cell r="E145">
            <v>0.31003500192667799</v>
          </cell>
          <cell r="F145">
            <v>0.170553941671756</v>
          </cell>
          <cell r="G145">
            <v>3.9031278209478198E-18</v>
          </cell>
          <cell r="H145">
            <v>7.7685881193843898E-2</v>
          </cell>
          <cell r="I145">
            <v>6.8722619571929003E-2</v>
          </cell>
          <cell r="J145">
            <v>2.71536709415121</v>
          </cell>
          <cell r="K145"/>
          <cell r="L145">
            <v>77.463348404687295</v>
          </cell>
          <cell r="M145">
            <v>44.766640084171897</v>
          </cell>
          <cell r="N145">
            <v>3.9349148085246299</v>
          </cell>
          <cell r="O145">
            <v>37.261627906976798</v>
          </cell>
          <cell r="P145">
            <v>1.39537060919162E-2</v>
          </cell>
          <cell r="Q145">
            <v>1.07304349533413E-2</v>
          </cell>
          <cell r="R145">
            <v>1.3119784543887399E-2</v>
          </cell>
          <cell r="S145">
            <v>1.3003858792854599</v>
          </cell>
        </row>
        <row r="146">
          <cell r="C146" t="str">
            <v>F6_S5_5_BDOC_VM_B</v>
          </cell>
          <cell r="D146">
            <v>7.2086878244663497</v>
          </cell>
          <cell r="E146">
            <v>0.65161658315958004</v>
          </cell>
          <cell r="F146">
            <v>0.17005824215402801</v>
          </cell>
          <cell r="G146">
            <v>5.9919557799503302E-2</v>
          </cell>
          <cell r="H146">
            <v>0.10357290702866399</v>
          </cell>
          <cell r="I146">
            <v>9.7869810412461802E-2</v>
          </cell>
          <cell r="J146">
            <v>1.5248350820840399</v>
          </cell>
          <cell r="K146">
            <v>9.8500165827892106E-3</v>
          </cell>
          <cell r="L146">
            <v>118.37261022354799</v>
          </cell>
          <cell r="M146">
            <v>70.870279755081</v>
          </cell>
          <cell r="N146">
            <v>3.6184158415841599</v>
          </cell>
          <cell r="O146">
            <v>21.678160919540201</v>
          </cell>
          <cell r="P146">
            <v>1.30121506049638E-2</v>
          </cell>
          <cell r="Q146">
            <v>1.0060786066819099E-2</v>
          </cell>
          <cell r="R146">
            <v>1.21735187783239E-2</v>
          </cell>
          <cell r="S146">
            <v>1.2933532746390899</v>
          </cell>
        </row>
        <row r="147">
          <cell r="C147" t="str">
            <v>F6_S5_5_DOC_VM_A</v>
          </cell>
          <cell r="D147">
            <v>2.16822759524422</v>
          </cell>
          <cell r="E147">
            <v>0.72198322641975199</v>
          </cell>
          <cell r="F147">
            <v>0.31942885617266398</v>
          </cell>
          <cell r="G147">
            <v>0.13373600031098901</v>
          </cell>
          <cell r="H147">
            <v>0.112404630960839</v>
          </cell>
          <cell r="I147">
            <v>8.54975608160089E-2</v>
          </cell>
          <cell r="J147">
            <v>2.36450432624485</v>
          </cell>
          <cell r="K147">
            <v>1.9058328411054599E-2</v>
          </cell>
          <cell r="L147">
            <v>108.66227994566501</v>
          </cell>
          <cell r="M147">
            <v>64.590801265758699</v>
          </cell>
          <cell r="N147">
            <v>3.6213183730715302</v>
          </cell>
          <cell r="O147">
            <v>24.829787234042499</v>
          </cell>
          <cell r="P147">
            <v>1.3302760441761499E-2</v>
          </cell>
          <cell r="Q147">
            <v>9.9240320120305495E-3</v>
          </cell>
          <cell r="R147">
            <v>1.20716433691078E-2</v>
          </cell>
          <cell r="S147">
            <v>1.34045924334333</v>
          </cell>
        </row>
        <row r="148">
          <cell r="C148" t="str">
            <v>F6_S5_5_DOC_VM_B</v>
          </cell>
          <cell r="D148">
            <v>4.2689272399542002</v>
          </cell>
          <cell r="E148">
            <v>0.66608462585338701</v>
          </cell>
          <cell r="F148">
            <v>0.13097499566853801</v>
          </cell>
          <cell r="G148">
            <v>0.15428718387624901</v>
          </cell>
          <cell r="H148">
            <v>8.7435385943692295E-2</v>
          </cell>
          <cell r="I148">
            <v>7.4225861664672294E-2</v>
          </cell>
          <cell r="J148">
            <v>2.4374910964813399</v>
          </cell>
          <cell r="K148">
            <v>3.7464784786976402E-2</v>
          </cell>
          <cell r="L148">
            <v>95.256848828071796</v>
          </cell>
          <cell r="M148">
            <v>55.5602818248544</v>
          </cell>
          <cell r="N148">
            <v>3.8228494740032</v>
          </cell>
          <cell r="O148">
            <v>28.5938566552901</v>
          </cell>
          <cell r="P148">
            <v>1.37569528549097E-2</v>
          </cell>
          <cell r="Q148">
            <v>1.0389725203388499E-2</v>
          </cell>
          <cell r="R148">
            <v>1.27561716891145E-2</v>
          </cell>
          <cell r="S148">
            <v>1.3240920799736899</v>
          </cell>
        </row>
        <row r="149">
          <cell r="C149" t="str">
            <v>F6_S6_1_DOC_VM_A</v>
          </cell>
          <cell r="D149">
            <v>2.9398849481051901</v>
          </cell>
          <cell r="E149">
            <v>1.1681674603140699</v>
          </cell>
          <cell r="F149">
            <v>0.41699740407204899</v>
          </cell>
          <cell r="G149">
            <v>0.109716018758718</v>
          </cell>
          <cell r="H149">
            <v>0.14006540235797599</v>
          </cell>
          <cell r="I149">
            <v>0.132870672584328</v>
          </cell>
          <cell r="J149">
            <v>1.82926024151348</v>
          </cell>
          <cell r="K149">
            <v>4.0584806464350502E-3</v>
          </cell>
          <cell r="L149">
            <v>175.82320476284201</v>
          </cell>
          <cell r="M149">
            <v>102.808231464</v>
          </cell>
          <cell r="N149">
            <v>3.8458685689989101</v>
          </cell>
          <cell r="O149">
            <v>25.6911262798635</v>
          </cell>
          <cell r="P149">
            <v>1.3711181476260201E-2</v>
          </cell>
          <cell r="Q149">
            <v>1.0544627980216E-2</v>
          </cell>
          <cell r="R149">
            <v>1.30313999140277E-2</v>
          </cell>
          <cell r="S149">
            <v>1.3003001625079</v>
          </cell>
        </row>
        <row r="150">
          <cell r="C150" t="str">
            <v>F6_S6_2_BDOC_VM_A</v>
          </cell>
          <cell r="D150">
            <v>3.5809052640137402</v>
          </cell>
          <cell r="E150">
            <v>0.57392748148694706</v>
          </cell>
          <cell r="F150">
            <v>9.4436188008813801E-2</v>
          </cell>
          <cell r="G150">
            <v>2.58210628991833E-2</v>
          </cell>
          <cell r="H150">
            <v>0.102423566391337</v>
          </cell>
          <cell r="I150">
            <v>9.4471371633979104E-2</v>
          </cell>
          <cell r="J150">
            <v>2.0021404437082202</v>
          </cell>
          <cell r="K150">
            <v>1.39990293305777E-2</v>
          </cell>
          <cell r="L150">
            <v>118.383574914467</v>
          </cell>
          <cell r="M150">
            <v>68.210245738127</v>
          </cell>
          <cell r="N150">
            <v>3.9635903919089799</v>
          </cell>
          <cell r="O150">
            <v>30.021739130434799</v>
          </cell>
          <cell r="P150">
            <v>1.4088246869851001E-2</v>
          </cell>
          <cell r="Q150">
            <v>1.0766907221738399E-2</v>
          </cell>
          <cell r="R150">
            <v>1.3216068834342299E-2</v>
          </cell>
          <cell r="S150">
            <v>1.30847666648477</v>
          </cell>
        </row>
        <row r="151">
          <cell r="C151" t="str">
            <v>F6_S6_2_BDOC_VM_B</v>
          </cell>
          <cell r="D151">
            <v>9.7601068064462204</v>
          </cell>
          <cell r="E151">
            <v>0.93626428658535599</v>
          </cell>
          <cell r="F151">
            <v>0.20476400326003799</v>
          </cell>
          <cell r="G151">
            <v>3.8966825432878799E-2</v>
          </cell>
          <cell r="H151">
            <v>0.124410723264965</v>
          </cell>
          <cell r="I151">
            <v>0.12589365067633199</v>
          </cell>
          <cell r="J151">
            <v>1.6376510786238601</v>
          </cell>
          <cell r="K151">
            <v>1.1139336585137299E-2</v>
          </cell>
          <cell r="L151">
            <v>140.94890882580901</v>
          </cell>
          <cell r="M151">
            <v>83.038893737008607</v>
          </cell>
          <cell r="N151">
            <v>3.7638272103350801</v>
          </cell>
          <cell r="O151">
            <v>22.759493670886101</v>
          </cell>
          <cell r="P151">
            <v>1.3474822459686699E-2</v>
          </cell>
          <cell r="Q151">
            <v>1.0393446562602E-2</v>
          </cell>
          <cell r="R151">
            <v>1.2658036750791E-2</v>
          </cell>
          <cell r="S151">
            <v>1.2964729628930101</v>
          </cell>
        </row>
        <row r="152">
          <cell r="C152" t="str">
            <v>F6_S6_2_DOC_VM_A</v>
          </cell>
          <cell r="D152">
            <v>2.7663656469420599</v>
          </cell>
          <cell r="E152">
            <v>0.88186787829147295</v>
          </cell>
          <cell r="F152">
            <v>0.35475743543923999</v>
          </cell>
          <cell r="G152">
            <v>0.151597851122801</v>
          </cell>
          <cell r="H152">
            <v>0.12618664292040199</v>
          </cell>
          <cell r="I152">
            <v>0.123482022048023</v>
          </cell>
          <cell r="J152">
            <v>1.6425543684749</v>
          </cell>
          <cell r="K152">
            <v>2.4432954826855199E-2</v>
          </cell>
          <cell r="L152">
            <v>131.111388133265</v>
          </cell>
          <cell r="M152">
            <v>77.046690149764601</v>
          </cell>
          <cell r="N152">
            <v>3.7556737369364899</v>
          </cell>
          <cell r="O152">
            <v>15.544854881266501</v>
          </cell>
          <cell r="P152">
            <v>1.35747247823895E-2</v>
          </cell>
          <cell r="Q152">
            <v>1.0276584279612901E-2</v>
          </cell>
          <cell r="R152">
            <v>1.25594917417236E-2</v>
          </cell>
          <cell r="S152">
            <v>1.32093742561131</v>
          </cell>
        </row>
        <row r="153">
          <cell r="C153" t="str">
            <v>F6_S6_2_DOC_VM_B</v>
          </cell>
          <cell r="D153">
            <v>3.1198178737118001</v>
          </cell>
          <cell r="E153">
            <v>0.98306159790672598</v>
          </cell>
          <cell r="F153">
            <v>0.277817710705619</v>
          </cell>
          <cell r="G153">
            <v>0.15453070453816101</v>
          </cell>
          <cell r="H153">
            <v>0.11650248073635799</v>
          </cell>
          <cell r="I153">
            <v>0.12255789325220701</v>
          </cell>
          <cell r="J153">
            <v>1.7337041566870699</v>
          </cell>
          <cell r="K153">
            <v>5.2640925160358398E-2</v>
          </cell>
          <cell r="L153">
            <v>135.725330071988</v>
          </cell>
          <cell r="M153">
            <v>78.989633380614805</v>
          </cell>
          <cell r="N153">
            <v>3.8536002207031901</v>
          </cell>
          <cell r="O153">
            <v>58.829145728643198</v>
          </cell>
          <cell r="P153">
            <v>1.3827153401789499E-2</v>
          </cell>
          <cell r="Q153">
            <v>1.0429214826145601E-2</v>
          </cell>
          <cell r="R153">
            <v>1.28501651521866E-2</v>
          </cell>
          <cell r="S153">
            <v>1.3258096253924501</v>
          </cell>
        </row>
        <row r="154">
          <cell r="C154" t="str">
            <v>F6_S6_3_BDOC_VM_A</v>
          </cell>
          <cell r="D154">
            <v>4.2650990682675998</v>
          </cell>
          <cell r="E154">
            <v>0.68991303567474904</v>
          </cell>
          <cell r="F154">
            <v>0.13171432095350599</v>
          </cell>
          <cell r="G154">
            <v>6.0505041408575301E-2</v>
          </cell>
          <cell r="H154">
            <v>7.9773793070273796E-2</v>
          </cell>
          <cell r="I154">
            <v>9.6158487427800296E-2</v>
          </cell>
          <cell r="J154">
            <v>1.2878511743701999</v>
          </cell>
          <cell r="K154">
            <v>4.4997478963026303E-3</v>
          </cell>
          <cell r="L154">
            <v>109.05920175693301</v>
          </cell>
          <cell r="M154">
            <v>64.688387014938002</v>
          </cell>
          <cell r="N154">
            <v>3.6886317172897201</v>
          </cell>
          <cell r="O154">
            <v>26.080310880829</v>
          </cell>
          <cell r="P154">
            <v>1.33130828188785E-2</v>
          </cell>
          <cell r="Q154">
            <v>1.0166277661687401E-2</v>
          </cell>
          <cell r="R154">
            <v>1.2421046626889001E-2</v>
          </cell>
          <cell r="S154">
            <v>1.30953366236004</v>
          </cell>
        </row>
        <row r="155">
          <cell r="C155" t="str">
            <v>F6_S6_3_BDOC_VM_B</v>
          </cell>
          <cell r="D155">
            <v>2.8322065536385899</v>
          </cell>
          <cell r="E155">
            <v>0.56837932856433304</v>
          </cell>
          <cell r="F155">
            <v>0.12760933014112699</v>
          </cell>
          <cell r="G155">
            <v>7.9692901962999899E-2</v>
          </cell>
          <cell r="H155">
            <v>7.8208284256234606E-2</v>
          </cell>
          <cell r="I155">
            <v>9.5806676257197396E-2</v>
          </cell>
          <cell r="J155">
            <v>2.4684947267881001</v>
          </cell>
          <cell r="K155">
            <v>4.60149786519047E-3</v>
          </cell>
          <cell r="L155">
            <v>101.847724539494</v>
          </cell>
          <cell r="M155">
            <v>59.8946241451427</v>
          </cell>
          <cell r="N155">
            <v>3.7495635613394702</v>
          </cell>
          <cell r="O155">
            <v>21.653301886792399</v>
          </cell>
          <cell r="P155">
            <v>1.3473070476143699E-2</v>
          </cell>
          <cell r="Q155">
            <v>1.0351205174776499E-2</v>
          </cell>
          <cell r="R155">
            <v>1.25112018467216E-2</v>
          </cell>
          <cell r="S155">
            <v>1.30159437946168</v>
          </cell>
        </row>
        <row r="156">
          <cell r="C156" t="str">
            <v>F6_S6_3_DOC_VM_A</v>
          </cell>
          <cell r="D156">
            <v>1.5766328077529499</v>
          </cell>
          <cell r="E156">
            <v>0.86510094813732497</v>
          </cell>
          <cell r="F156">
            <v>0.347104550904689</v>
          </cell>
          <cell r="G156">
            <v>0.20984502803628399</v>
          </cell>
          <cell r="H156">
            <v>0.105948589428273</v>
          </cell>
          <cell r="I156">
            <v>0.115214349796815</v>
          </cell>
          <cell r="J156">
            <v>2.0014193225098902</v>
          </cell>
          <cell r="K156">
            <v>3.3349370910103801E-2</v>
          </cell>
          <cell r="L156">
            <v>127.825270264835</v>
          </cell>
          <cell r="M156">
            <v>75.994079821538705</v>
          </cell>
          <cell r="N156">
            <v>3.62403622567617</v>
          </cell>
          <cell r="O156">
            <v>30.255528255528201</v>
          </cell>
          <cell r="P156">
            <v>1.3276678349593601E-2</v>
          </cell>
          <cell r="Q156">
            <v>9.9809387934708393E-3</v>
          </cell>
          <cell r="R156">
            <v>1.2103170216587E-2</v>
          </cell>
          <cell r="S156">
            <v>1.33020336306227</v>
          </cell>
        </row>
        <row r="157">
          <cell r="C157" t="str">
            <v>F6_S6_3_DOC_VM_B</v>
          </cell>
          <cell r="D157">
            <v>2.8439311450281002</v>
          </cell>
          <cell r="E157">
            <v>0.44750139844896403</v>
          </cell>
          <cell r="F157">
            <v>0.148314089201563</v>
          </cell>
          <cell r="G157">
            <v>7.2967888818830304E-2</v>
          </cell>
          <cell r="H157">
            <v>8.0728845332586702E-2</v>
          </cell>
          <cell r="I157">
            <v>9.2267952838994902E-2</v>
          </cell>
          <cell r="J157">
            <v>3.06519959862755</v>
          </cell>
          <cell r="K157">
            <v>6.1229584696390102E-2</v>
          </cell>
          <cell r="L157">
            <v>29.029019208103499</v>
          </cell>
          <cell r="M157">
            <v>17.400964488483599</v>
          </cell>
          <cell r="N157">
            <v>3.68323746918652</v>
          </cell>
          <cell r="O157">
            <v>23.225000000000001</v>
          </cell>
          <cell r="P157">
            <v>1.2986639107824801E-2</v>
          </cell>
          <cell r="Q157">
            <v>1.00618103506574E-2</v>
          </cell>
          <cell r="R157">
            <v>1.23839505568006E-2</v>
          </cell>
          <cell r="S157">
            <v>1.29068613452611</v>
          </cell>
        </row>
        <row r="158">
          <cell r="C158" t="str">
            <v>F6_S6_4_BDOC_VM_A</v>
          </cell>
          <cell r="D158">
            <v>4.8040279138103896</v>
          </cell>
          <cell r="E158">
            <v>0.53009367725999801</v>
          </cell>
          <cell r="F158">
            <v>0.25286869421404401</v>
          </cell>
          <cell r="G158">
            <v>2.8421709430404001E-14</v>
          </cell>
          <cell r="H158">
            <v>0.101311447844651</v>
          </cell>
          <cell r="I158">
            <v>8.7326042297309697E-2</v>
          </cell>
          <cell r="J158">
            <v>3.0550095989879198</v>
          </cell>
          <cell r="K158"/>
          <cell r="L158">
            <v>108.255489912569</v>
          </cell>
          <cell r="M158">
            <v>64.851760909631395</v>
          </cell>
          <cell r="N158">
            <v>3.63146645413708</v>
          </cell>
          <cell r="O158">
            <v>21.822033898305101</v>
          </cell>
          <cell r="P158">
            <v>1.30404459914441E-2</v>
          </cell>
          <cell r="Q158">
            <v>1.0100914495781901E-2</v>
          </cell>
          <cell r="R158">
            <v>1.2257343369022001E-2</v>
          </cell>
          <cell r="S158">
            <v>1.29101637251654</v>
          </cell>
        </row>
        <row r="159">
          <cell r="C159" t="str">
            <v>F6_S6_4_BDOC_VM_B</v>
          </cell>
          <cell r="D159">
            <v>16.457353970198898</v>
          </cell>
          <cell r="E159">
            <v>0.37969865964006999</v>
          </cell>
          <cell r="F159">
            <v>8.3053787472522303E-2</v>
          </cell>
          <cell r="G159">
            <v>3.2228318755040099E-2</v>
          </cell>
          <cell r="H159">
            <v>8.5697075455518898E-2</v>
          </cell>
          <cell r="I159">
            <v>8.3341436525749699E-2</v>
          </cell>
          <cell r="J159">
            <v>2.67613471340939</v>
          </cell>
          <cell r="K159"/>
          <cell r="L159">
            <v>89.936780794163596</v>
          </cell>
          <cell r="M159">
            <v>52.680953989519999</v>
          </cell>
          <cell r="N159">
            <v>3.8056253139126102</v>
          </cell>
          <cell r="O159">
            <v>31.492000000000001</v>
          </cell>
          <cell r="P159">
            <v>1.3535672621976899E-2</v>
          </cell>
          <cell r="Q159">
            <v>1.04729767485043E-2</v>
          </cell>
          <cell r="R159">
            <v>1.2727037750787601E-2</v>
          </cell>
          <cell r="S159">
            <v>1.2924379521715199</v>
          </cell>
        </row>
        <row r="160">
          <cell r="C160" t="str">
            <v>F6_S6_4_DOC_VM_A</v>
          </cell>
          <cell r="D160">
            <v>3.6888805442977102</v>
          </cell>
          <cell r="E160">
            <v>0.50307346235877004</v>
          </cell>
          <cell r="F160">
            <v>0.17874044227726299</v>
          </cell>
          <cell r="G160">
            <v>0.121709071340433</v>
          </cell>
          <cell r="H160">
            <v>8.8614994716245093E-2</v>
          </cell>
          <cell r="I160">
            <v>7.1343399567211904E-2</v>
          </cell>
          <cell r="J160">
            <v>2.0091768545436701</v>
          </cell>
          <cell r="K160">
            <v>2.6745785560391599E-2</v>
          </cell>
          <cell r="L160">
            <v>95.461888548257406</v>
          </cell>
          <cell r="M160">
            <v>56.179786861779</v>
          </cell>
          <cell r="N160">
            <v>3.7015693659761499</v>
          </cell>
          <cell r="O160">
            <v>47.854838709677502</v>
          </cell>
          <cell r="P160">
            <v>1.35854681241241E-2</v>
          </cell>
          <cell r="Q160">
            <v>1.00939875064163E-2</v>
          </cell>
          <cell r="R160">
            <v>1.2294981838020099E-2</v>
          </cell>
          <cell r="S160">
            <v>1.3458970615416901</v>
          </cell>
        </row>
        <row r="161">
          <cell r="C161" t="str">
            <v>F6_S6_4_DOC_VM_B</v>
          </cell>
          <cell r="E161">
            <v>0.36906783138420002</v>
          </cell>
          <cell r="F161">
            <v>0.111796186299898</v>
          </cell>
          <cell r="G161">
            <v>2.4641801626330601E-3</v>
          </cell>
          <cell r="H161">
            <v>8.3368254210398604E-2</v>
          </cell>
          <cell r="I161">
            <v>6.2297400008532101E-2</v>
          </cell>
          <cell r="J161">
            <v>3.3571344480296599</v>
          </cell>
          <cell r="K161">
            <v>0.15235194882352701</v>
          </cell>
          <cell r="L161">
            <v>84.068478214304506</v>
          </cell>
          <cell r="M161">
            <v>48.792874589635701</v>
          </cell>
          <cell r="N161">
            <v>3.9278184110971002</v>
          </cell>
          <cell r="O161">
            <v>46.263513513513502</v>
          </cell>
          <cell r="P161">
            <v>1.3903795233033299E-2</v>
          </cell>
          <cell r="Q161">
            <v>1.08136301986477E-2</v>
          </cell>
          <cell r="R161">
            <v>1.3167959588205999E-2</v>
          </cell>
          <cell r="S161">
            <v>1.2857657398689299</v>
          </cell>
        </row>
        <row r="162">
          <cell r="C162" t="str">
            <v>F6_S6_5_BDOC_VM_A</v>
          </cell>
          <cell r="D162">
            <v>5.2319784122567397</v>
          </cell>
          <cell r="E162">
            <v>0.31530570925448798</v>
          </cell>
          <cell r="F162">
            <v>0.23263454428286001</v>
          </cell>
          <cell r="G162">
            <v>1.8408358029120098E-2</v>
          </cell>
          <cell r="H162">
            <v>0.107130182315956</v>
          </cell>
          <cell r="I162">
            <v>5.2701691988218599E-2</v>
          </cell>
          <cell r="J162">
            <v>3.6177504034202199</v>
          </cell>
          <cell r="K162"/>
          <cell r="L162">
            <v>69.979946852456706</v>
          </cell>
          <cell r="M162">
            <v>39.885159687024498</v>
          </cell>
          <cell r="N162">
            <v>4.0798063014904704</v>
          </cell>
          <cell r="O162">
            <v>-139.36842105263199</v>
          </cell>
          <cell r="P162">
            <v>1.42709143707891E-2</v>
          </cell>
          <cell r="Q162">
            <v>1.11137740522143E-2</v>
          </cell>
          <cell r="R162">
            <v>1.3570721304395E-2</v>
          </cell>
          <cell r="S162">
            <v>1.2840745460310801</v>
          </cell>
        </row>
        <row r="163">
          <cell r="C163" t="str">
            <v>F6_S6_5_BDOC_VM_B</v>
          </cell>
          <cell r="D163">
            <v>6.5172211826638096</v>
          </cell>
          <cell r="E163">
            <v>0.87175640273335397</v>
          </cell>
          <cell r="F163">
            <v>0.35786326873812901</v>
          </cell>
          <cell r="G163">
            <v>4.6696418205250702E-2</v>
          </cell>
          <cell r="H163">
            <v>0.143855341052578</v>
          </cell>
          <cell r="I163">
            <v>0.115060371812433</v>
          </cell>
          <cell r="J163">
            <v>2.2257676995360698</v>
          </cell>
          <cell r="K163">
            <v>2.0407077250722901E-3</v>
          </cell>
          <cell r="L163">
            <v>129.09059559689001</v>
          </cell>
          <cell r="M163">
            <v>77.190327600803698</v>
          </cell>
          <cell r="N163">
            <v>3.62659303313509</v>
          </cell>
          <cell r="O163">
            <v>22.341772151898802</v>
          </cell>
          <cell r="P163">
            <v>1.3104303378253499E-2</v>
          </cell>
          <cell r="Q163">
            <v>1.0047415472549601E-2</v>
          </cell>
          <cell r="R163">
            <v>1.2206280612641699E-2</v>
          </cell>
          <cell r="S163">
            <v>1.30424619286976</v>
          </cell>
        </row>
        <row r="164">
          <cell r="C164" t="str">
            <v>F6_S6_5_DOC_VM_A</v>
          </cell>
          <cell r="D164">
            <v>7.6811245431364901</v>
          </cell>
          <cell r="E164">
            <v>0.51196671602687605</v>
          </cell>
          <cell r="F164">
            <v>0.213641473179109</v>
          </cell>
          <cell r="G164">
            <v>6.7157914380800293E-2</v>
          </cell>
          <cell r="H164">
            <v>0.11873807768672601</v>
          </cell>
          <cell r="I164">
            <v>7.8771295457556803E-2</v>
          </cell>
          <cell r="J164">
            <v>1.94792764549207</v>
          </cell>
          <cell r="K164">
            <v>8.6141508459209593E-3</v>
          </cell>
          <cell r="L164">
            <v>93.468507739179699</v>
          </cell>
          <cell r="M164">
            <v>54.002199245261799</v>
          </cell>
          <cell r="N164">
            <v>3.9494328276616102</v>
          </cell>
          <cell r="O164">
            <v>16.626760563380302</v>
          </cell>
          <cell r="P164">
            <v>1.39849467646888E-2</v>
          </cell>
          <cell r="Q164">
            <v>1.1127139650958099E-2</v>
          </cell>
          <cell r="R164">
            <v>1.30275541313801E-2</v>
          </cell>
          <cell r="S164">
            <v>1.2568321422554201</v>
          </cell>
        </row>
        <row r="165">
          <cell r="C165" t="str">
            <v>F6_S6_5_DOC_VM_B</v>
          </cell>
          <cell r="D165">
            <v>2.32278345451321</v>
          </cell>
          <cell r="E165">
            <v>0.54552251338678004</v>
          </cell>
          <cell r="F165">
            <v>0.28230634027534102</v>
          </cell>
          <cell r="G165">
            <v>0.113048051131898</v>
          </cell>
          <cell r="H165">
            <v>0.126560630359705</v>
          </cell>
          <cell r="I165">
            <v>8.5623271510044702E-2</v>
          </cell>
          <cell r="J165">
            <v>1.74588509185857</v>
          </cell>
          <cell r="K165">
            <v>3.8320760772054901E-2</v>
          </cell>
          <cell r="L165">
            <v>100.062672857878</v>
          </cell>
          <cell r="M165">
            <v>57.902339805156899</v>
          </cell>
          <cell r="N165">
            <v>3.9149438865918502</v>
          </cell>
          <cell r="O165">
            <v>19.193548387096801</v>
          </cell>
          <cell r="P165">
            <v>1.3923404561781001E-2</v>
          </cell>
          <cell r="Q165">
            <v>1.06682925456864E-2</v>
          </cell>
          <cell r="R165">
            <v>1.29607316290343E-2</v>
          </cell>
          <cell r="S165">
            <v>1.30512024320243</v>
          </cell>
        </row>
        <row r="166">
          <cell r="C166" t="str">
            <v>F6_S7_1_DOC_VM_A</v>
          </cell>
          <cell r="D166">
            <v>3.7430495052552999</v>
          </cell>
          <cell r="E166">
            <v>2.0264651400502798</v>
          </cell>
          <cell r="F166">
            <v>0.67342603507773902</v>
          </cell>
          <cell r="G166">
            <v>0.54531428037717</v>
          </cell>
          <cell r="H166">
            <v>0.27820351058241499</v>
          </cell>
          <cell r="I166">
            <v>0.209789381230649</v>
          </cell>
          <cell r="J166">
            <v>1.82837507685283</v>
          </cell>
          <cell r="K166">
            <v>5.9802540170278203E-2</v>
          </cell>
          <cell r="L166">
            <v>206.61315333254001</v>
          </cell>
          <cell r="M166">
            <v>125.585183910079</v>
          </cell>
          <cell r="N166">
            <v>3.4538362917351302</v>
          </cell>
          <cell r="O166">
            <v>24.8713789107764</v>
          </cell>
          <cell r="P166">
            <v>1.26915159929505E-2</v>
          </cell>
          <cell r="Q166">
            <v>9.6289455596788101E-3</v>
          </cell>
          <cell r="R166">
            <v>1.16801445602985E-2</v>
          </cell>
          <cell r="S166">
            <v>1.31805875464664</v>
          </cell>
        </row>
        <row r="167">
          <cell r="C167" t="str">
            <v>F6_S7_2_BDOC_VM_B</v>
          </cell>
          <cell r="D167">
            <v>3.1589365625955002</v>
          </cell>
          <cell r="E167">
            <v>0.73840841247977096</v>
          </cell>
          <cell r="F167">
            <v>0.17686687745566601</v>
          </cell>
          <cell r="G167">
            <v>5.7436689527037302E-2</v>
          </cell>
          <cell r="H167">
            <v>0.113368269740604</v>
          </cell>
          <cell r="I167">
            <v>0.10878413943135</v>
          </cell>
          <cell r="J167">
            <v>1.93195222632472</v>
          </cell>
          <cell r="K167">
            <v>1.3819901200800701E-3</v>
          </cell>
          <cell r="L167">
            <v>128.528106952744</v>
          </cell>
          <cell r="M167">
            <v>74.279202161804093</v>
          </cell>
          <cell r="N167">
            <v>3.9274783985225299</v>
          </cell>
          <cell r="O167">
            <v>36.455479452054902</v>
          </cell>
          <cell r="P167">
            <v>1.3993990800458E-2</v>
          </cell>
          <cell r="Q167">
            <v>1.0669506195736801E-2</v>
          </cell>
          <cell r="R167">
            <v>1.30909924221997E-2</v>
          </cell>
          <cell r="S167">
            <v>1.31158748528115</v>
          </cell>
        </row>
        <row r="168">
          <cell r="C168" t="str">
            <v>F6_S7_2_DOC_VM_A</v>
          </cell>
          <cell r="D168">
            <v>2.6701379225842601</v>
          </cell>
          <cell r="E168">
            <v>1.5761622231494801</v>
          </cell>
          <cell r="F168">
            <v>0.68264600315296797</v>
          </cell>
          <cell r="G168">
            <v>0.390316876456686</v>
          </cell>
          <cell r="H168">
            <v>0.19704598101740001</v>
          </cell>
          <cell r="I168">
            <v>0.17297770720333</v>
          </cell>
          <cell r="J168">
            <v>1.3707521825972799</v>
          </cell>
          <cell r="K168">
            <v>4.9913463292913303E-2</v>
          </cell>
          <cell r="L168">
            <v>178.70691847454401</v>
          </cell>
          <cell r="M168">
            <v>107.487961548238</v>
          </cell>
          <cell r="N168">
            <v>3.5594554487386301</v>
          </cell>
          <cell r="O168">
            <v>29.7817258883248</v>
          </cell>
          <cell r="P168">
            <v>1.30133305618847E-2</v>
          </cell>
          <cell r="Q168">
            <v>9.8733272763933608E-3</v>
          </cell>
          <cell r="R168">
            <v>1.20162190533944E-2</v>
          </cell>
          <cell r="S168">
            <v>1.3180288870803401</v>
          </cell>
        </row>
        <row r="169">
          <cell r="C169" t="str">
            <v>F6_S7_3_BDOC_VM_A</v>
          </cell>
          <cell r="D169">
            <v>3.4480001349822098</v>
          </cell>
          <cell r="E169">
            <v>1.0007154807288301</v>
          </cell>
          <cell r="F169">
            <v>0.39606893148356898</v>
          </cell>
          <cell r="G169">
            <v>0.21373631458709499</v>
          </cell>
          <cell r="H169">
            <v>0.14767197098971999</v>
          </cell>
          <cell r="I169">
            <v>0.13425146551394501</v>
          </cell>
          <cell r="J169">
            <v>2.2153959844534201</v>
          </cell>
          <cell r="K169">
            <v>5.9114240339937204E-3</v>
          </cell>
          <cell r="L169">
            <v>150.910330525738</v>
          </cell>
          <cell r="M169">
            <v>90.997066406032801</v>
          </cell>
          <cell r="N169">
            <v>3.5353801021698401</v>
          </cell>
          <cell r="O169">
            <v>19.239690721649499</v>
          </cell>
          <cell r="P169">
            <v>1.2864138913669301E-2</v>
          </cell>
          <cell r="Q169">
            <v>9.9337235080126894E-3</v>
          </cell>
          <cell r="R169">
            <v>1.19702172193667E-2</v>
          </cell>
          <cell r="S169">
            <v>1.2949966750426301</v>
          </cell>
        </row>
        <row r="170">
          <cell r="C170" t="str">
            <v>F6_S7_3_BDOC_VM_B</v>
          </cell>
          <cell r="D170">
            <v>5.6174138361967501</v>
          </cell>
          <cell r="E170">
            <v>0.59109031959727099</v>
          </cell>
          <cell r="F170">
            <v>0.186140846424109</v>
          </cell>
          <cell r="G170">
            <v>3.3695616082923201E-2</v>
          </cell>
          <cell r="H170">
            <v>9.5936601434857494E-2</v>
          </cell>
          <cell r="I170">
            <v>8.8777988863995502E-2</v>
          </cell>
          <cell r="J170">
            <v>3.2139601827290201</v>
          </cell>
          <cell r="K170">
            <v>1.38211248682629E-3</v>
          </cell>
          <cell r="L170">
            <v>114.26194759800801</v>
          </cell>
          <cell r="M170">
            <v>66.7596171295407</v>
          </cell>
          <cell r="N170">
            <v>3.8415036830073701</v>
          </cell>
          <cell r="O170">
            <v>45.0322580645161</v>
          </cell>
          <cell r="P170">
            <v>1.3709029072614299E-2</v>
          </cell>
          <cell r="Q170">
            <v>1.05604311099595E-2</v>
          </cell>
          <cell r="R170">
            <v>1.2878348566355601E-2</v>
          </cell>
          <cell r="S170">
            <v>1.29815051392033</v>
          </cell>
        </row>
        <row r="171">
          <cell r="C171" t="str">
            <v>F6_S7_3_DOC_VM_A</v>
          </cell>
          <cell r="D171">
            <v>3.1418907407588801</v>
          </cell>
          <cell r="E171">
            <v>0.85071020614645898</v>
          </cell>
          <cell r="F171">
            <v>0.370753231115657</v>
          </cell>
          <cell r="G171">
            <v>0.16253305981268801</v>
          </cell>
          <cell r="H171">
            <v>0.102518633896977</v>
          </cell>
          <cell r="I171">
            <v>0.11639092241792399</v>
          </cell>
          <cell r="J171">
            <v>1.3461117746378599</v>
          </cell>
          <cell r="K171">
            <v>1.8830921721657502E-2</v>
          </cell>
          <cell r="L171">
            <v>127.036908987757</v>
          </cell>
          <cell r="M171">
            <v>74.837304929582203</v>
          </cell>
          <cell r="N171">
            <v>3.7007354327739002</v>
          </cell>
          <cell r="O171">
            <v>24.419753086419799</v>
          </cell>
          <cell r="P171">
            <v>1.35359806068251E-2</v>
          </cell>
          <cell r="Q171">
            <v>1.01154241606094E-2</v>
          </cell>
          <cell r="R171">
            <v>1.23028940397845E-2</v>
          </cell>
          <cell r="S171">
            <v>1.33815254722938</v>
          </cell>
        </row>
        <row r="172">
          <cell r="C172" t="str">
            <v>F6_S7_3_DOC_VM_B</v>
          </cell>
          <cell r="D172">
            <v>13.1034514844097</v>
          </cell>
          <cell r="E172">
            <v>0.70055457640984298</v>
          </cell>
          <cell r="F172">
            <v>0.21886498301870499</v>
          </cell>
          <cell r="G172">
            <v>7.3626061177378696E-3</v>
          </cell>
          <cell r="H172">
            <v>9.0343554850676397E-2</v>
          </cell>
          <cell r="I172">
            <v>9.3184351699562698E-2</v>
          </cell>
          <cell r="J172">
            <v>2.1416487240450399</v>
          </cell>
          <cell r="K172"/>
          <cell r="L172">
            <v>118.034897743242</v>
          </cell>
          <cell r="M172">
            <v>68.644447498520094</v>
          </cell>
          <cell r="N172">
            <v>3.8515594713656398</v>
          </cell>
          <cell r="O172">
            <v>38.148014440433101</v>
          </cell>
          <cell r="P172">
            <v>1.3832739526964399E-2</v>
          </cell>
          <cell r="Q172">
            <v>1.03393111768129E-2</v>
          </cell>
          <cell r="R172">
            <v>1.30993192325492E-2</v>
          </cell>
          <cell r="S172">
            <v>1.3378782484065099</v>
          </cell>
        </row>
        <row r="173">
          <cell r="C173" t="str">
            <v>F6_S7_4_BDOC_VM_A</v>
          </cell>
          <cell r="D173">
            <v>3.5885523420266301</v>
          </cell>
          <cell r="E173">
            <v>0.42984040263365803</v>
          </cell>
          <cell r="F173">
            <v>5.7576637748809403E-2</v>
          </cell>
          <cell r="G173">
            <v>7.1054273576010003E-15</v>
          </cell>
          <cell r="H173">
            <v>5.2555878019600002E-2</v>
          </cell>
          <cell r="I173">
            <v>6.3424533906484698E-2</v>
          </cell>
          <cell r="J173">
            <v>2.2278007234143602</v>
          </cell>
          <cell r="K173">
            <v>1.03088992730415E-15</v>
          </cell>
          <cell r="L173">
            <v>82.538903831101294</v>
          </cell>
          <cell r="M173">
            <v>47.792894777821203</v>
          </cell>
          <cell r="N173">
            <v>3.9226193528537001</v>
          </cell>
          <cell r="O173">
            <v>49.043165467625997</v>
          </cell>
          <cell r="P173">
            <v>1.3934640932796999E-2</v>
          </cell>
          <cell r="Q173">
            <v>1.0728056391759E-2</v>
          </cell>
          <cell r="R173">
            <v>1.30761317626025E-2</v>
          </cell>
          <cell r="S173">
            <v>1.2988970624260701</v>
          </cell>
        </row>
        <row r="174">
          <cell r="C174" t="str">
            <v>F6_S7_4_BDOC_VM_B</v>
          </cell>
          <cell r="D174">
            <v>2.9685190043301501</v>
          </cell>
          <cell r="E174">
            <v>0.773729795613463</v>
          </cell>
          <cell r="F174">
            <v>0.31689068425572497</v>
          </cell>
          <cell r="G174">
            <v>0.14339400167375499</v>
          </cell>
          <cell r="H174">
            <v>0.15283115099953201</v>
          </cell>
          <cell r="I174">
            <v>0.12185988606609</v>
          </cell>
          <cell r="J174">
            <v>2.2224061080180202</v>
          </cell>
          <cell r="K174">
            <v>2.1873822561008999E-3</v>
          </cell>
          <cell r="L174">
            <v>132.64973426920301</v>
          </cell>
          <cell r="M174">
            <v>79.0916050061617</v>
          </cell>
          <cell r="N174">
            <v>3.6586949399886799</v>
          </cell>
          <cell r="O174">
            <v>25.885654885654901</v>
          </cell>
          <cell r="P174">
            <v>1.3178525984900999E-2</v>
          </cell>
          <cell r="Q174">
            <v>1.0126372935374E-2</v>
          </cell>
          <cell r="R174">
            <v>1.2313522231580699E-2</v>
          </cell>
          <cell r="S174">
            <v>1.30140634450318</v>
          </cell>
        </row>
        <row r="175">
          <cell r="C175" t="str">
            <v>F6_S7_4_DOC_VM_A</v>
          </cell>
          <cell r="D175">
            <v>3.06544637282517</v>
          </cell>
          <cell r="E175">
            <v>0.58347619739697598</v>
          </cell>
          <cell r="F175">
            <v>0.13745106792237</v>
          </cell>
          <cell r="G175">
            <v>4.7894620302379599E-2</v>
          </cell>
          <cell r="H175">
            <v>8.5978436282911005E-2</v>
          </cell>
          <cell r="I175">
            <v>7.5543423025869999E-2</v>
          </cell>
          <cell r="J175">
            <v>1.35160413637694</v>
          </cell>
          <cell r="K175">
            <v>2.5874641245408202E-3</v>
          </cell>
          <cell r="L175">
            <v>101.20848305891499</v>
          </cell>
          <cell r="M175">
            <v>59.071175857124402</v>
          </cell>
          <cell r="N175">
            <v>3.7773347831339898</v>
          </cell>
          <cell r="O175">
            <v>32.425531914893597</v>
          </cell>
          <cell r="P175">
            <v>1.3712076963974199E-2</v>
          </cell>
          <cell r="Q175">
            <v>1.02594310040916E-2</v>
          </cell>
          <cell r="R175">
            <v>1.2506971489185101E-2</v>
          </cell>
          <cell r="S175">
            <v>1.3365338641592901</v>
          </cell>
        </row>
        <row r="176">
          <cell r="C176" t="str">
            <v>F6_S7_4_DOC_VM_B</v>
          </cell>
          <cell r="D176">
            <v>7.3410607012806599</v>
          </cell>
          <cell r="E176">
            <v>0.45545138508350602</v>
          </cell>
          <cell r="F176">
            <v>0.216953230949855</v>
          </cell>
          <cell r="G176">
            <v>1.30511581661352E-2</v>
          </cell>
          <cell r="H176">
            <v>8.5289119293008794E-2</v>
          </cell>
          <cell r="I176">
            <v>6.6888258035589801E-2</v>
          </cell>
          <cell r="J176">
            <v>2.2773834094827201</v>
          </cell>
          <cell r="K176">
            <v>2.4288790158845499E-3</v>
          </cell>
          <cell r="L176">
            <v>87.157231646192201</v>
          </cell>
          <cell r="M176">
            <v>50.960593984325797</v>
          </cell>
          <cell r="N176">
            <v>3.7923748708798901</v>
          </cell>
          <cell r="O176">
            <v>-211.21052631578999</v>
          </cell>
          <cell r="P176">
            <v>1.3718098547009E-2</v>
          </cell>
          <cell r="Q176">
            <v>1.0238590394452501E-2</v>
          </cell>
          <cell r="R176">
            <v>1.29098125840151E-2</v>
          </cell>
          <cell r="S176">
            <v>1.3398424996512901</v>
          </cell>
        </row>
        <row r="177">
          <cell r="C177" t="str">
            <v>F6_S7_5_BDOC_VM_A</v>
          </cell>
          <cell r="D177">
            <v>4.2992313446514903</v>
          </cell>
          <cell r="E177">
            <v>0.46140234325392299</v>
          </cell>
          <cell r="F177">
            <v>0.223129317141115</v>
          </cell>
          <cell r="G177">
            <v>4.4780118726669401E-3</v>
          </cell>
          <cell r="H177">
            <v>0.12567631928342801</v>
          </cell>
          <cell r="I177">
            <v>7.9754193724980396E-2</v>
          </cell>
          <cell r="J177">
            <v>1.4088943670618399</v>
          </cell>
          <cell r="K177">
            <v>8.8321501031525303E-3</v>
          </cell>
          <cell r="L177">
            <v>97.373034175442498</v>
          </cell>
          <cell r="M177">
            <v>58.0218549361743</v>
          </cell>
          <cell r="N177">
            <v>3.6650006095331</v>
          </cell>
          <cell r="O177">
            <v>26.981981981981999</v>
          </cell>
          <cell r="P177">
            <v>1.3119402959613599E-2</v>
          </cell>
          <cell r="Q177">
            <v>1.0210736166270599E-2</v>
          </cell>
          <cell r="R177">
            <v>1.23675587115071E-2</v>
          </cell>
          <cell r="S177">
            <v>1.28486357359338</v>
          </cell>
        </row>
        <row r="178">
          <cell r="C178" t="str">
            <v>F6_S7_5_BDOC_VM_B</v>
          </cell>
          <cell r="D178">
            <v>6.51909363223107</v>
          </cell>
          <cell r="E178">
            <v>0.33446009213810202</v>
          </cell>
          <cell r="F178">
            <v>0.15719332276731299</v>
          </cell>
          <cell r="G178">
            <v>1.9464930799611499E-5</v>
          </cell>
          <cell r="H178">
            <v>7.6363641551125697E-2</v>
          </cell>
          <cell r="I178">
            <v>5.2953695541418697E-2</v>
          </cell>
          <cell r="J178">
            <v>3.64726087972732</v>
          </cell>
          <cell r="K178"/>
          <cell r="L178">
            <v>75.946931650586905</v>
          </cell>
          <cell r="M178">
            <v>42.5824736531032</v>
          </cell>
          <cell r="N178">
            <v>4.3392317652136398</v>
          </cell>
          <cell r="O178">
            <v>30.863636363636399</v>
          </cell>
          <cell r="P178">
            <v>1.4760010530263001E-2</v>
          </cell>
          <cell r="Q178">
            <v>1.18714403753045E-2</v>
          </cell>
          <cell r="R178">
            <v>1.43236833720923E-2</v>
          </cell>
          <cell r="S178">
            <v>1.2433209504187399</v>
          </cell>
        </row>
        <row r="179">
          <cell r="C179" t="str">
            <v>F6_S7_5_DOC_VM_A</v>
          </cell>
          <cell r="D179">
            <v>5.7248531973319299</v>
          </cell>
          <cell r="E179">
            <v>0.83349293579016104</v>
          </cell>
          <cell r="F179">
            <v>0.35750253979722402</v>
          </cell>
          <cell r="G179">
            <v>0.17721641430500801</v>
          </cell>
          <cell r="H179">
            <v>0.175658787951193</v>
          </cell>
          <cell r="I179">
            <v>9.4479247423098697E-2</v>
          </cell>
          <cell r="J179">
            <v>2.0682023321288598</v>
          </cell>
          <cell r="K179">
            <v>9.6179652693711599E-3</v>
          </cell>
          <cell r="L179">
            <v>112.03392240326301</v>
          </cell>
          <cell r="M179">
            <v>65.9591946924523</v>
          </cell>
          <cell r="N179">
            <v>3.70979845626072</v>
          </cell>
          <cell r="O179">
            <v>21.734177215189899</v>
          </cell>
          <cell r="P179">
            <v>1.3538714880483299E-2</v>
          </cell>
          <cell r="Q179">
            <v>1.01666822885319E-2</v>
          </cell>
          <cell r="R179">
            <v>1.22847505235214E-2</v>
          </cell>
          <cell r="S179">
            <v>1.3316748272693699</v>
          </cell>
        </row>
        <row r="180">
          <cell r="C180" t="str">
            <v>F6_S7_5_DOC_VM_B</v>
          </cell>
          <cell r="D180">
            <v>10.1613677862054</v>
          </cell>
          <cell r="E180">
            <v>0.47302880246163398</v>
          </cell>
          <cell r="F180">
            <v>0.262074314789288</v>
          </cell>
          <cell r="G180">
            <v>9.5409791178724406E-18</v>
          </cell>
          <cell r="H180">
            <v>0.12020875577519501</v>
          </cell>
          <cell r="I180">
            <v>6.7717066439385604E-2</v>
          </cell>
          <cell r="J180">
            <v>1.8200796916784501</v>
          </cell>
          <cell r="K180">
            <v>1.0195995495441499E-14</v>
          </cell>
          <cell r="L180">
            <v>97.013392313298695</v>
          </cell>
          <cell r="M180">
            <v>56.533946378463298</v>
          </cell>
          <cell r="N180">
            <v>3.8664715251173001</v>
          </cell>
          <cell r="O180">
            <v>32.377431906614802</v>
          </cell>
          <cell r="P180">
            <v>1.38007797848766E-2</v>
          </cell>
          <cell r="Q180">
            <v>1.0548237423688401E-2</v>
          </cell>
          <cell r="R180">
            <v>1.3090057265110399E-2</v>
          </cell>
          <cell r="S180">
            <v>1.30834936971402</v>
          </cell>
        </row>
        <row r="181">
          <cell r="C181" t="str">
            <v>F6_S8_4_BDOC_NM_A</v>
          </cell>
          <cell r="D181">
            <v>3.3851700996308298</v>
          </cell>
          <cell r="E181">
            <v>0.32264029143152601</v>
          </cell>
          <cell r="F181">
            <v>7.7331174410293399E-2</v>
          </cell>
          <cell r="G181">
            <v>1.89637395146178E-2</v>
          </cell>
          <cell r="H181">
            <v>4.2609562551120903E-2</v>
          </cell>
          <cell r="I181">
            <v>5.0604265243180201E-2</v>
          </cell>
          <cell r="J181">
            <v>2.2978374099896501</v>
          </cell>
          <cell r="K181">
            <v>6.2161956688940599E-16</v>
          </cell>
          <cell r="L181">
            <v>72.495246949279704</v>
          </cell>
          <cell r="M181">
            <v>41.410348193860102</v>
          </cell>
          <cell r="N181">
            <v>4.0515091270558496</v>
          </cell>
          <cell r="O181">
            <v>78.5833333333333</v>
          </cell>
          <cell r="P181">
            <v>1.42334164260269E-2</v>
          </cell>
          <cell r="Q181">
            <v>1.10084160827693E-2</v>
          </cell>
          <cell r="R181">
            <v>1.3504684543564301E-2</v>
          </cell>
          <cell r="S181">
            <v>1.2929577079036301</v>
          </cell>
        </row>
        <row r="182">
          <cell r="C182" t="str">
            <v>F6_S8_4_BDOC_NM_B</v>
          </cell>
          <cell r="D182">
            <v>3.64876048427183</v>
          </cell>
          <cell r="E182">
            <v>0.79584041923681104</v>
          </cell>
          <cell r="F182">
            <v>0.26081267319585799</v>
          </cell>
          <cell r="G182">
            <v>6.8041026415414804E-2</v>
          </cell>
          <cell r="H182">
            <v>0.122685974738431</v>
          </cell>
          <cell r="I182">
            <v>0.115349651320182</v>
          </cell>
          <cell r="J182">
            <v>2.09445574771342</v>
          </cell>
          <cell r="K182">
            <v>8.6548375743676909E-3</v>
          </cell>
          <cell r="L182">
            <v>128.11364163600501</v>
          </cell>
          <cell r="M182">
            <v>76.374554596428695</v>
          </cell>
          <cell r="N182">
            <v>3.6483229317182602</v>
          </cell>
          <cell r="O182">
            <v>23.924302788844599</v>
          </cell>
          <cell r="P182">
            <v>1.3133979575558201E-2</v>
          </cell>
          <cell r="Q182">
            <v>1.01178456078983E-2</v>
          </cell>
          <cell r="R182">
            <v>1.22786290932152E-2</v>
          </cell>
          <cell r="S182">
            <v>1.29810041431205</v>
          </cell>
        </row>
        <row r="183">
          <cell r="C183" t="str">
            <v>F6_S8_4_DOC_NM_A</v>
          </cell>
          <cell r="D183">
            <v>2.4958798952539598</v>
          </cell>
          <cell r="E183">
            <v>0.94371187676711099</v>
          </cell>
          <cell r="F183">
            <v>0.29368636731794601</v>
          </cell>
          <cell r="G183">
            <v>0.110590569888302</v>
          </cell>
          <cell r="H183">
            <v>0.118544328631437</v>
          </cell>
          <cell r="I183">
            <v>0.118855154168926</v>
          </cell>
          <cell r="J183">
            <v>2.4847711498769298</v>
          </cell>
          <cell r="K183">
            <v>8.5665075746204199E-3</v>
          </cell>
          <cell r="L183">
            <v>137.43691832444699</v>
          </cell>
          <cell r="M183">
            <v>81.507126415621599</v>
          </cell>
          <cell r="N183">
            <v>3.66254208511985</v>
          </cell>
          <cell r="O183">
            <v>23.1563055062167</v>
          </cell>
          <cell r="P183">
            <v>1.3387877712746601E-2</v>
          </cell>
          <cell r="Q183">
            <v>1.0049677574488399E-2</v>
          </cell>
          <cell r="R183">
            <v>1.22230374089757E-2</v>
          </cell>
          <cell r="S183">
            <v>1.3321698744577</v>
          </cell>
        </row>
        <row r="184">
          <cell r="C184" t="str">
            <v>F6_S8_4_DOC_NM_B</v>
          </cell>
          <cell r="D184">
            <v>4.9694672244139504</v>
          </cell>
          <cell r="E184">
            <v>0.41267248421064601</v>
          </cell>
          <cell r="F184">
            <v>0.131652192373963</v>
          </cell>
          <cell r="G184">
            <v>3.7739709015010298E-3</v>
          </cell>
          <cell r="H184">
            <v>6.4699236682386599E-2</v>
          </cell>
          <cell r="I184">
            <v>6.4210049067810401E-2</v>
          </cell>
          <cell r="J184">
            <v>4.4537944742286202</v>
          </cell>
          <cell r="K184">
            <v>1.5305191612057999E-15</v>
          </cell>
          <cell r="L184">
            <v>85.228542513536695</v>
          </cell>
          <cell r="M184">
            <v>49.699654528638597</v>
          </cell>
          <cell r="N184">
            <v>3.89405149452501</v>
          </cell>
          <cell r="O184">
            <v>32.260273972602803</v>
          </cell>
          <cell r="P184">
            <v>1.38603933676685E-2</v>
          </cell>
          <cell r="Q184">
            <v>1.06936693133684E-2</v>
          </cell>
          <cell r="R184">
            <v>1.3112756933204E-2</v>
          </cell>
          <cell r="S184">
            <v>1.2961307257127599</v>
          </cell>
        </row>
      </sheetData>
      <sheetData sheetId="3">
        <row r="1">
          <cell r="B1" t="str">
            <v>label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ophia k" id="{458BC4F8-F0CC-43AB-962C-4C7A6371EBF3}" userId="ae9704fbad9cce29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" dT="2024-10-24T07:34:29.82" personId="{458BC4F8-F0CC-43AB-962C-4C7A6371EBF3}" id="{B25D7200-E14B-4292-A2B3-6EE73E200C09}">
    <text xml:space="preserve">Keine Kurve bei Alicia </text>
  </threadedComment>
  <threadedComment ref="T1" dT="2024-10-26T10:14:18.44" personId="{458BC4F8-F0CC-43AB-962C-4C7A6371EBF3}" id="{7BA4C9FA-5CFE-4036-9AE5-CDDAF6E99D92}" parentId="{B25D7200-E14B-4292-A2B3-6EE73E200C09}">
    <text xml:space="preserve">Laut AK schon 
Hier nur der Flux basierend auf der Geraden 
</text>
  </threadedComment>
  <threadedComment ref="U1" dT="2024-10-26T10:16:07.99" personId="{458BC4F8-F0CC-43AB-962C-4C7A6371EBF3}" id="{97357F76-C61F-43DF-9367-1620D6592A5F}">
    <text xml:space="preserve">Damit Sonde sophia und Sonde AK vergleichbar sind (AK 2. tag, sonde sophia ging nicht mehr) 
hier auch die diff. 
Damit Daten vergleichbar, ersichtlich dass abnahme: Plateau minus Luft -&gt; zeigt dass es abnimmt
</text>
  </threadedComment>
  <threadedComment ref="V1" dT="2024-10-26T10:18:13.33" personId="{458BC4F8-F0CC-43AB-962C-4C7A6371EBF3}" id="{C9592320-E3AD-42EA-A81B-329AC7C6BD93}">
    <text xml:space="preserve">ACHTUNG: PH bei Alicias Sonde nicht kalibriert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T1" dT="2024-10-24T07:34:29.82" personId="{458BC4F8-F0CC-43AB-962C-4C7A6371EBF3}" id="{37ACDA43-1314-41D4-91E3-90088829B7CF}">
    <text xml:space="preserve">Keine Kurve bei Alicia </text>
  </threadedComment>
  <threadedComment ref="T1" dT="2024-10-26T10:14:18.44" personId="{458BC4F8-F0CC-43AB-962C-4C7A6371EBF3}" id="{A28D040D-3B9E-42D7-BFC5-74149BE70DB1}" parentId="{37ACDA43-1314-41D4-91E3-90088829B7CF}">
    <text xml:space="preserve">Laut AK schon 
Hier nur der Flux basierend auf der Geraden 
</text>
  </threadedComment>
  <threadedComment ref="U1" dT="2024-10-26T10:16:07.99" personId="{458BC4F8-F0CC-43AB-962C-4C7A6371EBF3}" id="{ABBD659B-7F43-4038-B54A-017DACB3DE22}">
    <text xml:space="preserve">Damit Sonde sophia und Sonde AK vergleichbar sind (AK 2. tag, sonde sophia ging nicht mehr) 
hier auch die diff. 
Damit Daten vergleichbar, ersichtlich dass abnahme: Plateau minus Luft -&gt; zeigt dass es abnimmt
</text>
  </threadedComment>
  <threadedComment ref="V1" dT="2024-10-26T10:18:13.33" personId="{458BC4F8-F0CC-43AB-962C-4C7A6371EBF3}" id="{A4709E45-46F3-46D4-A194-03F23F22CBE6}">
    <text xml:space="preserve">ACHTUNG: PH bei Alicias Sonde nicht kalibriert 
</text>
  </threadedComment>
  <threadedComment ref="B2" dT="2025-01-11T11:33:31.57" personId="{458BC4F8-F0CC-43AB-962C-4C7A6371EBF3}" id="{566EB855-3551-418E-BE69-B0A2DCA5057F}">
    <text xml:space="preserve">Sophias field days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T1" dT="2024-10-24T07:34:29.82" personId="{458BC4F8-F0CC-43AB-962C-4C7A6371EBF3}" id="{CFF5C610-E81F-4F72-A4C2-960C36FA868F}">
    <text xml:space="preserve">Keine Kurve bei Alicia </text>
  </threadedComment>
  <threadedComment ref="T1" dT="2024-10-26T10:14:18.44" personId="{458BC4F8-F0CC-43AB-962C-4C7A6371EBF3}" id="{2E8F7D13-215C-4CD2-954C-302FA0F0503B}" parentId="{CFF5C610-E81F-4F72-A4C2-960C36FA868F}">
    <text xml:space="preserve">Laut AK schon 
Hier nur der Flux basierend auf der Geraden 
</text>
  </threadedComment>
  <threadedComment ref="U1" dT="2024-10-26T10:16:07.99" personId="{458BC4F8-F0CC-43AB-962C-4C7A6371EBF3}" id="{89F26834-B579-490C-90DD-17501A1D52A5}">
    <text xml:space="preserve">Damit Sonde sophia und Sonde AK vergleichbar sind (AK 2. tag, sonde sophia ging nicht mehr) 
hier auch die diff. 
Damit Daten vergleichbar, ersichtlich dass abnahme: Plateau minus Luft -&gt; zeigt dass es abnimmt
</text>
  </threadedComment>
  <threadedComment ref="V1" dT="2024-10-26T10:18:13.33" personId="{458BC4F8-F0CC-43AB-962C-4C7A6371EBF3}" id="{44EB2C2D-F954-42A2-895D-C24457BD0940}">
    <text xml:space="preserve">ACHTUNG: PH bei Alicias Sonde nicht kalibriert 
</text>
  </threadedComment>
  <threadedComment ref="B2" dT="2025-01-10T18:07:58.06" personId="{458BC4F8-F0CC-43AB-962C-4C7A6371EBF3}" id="{250B8D7B-B2C3-4B71-A8DD-D500C9E963E3}">
    <text>Gruppe2
die Mädls und Felix (Sophia,</text>
  </threadedComment>
  <threadedComment ref="N14" dT="2024-11-18T15:43:09.79" personId="{458BC4F8-F0CC-43AB-962C-4C7A6371EBF3}" id="{01630F5C-55B7-43B1-B0BA-B74BB48EC202}">
    <text>Probe erfroren</text>
  </threadedComment>
  <threadedComment ref="B16" dT="2025-01-10T18:12:10.09" personId="{458BC4F8-F0CC-43AB-962C-4C7A6371EBF3}" id="{14555F56-AED3-4A48-BCA3-97EFDC855CB2}">
    <text xml:space="preserve">Tom raphael tobi (johanna?) 
</text>
  </threadedComment>
  <threadedComment ref="B30" dT="2025-01-10T18:12:43.79" personId="{458BC4F8-F0CC-43AB-962C-4C7A6371EBF3}" id="{964AAD29-10E0-44DF-9F3A-20421F0BC83A}">
    <text xml:space="preserve">Die coolen Jungs + Jonas Benischek 
</text>
  </threadedComment>
  <threadedComment ref="C46" dT="2025-01-10T18:09:46.63" personId="{458BC4F8-F0CC-43AB-962C-4C7A6371EBF3}" id="{BE1A4A16-23B9-4BF5-B286-7D566F1F3053}">
    <text>jonas clara lisa flora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EB157"/>
  <sheetViews>
    <sheetView zoomScale="70" zoomScaleNormal="70" workbookViewId="0">
      <pane xSplit="3" topLeftCell="D1" activePane="topRight" state="frozen"/>
      <selection pane="topRight" activeCell="A4" sqref="A4"/>
    </sheetView>
  </sheetViews>
  <sheetFormatPr baseColWidth="10" defaultColWidth="8.7265625" defaultRowHeight="14.5" x14ac:dyDescent="0.35"/>
  <cols>
    <col min="1" max="1" width="14.81640625" bestFit="1" customWidth="1"/>
    <col min="2" max="2" width="6.7265625" bestFit="1" customWidth="1"/>
    <col min="3" max="3" width="21.7265625" style="120" customWidth="1"/>
    <col min="4" max="4" width="7.453125" style="1" bestFit="1" customWidth="1"/>
    <col min="5" max="5" width="9.7265625" style="1" bestFit="1" customWidth="1"/>
    <col min="6" max="6" width="5.7265625" style="1" bestFit="1" customWidth="1"/>
    <col min="7" max="7" width="3.81640625" style="1" bestFit="1" customWidth="1"/>
    <col min="8" max="8" width="16.81640625" style="1" customWidth="1"/>
    <col min="9" max="9" width="11.08984375" style="1" customWidth="1"/>
    <col min="10" max="10" width="10.6328125" style="41" customWidth="1"/>
    <col min="11" max="11" width="11.81640625" customWidth="1"/>
    <col min="12" max="12" width="12.90625" customWidth="1"/>
    <col min="13" max="13" width="21.54296875" style="125" customWidth="1"/>
    <col min="14" max="15" width="12.1796875" customWidth="1"/>
    <col min="16" max="16" width="11.6328125" customWidth="1"/>
    <col min="17" max="19" width="10.26953125" style="3" customWidth="1"/>
    <col min="20" max="20" width="10.36328125" style="150" customWidth="1"/>
    <col min="21" max="21" width="10.36328125" style="38" customWidth="1"/>
    <col min="22" max="22" width="13.6328125" style="89" customWidth="1"/>
    <col min="23" max="23" width="11" style="89" customWidth="1"/>
    <col min="24" max="24" width="9.1796875" style="89" customWidth="1"/>
    <col min="25" max="25" width="14.08984375" style="89" customWidth="1"/>
    <col min="26" max="26" width="14.453125" style="89" customWidth="1"/>
    <col min="27" max="27" width="10.90625" style="89" customWidth="1"/>
    <col min="28" max="28" width="15.36328125" style="89" customWidth="1"/>
    <col min="29" max="29" width="8" style="89" customWidth="1"/>
    <col min="30" max="32" width="8.7265625" style="89" customWidth="1"/>
    <col min="33" max="33" width="9.6328125" style="89" customWidth="1"/>
    <col min="34" max="34" width="11" style="89" customWidth="1"/>
    <col min="35" max="48" width="8.7265625" style="89" customWidth="1"/>
    <col min="49" max="49" width="9.26953125" style="89" customWidth="1"/>
    <col min="50" max="54" width="8.7265625" style="89" customWidth="1"/>
    <col min="55" max="55" width="18.54296875" style="3" customWidth="1"/>
    <col min="56" max="56" width="21.7265625" style="21" customWidth="1"/>
    <col min="57" max="72" width="8.7265625" customWidth="1"/>
    <col min="73" max="73" width="21.81640625" style="109" customWidth="1"/>
    <col min="74" max="89" width="8.7265625" customWidth="1"/>
    <col min="90" max="90" width="20.6328125" style="27" customWidth="1"/>
    <col min="91" max="91" width="11.81640625" customWidth="1"/>
    <col min="92" max="95" width="8.7265625" customWidth="1"/>
    <col min="96" max="96" width="9.7265625" style="59" customWidth="1"/>
    <col min="97" max="97" width="8.6328125" style="59" customWidth="1"/>
    <col min="98" max="100" width="8.7265625" style="59" customWidth="1"/>
    <col min="101" max="101" width="21.81640625" style="147" customWidth="1"/>
    <col min="102" max="106" width="11.81640625" style="19" customWidth="1"/>
    <col min="107" max="111" width="8.7265625" style="19" customWidth="1"/>
    <col min="112" max="112" width="7.36328125" style="17" customWidth="1"/>
    <col min="113" max="113" width="5.81640625" bestFit="1" customWidth="1"/>
    <col min="114" max="114" width="6.54296875" bestFit="1" customWidth="1"/>
    <col min="115" max="115" width="4" bestFit="1" customWidth="1"/>
    <col min="116" max="116" width="5" bestFit="1" customWidth="1"/>
    <col min="125" max="125" width="17.7265625" bestFit="1" customWidth="1"/>
    <col min="126" max="126" width="15.1796875" bestFit="1" customWidth="1"/>
    <col min="127" max="127" width="15.1796875" customWidth="1"/>
    <col min="128" max="128" width="15.26953125" bestFit="1" customWidth="1"/>
    <col min="132" max="132" width="11.81640625" bestFit="1" customWidth="1"/>
  </cols>
  <sheetData>
    <row r="1" spans="1:132" s="127" customFormat="1" ht="58.5" thickBot="1" x14ac:dyDescent="0.4">
      <c r="A1" s="127" t="s">
        <v>408</v>
      </c>
      <c r="B1" s="127" t="s">
        <v>409</v>
      </c>
      <c r="C1" s="128" t="s">
        <v>410</v>
      </c>
      <c r="D1" s="129" t="s">
        <v>411</v>
      </c>
      <c r="E1" s="129" t="s">
        <v>412</v>
      </c>
      <c r="F1" s="129" t="s">
        <v>413</v>
      </c>
      <c r="G1" s="129" t="s">
        <v>414</v>
      </c>
      <c r="H1" s="129" t="s">
        <v>415</v>
      </c>
      <c r="I1" s="129" t="s">
        <v>416</v>
      </c>
      <c r="J1" s="130" t="s">
        <v>417</v>
      </c>
      <c r="K1" s="131" t="s">
        <v>418</v>
      </c>
      <c r="L1" s="132" t="s">
        <v>419</v>
      </c>
      <c r="M1" s="133" t="s">
        <v>433</v>
      </c>
      <c r="N1" s="132" t="s">
        <v>420</v>
      </c>
      <c r="O1" s="132" t="s">
        <v>421</v>
      </c>
      <c r="P1" s="132" t="s">
        <v>422</v>
      </c>
      <c r="Q1" s="132" t="s">
        <v>423</v>
      </c>
      <c r="R1" s="131" t="s">
        <v>424</v>
      </c>
      <c r="S1" s="131" t="s">
        <v>425</v>
      </c>
      <c r="T1" s="134" t="s">
        <v>426</v>
      </c>
      <c r="U1" s="135" t="s">
        <v>74</v>
      </c>
      <c r="V1" s="136" t="s">
        <v>427</v>
      </c>
      <c r="W1" s="136" t="s">
        <v>428</v>
      </c>
      <c r="X1" s="137" t="s">
        <v>429</v>
      </c>
      <c r="Y1" s="137" t="s">
        <v>430</v>
      </c>
      <c r="Z1" s="137" t="s">
        <v>431</v>
      </c>
      <c r="AA1" s="137" t="s">
        <v>432</v>
      </c>
      <c r="AB1" s="137" t="s">
        <v>434</v>
      </c>
      <c r="AC1" s="137" t="s">
        <v>435</v>
      </c>
      <c r="AD1" s="137" t="s">
        <v>436</v>
      </c>
      <c r="AE1" s="137" t="s">
        <v>437</v>
      </c>
      <c r="AF1" s="137" t="s">
        <v>438</v>
      </c>
      <c r="AG1" s="137" t="s">
        <v>439</v>
      </c>
      <c r="AH1" s="137" t="s">
        <v>440</v>
      </c>
      <c r="AI1" s="137" t="s">
        <v>441</v>
      </c>
      <c r="AJ1" s="137" t="s">
        <v>442</v>
      </c>
      <c r="AK1" s="137" t="s">
        <v>443</v>
      </c>
      <c r="AL1" s="137" t="s">
        <v>444</v>
      </c>
      <c r="AM1" s="137" t="s">
        <v>445</v>
      </c>
      <c r="AN1" s="137" t="s">
        <v>446</v>
      </c>
      <c r="AO1" s="137" t="s">
        <v>447</v>
      </c>
      <c r="AP1" s="137" t="s">
        <v>447</v>
      </c>
      <c r="AQ1" s="137" t="s">
        <v>448</v>
      </c>
      <c r="AR1" s="137" t="s">
        <v>449</v>
      </c>
      <c r="AS1" s="137" t="s">
        <v>450</v>
      </c>
      <c r="AT1" s="137" t="s">
        <v>451</v>
      </c>
      <c r="AU1" s="137" t="s">
        <v>452</v>
      </c>
      <c r="AV1" s="137" t="s">
        <v>453</v>
      </c>
      <c r="AW1" s="138" t="s">
        <v>454</v>
      </c>
      <c r="AX1" s="137" t="s">
        <v>63</v>
      </c>
      <c r="AY1" s="137" t="s">
        <v>455</v>
      </c>
      <c r="AZ1" s="137" t="s">
        <v>456</v>
      </c>
      <c r="BA1" s="137" t="s">
        <v>457</v>
      </c>
      <c r="BB1" s="137" t="s">
        <v>458</v>
      </c>
      <c r="BC1" s="127" t="s">
        <v>73</v>
      </c>
      <c r="BD1" s="139" t="s">
        <v>460</v>
      </c>
      <c r="BE1" s="127" t="s">
        <v>146</v>
      </c>
      <c r="BF1" s="127" t="s">
        <v>147</v>
      </c>
      <c r="BG1" s="127" t="s">
        <v>148</v>
      </c>
      <c r="BH1" s="127" t="s">
        <v>149</v>
      </c>
      <c r="BI1" s="127" t="s">
        <v>84</v>
      </c>
      <c r="BJ1" s="127" t="s">
        <v>150</v>
      </c>
      <c r="BK1" s="127" t="s">
        <v>151</v>
      </c>
      <c r="BL1" s="127" t="s">
        <v>152</v>
      </c>
      <c r="BM1" s="127" t="s">
        <v>153</v>
      </c>
      <c r="BN1" s="127" t="s">
        <v>154</v>
      </c>
      <c r="BO1" s="127" t="s">
        <v>155</v>
      </c>
      <c r="BP1" s="127" t="s">
        <v>156</v>
      </c>
      <c r="BQ1" s="127" t="s">
        <v>157</v>
      </c>
      <c r="BR1" s="127" t="s">
        <v>158</v>
      </c>
      <c r="BS1" s="127" t="s">
        <v>159</v>
      </c>
      <c r="BT1" s="127" t="s">
        <v>160</v>
      </c>
      <c r="BU1" s="140" t="s">
        <v>461</v>
      </c>
      <c r="BV1" s="127" t="s">
        <v>146</v>
      </c>
      <c r="BW1" s="127" t="s">
        <v>147</v>
      </c>
      <c r="BX1" s="127" t="s">
        <v>148</v>
      </c>
      <c r="BY1" s="127" t="s">
        <v>149</v>
      </c>
      <c r="BZ1" s="127" t="s">
        <v>84</v>
      </c>
      <c r="CA1" s="127" t="s">
        <v>150</v>
      </c>
      <c r="CB1" s="127" t="s">
        <v>151</v>
      </c>
      <c r="CC1" s="127" t="s">
        <v>152</v>
      </c>
      <c r="CD1" s="127" t="s">
        <v>153</v>
      </c>
      <c r="CE1" s="127" t="s">
        <v>154</v>
      </c>
      <c r="CF1" s="127" t="s">
        <v>155</v>
      </c>
      <c r="CG1" s="127" t="s">
        <v>156</v>
      </c>
      <c r="CH1" s="127" t="s">
        <v>157</v>
      </c>
      <c r="CI1" s="127" t="s">
        <v>158</v>
      </c>
      <c r="CJ1" s="127" t="s">
        <v>159</v>
      </c>
      <c r="CK1" s="127" t="s">
        <v>160</v>
      </c>
      <c r="CL1" s="141" t="s">
        <v>462</v>
      </c>
      <c r="CM1" s="141" t="s">
        <v>269</v>
      </c>
      <c r="CN1" s="141" t="s">
        <v>270</v>
      </c>
      <c r="CO1" s="141" t="s">
        <v>271</v>
      </c>
      <c r="CP1" s="141" t="s">
        <v>272</v>
      </c>
      <c r="CQ1" s="141" t="s">
        <v>273</v>
      </c>
      <c r="CR1" s="141" t="s">
        <v>353</v>
      </c>
      <c r="CS1" s="141" t="s">
        <v>354</v>
      </c>
      <c r="CT1" s="141" t="s">
        <v>355</v>
      </c>
      <c r="CU1" s="141" t="s">
        <v>356</v>
      </c>
      <c r="CV1" s="141" t="s">
        <v>357</v>
      </c>
      <c r="CW1" s="145" t="s">
        <v>463</v>
      </c>
      <c r="CX1" s="145" t="s">
        <v>269</v>
      </c>
      <c r="CY1" s="145" t="s">
        <v>270</v>
      </c>
      <c r="CZ1" s="145" t="s">
        <v>271</v>
      </c>
      <c r="DA1" s="145" t="s">
        <v>272</v>
      </c>
      <c r="DB1" s="145" t="s">
        <v>273</v>
      </c>
      <c r="DC1" s="145" t="s">
        <v>353</v>
      </c>
      <c r="DD1" s="145" t="s">
        <v>354</v>
      </c>
      <c r="DE1" s="145" t="s">
        <v>355</v>
      </c>
      <c r="DF1" s="145" t="s">
        <v>356</v>
      </c>
      <c r="DG1" s="145" t="s">
        <v>357</v>
      </c>
      <c r="DH1" s="212" t="s">
        <v>464</v>
      </c>
      <c r="DI1" s="142" t="s">
        <v>337</v>
      </c>
      <c r="DJ1" s="142" t="s">
        <v>338</v>
      </c>
      <c r="DK1" s="142" t="s">
        <v>339</v>
      </c>
      <c r="DL1" s="142" t="s">
        <v>340</v>
      </c>
      <c r="DM1" s="213" t="s">
        <v>465</v>
      </c>
      <c r="DN1" s="213" t="s">
        <v>466</v>
      </c>
      <c r="DO1" s="213" t="s">
        <v>467</v>
      </c>
      <c r="DP1" s="70" t="s">
        <v>468</v>
      </c>
      <c r="DQ1" s="70" t="s">
        <v>469</v>
      </c>
      <c r="DR1" s="70" t="s">
        <v>470</v>
      </c>
      <c r="DS1" s="70" t="s">
        <v>471</v>
      </c>
      <c r="DT1" s="70" t="s">
        <v>472</v>
      </c>
      <c r="DU1" s="70" t="s">
        <v>473</v>
      </c>
      <c r="DV1" s="70" t="s">
        <v>474</v>
      </c>
      <c r="DW1" s="70" t="s">
        <v>475</v>
      </c>
      <c r="DX1" s="72" t="s">
        <v>476</v>
      </c>
      <c r="EB1" s="143"/>
    </row>
    <row r="2" spans="1:132" s="59" customFormat="1" x14ac:dyDescent="0.35">
      <c r="A2" s="59" t="s">
        <v>65</v>
      </c>
      <c r="B2" s="59">
        <v>1</v>
      </c>
      <c r="C2" s="120" t="s">
        <v>333</v>
      </c>
      <c r="D2" s="61">
        <v>0</v>
      </c>
      <c r="E2" s="61" t="s">
        <v>75</v>
      </c>
      <c r="F2" s="61" t="str">
        <f t="shared" ref="F2:F33" si="0">IF(OR(RIGHT(C2,1)="A",RIGHT(C2,1)="B"),RIGHT(C2,1),"")</f>
        <v>A</v>
      </c>
      <c r="G2" s="1">
        <v>18</v>
      </c>
      <c r="H2" s="14">
        <v>45491</v>
      </c>
      <c r="I2" s="61"/>
      <c r="J2" s="122">
        <v>0</v>
      </c>
      <c r="K2" s="62" t="e">
        <f>VLOOKUP(C2,[1]TOC_240823_F3!$C:$J,8,FALSE)</f>
        <v>#N/A</v>
      </c>
      <c r="L2" s="63" t="e">
        <f t="shared" ref="L2" si="1">(K2+K3)</f>
        <v>#N/A</v>
      </c>
      <c r="M2" s="125" t="str">
        <f t="shared" ref="M2:M25" si="2">REPLACE(C2, FIND("DOC", C2), 3, "BDOC")</f>
        <v>H_WJ00_1_BDOC_VM_A</v>
      </c>
      <c r="N2" s="59" t="e">
        <f>VLOOKUP(M2,[2]TOC_240828_Sophia!$C:$I,7,FALSE)</f>
        <v>#N/A</v>
      </c>
      <c r="O2" s="59" t="e">
        <f t="shared" ref="O2:O4" si="3">AVERAGE(N2:N3)</f>
        <v>#N/A</v>
      </c>
      <c r="P2" s="59" t="e">
        <f t="shared" ref="P2:P4" si="4">L2-O2</f>
        <v>#N/A</v>
      </c>
      <c r="Q2" s="60" t="e">
        <f t="shared" ref="Q2:Q4" si="5">100-((1-(P2/L2))*100)</f>
        <v>#N/A</v>
      </c>
      <c r="R2" s="64" t="e">
        <f>VLOOKUP(#REF!,[1]TOC_240823_F3!$E:$O,13,FALSE)</f>
        <v>#REF!</v>
      </c>
      <c r="S2" s="40" t="e">
        <f>VLOOKUP(M2,[2]TOC_240828_Sophi!$C:$O,13,FALSE)</f>
        <v>#N/A</v>
      </c>
      <c r="T2" s="37"/>
      <c r="U2" s="38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2"/>
      <c r="AX2" s="81"/>
      <c r="AY2" s="81"/>
      <c r="AZ2" s="81"/>
      <c r="BA2" s="81"/>
      <c r="BB2" s="81"/>
      <c r="BD2" s="59" t="str">
        <f>C2</f>
        <v>H_WJ00_1_DOC_VM_A</v>
      </c>
      <c r="BE2" t="e">
        <f>VLOOKUP(BD2,[3]result_all!$E:$U,2,FALSE)</f>
        <v>#N/A</v>
      </c>
      <c r="BF2" t="e">
        <f>VLOOKUP(BD2,[3]result_all!$E:$U,3,FALSE)</f>
        <v>#N/A</v>
      </c>
      <c r="BG2" t="e">
        <f>VLOOKUP(BD2,[3]result_all!$E:$U,4,FALSE)</f>
        <v>#N/A</v>
      </c>
      <c r="BH2" t="e">
        <f>VLOOKUP(BD2,[3]result_all!$E:$U,5,FALSE)</f>
        <v>#N/A</v>
      </c>
      <c r="BI2" t="e">
        <f>VLOOKUP(BD2,[3]result_all!$E:$U,6,FALSE)</f>
        <v>#N/A</v>
      </c>
      <c r="BJ2" t="e">
        <f>VLOOKUP(BD2,[3]result_all!$E:$U,7,FALSE)</f>
        <v>#N/A</v>
      </c>
      <c r="BK2" t="e">
        <f>VLOOKUP(BD2,[3]result_all!$E:$U,8,FALSE)</f>
        <v>#N/A</v>
      </c>
      <c r="BL2" t="e">
        <f>VLOOKUP(BD2,[3]result_all!$E:$U,9,FALSE)</f>
        <v>#N/A</v>
      </c>
      <c r="BM2" t="e">
        <f>VLOOKUP(BD2,[3]result_all!$E:$U,10,FALSE)</f>
        <v>#N/A</v>
      </c>
      <c r="BN2" t="e">
        <f>VLOOKUP(BD2,[3]result_all!$E:$U,11,FALSE)</f>
        <v>#N/A</v>
      </c>
      <c r="BO2" t="e">
        <f>VLOOKUP(BD2,[3]result_all!$E:$U,12,FALSE)</f>
        <v>#N/A</v>
      </c>
      <c r="BP2" t="e">
        <f>VLOOKUP(BD2,[3]result_all!$E:$U,13,FALSE)</f>
        <v>#N/A</v>
      </c>
      <c r="BQ2" t="e">
        <f>VLOOKUP(BD2,[3]result_all!$E:$U,14,FALSE)</f>
        <v>#N/A</v>
      </c>
      <c r="BR2" t="e">
        <f>VLOOKUP(BD2,[3]result_all!$E:$U,15,FALSE)</f>
        <v>#N/A</v>
      </c>
      <c r="BS2" t="e">
        <f>VLOOKUP(BD2,[3]result_all!$E:$U,16,FALSE)</f>
        <v>#N/A</v>
      </c>
      <c r="BT2" t="e">
        <f>VLOOKUP(BD2,[3]result_all!$E:$U,17,FALSE)</f>
        <v>#N/A</v>
      </c>
      <c r="BU2" s="108" t="s">
        <v>341</v>
      </c>
      <c r="BV2" t="e">
        <f>VLOOKUP(BU2,[3]result_all!$E:$U,2,FALSE)</f>
        <v>#N/A</v>
      </c>
      <c r="BW2" t="e">
        <f>VLOOKUP(BU2,[3]result_all!$E:$U,3,FALSE)</f>
        <v>#N/A</v>
      </c>
      <c r="BX2" t="e">
        <f>VLOOKUP(BU2,[4]result_all!$C:$S,4,FALSE)</f>
        <v>#N/A</v>
      </c>
      <c r="BY2" t="e">
        <f>VLOOKUP(BU2,[4]result_all!$C:$S,5,FALSE)</f>
        <v>#N/A</v>
      </c>
      <c r="BZ2" t="e">
        <f>VLOOKUP(BU2,[4]result_all!$C:$S,6,FALSE)</f>
        <v>#N/A</v>
      </c>
      <c r="CA2" t="e">
        <f>VLOOKUP(BU2,[4]result_all!$C:$S,7,FALSE)</f>
        <v>#N/A</v>
      </c>
      <c r="CB2" t="e">
        <f>VLOOKUP(BU2,[4]result_all!$C:$S,8,FALSE)</f>
        <v>#N/A</v>
      </c>
      <c r="CC2" t="e">
        <f>VLOOKUP(BU2,[4]result_all!$C:$S,9,FALSE)</f>
        <v>#N/A</v>
      </c>
      <c r="CD2" t="e">
        <f>VLOOKUP(BU2,[4]result_all!$C:$S,10,FALSE)</f>
        <v>#N/A</v>
      </c>
      <c r="CE2" t="e">
        <f>VLOOKUP(BU2,[4]result_all!$C:$S,11,FALSE)</f>
        <v>#N/A</v>
      </c>
      <c r="CF2" t="e">
        <f>VLOOKUP(BU2,[4]result_all!$C:$S,12,FALSE)</f>
        <v>#N/A</v>
      </c>
      <c r="CG2" t="e">
        <f>VLOOKUP(BU2,[4]result_all!$C:$S,13,FALSE)</f>
        <v>#N/A</v>
      </c>
      <c r="CH2" t="e">
        <f>VLOOKUP(BU2,[4]result_all!$C:$S,14,FALSE)</f>
        <v>#N/A</v>
      </c>
      <c r="CI2" t="e">
        <f>VLOOKUP(BU2,[4]result_all!$C:$S,15,FALSE)</f>
        <v>#N/A</v>
      </c>
      <c r="CJ2" t="e">
        <f>VLOOKUP(BU2,[4]result_all!$C:$S,16,FALSE)</f>
        <v>#N/A</v>
      </c>
      <c r="CK2" t="e">
        <f>VLOOKUP(BU2,[4]result_all!$C:$S,17,FALSE)</f>
        <v>#N/A</v>
      </c>
      <c r="CL2" s="28" t="s">
        <v>333</v>
      </c>
      <c r="CM2" t="e">
        <f>VLOOKUP(CL2, [2]Tabelle1!$E:$M, 2, FALSE)</f>
        <v>#N/A</v>
      </c>
      <c r="CN2" t="e">
        <f>VLOOKUP(CL2, [2]Tabelle1!$E:$M, 3, FALSE)</f>
        <v>#N/A</v>
      </c>
      <c r="CO2" t="e">
        <f>VLOOKUP(CL2, [2]Tabelle1!$E:$M, 4, FALSE)</f>
        <v>#N/A</v>
      </c>
      <c r="CP2" t="e">
        <f>VLOOKUP(CL2, [2]Tabelle1!$E:$M, 5, FALSE)</f>
        <v>#N/A</v>
      </c>
      <c r="CQ2" t="e">
        <f>VLOOKUP(CL2, [2]Tabelle1!$E:$M, 6, FALSE)</f>
        <v>#N/A</v>
      </c>
      <c r="CR2" s="63" t="e">
        <f>VLOOKUP(CL2, [2]Tabelle1!$E:$O, 7, FALSE)</f>
        <v>#N/A</v>
      </c>
      <c r="CS2" s="63" t="e">
        <f>VLOOKUP(CL2, [2]Tabelle1!$E:$O, 8, FALSE)</f>
        <v>#N/A</v>
      </c>
      <c r="CT2" s="63" t="e">
        <f>VLOOKUP(CL2, [2]Tabelle1!$E:$O, 9, FALSE)</f>
        <v>#N/A</v>
      </c>
      <c r="CU2" s="63" t="e">
        <f>VLOOKUP(CL2, [2]Tabelle1!$E:$O, 10, FALSE)</f>
        <v>#N/A</v>
      </c>
      <c r="CV2" s="63" t="e">
        <f>VLOOKUP(CL2, [2]Tabelle1!$E:$O, 11, FALSE)</f>
        <v>#N/A</v>
      </c>
      <c r="CW2" s="146" t="s">
        <v>341</v>
      </c>
      <c r="CX2" t="e">
        <f>VLOOKUP(CW2, [2]Tabelle1!$E:$M, 2, FALSE)</f>
        <v>#N/A</v>
      </c>
      <c r="CY2" t="e">
        <f>VLOOKUP(CW2, [2]Tabelle1!$E:$M, 3, FALSE)</f>
        <v>#N/A</v>
      </c>
      <c r="CZ2" t="e">
        <f>VLOOKUP(CW2, [2]Tabelle1!$E:$M, 4, FALSE)</f>
        <v>#N/A</v>
      </c>
      <c r="DA2" t="e">
        <f>VLOOKUP(CW2, [2]Tabelle1!$E:$M, 5, FALSE)</f>
        <v>#N/A</v>
      </c>
      <c r="DB2" t="e">
        <f>VLOOKUP(CW2, [2]Tabelle1!$E:$M, 6, FALSE)</f>
        <v>#N/A</v>
      </c>
      <c r="DC2" s="149" t="e">
        <f>VLOOKUP(CW2, [2]Tabelle1!$E:$O, 7, FALSE)</f>
        <v>#N/A</v>
      </c>
      <c r="DD2" s="149" t="e">
        <f>VLOOKUP(CW2, [2]Tabelle1!$E:$O, 8, FALSE)</f>
        <v>#N/A</v>
      </c>
      <c r="DE2" s="149" t="e">
        <f>VLOOKUP(CW2, [2]Tabelle1!$E:$O, 9, FALSE)</f>
        <v>#N/A</v>
      </c>
      <c r="DF2" s="149" t="e">
        <f>VLOOKUP(CW2, [2]Tabelle1!$E:$O, 10, FALSE)</f>
        <v>#N/A</v>
      </c>
      <c r="DG2" s="149" t="e">
        <f>VLOOKUP(CW2, [2]Tabelle1!$E:$O, 11, FALSE)</f>
        <v>#N/A</v>
      </c>
      <c r="DH2" s="17">
        <v>3054</v>
      </c>
      <c r="DI2">
        <v>2024</v>
      </c>
      <c r="DJ2" s="65"/>
      <c r="DK2" s="65"/>
      <c r="DL2" s="65"/>
      <c r="DM2" s="65"/>
      <c r="DN2" s="65"/>
      <c r="EB2" s="66"/>
    </row>
    <row r="3" spans="1:132" s="59" customFormat="1" x14ac:dyDescent="0.35">
      <c r="A3" s="59" t="s">
        <v>65</v>
      </c>
      <c r="B3" s="59">
        <v>1</v>
      </c>
      <c r="C3" s="120" t="s">
        <v>334</v>
      </c>
      <c r="D3" s="61">
        <v>0</v>
      </c>
      <c r="E3" s="61" t="s">
        <v>75</v>
      </c>
      <c r="F3" s="61" t="str">
        <f t="shared" si="0"/>
        <v>B</v>
      </c>
      <c r="G3" s="1">
        <v>18</v>
      </c>
      <c r="H3" s="14">
        <v>45491</v>
      </c>
      <c r="I3" s="61"/>
      <c r="J3" s="122">
        <v>0</v>
      </c>
      <c r="K3" s="62" t="e">
        <f>VLOOKUP(C3,[1]TOC_240823_F3!$C:$J,8,FALSE)</f>
        <v>#N/A</v>
      </c>
      <c r="L3" s="63"/>
      <c r="M3" s="125" t="str">
        <f t="shared" si="2"/>
        <v>H_WJ00_1_BDOC_VM_B</v>
      </c>
      <c r="N3" s="59" t="e">
        <f>VLOOKUP(M3,[2]TOC_240828_Sophia!$C:$I,7,FALSE)</f>
        <v>#N/A</v>
      </c>
      <c r="O3" s="59" t="e">
        <f t="shared" si="3"/>
        <v>#N/A</v>
      </c>
      <c r="P3" s="59" t="e">
        <f t="shared" si="4"/>
        <v>#N/A</v>
      </c>
      <c r="Q3" s="60" t="e">
        <f t="shared" si="5"/>
        <v>#N/A</v>
      </c>
      <c r="R3" s="64" t="e">
        <f>VLOOKUP(#REF!,[1]TOC_240823_F3!$E:$O,13,FALSE)</f>
        <v>#REF!</v>
      </c>
      <c r="S3" s="40" t="e">
        <f>VLOOKUP(M3,[2]TOC_240828_Sophi!$C:$O,13,FALSE)</f>
        <v>#N/A</v>
      </c>
      <c r="T3" s="37"/>
      <c r="U3" s="38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2"/>
      <c r="AX3" s="81"/>
      <c r="AY3" s="81"/>
      <c r="AZ3" s="81"/>
      <c r="BA3" s="81"/>
      <c r="BB3" s="81"/>
      <c r="BD3" s="59" t="str">
        <f>C3</f>
        <v>H_WJ00_1_DOC_VM_B</v>
      </c>
      <c r="BE3" t="e">
        <f>VLOOKUP(BD3,[3]result_all!$E:$U,2,FALSE)</f>
        <v>#N/A</v>
      </c>
      <c r="BF3" t="e">
        <f>VLOOKUP(BD3,[3]result_all!$E:$U,3,FALSE)</f>
        <v>#N/A</v>
      </c>
      <c r="BG3" t="e">
        <f>VLOOKUP(BD3,[3]result_all!$E:$U,4,FALSE)</f>
        <v>#N/A</v>
      </c>
      <c r="BH3" t="e">
        <f>VLOOKUP(BD3,[3]result_all!$E:$U,5,FALSE)</f>
        <v>#N/A</v>
      </c>
      <c r="BI3" t="e">
        <f>VLOOKUP(BD3,[3]result_all!$E:$U,6,FALSE)</f>
        <v>#N/A</v>
      </c>
      <c r="BJ3" t="e">
        <f>VLOOKUP(BD3,[3]result_all!$E:$U,7,FALSE)</f>
        <v>#N/A</v>
      </c>
      <c r="BK3" t="e">
        <f>VLOOKUP(BD3,[3]result_all!$E:$U,8,FALSE)</f>
        <v>#N/A</v>
      </c>
      <c r="BL3" t="e">
        <f>VLOOKUP(BD3,[3]result_all!$E:$U,9,FALSE)</f>
        <v>#N/A</v>
      </c>
      <c r="BM3" t="e">
        <f>VLOOKUP(BD3,[3]result_all!$E:$U,10,FALSE)</f>
        <v>#N/A</v>
      </c>
      <c r="BN3" t="e">
        <f>VLOOKUP(BD3,[3]result_all!$E:$U,11,FALSE)</f>
        <v>#N/A</v>
      </c>
      <c r="BO3" t="e">
        <f>VLOOKUP(BD3,[3]result_all!$E:$U,12,FALSE)</f>
        <v>#N/A</v>
      </c>
      <c r="BP3" t="e">
        <f>VLOOKUP(BD3,[3]result_all!$E:$U,13,FALSE)</f>
        <v>#N/A</v>
      </c>
      <c r="BQ3" t="e">
        <f>VLOOKUP(BD3,[3]result_all!$E:$U,14,FALSE)</f>
        <v>#N/A</v>
      </c>
      <c r="BR3" t="e">
        <f>VLOOKUP(BD3,[3]result_all!$E:$U,15,FALSE)</f>
        <v>#N/A</v>
      </c>
      <c r="BS3" t="e">
        <f>VLOOKUP(BD3,[3]result_all!$E:$U,16,FALSE)</f>
        <v>#N/A</v>
      </c>
      <c r="BT3" t="e">
        <f>VLOOKUP(BD3,[3]result_all!$E:$U,17,FALSE)</f>
        <v>#N/A</v>
      </c>
      <c r="BU3" s="108" t="s">
        <v>342</v>
      </c>
      <c r="BV3" t="e">
        <f>VLOOKUP(BU3,[3]result_all!$E:$U,2,FALSE)</f>
        <v>#N/A</v>
      </c>
      <c r="BW3" t="e">
        <f>VLOOKUP(BU3,[3]result_all!$E:$U,3,FALSE)</f>
        <v>#N/A</v>
      </c>
      <c r="BX3" t="e">
        <f>VLOOKUP(BU3,[4]result_all!$C:$S,4,FALSE)</f>
        <v>#N/A</v>
      </c>
      <c r="BY3" t="e">
        <f>VLOOKUP(BU3,[4]result_all!$C:$S,5,FALSE)</f>
        <v>#N/A</v>
      </c>
      <c r="BZ3" t="e">
        <f>VLOOKUP(BU3,[4]result_all!$C:$S,6,FALSE)</f>
        <v>#N/A</v>
      </c>
      <c r="CA3" t="e">
        <f>VLOOKUP(BU3,[4]result_all!$C:$S,7,FALSE)</f>
        <v>#N/A</v>
      </c>
      <c r="CB3" t="e">
        <f>VLOOKUP(BU3,[4]result_all!$C:$S,8,FALSE)</f>
        <v>#N/A</v>
      </c>
      <c r="CC3" t="e">
        <f>VLOOKUP(BU3,[4]result_all!$C:$S,9,FALSE)</f>
        <v>#N/A</v>
      </c>
      <c r="CD3" t="e">
        <f>VLOOKUP(BU3,[4]result_all!$C:$S,10,FALSE)</f>
        <v>#N/A</v>
      </c>
      <c r="CE3" t="e">
        <f>VLOOKUP(BU3,[4]result_all!$C:$S,11,FALSE)</f>
        <v>#N/A</v>
      </c>
      <c r="CF3" t="e">
        <f>VLOOKUP(BU3,[4]result_all!$C:$S,12,FALSE)</f>
        <v>#N/A</v>
      </c>
      <c r="CG3" t="e">
        <f>VLOOKUP(BU3,[4]result_all!$C:$S,13,FALSE)</f>
        <v>#N/A</v>
      </c>
      <c r="CH3" t="e">
        <f>VLOOKUP(BU3,[4]result_all!$C:$S,14,FALSE)</f>
        <v>#N/A</v>
      </c>
      <c r="CI3" t="e">
        <f>VLOOKUP(BU3,[4]result_all!$C:$S,15,FALSE)</f>
        <v>#N/A</v>
      </c>
      <c r="CJ3" t="e">
        <f>VLOOKUP(BU3,[4]result_all!$C:$S,16,FALSE)</f>
        <v>#N/A</v>
      </c>
      <c r="CK3" t="e">
        <f>VLOOKUP(BU3,[4]result_all!$C:$S,17,FALSE)</f>
        <v>#N/A</v>
      </c>
      <c r="CL3" s="28" t="s">
        <v>334</v>
      </c>
      <c r="CM3" t="e">
        <f>VLOOKUP(CL3, [2]Tabelle1!$E:$M, 2, FALSE)</f>
        <v>#N/A</v>
      </c>
      <c r="CN3" t="e">
        <f>VLOOKUP(CL3, [2]Tabelle1!$E:$M, 3, FALSE)</f>
        <v>#N/A</v>
      </c>
      <c r="CO3" t="e">
        <f>VLOOKUP(CL3, [2]Tabelle1!$E:$M, 4, FALSE)</f>
        <v>#N/A</v>
      </c>
      <c r="CP3" t="e">
        <f>VLOOKUP(CL3, [2]Tabelle1!$E:$M, 5, FALSE)</f>
        <v>#N/A</v>
      </c>
      <c r="CQ3" t="e">
        <f>VLOOKUP(CL3, [2]Tabelle1!$E:$M, 6, FALSE)</f>
        <v>#N/A</v>
      </c>
      <c r="CR3" s="63" t="e">
        <f>VLOOKUP(CL3, [2]Tabelle1!$E:$O, 7, FALSE)</f>
        <v>#N/A</v>
      </c>
      <c r="CS3" s="63" t="e">
        <f>VLOOKUP(CL3, [2]Tabelle1!$E:$O, 8, FALSE)</f>
        <v>#N/A</v>
      </c>
      <c r="CT3" s="63" t="e">
        <f>VLOOKUP(CL3, [2]Tabelle1!$E:$O, 9, FALSE)</f>
        <v>#N/A</v>
      </c>
      <c r="CU3" s="63" t="e">
        <f>VLOOKUP(CL3, [2]Tabelle1!$E:$O, 10, FALSE)</f>
        <v>#N/A</v>
      </c>
      <c r="CV3" s="63" t="e">
        <f>VLOOKUP(CL3, [2]Tabelle1!$E:$O, 11, FALSE)</f>
        <v>#N/A</v>
      </c>
      <c r="CW3" s="146" t="s">
        <v>342</v>
      </c>
      <c r="CX3" t="e">
        <f>VLOOKUP(CW3, [2]Tabelle1!$E:$M, 2, FALSE)</f>
        <v>#N/A</v>
      </c>
      <c r="CY3" t="e">
        <f>VLOOKUP(CW3, [2]Tabelle1!$E:$M, 3, FALSE)</f>
        <v>#N/A</v>
      </c>
      <c r="CZ3" t="e">
        <f>VLOOKUP(CW3, [2]Tabelle1!$E:$M, 4, FALSE)</f>
        <v>#N/A</v>
      </c>
      <c r="DA3" t="e">
        <f>VLOOKUP(CW3, [2]Tabelle1!$E:$M, 5, FALSE)</f>
        <v>#N/A</v>
      </c>
      <c r="DB3" t="e">
        <f>VLOOKUP(CW3, [2]Tabelle1!$E:$M, 6, FALSE)</f>
        <v>#N/A</v>
      </c>
      <c r="DC3" s="149" t="e">
        <f>VLOOKUP(CW3, [2]Tabelle1!$E:$O, 2, FALSE)</f>
        <v>#N/A</v>
      </c>
      <c r="DD3" s="149" t="e">
        <f>VLOOKUP(CW3, [2]Tabelle1!$E:$O, 8, FALSE)</f>
        <v>#N/A</v>
      </c>
      <c r="DE3" s="149" t="e">
        <f>VLOOKUP(CW3, [2]Tabelle1!$E:$O, 9, FALSE)</f>
        <v>#N/A</v>
      </c>
      <c r="DF3" s="149" t="e">
        <f>VLOOKUP(CW3, [2]Tabelle1!$E:$O, 10, FALSE)</f>
        <v>#N/A</v>
      </c>
      <c r="DG3" s="149" t="e">
        <f>VLOOKUP(CW3, [2]Tabelle1!$E:$O, 11, FALSE)</f>
        <v>#N/A</v>
      </c>
      <c r="DH3" s="17">
        <v>3054</v>
      </c>
      <c r="DI3">
        <v>2024</v>
      </c>
      <c r="DJ3" s="65"/>
      <c r="DK3" s="65"/>
      <c r="DL3" s="65"/>
      <c r="DM3" s="65"/>
      <c r="DN3" s="65"/>
      <c r="EB3" s="66"/>
    </row>
    <row r="4" spans="1:132" s="59" customFormat="1" x14ac:dyDescent="0.35">
      <c r="A4" s="59" t="s">
        <v>65</v>
      </c>
      <c r="B4" s="59">
        <v>1</v>
      </c>
      <c r="C4" s="120" t="s">
        <v>335</v>
      </c>
      <c r="D4" s="61">
        <v>0</v>
      </c>
      <c r="E4" s="61" t="s">
        <v>76</v>
      </c>
      <c r="F4" s="61" t="str">
        <f t="shared" si="0"/>
        <v>A</v>
      </c>
      <c r="G4" s="1">
        <v>18</v>
      </c>
      <c r="H4" s="14">
        <v>45491</v>
      </c>
      <c r="I4" s="61"/>
      <c r="J4" s="122">
        <v>0</v>
      </c>
      <c r="K4" s="62">
        <f>VLOOKUP(C4,[1]TOC_240823_F3!$C:$J,8,FALSE)</f>
        <v>0.1988</v>
      </c>
      <c r="L4" s="63">
        <f>(K4+K5)</f>
        <v>0.24401</v>
      </c>
      <c r="M4" s="125" t="str">
        <f t="shared" si="2"/>
        <v>H_WJ00_1_BDOC_NM_A</v>
      </c>
      <c r="N4" s="59" t="e">
        <f>VLOOKUP(M4,[2]TOC_240828_Sophia!$C:$I,7,FALSE)</f>
        <v>#N/A</v>
      </c>
      <c r="O4" s="59" t="e">
        <f t="shared" si="3"/>
        <v>#N/A</v>
      </c>
      <c r="P4" s="59" t="e">
        <f t="shared" si="4"/>
        <v>#N/A</v>
      </c>
      <c r="Q4" s="60" t="e">
        <f t="shared" si="5"/>
        <v>#N/A</v>
      </c>
      <c r="R4" s="64">
        <f>VLOOKUP(C4,[1]TOC_240823_F3!$C:$O,13,FALSE)</f>
        <v>45527</v>
      </c>
      <c r="S4" s="40" t="e">
        <f>VLOOKUP(M4,[2]TOC_240828_Sophi!$C:$O,13,FALSE)</f>
        <v>#N/A</v>
      </c>
      <c r="T4" s="37"/>
      <c r="U4" s="38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1"/>
      <c r="AY4" s="81"/>
      <c r="AZ4" s="81"/>
      <c r="BA4" s="81"/>
      <c r="BB4" s="81"/>
      <c r="BD4" s="59" t="str">
        <f>C4</f>
        <v>H_WJ00_1_DOC_NM_A</v>
      </c>
      <c r="BE4">
        <f>VLOOKUP(BD4,[3]result_all!$E:$U,2,FALSE)</f>
        <v>1</v>
      </c>
      <c r="BF4">
        <f>VLOOKUP(BD4,[3]result_all!$E:$U,3,FALSE)</f>
        <v>0</v>
      </c>
      <c r="BG4">
        <f>VLOOKUP(BD4,[3]result_all!$E:$U,4,FALSE)</f>
        <v>0</v>
      </c>
      <c r="BH4" t="str">
        <f>VLOOKUP(BD4,[3]result_all!$E:$U,5,FALSE)</f>
        <v>6.7762635780344e-21</v>
      </c>
      <c r="BI4">
        <f>VLOOKUP(BD4,[3]result_all!$E:$U,6,FALSE)</f>
        <v>-2.9E-19</v>
      </c>
      <c r="BJ4">
        <f>VLOOKUP(BD4,[3]result_all!$E:$U,7,FALSE)</f>
        <v>-5.7599999999999998E-20</v>
      </c>
      <c r="BK4">
        <f>VLOOKUP(BD4,[3]result_all!$E:$U,8,FALSE)</f>
        <v>1</v>
      </c>
      <c r="BL4" t="str">
        <f>VLOOKUP(BD4,[3]result_all!$E:$U,9,FALSE)</f>
        <v>NA</v>
      </c>
      <c r="BM4">
        <f>VLOOKUP(BD4,[3]result_all!$E:$U,10,FALSE)</f>
        <v>-2.9780100539999999</v>
      </c>
      <c r="BN4">
        <f>VLOOKUP(BD4,[3]result_all!$E:$U,11,FALSE)</f>
        <v>-1.066864426</v>
      </c>
      <c r="BO4">
        <f>VLOOKUP(BD4,[3]result_all!$E:$U,12,FALSE)</f>
        <v>21.05263158</v>
      </c>
      <c r="BP4">
        <f>VLOOKUP(BD4,[3]result_all!$E:$U,13,FALSE)</f>
        <v>-0.125</v>
      </c>
      <c r="BQ4">
        <f>VLOOKUP(BD4,[3]result_all!$E:$U,14,FALSE)</f>
        <v>2.3869134E-2</v>
      </c>
      <c r="BR4">
        <f>VLOOKUP(BD4,[3]result_all!$E:$U,15,FALSE)</f>
        <v>1.3793959999999999E-2</v>
      </c>
      <c r="BS4">
        <f>VLOOKUP(BD4,[3]result_all!$E:$U,16,FALSE)</f>
        <v>2.5096436999999999E-2</v>
      </c>
      <c r="BT4">
        <f>VLOOKUP(BD4,[3]result_all!$E:$U,17,FALSE)</f>
        <v>1.7304048249999999</v>
      </c>
      <c r="BU4" s="108" t="s">
        <v>343</v>
      </c>
      <c r="BV4" t="e">
        <f>VLOOKUP(BU4,[3]result_all!$E:$U,2,FALSE)</f>
        <v>#N/A</v>
      </c>
      <c r="BW4" t="e">
        <f>VLOOKUP(BU4,[3]result_all!$E:$U,3,FALSE)</f>
        <v>#N/A</v>
      </c>
      <c r="BX4" t="e">
        <f>VLOOKUP(BU4,[4]result_all!$C:$S,4,FALSE)</f>
        <v>#N/A</v>
      </c>
      <c r="BY4" t="e">
        <f>VLOOKUP(BU4,[4]result_all!$C:$S,5,FALSE)</f>
        <v>#N/A</v>
      </c>
      <c r="BZ4" t="e">
        <f>VLOOKUP(BU4,[4]result_all!$C:$S,6,FALSE)</f>
        <v>#N/A</v>
      </c>
      <c r="CA4" t="e">
        <f>VLOOKUP(BU4,[4]result_all!$C:$S,7,FALSE)</f>
        <v>#N/A</v>
      </c>
      <c r="CB4" t="e">
        <f>VLOOKUP(BU4,[4]result_all!$C:$S,8,FALSE)</f>
        <v>#N/A</v>
      </c>
      <c r="CC4" t="e">
        <f>VLOOKUP(BU4,[4]result_all!$C:$S,9,FALSE)</f>
        <v>#N/A</v>
      </c>
      <c r="CD4" t="e">
        <f>VLOOKUP(BU4,[4]result_all!$C:$S,10,FALSE)</f>
        <v>#N/A</v>
      </c>
      <c r="CE4" t="e">
        <f>VLOOKUP(BU4,[4]result_all!$C:$S,11,FALSE)</f>
        <v>#N/A</v>
      </c>
      <c r="CF4" t="e">
        <f>VLOOKUP(BU4,[4]result_all!$C:$S,12,FALSE)</f>
        <v>#N/A</v>
      </c>
      <c r="CG4" t="e">
        <f>VLOOKUP(BU4,[4]result_all!$C:$S,13,FALSE)</f>
        <v>#N/A</v>
      </c>
      <c r="CH4" t="e">
        <f>VLOOKUP(BU4,[4]result_all!$C:$S,14,FALSE)</f>
        <v>#N/A</v>
      </c>
      <c r="CI4" t="e">
        <f>VLOOKUP(BU4,[4]result_all!$C:$S,15,FALSE)</f>
        <v>#N/A</v>
      </c>
      <c r="CJ4" t="e">
        <f>VLOOKUP(BU4,[4]result_all!$C:$S,16,FALSE)</f>
        <v>#N/A</v>
      </c>
      <c r="CK4" t="e">
        <f>VLOOKUP(BU4,[4]result_all!$C:$S,17,FALSE)</f>
        <v>#N/A</v>
      </c>
      <c r="CL4" s="28" t="s">
        <v>335</v>
      </c>
      <c r="CM4">
        <f>VLOOKUP(CL4, [2]Tabelle1!$E:$M, 2, FALSE)</f>
        <v>2.2448210186016699E-21</v>
      </c>
      <c r="CN4">
        <f>VLOOKUP(CL4, [2]Tabelle1!$E:$M, 3, FALSE)</f>
        <v>1.9856953310808498E-3</v>
      </c>
      <c r="CO4">
        <f>VLOOKUP(CL4, [2]Tabelle1!$E:$M, 4, FALSE)</f>
        <v>0</v>
      </c>
      <c r="CP4">
        <f>VLOOKUP(CL4, [2]Tabelle1!$E:$M, 5, FALSE)</f>
        <v>8.1163108923678901E-4</v>
      </c>
      <c r="CQ4">
        <f>VLOOKUP(CL4, [2]Tabelle1!$E:$M, 6, FALSE)</f>
        <v>0</v>
      </c>
      <c r="CR4" s="63">
        <f>VLOOKUP(CL4, [2]Tabelle1!$E:$O, 7, FALSE)</f>
        <v>8.024880479793161E-19</v>
      </c>
      <c r="CS4" s="63">
        <f>VLOOKUP(CL4, [2]Tabelle1!$E:$O, 8, FALSE)</f>
        <v>0.70985470864546885</v>
      </c>
      <c r="CT4" s="63">
        <f>VLOOKUP(CL4, [2]Tabelle1!$E:$O, 9, FALSE)</f>
        <v>0</v>
      </c>
      <c r="CU4" s="63">
        <f>VLOOKUP(CL4, [2]Tabelle1!$E:$O, 10, FALSE)</f>
        <v>0.29014529135453115</v>
      </c>
      <c r="CV4" s="63">
        <f>VLOOKUP(CL4, [2]Tabelle1!$E:$O, 11, FALSE)</f>
        <v>0</v>
      </c>
      <c r="CW4" s="146" t="s">
        <v>343</v>
      </c>
      <c r="CX4" t="e">
        <f>VLOOKUP(CW4, [2]Tabelle1!$E:$M, 2, FALSE)</f>
        <v>#N/A</v>
      </c>
      <c r="CY4" t="e">
        <f>VLOOKUP(CW4, [2]Tabelle1!$E:$M, 3, FALSE)</f>
        <v>#N/A</v>
      </c>
      <c r="CZ4" t="e">
        <f>VLOOKUP(CW4, [2]Tabelle1!$E:$M, 4, FALSE)</f>
        <v>#N/A</v>
      </c>
      <c r="DA4" t="e">
        <f>VLOOKUP(CW4, [2]Tabelle1!$E:$M, 5, FALSE)</f>
        <v>#N/A</v>
      </c>
      <c r="DB4" t="e">
        <f>VLOOKUP(CW4, [2]Tabelle1!$E:$M, 6, FALSE)</f>
        <v>#N/A</v>
      </c>
      <c r="DC4" s="149" t="e">
        <f>VLOOKUP(CW4, [2]Tabelle1!$E:$O, 2, FALSE)</f>
        <v>#N/A</v>
      </c>
      <c r="DD4" s="149" t="e">
        <f>VLOOKUP(CW4, [2]Tabelle1!$E:$O, 8, FALSE)</f>
        <v>#N/A</v>
      </c>
      <c r="DE4" s="149" t="e">
        <f>VLOOKUP(CW4, [2]Tabelle1!$E:$O, 9, FALSE)</f>
        <v>#N/A</v>
      </c>
      <c r="DF4" s="149" t="e">
        <f>VLOOKUP(CW4, [2]Tabelle1!$E:$O, 10, FALSE)</f>
        <v>#N/A</v>
      </c>
      <c r="DG4" s="149" t="e">
        <f>VLOOKUP(CW4, [2]Tabelle1!$E:$O, 11, FALSE)</f>
        <v>#N/A</v>
      </c>
      <c r="DH4" s="17">
        <v>3054</v>
      </c>
      <c r="DI4">
        <v>2024</v>
      </c>
      <c r="DJ4" s="65"/>
      <c r="DK4" s="65"/>
      <c r="DL4" s="65"/>
      <c r="DM4" s="65"/>
      <c r="DN4" s="65"/>
      <c r="EB4" s="66"/>
    </row>
    <row r="5" spans="1:132" s="59" customFormat="1" x14ac:dyDescent="0.35">
      <c r="A5" s="59" t="s">
        <v>65</v>
      </c>
      <c r="B5" s="59">
        <v>1</v>
      </c>
      <c r="C5" s="120" t="s">
        <v>336</v>
      </c>
      <c r="D5" s="61">
        <v>0</v>
      </c>
      <c r="E5" s="61" t="s">
        <v>76</v>
      </c>
      <c r="F5" s="61" t="str">
        <f t="shared" si="0"/>
        <v>B</v>
      </c>
      <c r="G5" s="1">
        <v>18</v>
      </c>
      <c r="H5" s="14">
        <v>45491</v>
      </c>
      <c r="I5" s="61"/>
      <c r="J5" s="122">
        <v>0</v>
      </c>
      <c r="K5" s="62">
        <f>VLOOKUP(C5,[1]TOC_240823_F3!$C:$J,8,FALSE)</f>
        <v>4.521E-2</v>
      </c>
      <c r="L5" s="63"/>
      <c r="M5" s="125" t="str">
        <f t="shared" si="2"/>
        <v>H_WJ00_1_BDOC_NM_B</v>
      </c>
      <c r="N5" s="59">
        <f>VLOOKUP(M5,[2]TOC_240828_Sophia!$C:$I,7,FALSE)</f>
        <v>7.2370000000000004E-2</v>
      </c>
      <c r="Q5" s="60"/>
      <c r="R5" s="64">
        <f>VLOOKUP(C5,[1]TOC_240823_F3!$C:$O,13,FALSE)</f>
        <v>45720</v>
      </c>
      <c r="S5" s="40">
        <f>VLOOKUP(M5,[2]TOC_240828_Sophi!$C:$O,13,FALSE)</f>
        <v>45537.34878472222</v>
      </c>
      <c r="T5" s="37"/>
      <c r="U5" s="38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1"/>
      <c r="AY5" s="81"/>
      <c r="AZ5" s="81"/>
      <c r="BA5" s="81"/>
      <c r="BB5" s="81"/>
      <c r="BC5" s="59" t="s">
        <v>459</v>
      </c>
      <c r="BD5" s="59" t="str">
        <f>C5</f>
        <v>H_WJ00_1_DOC_NM_B</v>
      </c>
      <c r="BE5">
        <f>VLOOKUP(BD5,[3]result_all!$E:$U,2,FALSE)</f>
        <v>1</v>
      </c>
      <c r="BF5">
        <f>VLOOKUP(BD5,[3]result_all!$E:$U,3,FALSE)</f>
        <v>0</v>
      </c>
      <c r="BG5">
        <f>VLOOKUP(BD5,[3]result_all!$E:$U,4,FALSE)</f>
        <v>0</v>
      </c>
      <c r="BH5">
        <f>VLOOKUP(BD5,[3]result_all!$E:$U,5,FALSE)</f>
        <v>0</v>
      </c>
      <c r="BI5">
        <f>VLOOKUP(BD5,[3]result_all!$E:$U,6,FALSE)</f>
        <v>-2.6500000000000002E-23</v>
      </c>
      <c r="BJ5" t="str">
        <f>VLOOKUP(BD5,[3]result_all!$E:$U,7,FALSE)</f>
        <v>1.52465930505774e-20</v>
      </c>
      <c r="BK5">
        <f>VLOOKUP(BD5,[3]result_all!$E:$U,8,FALSE)</f>
        <v>1</v>
      </c>
      <c r="BL5" t="str">
        <f>VLOOKUP(BD5,[3]result_all!$E:$U,9,FALSE)</f>
        <v>NA</v>
      </c>
      <c r="BM5">
        <f>VLOOKUP(BD5,[3]result_all!$E:$U,10,FALSE)</f>
        <v>-19.399827640000002</v>
      </c>
      <c r="BN5">
        <f>VLOOKUP(BD5,[3]result_all!$E:$U,11,FALSE)</f>
        <v>-11.432883220000001</v>
      </c>
      <c r="BO5">
        <f>VLOOKUP(BD5,[3]result_all!$E:$U,12,FALSE)</f>
        <v>3.8885769809999999</v>
      </c>
      <c r="BP5">
        <f>VLOOKUP(BD5,[3]result_all!$E:$U,13,FALSE)</f>
        <v>7.1764705879999999</v>
      </c>
      <c r="BQ5">
        <f>VLOOKUP(BD5,[3]result_all!$E:$U,14,FALSE)</f>
        <v>1.2998213E-2</v>
      </c>
      <c r="BR5">
        <f>VLOOKUP(BD5,[3]result_all!$E:$U,15,FALSE)</f>
        <v>1.0358546999999999E-2</v>
      </c>
      <c r="BS5">
        <f>VLOOKUP(BD5,[3]result_all!$E:$U,16,FALSE)</f>
        <v>1.1051686E-2</v>
      </c>
      <c r="BT5">
        <f>VLOOKUP(BD5,[3]result_all!$E:$U,17,FALSE)</f>
        <v>1.2548297980000001</v>
      </c>
      <c r="BU5" s="108" t="s">
        <v>344</v>
      </c>
      <c r="BV5">
        <f>VLOOKUP(BU5,[3]result_all!$E:$U,2,FALSE)</f>
        <v>1</v>
      </c>
      <c r="BW5">
        <f>VLOOKUP(BU5,[3]result_all!$E:$U,3,FALSE)</f>
        <v>0</v>
      </c>
      <c r="BX5">
        <f>VLOOKUP(BU5,[4]result_all!$C:$S,4,FALSE)</f>
        <v>0</v>
      </c>
      <c r="BY5">
        <f>VLOOKUP(BU5,[4]result_all!$C:$S,5,FALSE)</f>
        <v>-3.3099999999999998E-24</v>
      </c>
      <c r="BZ5">
        <f>VLOOKUP(BU5,[4]result_all!$C:$S,6,FALSE)</f>
        <v>-5.4900000000000005E-20</v>
      </c>
      <c r="CA5">
        <f>VLOOKUP(BU5,[4]result_all!$C:$S,7,FALSE)</f>
        <v>-2.8499999999999998E-19</v>
      </c>
      <c r="CB5" t="str">
        <f>VLOOKUP(BU5,[4]result_all!$C:$S,8,FALSE)</f>
        <v>Inf</v>
      </c>
      <c r="CC5" t="str">
        <f>VLOOKUP(BU5,[4]result_all!$C:$S,9,FALSE)</f>
        <v>NA</v>
      </c>
      <c r="CD5">
        <f>VLOOKUP(BU5,[4]result_all!$C:$S,10,FALSE)</f>
        <v>-3.7126443450000002</v>
      </c>
      <c r="CE5">
        <f>VLOOKUP(BU5,[4]result_all!$C:$S,11,FALSE)</f>
        <v>-1.6172919109999999</v>
      </c>
      <c r="CF5">
        <f>VLOOKUP(BU5,[4]result_all!$C:$S,12,FALSE)</f>
        <v>8.0658823529999992</v>
      </c>
      <c r="CG5">
        <f>VLOOKUP(BU5,[4]result_all!$C:$S,13,FALSE)</f>
        <v>0.322580645</v>
      </c>
      <c r="CH5">
        <f>VLOOKUP(BU5,[4]result_all!$C:$S,14,FALSE)</f>
        <v>2.0306402000000001E-2</v>
      </c>
      <c r="CI5">
        <f>VLOOKUP(BU5,[4]result_all!$C:$S,15,FALSE)</f>
        <v>1.0434056000000001E-2</v>
      </c>
      <c r="CJ5">
        <f>VLOOKUP(BU5,[4]result_all!$C:$S,16,FALSE)</f>
        <v>1.3129652E-2</v>
      </c>
      <c r="CK5">
        <f>VLOOKUP(BU5,[4]result_all!$C:$S,17,FALSE)</f>
        <v>1.946165715</v>
      </c>
      <c r="CL5" s="28" t="s">
        <v>336</v>
      </c>
      <c r="CM5">
        <f>VLOOKUP(CL5, [2]Tabelle1!$E:$M, 2, FALSE)</f>
        <v>0</v>
      </c>
      <c r="CN5">
        <f>VLOOKUP(CL5, [2]Tabelle1!$E:$M, 3, FALSE)</f>
        <v>5.4844442781792702E-5</v>
      </c>
      <c r="CO5">
        <f>VLOOKUP(CL5, [2]Tabelle1!$E:$M, 4, FALSE)</f>
        <v>1.29070418010634E-6</v>
      </c>
      <c r="CP5">
        <f>VLOOKUP(CL5, [2]Tabelle1!$E:$M, 5, FALSE)</f>
        <v>5.0567782281437604E-4</v>
      </c>
      <c r="CQ5">
        <f>VLOOKUP(CL5, [2]Tabelle1!$E:$M, 6, FALSE)</f>
        <v>2.3927823957008098E-22</v>
      </c>
      <c r="CR5" s="63">
        <f>VLOOKUP(CL5, [2]Tabelle1!$E:$O, 7, FALSE)</f>
        <v>0</v>
      </c>
      <c r="CS5" s="63">
        <f>VLOOKUP(CL5, [2]Tabelle1!$E:$O, 8, FALSE)</f>
        <v>9.7620463984006686E-2</v>
      </c>
      <c r="CT5" s="63">
        <f>VLOOKUP(CL5, [2]Tabelle1!$E:$O, 9, FALSE)</f>
        <v>2.2973912129873463E-3</v>
      </c>
      <c r="CU5" s="63">
        <f>VLOOKUP(CL5, [2]Tabelle1!$E:$O, 10, FALSE)</f>
        <v>0.90008214480300597</v>
      </c>
      <c r="CV5" s="63">
        <f>VLOOKUP(CL5, [2]Tabelle1!$E:$O, 11, FALSE)</f>
        <v>4.2590373032037023E-19</v>
      </c>
      <c r="CW5" s="146" t="s">
        <v>344</v>
      </c>
      <c r="CX5">
        <f>VLOOKUP(CW5, [2]Tabelle1!$E:$M, 2, FALSE)</f>
        <v>0</v>
      </c>
      <c r="CY5">
        <f>VLOOKUP(CW5, [2]Tabelle1!$E:$M, 3, FALSE)</f>
        <v>1.18705641061895E-3</v>
      </c>
      <c r="CZ5">
        <f>VLOOKUP(CW5, [2]Tabelle1!$E:$M, 4, FALSE)</f>
        <v>0</v>
      </c>
      <c r="DA5">
        <f>VLOOKUP(CW5, [2]Tabelle1!$E:$M, 5, FALSE)</f>
        <v>7.5230907084217105E-4</v>
      </c>
      <c r="DB5">
        <f>VLOOKUP(CW5, [2]Tabelle1!$E:$M, 6, FALSE)</f>
        <v>1.5715162393811099E-4</v>
      </c>
      <c r="DC5" s="149">
        <f>VLOOKUP(CW5, [2]Tabelle1!$E:$O, 2, FALSE)</f>
        <v>0</v>
      </c>
      <c r="DD5" s="149">
        <f>VLOOKUP(CW5, [2]Tabelle1!$E:$O, 8, FALSE)</f>
        <v>0.56620401882812355</v>
      </c>
      <c r="DE5" s="149">
        <f>VLOOKUP(CW5, [2]Tabelle1!$E:$O, 9, FALSE)</f>
        <v>0</v>
      </c>
      <c r="DF5" s="149">
        <f>VLOOKUP(CW5, [2]Tabelle1!$E:$O, 10, FALSE)</f>
        <v>0.35883755439186438</v>
      </c>
      <c r="DG5" s="149">
        <f>VLOOKUP(CW5, [2]Tabelle1!$E:$O, 11, FALSE)</f>
        <v>7.4958426780011966E-2</v>
      </c>
      <c r="DH5" s="17">
        <v>3054</v>
      </c>
      <c r="DI5">
        <v>2024</v>
      </c>
      <c r="DJ5" s="65"/>
      <c r="DK5" s="65"/>
      <c r="DL5" s="65"/>
      <c r="DM5" s="65"/>
      <c r="DN5" s="65"/>
      <c r="EB5" s="66"/>
    </row>
    <row r="6" spans="1:132" x14ac:dyDescent="0.35">
      <c r="A6" t="s">
        <v>65</v>
      </c>
      <c r="B6" s="59">
        <v>1</v>
      </c>
      <c r="C6" s="120" t="s">
        <v>0</v>
      </c>
      <c r="D6" s="1">
        <v>1</v>
      </c>
      <c r="E6" s="1" t="s">
        <v>75</v>
      </c>
      <c r="F6" s="61" t="str">
        <f t="shared" si="0"/>
        <v>A</v>
      </c>
      <c r="G6" s="1">
        <v>18</v>
      </c>
      <c r="H6" s="14">
        <v>45491</v>
      </c>
      <c r="I6" s="69">
        <v>0.33553240740740742</v>
      </c>
      <c r="J6" s="41">
        <v>122</v>
      </c>
      <c r="K6" s="62">
        <f>VLOOKUP(C6,[1]TOC_240823_F3!$C:$J,8,FALSE)</f>
        <v>0.18129999999999999</v>
      </c>
      <c r="L6" s="39">
        <f>(K6+K7)</f>
        <v>0.28210000000000002</v>
      </c>
      <c r="M6" s="125" t="str">
        <f t="shared" si="2"/>
        <v>H_WJ01_1_BDOC_VM_A</v>
      </c>
      <c r="N6">
        <f>VLOOKUP(M6,[2]TOC_240828_Sophia!$C:$I,7,FALSE)</f>
        <v>0.1138</v>
      </c>
      <c r="O6">
        <f>AVERAGE(N6:N7)</f>
        <v>0.10442499999999999</v>
      </c>
      <c r="P6">
        <f>L6-O6</f>
        <v>0.17767500000000003</v>
      </c>
      <c r="Q6" s="3">
        <f>100-((1-(P6/L6))*100)</f>
        <v>62.982984757178308</v>
      </c>
      <c r="R6" s="64">
        <f>VLOOKUP(C6,[1]TOC_240823_F3!$C:$O,13,FALSE)</f>
        <v>45527</v>
      </c>
      <c r="S6" s="40">
        <f>VLOOKUP(M6,[2]TOC_240828_Sophi!$C:$O,13,FALSE)</f>
        <v>45537.34878472222</v>
      </c>
      <c r="V6" s="83">
        <v>45491</v>
      </c>
      <c r="W6" s="84">
        <v>0.4329513888888889</v>
      </c>
      <c r="X6" s="85">
        <v>0</v>
      </c>
      <c r="Y6" s="85" t="s">
        <v>65</v>
      </c>
      <c r="Z6" s="85">
        <v>0.01</v>
      </c>
      <c r="AA6" s="85">
        <v>0.69</v>
      </c>
      <c r="AB6" s="85">
        <v>4.9000000000000004</v>
      </c>
      <c r="AC6" s="85">
        <v>4.8999999999999998E-3</v>
      </c>
      <c r="AD6" s="85">
        <v>-0.90600000000000003</v>
      </c>
      <c r="AE6" s="85">
        <v>-1.44</v>
      </c>
      <c r="AF6" s="85">
        <v>-0.48</v>
      </c>
      <c r="AG6" s="85">
        <v>9.1999999999999993</v>
      </c>
      <c r="AH6" s="85">
        <v>88.9</v>
      </c>
      <c r="AI6" s="85">
        <v>90.6</v>
      </c>
      <c r="AJ6" s="85">
        <v>12.89</v>
      </c>
      <c r="AK6" s="85">
        <v>283</v>
      </c>
      <c r="AL6" s="85">
        <v>-1.288</v>
      </c>
      <c r="AM6" s="85">
        <v>0</v>
      </c>
      <c r="AN6" s="85">
        <v>0</v>
      </c>
      <c r="AO6" s="85">
        <v>9.1999999999999993</v>
      </c>
      <c r="AP6" s="85">
        <v>9.1999999999999998E-3</v>
      </c>
      <c r="AQ6" s="85">
        <v>0.1</v>
      </c>
      <c r="AR6" s="85">
        <v>1.37</v>
      </c>
      <c r="AS6" s="85">
        <v>6</v>
      </c>
      <c r="AT6" s="85">
        <v>6.0000000000000001E-3</v>
      </c>
      <c r="AU6" s="85">
        <v>402.37</v>
      </c>
      <c r="AV6" s="85">
        <v>0</v>
      </c>
      <c r="AW6" s="85">
        <v>1.1930000000000001</v>
      </c>
      <c r="AX6" s="85">
        <v>7.11</v>
      </c>
      <c r="AY6" s="85">
        <v>-36.4</v>
      </c>
      <c r="AZ6" s="85">
        <v>0.28699999999999998</v>
      </c>
      <c r="BA6" s="85">
        <v>-0.91500000000000004</v>
      </c>
      <c r="BB6" s="85">
        <v>5.4</v>
      </c>
      <c r="BD6" s="21" t="s">
        <v>0</v>
      </c>
      <c r="BE6">
        <f>VLOOKUP(BD6,[3]result_all!$E:$U,2,FALSE)</f>
        <v>1</v>
      </c>
      <c r="BF6">
        <f>VLOOKUP(BD6,[3]result_all!$E:$U,3,FALSE)</f>
        <v>1.5932209999999999E-3</v>
      </c>
      <c r="BG6">
        <f>VLOOKUP(BD6,[3]result_all!$E:$U,4,FALSE)</f>
        <v>-5.2499999999999997E-20</v>
      </c>
      <c r="BH6">
        <f>VLOOKUP(BD6,[3]result_all!$E:$U,5,FALSE)</f>
        <v>0</v>
      </c>
      <c r="BI6">
        <f>VLOOKUP(BD6,[3]result_all!$E:$U,6,FALSE)</f>
        <v>-6.9400000000000002E-19</v>
      </c>
      <c r="BJ6">
        <f>VLOOKUP(BD6,[3]result_all!$E:$U,7,FALSE)</f>
        <v>0</v>
      </c>
      <c r="BK6">
        <f>VLOOKUP(BD6,[3]result_all!$E:$U,8,FALSE)</f>
        <v>1</v>
      </c>
      <c r="BL6" t="str">
        <f>VLOOKUP(BD6,[3]result_all!$E:$U,9,FALSE)</f>
        <v>NA</v>
      </c>
      <c r="BM6">
        <f>VLOOKUP(BD6,[3]result_all!$E:$U,10,FALSE)</f>
        <v>8.7706562659999996</v>
      </c>
      <c r="BN6">
        <f>VLOOKUP(BD6,[3]result_all!$E:$U,11,FALSE)</f>
        <v>5.570062987</v>
      </c>
      <c r="BO6">
        <f>VLOOKUP(BD6,[3]result_all!$E:$U,12,FALSE)</f>
        <v>3.4485106380000001</v>
      </c>
      <c r="BP6">
        <f>VLOOKUP(BD6,[3]result_all!$E:$U,13,FALSE)</f>
        <v>-3.2763636360000001</v>
      </c>
      <c r="BQ6">
        <f>VLOOKUP(BD6,[3]result_all!$E:$U,14,FALSE)</f>
        <v>1.1848628E-2</v>
      </c>
      <c r="BR6">
        <f>VLOOKUP(BD6,[3]result_all!$E:$U,15,FALSE)</f>
        <v>1.0257344999999999E-2</v>
      </c>
      <c r="BS6">
        <f>VLOOKUP(BD6,[3]result_all!$E:$U,16,FALSE)</f>
        <v>1.2285462E-2</v>
      </c>
      <c r="BT6">
        <f>VLOOKUP(BD6,[3]result_all!$E:$U,17,FALSE)</f>
        <v>1.155136046</v>
      </c>
      <c r="BU6" s="109" t="s">
        <v>233</v>
      </c>
      <c r="BV6">
        <f>VLOOKUP(BU6,[3]result_all!$E:$U,2,FALSE)</f>
        <v>1</v>
      </c>
      <c r="BW6">
        <f>VLOOKUP(BU6,[3]result_all!$E:$U,3,FALSE)</f>
        <v>3.3428109999999998E-3</v>
      </c>
      <c r="BX6">
        <f>VLOOKUP(BU6,[4]result_all!$C:$S,4,FALSE)</f>
        <v>-6.7800000000000003E-21</v>
      </c>
      <c r="BY6">
        <f>VLOOKUP(BU6,[4]result_all!$C:$S,5,FALSE)</f>
        <v>-2.96E-21</v>
      </c>
      <c r="BZ6">
        <f>VLOOKUP(BU6,[4]result_all!$C:$S,6,FALSE)</f>
        <v>-1.08E-19</v>
      </c>
      <c r="CA6">
        <f>VLOOKUP(BU6,[4]result_all!$C:$S,7,FALSE)</f>
        <v>2.1273099999999999E-4</v>
      </c>
      <c r="CB6">
        <f>VLOOKUP(BU6,[4]result_all!$C:$S,8,FALSE)</f>
        <v>1</v>
      </c>
      <c r="CC6" t="str">
        <f>VLOOKUP(BU6,[4]result_all!$C:$S,9,FALSE)</f>
        <v>NA</v>
      </c>
      <c r="CD6">
        <f>VLOOKUP(BU6,[4]result_all!$C:$S,10,FALSE)</f>
        <v>5.3474797609999998</v>
      </c>
      <c r="CE6">
        <f>VLOOKUP(BU6,[4]result_all!$C:$S,11,FALSE)</f>
        <v>3.6205409409999998</v>
      </c>
      <c r="CF6">
        <f>VLOOKUP(BU6,[4]result_all!$C:$S,12,FALSE)</f>
        <v>3.2392717819999999</v>
      </c>
      <c r="CG6">
        <f>VLOOKUP(BU6,[4]result_all!$C:$S,13,FALSE)</f>
        <v>-1.664179104</v>
      </c>
      <c r="CH6">
        <f>VLOOKUP(BU6,[4]result_all!$C:$S,14,FALSE)</f>
        <v>8.9535169999999994E-3</v>
      </c>
      <c r="CI6">
        <f>VLOOKUP(BU6,[4]result_all!$C:$S,15,FALSE)</f>
        <v>1.1833422E-2</v>
      </c>
      <c r="CJ6">
        <f>VLOOKUP(BU6,[4]result_all!$C:$S,16,FALSE)</f>
        <v>1.2164670000000001E-2</v>
      </c>
      <c r="CK6">
        <f>VLOOKUP(BU6,[4]result_all!$C:$S,17,FALSE)</f>
        <v>0.75662955600000004</v>
      </c>
      <c r="CL6" s="27" t="s">
        <v>0</v>
      </c>
      <c r="CM6">
        <f>VLOOKUP(CL6, [2]Tabelle1!$E:$M, 2, FALSE)</f>
        <v>1.8721479424328901E-2</v>
      </c>
      <c r="CN6">
        <f>VLOOKUP(CL6, [2]Tabelle1!$E:$M, 3, FALSE)</f>
        <v>2.20339378289428E-2</v>
      </c>
      <c r="CO6">
        <f>VLOOKUP(CL6, [2]Tabelle1!$E:$M, 4, FALSE)</f>
        <v>0</v>
      </c>
      <c r="CP6">
        <f>VLOOKUP(CL6, [2]Tabelle1!$E:$M, 5, FALSE)</f>
        <v>8.9842821502142799E-3</v>
      </c>
      <c r="CQ6">
        <f>VLOOKUP(CL6, [2]Tabelle1!$E:$M, 6, FALSE)</f>
        <v>4.7770789001306997E-3</v>
      </c>
      <c r="CR6" s="63">
        <f>VLOOKUP(CL6, [2]Tabelle1!$E:$O, 7, FALSE)</f>
        <v>0.34340766286783508</v>
      </c>
      <c r="CS6" s="63">
        <f>VLOOKUP(CL6, [2]Tabelle1!$E:$O, 8, FALSE)</f>
        <v>0.40416801055687207</v>
      </c>
      <c r="CT6" s="63">
        <f>VLOOKUP(CL6, [2]Tabelle1!$E:$O, 9, FALSE)</f>
        <v>0</v>
      </c>
      <c r="CU6" s="63">
        <f>VLOOKUP(CL6, [2]Tabelle1!$E:$O, 10, FALSE)</f>
        <v>0.16479847910635353</v>
      </c>
      <c r="CV6" s="63">
        <f>VLOOKUP(CL6, [2]Tabelle1!$E:$O, 11, FALSE)</f>
        <v>8.7625847468939408E-2</v>
      </c>
      <c r="CW6" s="147" t="s">
        <v>233</v>
      </c>
      <c r="CX6">
        <f>VLOOKUP(CW6, [2]Tabelle1!$E:$M, 2, FALSE)</f>
        <v>1.6509433913376299E-2</v>
      </c>
      <c r="CY6">
        <f>VLOOKUP(CW6, [2]Tabelle1!$E:$M, 3, FALSE)</f>
        <v>3.3740279211344197E-2</v>
      </c>
      <c r="CZ6">
        <f>VLOOKUP(CW6, [2]Tabelle1!$E:$M, 4, FALSE)</f>
        <v>3.0845886019680699E-5</v>
      </c>
      <c r="DA6">
        <f>VLOOKUP(CW6, [2]Tabelle1!$E:$M, 5, FALSE)</f>
        <v>1.3918115807541201E-2</v>
      </c>
      <c r="DB6">
        <f>VLOOKUP(CW6, [2]Tabelle1!$E:$M, 6, FALSE)</f>
        <v>2.51895801581289E-3</v>
      </c>
      <c r="DC6" s="149">
        <f>VLOOKUP(CW6, [2]Tabelle1!$E:$O, 2, FALSE)</f>
        <v>1.6509433913376299E-2</v>
      </c>
      <c r="DD6" s="149">
        <f>VLOOKUP(CW6, [2]Tabelle1!$E:$O, 8, FALSE)</f>
        <v>0.505717570874339</v>
      </c>
      <c r="DE6" s="149">
        <f>VLOOKUP(CW6, [2]Tabelle1!$E:$O, 9, FALSE)</f>
        <v>4.6233483877320249E-4</v>
      </c>
      <c r="DF6" s="149">
        <f>VLOOKUP(CW6, [2]Tabelle1!$E:$O, 10, FALSE)</f>
        <v>0.20861225460668198</v>
      </c>
      <c r="DG6" s="149">
        <f>VLOOKUP(CW6, [2]Tabelle1!$E:$O, 11, FALSE)</f>
        <v>3.7755506435258948E-2</v>
      </c>
      <c r="DH6" s="17">
        <v>3054</v>
      </c>
      <c r="DI6">
        <v>2024</v>
      </c>
      <c r="DJ6">
        <v>7</v>
      </c>
      <c r="DK6">
        <v>18</v>
      </c>
      <c r="DL6">
        <v>9</v>
      </c>
      <c r="DM6">
        <v>8.3000001907348633</v>
      </c>
      <c r="DN6">
        <v>8.3000001907348633</v>
      </c>
      <c r="DO6">
        <v>7.4000000953674316</v>
      </c>
      <c r="DR6">
        <v>57</v>
      </c>
      <c r="DS6" t="s">
        <v>79</v>
      </c>
      <c r="DT6">
        <v>5.4000000953674316</v>
      </c>
      <c r="DU6" s="39">
        <v>5.4000000953674316</v>
      </c>
      <c r="DV6" s="39">
        <v>6.5999999046325684</v>
      </c>
      <c r="DW6" s="39"/>
      <c r="DX6" s="209">
        <v>0.40000000596046448</v>
      </c>
    </row>
    <row r="7" spans="1:132" x14ac:dyDescent="0.35">
      <c r="A7" t="s">
        <v>65</v>
      </c>
      <c r="B7" s="59">
        <v>1</v>
      </c>
      <c r="C7" s="120" t="s">
        <v>1</v>
      </c>
      <c r="D7" s="1">
        <v>1</v>
      </c>
      <c r="E7" s="1" t="s">
        <v>75</v>
      </c>
      <c r="F7" s="61" t="str">
        <f t="shared" si="0"/>
        <v>B</v>
      </c>
      <c r="G7" s="1">
        <v>18</v>
      </c>
      <c r="H7" s="14">
        <v>45491</v>
      </c>
      <c r="I7" s="69">
        <v>0.33553240740740742</v>
      </c>
      <c r="J7" s="41">
        <v>122</v>
      </c>
      <c r="K7" s="62">
        <f>VLOOKUP(C7,[1]TOC_240823_F3!$C:$J,8,FALSE)</f>
        <v>0.1008</v>
      </c>
      <c r="M7" s="125" t="str">
        <f t="shared" si="2"/>
        <v>H_WJ01_1_BDOC_VM_B</v>
      </c>
      <c r="N7">
        <f>VLOOKUP(M7,[2]TOC_240828_Sophia!$C:$I,7,FALSE)</f>
        <v>9.5049999999999996E-2</v>
      </c>
      <c r="R7" s="64">
        <f>VLOOKUP(C7,[1]TOC_240823_F3!$C:$O,13,FALSE)</f>
        <v>45720</v>
      </c>
      <c r="S7" s="40">
        <f>VLOOKUP(M7,[2]TOC_240828_Sophi!$C:$O,13,FALSE)</f>
        <v>45537.34878472222</v>
      </c>
      <c r="V7" s="86">
        <v>45491</v>
      </c>
      <c r="W7" s="87">
        <v>0.4329513888888889</v>
      </c>
      <c r="X7" s="88">
        <v>0</v>
      </c>
      <c r="Y7" s="88" t="s">
        <v>65</v>
      </c>
      <c r="Z7" s="85">
        <v>0.01</v>
      </c>
      <c r="AA7" s="85">
        <v>0.69</v>
      </c>
      <c r="AB7" s="85">
        <v>4.9000000000000004</v>
      </c>
      <c r="AC7" s="85">
        <v>4.8999999999999998E-3</v>
      </c>
      <c r="AD7" s="85">
        <v>-0.90600000000000003</v>
      </c>
      <c r="AE7" s="85">
        <v>-1.44</v>
      </c>
      <c r="AF7" s="85">
        <v>-0.48</v>
      </c>
      <c r="AG7" s="85">
        <v>9.1999999999999993</v>
      </c>
      <c r="AH7" s="85">
        <v>88.9</v>
      </c>
      <c r="AI7" s="85">
        <v>90.6</v>
      </c>
      <c r="AJ7" s="85">
        <v>12.89</v>
      </c>
      <c r="AK7" s="85">
        <v>283</v>
      </c>
      <c r="AL7" s="85">
        <v>-1.288</v>
      </c>
      <c r="AM7" s="85">
        <v>0</v>
      </c>
      <c r="AN7" s="85">
        <v>0</v>
      </c>
      <c r="AO7" s="85">
        <v>9.1999999999999993</v>
      </c>
      <c r="AP7" s="85">
        <v>9.1999999999999998E-3</v>
      </c>
      <c r="AQ7" s="85">
        <v>0.1</v>
      </c>
      <c r="AR7" s="85">
        <v>1.37</v>
      </c>
      <c r="AS7" s="85">
        <v>6</v>
      </c>
      <c r="AT7" s="85">
        <v>6.0000000000000001E-3</v>
      </c>
      <c r="AU7" s="85">
        <v>402.37</v>
      </c>
      <c r="AV7" s="85">
        <v>0</v>
      </c>
      <c r="AW7" s="85">
        <v>1.1930000000000001</v>
      </c>
      <c r="AX7" s="85">
        <v>7.11</v>
      </c>
      <c r="AY7" s="85">
        <v>-36.4</v>
      </c>
      <c r="AZ7" s="85">
        <v>0.28699999999999998</v>
      </c>
      <c r="BA7" s="85">
        <v>-0.91500000000000004</v>
      </c>
      <c r="BB7" s="85">
        <v>5.4</v>
      </c>
      <c r="BD7" s="21" t="s">
        <v>1</v>
      </c>
      <c r="BE7">
        <f>VLOOKUP(BD7,[3]result_all!$E:$U,2,FALSE)</f>
        <v>1</v>
      </c>
      <c r="BF7">
        <f>VLOOKUP(BD7,[3]result_all!$E:$U,3,FALSE)</f>
        <v>0</v>
      </c>
      <c r="BG7">
        <f>VLOOKUP(BD7,[3]result_all!$E:$U,4,FALSE)</f>
        <v>0</v>
      </c>
      <c r="BH7">
        <f>VLOOKUP(BD7,[3]result_all!$E:$U,5,FALSE)</f>
        <v>-6.7800000000000003E-21</v>
      </c>
      <c r="BI7">
        <f>VLOOKUP(BD7,[3]result_all!$E:$U,6,FALSE)</f>
        <v>-4.4700000000000001E-19</v>
      </c>
      <c r="BJ7">
        <f>VLOOKUP(BD7,[3]result_all!$E:$U,7,FALSE)</f>
        <v>-4.7400000000000003E-20</v>
      </c>
      <c r="BK7">
        <f>VLOOKUP(BD7,[3]result_all!$E:$U,8,FALSE)</f>
        <v>1</v>
      </c>
      <c r="BL7" t="str">
        <f>VLOOKUP(BD7,[3]result_all!$E:$U,9,FALSE)</f>
        <v>NA</v>
      </c>
      <c r="BM7">
        <f>VLOOKUP(BD7,[3]result_all!$E:$U,10,FALSE)</f>
        <v>9.8144948420000002</v>
      </c>
      <c r="BN7">
        <f>VLOOKUP(BD7,[3]result_all!$E:$U,11,FALSE)</f>
        <v>5.9461518849999999</v>
      </c>
      <c r="BO7">
        <f>VLOOKUP(BD7,[3]result_all!$E:$U,12,FALSE)</f>
        <v>3.5154559509999999</v>
      </c>
      <c r="BP7">
        <f>VLOOKUP(BD7,[3]result_all!$E:$U,13,FALSE)</f>
        <v>-52.8125</v>
      </c>
      <c r="BQ7">
        <f>VLOOKUP(BD7,[3]result_all!$E:$U,14,FALSE)</f>
        <v>1.3096238E-2</v>
      </c>
      <c r="BR7">
        <f>VLOOKUP(BD7,[3]result_all!$E:$U,15,FALSE)</f>
        <v>1.1200854999999999E-2</v>
      </c>
      <c r="BS7">
        <f>VLOOKUP(BD7,[3]result_all!$E:$U,16,FALSE)</f>
        <v>1.1866322E-2</v>
      </c>
      <c r="BT7">
        <f>VLOOKUP(BD7,[3]result_all!$E:$U,17,FALSE)</f>
        <v>1.169217715</v>
      </c>
      <c r="BU7" s="109" t="s">
        <v>234</v>
      </c>
      <c r="BV7" t="str">
        <f>VLOOKUP(BU7,[3]result_all!$E:$U,2,FALSE)</f>
        <v>NA</v>
      </c>
      <c r="BW7">
        <f>VLOOKUP(BU7,[3]result_all!$E:$U,3,FALSE)</f>
        <v>0</v>
      </c>
      <c r="BX7">
        <f>VLOOKUP(BU7,[4]result_all!$C:$S,4,FALSE)</f>
        <v>-3.3900000000000001E-21</v>
      </c>
      <c r="BY7" t="str">
        <f>VLOOKUP(BU7,[4]result_all!$C:$S,5,FALSE)</f>
        <v>8.47E-22</v>
      </c>
      <c r="BZ7">
        <f>VLOOKUP(BU7,[4]result_all!$C:$S,6,FALSE)</f>
        <v>-7.8100000000000002E-19</v>
      </c>
      <c r="CA7" t="str">
        <f>VLOOKUP(BU7,[4]result_all!$C:$S,7,FALSE)</f>
        <v>2.10E-18</v>
      </c>
      <c r="CB7">
        <f>VLOOKUP(BU7,[4]result_all!$C:$S,8,FALSE)</f>
        <v>1</v>
      </c>
      <c r="CC7" t="str">
        <f>VLOOKUP(BU7,[4]result_all!$C:$S,9,FALSE)</f>
        <v>NA</v>
      </c>
      <c r="CD7">
        <f>VLOOKUP(BU7,[4]result_all!$C:$S,10,FALSE)</f>
        <v>8.0908454289999998</v>
      </c>
      <c r="CE7">
        <f>VLOOKUP(BU7,[4]result_all!$C:$S,11,FALSE)</f>
        <v>6.018518845</v>
      </c>
      <c r="CF7">
        <f>VLOOKUP(BU7,[4]result_all!$C:$S,12,FALSE)</f>
        <v>2.2360322680000002</v>
      </c>
      <c r="CG7">
        <f>VLOOKUP(BU7,[4]result_all!$C:$S,13,FALSE)</f>
        <v>-13.043749999999999</v>
      </c>
      <c r="CH7">
        <f>VLOOKUP(BU7,[4]result_all!$C:$S,14,FALSE)</f>
        <v>8.5477929999999997E-3</v>
      </c>
      <c r="CI7">
        <f>VLOOKUP(BU7,[4]result_all!$C:$S,15,FALSE)</f>
        <v>7.7888250000000001E-3</v>
      </c>
      <c r="CJ7">
        <f>VLOOKUP(BU7,[4]result_all!$C:$S,16,FALSE)</f>
        <v>8.8827960000000001E-3</v>
      </c>
      <c r="CK7">
        <f>VLOOKUP(BU7,[4]result_all!$C:$S,17,FALSE)</f>
        <v>1.097443183</v>
      </c>
      <c r="CL7" s="27" t="s">
        <v>1</v>
      </c>
      <c r="CM7">
        <f>VLOOKUP(CL7, [2]Tabelle1!$E:$M, 2, FALSE)</f>
        <v>1.01714115847906E-3</v>
      </c>
      <c r="CN7">
        <f>VLOOKUP(CL7, [2]Tabelle1!$E:$M, 3, FALSE)</f>
        <v>4.5485144397166303E-3</v>
      </c>
      <c r="CO7">
        <f>VLOOKUP(CL7, [2]Tabelle1!$E:$M, 4, FALSE)</f>
        <v>3.1003645517419902E-20</v>
      </c>
      <c r="CP7">
        <f>VLOOKUP(CL7, [2]Tabelle1!$E:$M, 5, FALSE)</f>
        <v>2.4518554769494298E-3</v>
      </c>
      <c r="CQ7">
        <f>VLOOKUP(CL7, [2]Tabelle1!$E:$M, 6, FALSE)</f>
        <v>0</v>
      </c>
      <c r="CR7" s="63">
        <f>VLOOKUP(CL7, [2]Tabelle1!$E:$O, 7, FALSE)</f>
        <v>0.12686495209620266</v>
      </c>
      <c r="CS7" s="63">
        <f>VLOOKUP(CL7, [2]Tabelle1!$E:$O, 8, FALSE)</f>
        <v>0.56732250159496034</v>
      </c>
      <c r="CT7" s="63">
        <f>VLOOKUP(CL7, [2]Tabelle1!$E:$O, 9, FALSE)</f>
        <v>3.866991292788295E-18</v>
      </c>
      <c r="CU7" s="63">
        <f>VLOOKUP(CL7, [2]Tabelle1!$E:$O, 10, FALSE)</f>
        <v>0.30581254630883686</v>
      </c>
      <c r="CV7" s="63">
        <f>VLOOKUP(CL7, [2]Tabelle1!$E:$O, 11, FALSE)</f>
        <v>0</v>
      </c>
      <c r="CW7" s="147" t="s">
        <v>234</v>
      </c>
      <c r="CX7">
        <f>VLOOKUP(CW7, [2]Tabelle1!$E:$M, 2, FALSE)</f>
        <v>1.53139152364987E-2</v>
      </c>
      <c r="CY7">
        <f>VLOOKUP(CW7, [2]Tabelle1!$E:$M, 3, FALSE)</f>
        <v>3.7084799777769198E-2</v>
      </c>
      <c r="CZ7">
        <f>VLOOKUP(CW7, [2]Tabelle1!$E:$M, 4, FALSE)</f>
        <v>0</v>
      </c>
      <c r="DA7">
        <f>VLOOKUP(CW7, [2]Tabelle1!$E:$M, 5, FALSE)</f>
        <v>1.73352060093716E-2</v>
      </c>
      <c r="DB7">
        <f>VLOOKUP(CW7, [2]Tabelle1!$E:$M, 6, FALSE)</f>
        <v>0</v>
      </c>
      <c r="DC7" s="149">
        <f>VLOOKUP(CW7, [2]Tabelle1!$E:$O, 2, FALSE)</f>
        <v>1.53139152364987E-2</v>
      </c>
      <c r="DD7" s="149">
        <f>VLOOKUP(CW7, [2]Tabelle1!$E:$O, 8, FALSE)</f>
        <v>0.53180431034700615</v>
      </c>
      <c r="DE7" s="149">
        <f>VLOOKUP(CW7, [2]Tabelle1!$E:$O, 9, FALSE)</f>
        <v>0</v>
      </c>
      <c r="DF7" s="149">
        <f>VLOOKUP(CW7, [2]Tabelle1!$E:$O, 10, FALSE)</f>
        <v>0.24859072535868218</v>
      </c>
      <c r="DG7" s="149">
        <f>VLOOKUP(CW7, [2]Tabelle1!$E:$O, 11, FALSE)</f>
        <v>0</v>
      </c>
      <c r="DH7" s="17">
        <v>3054</v>
      </c>
      <c r="DI7">
        <v>2024</v>
      </c>
      <c r="DJ7">
        <v>7</v>
      </c>
      <c r="DK7">
        <v>18</v>
      </c>
      <c r="DL7">
        <v>9</v>
      </c>
      <c r="DM7">
        <v>8.3000001907348633</v>
      </c>
      <c r="DN7">
        <v>8.3000001907348633</v>
      </c>
      <c r="DO7">
        <v>7.4000000953674316</v>
      </c>
      <c r="DR7">
        <v>57</v>
      </c>
      <c r="DS7" t="s">
        <v>79</v>
      </c>
      <c r="DT7">
        <v>5.4000000953674316</v>
      </c>
      <c r="DU7" s="39">
        <v>5.4000000953674316</v>
      </c>
      <c r="DV7" s="39">
        <v>6.5999999046325684</v>
      </c>
      <c r="DW7" s="39"/>
      <c r="DX7" s="209">
        <v>0.40000000596046448</v>
      </c>
    </row>
    <row r="8" spans="1:132" x14ac:dyDescent="0.35">
      <c r="A8" t="s">
        <v>65</v>
      </c>
      <c r="B8" s="59">
        <v>1</v>
      </c>
      <c r="C8" s="120" t="s">
        <v>2</v>
      </c>
      <c r="D8" s="1">
        <v>1</v>
      </c>
      <c r="E8" s="1" t="s">
        <v>76</v>
      </c>
      <c r="F8" s="61" t="str">
        <f t="shared" si="0"/>
        <v>A</v>
      </c>
      <c r="G8" s="1">
        <v>19</v>
      </c>
      <c r="H8" s="14">
        <v>45492</v>
      </c>
      <c r="I8" s="69">
        <v>0.55798611111111107</v>
      </c>
      <c r="J8" s="41">
        <v>122</v>
      </c>
      <c r="K8" s="62">
        <f>VLOOKUP(C8,[1]TOC_240823_F3!$C:$J,8,FALSE)</f>
        <v>0.2137</v>
      </c>
      <c r="L8">
        <f>AVERAGE(K8:K9)</f>
        <v>0.139075</v>
      </c>
      <c r="M8" s="125" t="str">
        <f t="shared" si="2"/>
        <v>H_WJ01_1_BDOC_NM_A</v>
      </c>
      <c r="N8" t="e">
        <f>VLOOKUP(M8,[2]TOC_240828_Sophia!$C:$I,7,FALSE)</f>
        <v>#N/A</v>
      </c>
      <c r="O8" t="e">
        <f>AVERAGE(N8:N9)</f>
        <v>#N/A</v>
      </c>
      <c r="P8" t="e">
        <f>L8-O8</f>
        <v>#N/A</v>
      </c>
      <c r="Q8" s="3" t="e">
        <f>100-((1-(P8/L8))*100)</f>
        <v>#N/A</v>
      </c>
      <c r="R8" s="64">
        <f>VLOOKUP(C8,[1]TOC_240823_F3!$C:$O,13,FALSE)</f>
        <v>45527</v>
      </c>
      <c r="S8" s="40" t="e">
        <f>VLOOKUP(M8,[2]TOC_240828_Sophi!$C:$O,13,FALSE)</f>
        <v>#N/A</v>
      </c>
      <c r="V8" s="86">
        <v>45492</v>
      </c>
      <c r="W8" s="87">
        <v>0.65438657407407408</v>
      </c>
      <c r="X8" s="88" t="s">
        <v>66</v>
      </c>
      <c r="Y8" s="88" t="s">
        <v>65</v>
      </c>
      <c r="Z8" s="88">
        <v>-0.09</v>
      </c>
      <c r="AA8" s="88">
        <v>0.28999999999999998</v>
      </c>
      <c r="AB8" s="88">
        <v>3.8</v>
      </c>
      <c r="AC8" s="88">
        <v>3.8E-3</v>
      </c>
      <c r="AD8" s="88">
        <v>-0.94399999999999995</v>
      </c>
      <c r="AE8" s="88">
        <v>-1.59</v>
      </c>
      <c r="AF8" s="88">
        <v>-0.53</v>
      </c>
      <c r="AG8" s="88">
        <v>7.3</v>
      </c>
      <c r="AH8" s="88">
        <v>89.9</v>
      </c>
      <c r="AI8" s="88">
        <v>91.7</v>
      </c>
      <c r="AJ8" s="88">
        <v>12.97</v>
      </c>
      <c r="AK8" s="88">
        <v>314.10000000000002</v>
      </c>
      <c r="AL8" s="88">
        <v>-1.3420000000000001</v>
      </c>
      <c r="AM8" s="88">
        <v>0</v>
      </c>
      <c r="AN8" s="88">
        <v>0</v>
      </c>
      <c r="AO8" s="88">
        <v>7.2</v>
      </c>
      <c r="AP8" s="88">
        <v>7.1999999999999998E-3</v>
      </c>
      <c r="AQ8" s="88">
        <v>-0.28999999999999998</v>
      </c>
      <c r="AR8" s="88">
        <v>0.98</v>
      </c>
      <c r="AS8" s="88">
        <v>5</v>
      </c>
      <c r="AT8" s="88">
        <v>5.0000000000000001E-3</v>
      </c>
      <c r="AU8" s="88">
        <v>251.3</v>
      </c>
      <c r="AV8" s="88">
        <v>0</v>
      </c>
      <c r="AW8" s="88">
        <v>1.1930000000000001</v>
      </c>
      <c r="AX8" s="88">
        <v>7</v>
      </c>
      <c r="AY8" s="88">
        <v>-30.7</v>
      </c>
      <c r="AZ8" s="88">
        <v>0.48799999999999999</v>
      </c>
      <c r="BA8" s="88">
        <v>-0.94499999999999995</v>
      </c>
      <c r="BB8" s="88">
        <v>5.36</v>
      </c>
      <c r="BD8" s="21" t="s">
        <v>2</v>
      </c>
      <c r="BE8">
        <f>VLOOKUP(BD8,[3]result_all!$E:$U,2,FALSE)</f>
        <v>1</v>
      </c>
      <c r="BF8">
        <f>VLOOKUP(BD8,[3]result_all!$E:$U,3,FALSE)</f>
        <v>2.7914490000000001E-3</v>
      </c>
      <c r="BG8">
        <f>VLOOKUP(BD8,[3]result_all!$E:$U,4,FALSE)</f>
        <v>-2.96E-21</v>
      </c>
      <c r="BH8">
        <f>VLOOKUP(BD8,[3]result_all!$E:$U,5,FALSE)</f>
        <v>0</v>
      </c>
      <c r="BI8">
        <f>VLOOKUP(BD8,[3]result_all!$E:$U,6,FALSE)</f>
        <v>-3.2500000000000002E-20</v>
      </c>
      <c r="BJ8" t="str">
        <f>VLOOKUP(BD8,[3]result_all!$E:$U,7,FALSE)</f>
        <v>2.71050543121376e-20</v>
      </c>
      <c r="BK8">
        <f>VLOOKUP(BD8,[3]result_all!$E:$U,8,FALSE)</f>
        <v>1</v>
      </c>
      <c r="BL8" t="str">
        <f>VLOOKUP(BD8,[3]result_all!$E:$U,9,FALSE)</f>
        <v>NA</v>
      </c>
      <c r="BM8">
        <f>VLOOKUP(BD8,[3]result_all!$E:$U,10,FALSE)</f>
        <v>2.7422691989999999</v>
      </c>
      <c r="BN8">
        <f>VLOOKUP(BD8,[3]result_all!$E:$U,11,FALSE)</f>
        <v>2.7883209010000001</v>
      </c>
      <c r="BO8">
        <f>VLOOKUP(BD8,[3]result_all!$E:$U,12,FALSE)</f>
        <v>1.609635578</v>
      </c>
      <c r="BP8">
        <f>VLOOKUP(BD8,[3]result_all!$E:$U,13,FALSE)</f>
        <v>-3.2183406109999999</v>
      </c>
      <c r="BQ8">
        <f>VLOOKUP(BD8,[3]result_all!$E:$U,14,FALSE)</f>
        <v>0</v>
      </c>
      <c r="BR8">
        <f>VLOOKUP(BD8,[3]result_all!$E:$U,15,FALSE)</f>
        <v>8.6075549999999994E-3</v>
      </c>
      <c r="BS8">
        <f>VLOOKUP(BD8,[3]result_all!$E:$U,16,FALSE)</f>
        <v>8.8942889999999997E-3</v>
      </c>
      <c r="BT8">
        <f>VLOOKUP(BD8,[3]result_all!$E:$U,17,FALSE)</f>
        <v>0</v>
      </c>
      <c r="BU8" s="109" t="s">
        <v>235</v>
      </c>
      <c r="BV8">
        <f>VLOOKUP(BU8,[3]result_all!$E:$U,2,FALSE)</f>
        <v>1</v>
      </c>
      <c r="BW8">
        <f>VLOOKUP(BU8,[3]result_all!$E:$U,3,FALSE)</f>
        <v>0</v>
      </c>
      <c r="BX8">
        <f>VLOOKUP(BU8,[4]result_all!$C:$S,4,FALSE)</f>
        <v>0</v>
      </c>
      <c r="BY8" t="str">
        <f>VLOOKUP(BU8,[4]result_all!$C:$S,5,FALSE)</f>
        <v>4.14E-25</v>
      </c>
      <c r="BZ8">
        <f>VLOOKUP(BU8,[4]result_all!$C:$S,6,FALSE)</f>
        <v>-4.3000000000000001E-20</v>
      </c>
      <c r="CA8">
        <f>VLOOKUP(BU8,[4]result_all!$C:$S,7,FALSE)</f>
        <v>-3.9799999999999997E-20</v>
      </c>
      <c r="CB8">
        <f>VLOOKUP(BU8,[4]result_all!$C:$S,8,FALSE)</f>
        <v>1</v>
      </c>
      <c r="CC8" t="str">
        <f>VLOOKUP(BU8,[4]result_all!$C:$S,9,FALSE)</f>
        <v>NA</v>
      </c>
      <c r="CD8">
        <f>VLOOKUP(BU8,[4]result_all!$C:$S,10,FALSE)</f>
        <v>-2.97033477</v>
      </c>
      <c r="CE8">
        <f>VLOOKUP(BU8,[4]result_all!$C:$S,11,FALSE)</f>
        <v>-1.174318397</v>
      </c>
      <c r="CF8">
        <f>VLOOKUP(BU8,[4]result_all!$C:$S,12,FALSE)</f>
        <v>8.6666666669999994</v>
      </c>
      <c r="CG8">
        <f>VLOOKUP(BU8,[4]result_all!$C:$S,13,FALSE)</f>
        <v>7.1428570999999996E-2</v>
      </c>
      <c r="CH8">
        <f>VLOOKUP(BU8,[4]result_all!$C:$S,14,FALSE)</f>
        <v>2.3196813E-2</v>
      </c>
      <c r="CI8">
        <f>VLOOKUP(BU8,[4]result_all!$C:$S,15,FALSE)</f>
        <v>1.4076669999999999E-2</v>
      </c>
      <c r="CJ8">
        <f>VLOOKUP(BU8,[4]result_all!$C:$S,16,FALSE)</f>
        <v>1.8417270999999999E-2</v>
      </c>
      <c r="CK8">
        <f>VLOOKUP(BU8,[4]result_all!$C:$S,17,FALSE)</f>
        <v>1.6478906499999999</v>
      </c>
      <c r="CL8" s="27" t="s">
        <v>2</v>
      </c>
      <c r="CM8">
        <f>VLOOKUP(CL8, [2]Tabelle1!$E:$M, 2, FALSE)</f>
        <v>1.11413375210916E-2</v>
      </c>
      <c r="CN8">
        <f>VLOOKUP(CL8, [2]Tabelle1!$E:$M, 3, FALSE)</f>
        <v>1.8297928006821802E-2</v>
      </c>
      <c r="CO8">
        <f>VLOOKUP(CL8, [2]Tabelle1!$E:$M, 4, FALSE)</f>
        <v>3.4615439856786702E-4</v>
      </c>
      <c r="CP8">
        <f>VLOOKUP(CL8, [2]Tabelle1!$E:$M, 5, FALSE)</f>
        <v>1.1288989698708099E-2</v>
      </c>
      <c r="CQ8">
        <f>VLOOKUP(CL8, [2]Tabelle1!$E:$M, 6, FALSE)</f>
        <v>4.9089095228947399E-5</v>
      </c>
      <c r="CR8" s="63">
        <f>VLOOKUP(CL8, [2]Tabelle1!$E:$O, 7, FALSE)</f>
        <v>0.2709238724272211</v>
      </c>
      <c r="CS8" s="63">
        <f>VLOOKUP(CL8, [2]Tabelle1!$E:$O, 8, FALSE)</f>
        <v>0.44495066266666317</v>
      </c>
      <c r="CT8" s="63">
        <f>VLOOKUP(CL8, [2]Tabelle1!$E:$O, 9, FALSE)</f>
        <v>8.4174355134816678E-3</v>
      </c>
      <c r="CU8" s="63">
        <f>VLOOKUP(CL8, [2]Tabelle1!$E:$O, 10, FALSE)</f>
        <v>0.27451433000526732</v>
      </c>
      <c r="CV8" s="63">
        <f>VLOOKUP(CL8, [2]Tabelle1!$E:$O, 11, FALSE)</f>
        <v>1.1936993873669138E-3</v>
      </c>
      <c r="CW8" s="147" t="s">
        <v>235</v>
      </c>
      <c r="CX8">
        <f>VLOOKUP(CW8, [2]Tabelle1!$E:$M, 2, FALSE)</f>
        <v>0</v>
      </c>
      <c r="CY8">
        <f>VLOOKUP(CW8, [2]Tabelle1!$E:$M, 3, FALSE)</f>
        <v>2.1424000440371598E-3</v>
      </c>
      <c r="CZ8">
        <f>VLOOKUP(CW8, [2]Tabelle1!$E:$M, 4, FALSE)</f>
        <v>0</v>
      </c>
      <c r="DA8">
        <f>VLOOKUP(CW8, [2]Tabelle1!$E:$M, 5, FALSE)</f>
        <v>1.9028723481106101E-4</v>
      </c>
      <c r="DB8">
        <f>VLOOKUP(CW8, [2]Tabelle1!$E:$M, 6, FALSE)</f>
        <v>0</v>
      </c>
      <c r="DC8" s="149">
        <f>VLOOKUP(CW8, [2]Tabelle1!$E:$O, 2, FALSE)</f>
        <v>0</v>
      </c>
      <c r="DD8" s="149">
        <f>VLOOKUP(CW8, [2]Tabelle1!$E:$O, 8, FALSE)</f>
        <v>0.91842574161718893</v>
      </c>
      <c r="DE8" s="149">
        <f>VLOOKUP(CW8, [2]Tabelle1!$E:$O, 9, FALSE)</f>
        <v>0</v>
      </c>
      <c r="DF8" s="149">
        <f>VLOOKUP(CW8, [2]Tabelle1!$E:$O, 10, FALSE)</f>
        <v>8.1574258382810974E-2</v>
      </c>
      <c r="DG8" s="149">
        <f>VLOOKUP(CW8, [2]Tabelle1!$E:$O, 11, FALSE)</f>
        <v>0</v>
      </c>
      <c r="DH8" s="17">
        <v>3054</v>
      </c>
      <c r="DI8">
        <v>2024</v>
      </c>
      <c r="DJ8">
        <v>7</v>
      </c>
      <c r="DK8">
        <v>19</v>
      </c>
      <c r="DL8">
        <v>14</v>
      </c>
      <c r="DM8">
        <v>11.39999961853027</v>
      </c>
      <c r="DN8">
        <v>11.60000038146973</v>
      </c>
      <c r="DO8">
        <v>10.5</v>
      </c>
      <c r="DR8">
        <v>88</v>
      </c>
      <c r="DS8" t="s">
        <v>80</v>
      </c>
      <c r="DT8">
        <v>1.799999952316284</v>
      </c>
      <c r="DU8" s="39">
        <v>2.5</v>
      </c>
      <c r="DV8" s="39">
        <v>4</v>
      </c>
      <c r="DW8" s="39"/>
      <c r="DX8" s="209">
        <v>0</v>
      </c>
    </row>
    <row r="9" spans="1:132" x14ac:dyDescent="0.35">
      <c r="A9" t="s">
        <v>65</v>
      </c>
      <c r="B9" s="59">
        <v>1</v>
      </c>
      <c r="C9" s="120" t="s">
        <v>3</v>
      </c>
      <c r="D9" s="1">
        <v>1</v>
      </c>
      <c r="E9" s="1" t="s">
        <v>76</v>
      </c>
      <c r="F9" s="61" t="str">
        <f t="shared" si="0"/>
        <v>B</v>
      </c>
      <c r="G9" s="1">
        <v>19</v>
      </c>
      <c r="H9" s="14">
        <v>45492</v>
      </c>
      <c r="I9" s="69">
        <v>0.55798611111111107</v>
      </c>
      <c r="J9" s="41">
        <v>122</v>
      </c>
      <c r="K9" s="62">
        <f>VLOOKUP(C9,[1]TOC_240823_F3!$C:$J,8,FALSE)</f>
        <v>6.4449999999999993E-2</v>
      </c>
      <c r="M9" s="125" t="str">
        <f t="shared" si="2"/>
        <v>H_WJ01_1_BDOC_NM_B</v>
      </c>
      <c r="N9">
        <f>VLOOKUP(M9,[2]TOC_240828_Sophia!$C:$I,7,FALSE)</f>
        <v>7.3029999999999998E-2</v>
      </c>
      <c r="R9" s="64">
        <f>VLOOKUP(C9,[1]TOC_240823_F3!$C:$O,13,FALSE)</f>
        <v>45720</v>
      </c>
      <c r="S9" s="40">
        <f>VLOOKUP(M9,[2]TOC_240828_Sophi!$C:$O,13,FALSE)</f>
        <v>45537.34878472222</v>
      </c>
      <c r="V9" s="86">
        <v>45492</v>
      </c>
      <c r="W9" s="87">
        <v>0.65438657407407408</v>
      </c>
      <c r="X9" s="88" t="s">
        <v>66</v>
      </c>
      <c r="Y9" s="88" t="s">
        <v>65</v>
      </c>
      <c r="Z9" s="88">
        <v>-0.09</v>
      </c>
      <c r="AA9" s="88">
        <v>0.28999999999999998</v>
      </c>
      <c r="AB9" s="88">
        <v>3.8</v>
      </c>
      <c r="AC9" s="88">
        <v>3.8E-3</v>
      </c>
      <c r="AD9" s="88">
        <v>-0.94399999999999995</v>
      </c>
      <c r="AE9" s="88">
        <v>-1.59</v>
      </c>
      <c r="AF9" s="88">
        <v>-0.53</v>
      </c>
      <c r="AG9" s="88">
        <v>7.3</v>
      </c>
      <c r="AH9" s="88">
        <v>89.9</v>
      </c>
      <c r="AI9" s="88">
        <v>91.7</v>
      </c>
      <c r="AJ9" s="88">
        <v>12.97</v>
      </c>
      <c r="AK9" s="88">
        <v>314.10000000000002</v>
      </c>
      <c r="AL9" s="88">
        <v>-1.3420000000000001</v>
      </c>
      <c r="AM9" s="88">
        <v>0</v>
      </c>
      <c r="AN9" s="88">
        <v>0</v>
      </c>
      <c r="AO9" s="88">
        <v>7.2</v>
      </c>
      <c r="AP9" s="88">
        <v>7.1999999999999998E-3</v>
      </c>
      <c r="AQ9" s="88">
        <v>-0.28999999999999998</v>
      </c>
      <c r="AR9" s="88">
        <v>0.98</v>
      </c>
      <c r="AS9" s="88">
        <v>5</v>
      </c>
      <c r="AT9" s="88">
        <v>5.0000000000000001E-3</v>
      </c>
      <c r="AU9" s="88">
        <v>251.3</v>
      </c>
      <c r="AV9" s="88">
        <v>0</v>
      </c>
      <c r="AW9" s="88">
        <v>1.1930000000000001</v>
      </c>
      <c r="AX9" s="88">
        <v>7</v>
      </c>
      <c r="AY9" s="88">
        <v>-30.7</v>
      </c>
      <c r="AZ9" s="88">
        <v>0.48799999999999999</v>
      </c>
      <c r="BA9" s="88">
        <v>-0.94499999999999995</v>
      </c>
      <c r="BB9" s="88">
        <v>5.36</v>
      </c>
      <c r="BD9" s="21" t="s">
        <v>3</v>
      </c>
      <c r="BE9">
        <f>VLOOKUP(BD9,[3]result_all!$E:$U,2,FALSE)</f>
        <v>1</v>
      </c>
      <c r="BF9">
        <f>VLOOKUP(BD9,[3]result_all!$E:$U,3,FALSE)</f>
        <v>0</v>
      </c>
      <c r="BG9">
        <f>VLOOKUP(BD9,[3]result_all!$E:$U,4,FALSE)</f>
        <v>0</v>
      </c>
      <c r="BH9" t="str">
        <f>VLOOKUP(BD9,[3]result_all!$E:$U,5,FALSE)</f>
        <v>6.7762635780344e-21</v>
      </c>
      <c r="BI9">
        <f>VLOOKUP(BD9,[3]result_all!$E:$U,6,FALSE)</f>
        <v>-1.4900000000000001E-20</v>
      </c>
      <c r="BJ9">
        <f>VLOOKUP(BD9,[3]result_all!$E:$U,7,FALSE)</f>
        <v>-4.2399999999999998E-21</v>
      </c>
      <c r="BK9">
        <f>VLOOKUP(BD9,[3]result_all!$E:$U,8,FALSE)</f>
        <v>1</v>
      </c>
      <c r="BL9" t="str">
        <f>VLOOKUP(BD9,[3]result_all!$E:$U,9,FALSE)</f>
        <v>NA</v>
      </c>
      <c r="BM9">
        <f>VLOOKUP(BD9,[3]result_all!$E:$U,10,FALSE)</f>
        <v>-18.631202810000001</v>
      </c>
      <c r="BN9">
        <f>VLOOKUP(BD9,[3]result_all!$E:$U,11,FALSE)</f>
        <v>-11.05569785</v>
      </c>
      <c r="BO9">
        <f>VLOOKUP(BD9,[3]result_all!$E:$U,12,FALSE)</f>
        <v>3.8619302950000001</v>
      </c>
      <c r="BP9">
        <f>VLOOKUP(BD9,[3]result_all!$E:$U,13,FALSE)</f>
        <v>5.6941176469999997</v>
      </c>
      <c r="BQ9">
        <f>VLOOKUP(BD9,[3]result_all!$E:$U,14,FALSE)</f>
        <v>1.2683369999999999E-2</v>
      </c>
      <c r="BR9">
        <f>VLOOKUP(BD9,[3]result_all!$E:$U,15,FALSE)</f>
        <v>1.0761514E-2</v>
      </c>
      <c r="BS9">
        <f>VLOOKUP(BD9,[3]result_all!$E:$U,16,FALSE)</f>
        <v>1.1173907E-2</v>
      </c>
      <c r="BT9">
        <f>VLOOKUP(BD9,[3]result_all!$E:$U,17,FALSE)</f>
        <v>1.178586022</v>
      </c>
      <c r="BU9" s="109" t="s">
        <v>236</v>
      </c>
      <c r="BV9">
        <f>VLOOKUP(BU9,[3]result_all!$E:$U,2,FALSE)</f>
        <v>1</v>
      </c>
      <c r="BW9">
        <f>VLOOKUP(BU9,[3]result_all!$E:$U,3,FALSE)</f>
        <v>0</v>
      </c>
      <c r="BX9">
        <f>VLOOKUP(BU9,[4]result_all!$C:$S,4,FALSE)</f>
        <v>-4.2400000000000003E-22</v>
      </c>
      <c r="BY9">
        <f>VLOOKUP(BU9,[4]result_all!$C:$S,5,FALSE)</f>
        <v>0</v>
      </c>
      <c r="BZ9">
        <f>VLOOKUP(BU9,[4]result_all!$C:$S,6,FALSE)</f>
        <v>-1.4100000000000001E-19</v>
      </c>
      <c r="CA9">
        <f>VLOOKUP(BU9,[4]result_all!$C:$S,7,FALSE)</f>
        <v>-2.71E-20</v>
      </c>
      <c r="CB9">
        <f>VLOOKUP(BU9,[4]result_all!$C:$S,8,FALSE)</f>
        <v>1</v>
      </c>
      <c r="CC9" t="str">
        <f>VLOOKUP(BU9,[4]result_all!$C:$S,9,FALSE)</f>
        <v>NA</v>
      </c>
      <c r="CD9">
        <f>VLOOKUP(BU9,[4]result_all!$C:$S,10,FALSE)</f>
        <v>5.6424299470000001</v>
      </c>
      <c r="CE9">
        <f>VLOOKUP(BU9,[4]result_all!$C:$S,11,FALSE)</f>
        <v>3.2477414499999999</v>
      </c>
      <c r="CF9">
        <f>VLOOKUP(BU9,[4]result_all!$C:$S,12,FALSE)</f>
        <v>4.3480801339999999</v>
      </c>
      <c r="CG9">
        <f>VLOOKUP(BU9,[4]result_all!$C:$S,13,FALSE)</f>
        <v>-0.94960212200000005</v>
      </c>
      <c r="CH9">
        <f>VLOOKUP(BU9,[4]result_all!$C:$S,14,FALSE)</f>
        <v>1.4272418E-2</v>
      </c>
      <c r="CI9">
        <f>VLOOKUP(BU9,[4]result_all!$C:$S,15,FALSE)</f>
        <v>1.4099932000000001E-2</v>
      </c>
      <c r="CJ9">
        <f>VLOOKUP(BU9,[4]result_all!$C:$S,16,FALSE)</f>
        <v>1.4201673999999999E-2</v>
      </c>
      <c r="CK9">
        <f>VLOOKUP(BU9,[4]result_all!$C:$S,17,FALSE)</f>
        <v>1.012233108</v>
      </c>
      <c r="CL9" s="27" t="s">
        <v>3</v>
      </c>
      <c r="CM9">
        <f>VLOOKUP(CL9, [2]Tabelle1!$E:$M, 2, FALSE)</f>
        <v>1.99201748742293E-4</v>
      </c>
      <c r="CN9">
        <f>VLOOKUP(CL9, [2]Tabelle1!$E:$M, 3, FALSE)</f>
        <v>7.7116387103353995E-4</v>
      </c>
      <c r="CO9">
        <f>VLOOKUP(CL9, [2]Tabelle1!$E:$M, 4, FALSE)</f>
        <v>0</v>
      </c>
      <c r="CP9">
        <f>VLOOKUP(CL9, [2]Tabelle1!$E:$M, 5, FALSE)</f>
        <v>5.0143572187046699E-4</v>
      </c>
      <c r="CQ9">
        <f>VLOOKUP(CL9, [2]Tabelle1!$E:$M, 6, FALSE)</f>
        <v>0</v>
      </c>
      <c r="CR9" s="63">
        <f>VLOOKUP(CL9, [2]Tabelle1!$E:$O, 7, FALSE)</f>
        <v>0.1353455409406501</v>
      </c>
      <c r="CS9" s="63">
        <f>VLOOKUP(CL9, [2]Tabelle1!$E:$O, 8, FALSE)</f>
        <v>0.52395921189400874</v>
      </c>
      <c r="CT9" s="63">
        <f>VLOOKUP(CL9, [2]Tabelle1!$E:$O, 9, FALSE)</f>
        <v>0</v>
      </c>
      <c r="CU9" s="63">
        <f>VLOOKUP(CL9, [2]Tabelle1!$E:$O, 10, FALSE)</f>
        <v>0.34069524716534128</v>
      </c>
      <c r="CV9" s="63">
        <f>VLOOKUP(CL9, [2]Tabelle1!$E:$O, 11, FALSE)</f>
        <v>0</v>
      </c>
      <c r="CW9" s="147" t="s">
        <v>236</v>
      </c>
      <c r="CX9">
        <f>VLOOKUP(CW9, [2]Tabelle1!$E:$M, 2, FALSE)</f>
        <v>9.3832153795004496E-4</v>
      </c>
      <c r="CY9">
        <f>VLOOKUP(CW9, [2]Tabelle1!$E:$M, 3, FALSE)</f>
        <v>6.6050875485800502E-3</v>
      </c>
      <c r="CZ9">
        <f>VLOOKUP(CW9, [2]Tabelle1!$E:$M, 4, FALSE)</f>
        <v>0</v>
      </c>
      <c r="DA9">
        <f>VLOOKUP(CW9, [2]Tabelle1!$E:$M, 5, FALSE)</f>
        <v>1.73996623118572E-3</v>
      </c>
      <c r="DB9">
        <f>VLOOKUP(CW9, [2]Tabelle1!$E:$M, 6, FALSE)</f>
        <v>2.4818823616674099E-3</v>
      </c>
      <c r="DC9" s="149">
        <f>VLOOKUP(CW9, [2]Tabelle1!$E:$O, 2, FALSE)</f>
        <v>9.3832153795004496E-4</v>
      </c>
      <c r="DD9" s="149">
        <f>VLOOKUP(CW9, [2]Tabelle1!$E:$O, 8, FALSE)</f>
        <v>0.56140611014023378</v>
      </c>
      <c r="DE9" s="149">
        <f>VLOOKUP(CW9, [2]Tabelle1!$E:$O, 9, FALSE)</f>
        <v>0</v>
      </c>
      <c r="DF9" s="149">
        <f>VLOOKUP(CW9, [2]Tabelle1!$E:$O, 10, FALSE)</f>
        <v>0.14789019319438612</v>
      </c>
      <c r="DG9" s="149">
        <f>VLOOKUP(CW9, [2]Tabelle1!$E:$O, 11, FALSE)</f>
        <v>0.21095010660212915</v>
      </c>
      <c r="DH9" s="17">
        <v>3054</v>
      </c>
      <c r="DI9">
        <v>2024</v>
      </c>
      <c r="DJ9">
        <v>7</v>
      </c>
      <c r="DK9">
        <v>19</v>
      </c>
      <c r="DL9">
        <v>14</v>
      </c>
      <c r="DM9">
        <v>11.39999961853027</v>
      </c>
      <c r="DN9">
        <v>11.60000038146973</v>
      </c>
      <c r="DO9">
        <v>10.5</v>
      </c>
      <c r="DR9">
        <v>88</v>
      </c>
      <c r="DS9" t="s">
        <v>80</v>
      </c>
      <c r="DT9">
        <v>1.799999952316284</v>
      </c>
      <c r="DU9" s="39">
        <v>2.5</v>
      </c>
      <c r="DV9" s="39">
        <v>4</v>
      </c>
      <c r="DW9" s="39"/>
      <c r="DX9" s="209">
        <v>0</v>
      </c>
    </row>
    <row r="10" spans="1:132" x14ac:dyDescent="0.35">
      <c r="A10" t="s">
        <v>65</v>
      </c>
      <c r="B10" s="59">
        <v>1</v>
      </c>
      <c r="C10" s="120" t="s">
        <v>4</v>
      </c>
      <c r="D10" s="1">
        <v>2</v>
      </c>
      <c r="E10" s="1" t="s">
        <v>75</v>
      </c>
      <c r="F10" s="61" t="str">
        <f t="shared" si="0"/>
        <v>A</v>
      </c>
      <c r="G10" s="1">
        <v>18</v>
      </c>
      <c r="H10" s="14">
        <v>45491</v>
      </c>
      <c r="I10" s="69">
        <v>0.35416666666666669</v>
      </c>
      <c r="J10" s="41">
        <v>350</v>
      </c>
      <c r="K10" s="62">
        <f>VLOOKUP(C10,[1]TOC_240823_F3!$C:$J,8,FALSE)</f>
        <v>0.1326</v>
      </c>
      <c r="L10">
        <f>AVERAGE(K10:K11)</f>
        <v>0.11904999999999999</v>
      </c>
      <c r="M10" s="125" t="str">
        <f t="shared" si="2"/>
        <v>H_WJ02_1_BDOC_VM_A</v>
      </c>
      <c r="N10">
        <f>VLOOKUP(M10,[2]TOC_240828_Sophia!$C:$I,7,FALSE)</f>
        <v>7.0980000000000001E-2</v>
      </c>
      <c r="O10">
        <f>AVERAGE(N10:N11)</f>
        <v>7.5245000000000006E-2</v>
      </c>
      <c r="P10">
        <f>L10-O10</f>
        <v>4.3804999999999983E-2</v>
      </c>
      <c r="Q10" s="3">
        <f>100-((1-(P10/L10))*100)</f>
        <v>36.79546409071817</v>
      </c>
      <c r="R10" s="64">
        <f>VLOOKUP(C10,[1]TOC_240823_F3!$C:$O,13,FALSE)</f>
        <v>45527</v>
      </c>
      <c r="S10" s="40">
        <f>VLOOKUP(M10,[2]TOC_240828_Sophi!$C:$O,13,FALSE)</f>
        <v>45537.34878472222</v>
      </c>
      <c r="V10" s="83">
        <v>45491</v>
      </c>
      <c r="W10" s="84">
        <v>0.45384259259259258</v>
      </c>
      <c r="X10" s="85">
        <v>0</v>
      </c>
      <c r="Y10" s="85" t="s">
        <v>65</v>
      </c>
      <c r="Z10" s="85">
        <v>-7.0000000000000007E-2</v>
      </c>
      <c r="AA10" s="85">
        <v>0.35</v>
      </c>
      <c r="AB10" s="85">
        <v>6.4</v>
      </c>
      <c r="AC10" s="85">
        <v>6.4000000000000003E-3</v>
      </c>
      <c r="AD10" s="85">
        <v>-0.90300000000000002</v>
      </c>
      <c r="AE10" s="85">
        <v>-1.48</v>
      </c>
      <c r="AF10" s="85">
        <v>-0.49</v>
      </c>
      <c r="AG10" s="85">
        <v>11.7</v>
      </c>
      <c r="AH10" s="85">
        <v>90.7</v>
      </c>
      <c r="AI10" s="85">
        <v>92.5</v>
      </c>
      <c r="AJ10" s="85">
        <v>12.73</v>
      </c>
      <c r="AK10" s="85">
        <v>297.3</v>
      </c>
      <c r="AL10" s="85">
        <v>-1.284</v>
      </c>
      <c r="AM10" s="85">
        <v>0</v>
      </c>
      <c r="AN10" s="85">
        <v>0</v>
      </c>
      <c r="AO10" s="85">
        <v>11.6</v>
      </c>
      <c r="AP10" s="85">
        <v>1.1599999999999999E-2</v>
      </c>
      <c r="AQ10" s="85">
        <v>-0.27</v>
      </c>
      <c r="AR10" s="85">
        <v>1</v>
      </c>
      <c r="AS10" s="85">
        <v>8</v>
      </c>
      <c r="AT10" s="85">
        <v>8.0000000000000002E-3</v>
      </c>
      <c r="AU10" s="85">
        <v>241.23</v>
      </c>
      <c r="AV10" s="85">
        <v>0</v>
      </c>
      <c r="AW10" s="85">
        <v>1.1930000000000001</v>
      </c>
      <c r="AX10" s="85">
        <v>6.75</v>
      </c>
      <c r="AY10" s="85">
        <v>-18.100000000000001</v>
      </c>
      <c r="AZ10" s="85">
        <v>1.478</v>
      </c>
      <c r="BA10" s="85">
        <v>-0.90400000000000003</v>
      </c>
      <c r="BB10" s="85">
        <v>5.39</v>
      </c>
      <c r="BD10" s="21" t="s">
        <v>4</v>
      </c>
      <c r="BE10">
        <f>VLOOKUP(BD10,[3]result_all!$E:$U,2,FALSE)</f>
        <v>1</v>
      </c>
      <c r="BF10">
        <f>VLOOKUP(BD10,[3]result_all!$E:$U,3,FALSE)</f>
        <v>5.229025E-3</v>
      </c>
      <c r="BG10">
        <f>VLOOKUP(BD10,[3]result_all!$E:$U,4,FALSE)</f>
        <v>0</v>
      </c>
      <c r="BH10">
        <f>VLOOKUP(BD10,[3]result_all!$E:$U,5,FALSE)</f>
        <v>0</v>
      </c>
      <c r="BI10">
        <f>VLOOKUP(BD10,[3]result_all!$E:$U,6,FALSE)</f>
        <v>-1.13E-18</v>
      </c>
      <c r="BJ10">
        <f>VLOOKUP(BD10,[3]result_all!$E:$U,7,FALSE)</f>
        <v>6.7837660000000001E-3</v>
      </c>
      <c r="BK10">
        <f>VLOOKUP(BD10,[3]result_all!$E:$U,8,FALSE)</f>
        <v>1</v>
      </c>
      <c r="BL10">
        <f>VLOOKUP(BD10,[3]result_all!$E:$U,9,FALSE)</f>
        <v>0.5</v>
      </c>
      <c r="BM10">
        <f>VLOOKUP(BD10,[3]result_all!$E:$U,10,FALSE)</f>
        <v>10.31777415</v>
      </c>
      <c r="BN10">
        <f>VLOOKUP(BD10,[3]result_all!$E:$U,11,FALSE)</f>
        <v>8.4066285280000006</v>
      </c>
      <c r="BO10">
        <f>VLOOKUP(BD10,[3]result_all!$E:$U,12,FALSE)</f>
        <v>2.0262322830000001</v>
      </c>
      <c r="BP10">
        <f>VLOOKUP(BD10,[3]result_all!$E:$U,13,FALSE)</f>
        <v>-17.120967740000001</v>
      </c>
      <c r="BQ10">
        <f>VLOOKUP(BD10,[3]result_all!$E:$U,14,FALSE)</f>
        <v>4.4981090000000001E-3</v>
      </c>
      <c r="BR10">
        <f>VLOOKUP(BD10,[3]result_all!$E:$U,15,FALSE)</f>
        <v>8.1742740000000005E-3</v>
      </c>
      <c r="BS10">
        <f>VLOOKUP(BD10,[3]result_all!$E:$U,16,FALSE)</f>
        <v>8.6973959999999996E-3</v>
      </c>
      <c r="BT10">
        <f>VLOOKUP(BD10,[3]result_all!$E:$U,17,FALSE)</f>
        <v>0.55027633799999998</v>
      </c>
      <c r="BU10" s="109" t="s">
        <v>237</v>
      </c>
      <c r="BV10" t="str">
        <f>VLOOKUP(BU10,[3]result_all!$E:$U,2,FALSE)</f>
        <v>NA</v>
      </c>
      <c r="BW10">
        <f>VLOOKUP(BU10,[3]result_all!$E:$U,3,FALSE)</f>
        <v>7.436359E-3</v>
      </c>
      <c r="BX10" t="str">
        <f>VLOOKUP(BU10,[4]result_all!$C:$S,4,FALSE)</f>
        <v>5.42E-20</v>
      </c>
      <c r="BY10" t="str">
        <f>VLOOKUP(BU10,[4]result_all!$C:$S,5,FALSE)</f>
        <v>1.36E-20</v>
      </c>
      <c r="BZ10">
        <f>VLOOKUP(BU10,[4]result_all!$C:$S,6,FALSE)</f>
        <v>-1.7299999999999999E-19</v>
      </c>
      <c r="CA10">
        <f>VLOOKUP(BU10,[4]result_all!$C:$S,7,FALSE)</f>
        <v>3.9481569999999999E-3</v>
      </c>
      <c r="CB10" t="str">
        <f>VLOOKUP(BU10,[4]result_all!$C:$S,8,FALSE)</f>
        <v>3.78E-18</v>
      </c>
      <c r="CC10">
        <f>VLOOKUP(BU10,[4]result_all!$C:$S,9,FALSE)</f>
        <v>0.5</v>
      </c>
      <c r="CD10">
        <f>VLOOKUP(BU10,[4]result_all!$C:$S,10,FALSE)</f>
        <v>11.46139142</v>
      </c>
      <c r="CE10">
        <f>VLOOKUP(BU10,[4]result_all!$C:$S,11,FALSE)</f>
        <v>7.6160743120000003</v>
      </c>
      <c r="CF10">
        <f>VLOOKUP(BU10,[4]result_all!$C:$S,12,FALSE)</f>
        <v>3.178241431</v>
      </c>
      <c r="CG10">
        <f>VLOOKUP(BU10,[4]result_all!$C:$S,13,FALSE)</f>
        <v>-13.157303369999999</v>
      </c>
      <c r="CH10">
        <f>VLOOKUP(BU10,[4]result_all!$C:$S,14,FALSE)</f>
        <v>9.9866260000000002E-3</v>
      </c>
      <c r="CI10">
        <f>VLOOKUP(BU10,[4]result_all!$C:$S,15,FALSE)</f>
        <v>1.1068464E-2</v>
      </c>
      <c r="CJ10">
        <f>VLOOKUP(BU10,[4]result_all!$C:$S,16,FALSE)</f>
        <v>1.1521129999999999E-2</v>
      </c>
      <c r="CK10">
        <f>VLOOKUP(BU10,[4]result_all!$C:$S,17,FALSE)</f>
        <v>0.90225942000000003</v>
      </c>
      <c r="CL10" s="27" t="s">
        <v>4</v>
      </c>
      <c r="CM10">
        <f>VLOOKUP(CL10, [2]Tabelle1!$E:$M, 2, FALSE)</f>
        <v>4.8127753724584901E-2</v>
      </c>
      <c r="CN10">
        <f>VLOOKUP(CL10, [2]Tabelle1!$E:$M, 3, FALSE)</f>
        <v>5.7975813323404901E-2</v>
      </c>
      <c r="CO10">
        <f>VLOOKUP(CL10, [2]Tabelle1!$E:$M, 4, FALSE)</f>
        <v>3.01578221317143E-3</v>
      </c>
      <c r="CP10">
        <f>VLOOKUP(CL10, [2]Tabelle1!$E:$M, 5, FALSE)</f>
        <v>3.0068788113920601E-2</v>
      </c>
      <c r="CQ10">
        <f>VLOOKUP(CL10, [2]Tabelle1!$E:$M, 6, FALSE)</f>
        <v>0</v>
      </c>
      <c r="CR10" s="63">
        <f>VLOOKUP(CL10, [2]Tabelle1!$E:$O, 7, FALSE)</f>
        <v>0.34577482414964028</v>
      </c>
      <c r="CS10" s="63">
        <f>VLOOKUP(CL10, [2]Tabelle1!$E:$O, 8, FALSE)</f>
        <v>0.4165284083597775</v>
      </c>
      <c r="CT10" s="63">
        <f>VLOOKUP(CL10, [2]Tabelle1!$E:$O, 9, FALSE)</f>
        <v>2.16669485636161E-2</v>
      </c>
      <c r="CU10" s="63">
        <f>VLOOKUP(CL10, [2]Tabelle1!$E:$O, 10, FALSE)</f>
        <v>0.21602981892696602</v>
      </c>
      <c r="CV10" s="63">
        <f>VLOOKUP(CL10, [2]Tabelle1!$E:$O, 11, FALSE)</f>
        <v>0</v>
      </c>
      <c r="CW10" s="147" t="s">
        <v>237</v>
      </c>
      <c r="CX10">
        <f>VLOOKUP(CW10, [2]Tabelle1!$E:$M, 2, FALSE)</f>
        <v>7.3839289990790702E-2</v>
      </c>
      <c r="CY10">
        <f>VLOOKUP(CW10, [2]Tabelle1!$E:$M, 3, FALSE)</f>
        <v>7.7556746922626305E-2</v>
      </c>
      <c r="CZ10">
        <f>VLOOKUP(CW10, [2]Tabelle1!$E:$M, 4, FALSE)</f>
        <v>5.7337463916960702E-3</v>
      </c>
      <c r="DA10">
        <f>VLOOKUP(CW10, [2]Tabelle1!$E:$M, 5, FALSE)</f>
        <v>3.3290962859487898E-2</v>
      </c>
      <c r="DB10">
        <f>VLOOKUP(CW10, [2]Tabelle1!$E:$M, 6, FALSE)</f>
        <v>0</v>
      </c>
      <c r="DC10" s="149">
        <f>VLOOKUP(CW10, [2]Tabelle1!$E:$O, 2, FALSE)</f>
        <v>7.3839289990790702E-2</v>
      </c>
      <c r="DD10" s="149">
        <f>VLOOKUP(CW10, [2]Tabelle1!$E:$O, 8, FALSE)</f>
        <v>0.40729147682041811</v>
      </c>
      <c r="DE10" s="149">
        <f>VLOOKUP(CW10, [2]Tabelle1!$E:$O, 9, FALSE)</f>
        <v>3.0110933326244718E-2</v>
      </c>
      <c r="DF10" s="149">
        <f>VLOOKUP(CW10, [2]Tabelle1!$E:$O, 10, FALSE)</f>
        <v>0.17482844453676785</v>
      </c>
      <c r="DG10" s="149">
        <f>VLOOKUP(CW10, [2]Tabelle1!$E:$O, 11, FALSE)</f>
        <v>0</v>
      </c>
      <c r="DH10" s="17">
        <v>3054</v>
      </c>
      <c r="DI10">
        <v>2024</v>
      </c>
      <c r="DJ10">
        <v>7</v>
      </c>
      <c r="DK10">
        <v>18</v>
      </c>
      <c r="DL10">
        <v>9</v>
      </c>
      <c r="DM10">
        <v>8.3000001907348633</v>
      </c>
      <c r="DN10">
        <v>8.3000001907348633</v>
      </c>
      <c r="DO10">
        <v>7.4000000953674316</v>
      </c>
      <c r="DR10">
        <v>57</v>
      </c>
      <c r="DS10" t="s">
        <v>79</v>
      </c>
      <c r="DT10">
        <v>5.4000000953674316</v>
      </c>
      <c r="DU10" s="39">
        <v>5.4000000953674316</v>
      </c>
      <c r="DV10" s="39">
        <v>6.5999999046325684</v>
      </c>
      <c r="DW10" s="39"/>
      <c r="DX10" s="209">
        <v>0.40000000596046448</v>
      </c>
    </row>
    <row r="11" spans="1:132" x14ac:dyDescent="0.35">
      <c r="A11" t="s">
        <v>65</v>
      </c>
      <c r="B11" s="59">
        <v>1</v>
      </c>
      <c r="C11" s="120" t="s">
        <v>5</v>
      </c>
      <c r="D11" s="1">
        <v>2</v>
      </c>
      <c r="E11" s="1" t="s">
        <v>75</v>
      </c>
      <c r="F11" s="61" t="str">
        <f t="shared" si="0"/>
        <v>B</v>
      </c>
      <c r="G11" s="1">
        <v>18</v>
      </c>
      <c r="H11" s="14">
        <v>45491</v>
      </c>
      <c r="I11" s="69">
        <v>0.35416666666666669</v>
      </c>
      <c r="J11" s="41">
        <v>350</v>
      </c>
      <c r="K11" s="62">
        <f>VLOOKUP(C11,[1]TOC_240823_F3!$C:$J,8,FALSE)</f>
        <v>0.1055</v>
      </c>
      <c r="M11" s="125" t="str">
        <f t="shared" si="2"/>
        <v>H_WJ02_1_BDOC_VM_B</v>
      </c>
      <c r="N11">
        <f>VLOOKUP(M11,[2]TOC_240828_Sophia!$C:$I,7,FALSE)</f>
        <v>7.9509999999999997E-2</v>
      </c>
      <c r="R11" s="64">
        <f>VLOOKUP(C11,[1]TOC_240823_F3!$C:$O,13,FALSE)</f>
        <v>45720</v>
      </c>
      <c r="S11" s="40">
        <f>VLOOKUP(M11,[2]TOC_240828_Sophi!$C:$O,13,FALSE)</f>
        <v>45537.34878472222</v>
      </c>
      <c r="V11" s="86">
        <v>45491</v>
      </c>
      <c r="W11" s="87">
        <v>0.45384259259259258</v>
      </c>
      <c r="X11" s="88">
        <v>0</v>
      </c>
      <c r="Y11" s="88" t="s">
        <v>65</v>
      </c>
      <c r="Z11" s="85">
        <v>-7.0000000000000007E-2</v>
      </c>
      <c r="AA11" s="85">
        <v>0.35</v>
      </c>
      <c r="AB11" s="85">
        <v>6.4</v>
      </c>
      <c r="AC11" s="85">
        <v>6.4000000000000003E-3</v>
      </c>
      <c r="AD11" s="85">
        <v>-0.90300000000000002</v>
      </c>
      <c r="AE11" s="85">
        <v>-1.48</v>
      </c>
      <c r="AF11" s="85">
        <v>-0.49</v>
      </c>
      <c r="AG11" s="85">
        <v>11.7</v>
      </c>
      <c r="AH11" s="85">
        <v>90.7</v>
      </c>
      <c r="AI11" s="85">
        <v>92.5</v>
      </c>
      <c r="AJ11" s="85">
        <v>12.73</v>
      </c>
      <c r="AK11" s="85">
        <v>297.3</v>
      </c>
      <c r="AL11" s="85">
        <v>-1.284</v>
      </c>
      <c r="AM11" s="85">
        <v>0</v>
      </c>
      <c r="AN11" s="85">
        <v>0</v>
      </c>
      <c r="AO11" s="85">
        <v>11.6</v>
      </c>
      <c r="AP11" s="85">
        <v>1.1599999999999999E-2</v>
      </c>
      <c r="AQ11" s="85">
        <v>-0.27</v>
      </c>
      <c r="AR11" s="85">
        <v>1</v>
      </c>
      <c r="AS11" s="85">
        <v>8</v>
      </c>
      <c r="AT11" s="85">
        <v>8.0000000000000002E-3</v>
      </c>
      <c r="AU11" s="85">
        <v>241.23</v>
      </c>
      <c r="AV11" s="85">
        <v>0</v>
      </c>
      <c r="AW11" s="85">
        <v>1.1930000000000001</v>
      </c>
      <c r="AX11" s="85">
        <v>6.75</v>
      </c>
      <c r="AY11" s="85">
        <v>-18.100000000000001</v>
      </c>
      <c r="AZ11" s="85">
        <v>1.478</v>
      </c>
      <c r="BA11" s="85">
        <v>-0.90400000000000003</v>
      </c>
      <c r="BB11" s="85">
        <v>5.39</v>
      </c>
      <c r="BC11" s="88"/>
      <c r="BD11" s="21" t="s">
        <v>5</v>
      </c>
      <c r="BE11">
        <f>VLOOKUP(BD11,[3]result_all!$E:$U,2,FALSE)</f>
        <v>1</v>
      </c>
      <c r="BF11">
        <f>VLOOKUP(BD11,[3]result_all!$E:$U,3,FALSE)</f>
        <v>9.3497140000000003E-3</v>
      </c>
      <c r="BG11">
        <f>VLOOKUP(BD11,[3]result_all!$E:$U,4,FALSE)</f>
        <v>-1.7599999999999999E-19</v>
      </c>
      <c r="BH11">
        <f>VLOOKUP(BD11,[3]result_all!$E:$U,5,FALSE)</f>
        <v>-1.02E-20</v>
      </c>
      <c r="BI11">
        <f>VLOOKUP(BD11,[3]result_all!$E:$U,6,FALSE)</f>
        <v>0</v>
      </c>
      <c r="BJ11" t="str">
        <f>VLOOKUP(BD11,[3]result_all!$E:$U,7,FALSE)</f>
        <v>1.30104260698261e-18</v>
      </c>
      <c r="BK11">
        <f>VLOOKUP(BD11,[3]result_all!$E:$U,8,FALSE)</f>
        <v>1</v>
      </c>
      <c r="BL11" t="str">
        <f>VLOOKUP(BD11,[3]result_all!$E:$U,9,FALSE)</f>
        <v>NA</v>
      </c>
      <c r="BM11">
        <f>VLOOKUP(BD11,[3]result_all!$E:$U,10,FALSE)</f>
        <v>23.78680048</v>
      </c>
      <c r="BN11">
        <f>VLOOKUP(BD11,[3]result_all!$E:$U,11,FALSE)</f>
        <v>14.16199479</v>
      </c>
      <c r="BO11">
        <f>VLOOKUP(BD11,[3]result_all!$E:$U,12,FALSE)</f>
        <v>4.0070870430000003</v>
      </c>
      <c r="BP11">
        <f>VLOOKUP(BD11,[3]result_all!$E:$U,13,FALSE)</f>
        <v>-81.95</v>
      </c>
      <c r="BQ11">
        <f>VLOOKUP(BD11,[3]result_all!$E:$U,14,FALSE)</f>
        <v>1.3257883999999999E-2</v>
      </c>
      <c r="BR11">
        <f>VLOOKUP(BD11,[3]result_all!$E:$U,15,FALSE)</f>
        <v>1.2294869999999999E-2</v>
      </c>
      <c r="BS11">
        <f>VLOOKUP(BD11,[3]result_all!$E:$U,16,FALSE)</f>
        <v>1.3392236E-2</v>
      </c>
      <c r="BT11">
        <f>VLOOKUP(BD11,[3]result_all!$E:$U,17,FALSE)</f>
        <v>1.078326498</v>
      </c>
      <c r="BU11" s="109" t="s">
        <v>238</v>
      </c>
      <c r="BV11">
        <f>VLOOKUP(BU11,[3]result_all!$E:$U,2,FALSE)</f>
        <v>0</v>
      </c>
      <c r="BW11">
        <f>VLOOKUP(BU11,[3]result_all!$E:$U,3,FALSE)</f>
        <v>1.7861802E-2</v>
      </c>
      <c r="BX11">
        <f>VLOOKUP(BU11,[4]result_all!$C:$S,4,FALSE)</f>
        <v>0</v>
      </c>
      <c r="BY11" t="str">
        <f>VLOOKUP(BU11,[4]result_all!$C:$S,5,FALSE)</f>
        <v>3.39E-20</v>
      </c>
      <c r="BZ11">
        <f>VLOOKUP(BU11,[4]result_all!$C:$S,6,FALSE)</f>
        <v>4.5151799999999998E-4</v>
      </c>
      <c r="CA11">
        <f>VLOOKUP(BU11,[4]result_all!$C:$S,7,FALSE)</f>
        <v>3.791174E-3</v>
      </c>
      <c r="CB11">
        <f>VLOOKUP(BU11,[4]result_all!$C:$S,8,FALSE)</f>
        <v>1.0322580649999999</v>
      </c>
      <c r="CC11">
        <f>VLOOKUP(BU11,[4]result_all!$C:$S,9,FALSE)</f>
        <v>0.5</v>
      </c>
      <c r="CD11">
        <f>VLOOKUP(BU11,[4]result_all!$C:$S,10,FALSE)</f>
        <v>11.360516260000001</v>
      </c>
      <c r="CE11">
        <f>VLOOKUP(BU11,[4]result_all!$C:$S,11,FALSE)</f>
        <v>7.7684835159999999</v>
      </c>
      <c r="CF11">
        <f>VLOOKUP(BU11,[4]result_all!$C:$S,12,FALSE)</f>
        <v>2.9148585549999999</v>
      </c>
      <c r="CG11">
        <f>VLOOKUP(BU11,[4]result_all!$C:$S,13,FALSE)</f>
        <v>-5.3881118880000001</v>
      </c>
      <c r="CH11">
        <f>VLOOKUP(BU11,[4]result_all!$C:$S,14,FALSE)</f>
        <v>9.6744520000000001E-3</v>
      </c>
      <c r="CI11">
        <f>VLOOKUP(BU11,[4]result_all!$C:$S,15,FALSE)</f>
        <v>9.7752229999999996E-3</v>
      </c>
      <c r="CJ11">
        <f>VLOOKUP(BU11,[4]result_all!$C:$S,16,FALSE)</f>
        <v>1.2630067E-2</v>
      </c>
      <c r="CK11">
        <f>VLOOKUP(BU11,[4]result_all!$C:$S,17,FALSE)</f>
        <v>0.98969117399999995</v>
      </c>
      <c r="CL11" s="27" t="s">
        <v>5</v>
      </c>
      <c r="CM11">
        <f>VLOOKUP(CL11, [2]Tabelle1!$E:$M, 2, FALSE)</f>
        <v>5.9033427508643099E-2</v>
      </c>
      <c r="CN11">
        <f>VLOOKUP(CL11, [2]Tabelle1!$E:$M, 3, FALSE)</f>
        <v>8.4835563696612201E-2</v>
      </c>
      <c r="CO11">
        <f>VLOOKUP(CL11, [2]Tabelle1!$E:$M, 4, FALSE)</f>
        <v>4.4040907944237796E-3</v>
      </c>
      <c r="CP11">
        <f>VLOOKUP(CL11, [2]Tabelle1!$E:$M, 5, FALSE)</f>
        <v>3.29345491028354E-2</v>
      </c>
      <c r="CQ11">
        <f>VLOOKUP(CL11, [2]Tabelle1!$E:$M, 6, FALSE)</f>
        <v>8.4352687131117803E-19</v>
      </c>
      <c r="CR11" s="63">
        <f>VLOOKUP(CL11, [2]Tabelle1!$E:$O, 7, FALSE)</f>
        <v>0.32577782265276761</v>
      </c>
      <c r="CS11" s="63">
        <f>VLOOKUP(CL11, [2]Tabelle1!$E:$O, 8, FALSE)</f>
        <v>0.468167721085754</v>
      </c>
      <c r="CT11" s="63">
        <f>VLOOKUP(CL11, [2]Tabelle1!$E:$O, 9, FALSE)</f>
        <v>2.4304113285009813E-2</v>
      </c>
      <c r="CU11" s="63">
        <f>VLOOKUP(CL11, [2]Tabelle1!$E:$O, 10, FALSE)</f>
        <v>0.18175034297646858</v>
      </c>
      <c r="CV11" s="63">
        <f>VLOOKUP(CL11, [2]Tabelle1!$E:$O, 11, FALSE)</f>
        <v>4.655029516025018E-18</v>
      </c>
      <c r="CW11" s="147" t="s">
        <v>238</v>
      </c>
      <c r="CX11">
        <f>VLOOKUP(CW11, [2]Tabelle1!$E:$M, 2, FALSE)</f>
        <v>8.9275527249685405E-2</v>
      </c>
      <c r="CY11">
        <f>VLOOKUP(CW11, [2]Tabelle1!$E:$M, 3, FALSE)</f>
        <v>7.9660601564560105E-2</v>
      </c>
      <c r="CZ11">
        <f>VLOOKUP(CW11, [2]Tabelle1!$E:$M, 4, FALSE)</f>
        <v>1.06748475746925E-2</v>
      </c>
      <c r="DA11">
        <f>VLOOKUP(CW11, [2]Tabelle1!$E:$M, 5, FALSE)</f>
        <v>3.3229528514096301E-2</v>
      </c>
      <c r="DB11">
        <f>VLOOKUP(CW11, [2]Tabelle1!$E:$M, 6, FALSE)</f>
        <v>0</v>
      </c>
      <c r="DC11" s="149">
        <f>VLOOKUP(CW11, [2]Tabelle1!$E:$O, 2, FALSE)</f>
        <v>8.9275527249685405E-2</v>
      </c>
      <c r="DD11" s="149">
        <f>VLOOKUP(CW11, [2]Tabelle1!$E:$O, 8, FALSE)</f>
        <v>0.37427369194060034</v>
      </c>
      <c r="DE11" s="149">
        <f>VLOOKUP(CW11, [2]Tabelle1!$E:$O, 9, FALSE)</f>
        <v>5.0154210917493058E-2</v>
      </c>
      <c r="DF11" s="149">
        <f>VLOOKUP(CW11, [2]Tabelle1!$E:$O, 10, FALSE)</f>
        <v>0.15612408234623845</v>
      </c>
      <c r="DG11" s="149">
        <f>VLOOKUP(CW11, [2]Tabelle1!$E:$O, 11, FALSE)</f>
        <v>0</v>
      </c>
      <c r="DH11" s="17">
        <v>3054</v>
      </c>
      <c r="DI11">
        <v>2024</v>
      </c>
      <c r="DJ11">
        <v>7</v>
      </c>
      <c r="DK11">
        <v>18</v>
      </c>
      <c r="DL11">
        <v>9</v>
      </c>
      <c r="DM11">
        <v>8.3000001907348633</v>
      </c>
      <c r="DN11">
        <v>8.3000001907348633</v>
      </c>
      <c r="DO11">
        <v>7.4000000953674316</v>
      </c>
      <c r="DR11">
        <v>57</v>
      </c>
      <c r="DS11" t="s">
        <v>79</v>
      </c>
      <c r="DT11">
        <v>5.4000000953674316</v>
      </c>
      <c r="DU11" s="39">
        <v>5.4000000953674316</v>
      </c>
      <c r="DV11" s="39">
        <v>6.5999999046325684</v>
      </c>
      <c r="DW11" s="39"/>
      <c r="DX11" s="209">
        <v>0.40000000596046448</v>
      </c>
    </row>
    <row r="12" spans="1:132" x14ac:dyDescent="0.35">
      <c r="A12" t="s">
        <v>65</v>
      </c>
      <c r="B12" s="59">
        <v>1</v>
      </c>
      <c r="C12" s="120" t="s">
        <v>6</v>
      </c>
      <c r="D12" s="1">
        <v>2</v>
      </c>
      <c r="E12" s="1" t="s">
        <v>76</v>
      </c>
      <c r="F12" s="61" t="str">
        <f t="shared" si="0"/>
        <v>A</v>
      </c>
      <c r="G12" s="1">
        <v>19</v>
      </c>
      <c r="H12" s="14">
        <v>45492</v>
      </c>
      <c r="I12" s="69">
        <v>0.63472222222222219</v>
      </c>
      <c r="J12" s="41">
        <v>350</v>
      </c>
      <c r="K12" s="62">
        <f>VLOOKUP(C12,[1]TOC_240823_F3!$C:$J,8,FALSE)</f>
        <v>0.1618</v>
      </c>
      <c r="L12">
        <f>AVERAGE(K12:K13)</f>
        <v>0.11560999999999999</v>
      </c>
      <c r="M12" s="125" t="str">
        <f t="shared" si="2"/>
        <v>H_WJ02_1_BDOC_NM_A</v>
      </c>
      <c r="N12">
        <f>VLOOKUP(M12,[2]TOC_240828_Sophia!$C:$I,7,FALSE)</f>
        <v>8.1939999999999999E-2</v>
      </c>
      <c r="O12">
        <f>AVERAGE(N12:N13)</f>
        <v>8.0915000000000001E-2</v>
      </c>
      <c r="P12">
        <f>L12-O12</f>
        <v>3.469499999999999E-2</v>
      </c>
      <c r="Q12" s="3">
        <f>100-((1-(P12/L12))*100)</f>
        <v>30.01037972493728</v>
      </c>
      <c r="R12" s="64">
        <f>VLOOKUP(C12,[1]TOC_240823_F3!$C:$O,13,FALSE)</f>
        <v>45527</v>
      </c>
      <c r="S12" s="40">
        <f>VLOOKUP(M12,[2]TOC_240828_Sophi!$C:$O,13,FALSE)</f>
        <v>45537.34878472222</v>
      </c>
      <c r="V12" s="86">
        <v>45492</v>
      </c>
      <c r="W12" s="87">
        <v>0.73250000000000004</v>
      </c>
      <c r="X12" s="88" t="s">
        <v>66</v>
      </c>
      <c r="Y12" s="88" t="s">
        <v>65</v>
      </c>
      <c r="Z12" s="88">
        <v>-0.09</v>
      </c>
      <c r="AA12" s="88">
        <v>0.28000000000000003</v>
      </c>
      <c r="AB12" s="88">
        <v>5.2</v>
      </c>
      <c r="AC12" s="88">
        <v>5.1999999999999998E-3</v>
      </c>
      <c r="AD12" s="88">
        <v>-0.88300000000000001</v>
      </c>
      <c r="AE12" s="88">
        <v>-1.7</v>
      </c>
      <c r="AF12" s="88">
        <v>-0.56999999999999995</v>
      </c>
      <c r="AG12" s="88">
        <v>9</v>
      </c>
      <c r="AH12" s="88">
        <v>93</v>
      </c>
      <c r="AI12" s="88">
        <v>94.8</v>
      </c>
      <c r="AJ12" s="88">
        <v>12.55</v>
      </c>
      <c r="AK12" s="88">
        <v>310.89999999999998</v>
      </c>
      <c r="AL12" s="88">
        <v>-1.256</v>
      </c>
      <c r="AM12" s="88">
        <v>0</v>
      </c>
      <c r="AN12" s="88">
        <v>0</v>
      </c>
      <c r="AO12" s="88">
        <v>8.9</v>
      </c>
      <c r="AP12" s="88">
        <v>8.8999999999999999E-3</v>
      </c>
      <c r="AQ12" s="88">
        <v>-0.28000000000000003</v>
      </c>
      <c r="AR12" s="88">
        <v>0.99</v>
      </c>
      <c r="AS12" s="88">
        <v>6</v>
      </c>
      <c r="AT12" s="88">
        <v>6.0000000000000001E-3</v>
      </c>
      <c r="AU12" s="88">
        <v>311.13</v>
      </c>
      <c r="AV12" s="88">
        <v>0</v>
      </c>
      <c r="AW12" s="88">
        <v>1.1930000000000001</v>
      </c>
      <c r="AX12" s="88">
        <v>6.59</v>
      </c>
      <c r="AY12" s="88">
        <v>-9.9</v>
      </c>
      <c r="AZ12" s="88">
        <v>2.8959999999999999</v>
      </c>
      <c r="BA12" s="88">
        <v>-0.876</v>
      </c>
      <c r="BB12" s="88">
        <v>5.36</v>
      </c>
      <c r="BD12" s="21" t="s">
        <v>6</v>
      </c>
      <c r="BE12">
        <f>VLOOKUP(BD12,[3]result_all!$E:$U,2,FALSE)</f>
        <v>1</v>
      </c>
      <c r="BF12">
        <f>VLOOKUP(BD12,[3]result_all!$E:$U,3,FALSE)</f>
        <v>6.6403909999999998E-3</v>
      </c>
      <c r="BG12" t="str">
        <f>VLOOKUP(BD12,[3]result_all!$E:$U,4,FALSE)</f>
        <v>2.06676039130049e-19</v>
      </c>
      <c r="BH12" t="str">
        <f>VLOOKUP(BD12,[3]result_all!$E:$U,5,FALSE)</f>
        <v>2.5410988417629e-20</v>
      </c>
      <c r="BI12" t="str">
        <f>VLOOKUP(BD12,[3]result_all!$E:$U,6,FALSE)</f>
        <v>2.38524477946816e-19</v>
      </c>
      <c r="BJ12" t="str">
        <f>VLOOKUP(BD12,[3]result_all!$E:$U,7,FALSE)</f>
        <v>1.35525271560688e-18</v>
      </c>
      <c r="BK12">
        <f>VLOOKUP(BD12,[3]result_all!$E:$U,8,FALSE)</f>
        <v>1</v>
      </c>
      <c r="BL12" t="str">
        <f>VLOOKUP(BD12,[3]result_all!$E:$U,9,FALSE)</f>
        <v>NA</v>
      </c>
      <c r="BM12" t="str">
        <f>VLOOKUP(BD12,[3]result_all!$E:$U,10,FALSE)</f>
        <v>NA</v>
      </c>
      <c r="BN12" t="str">
        <f>VLOOKUP(BD12,[3]result_all!$E:$U,11,FALSE)</f>
        <v>NA</v>
      </c>
      <c r="BO12" t="str">
        <f>VLOOKUP(BD12,[3]result_all!$E:$U,12,FALSE)</f>
        <v>NA</v>
      </c>
      <c r="BP12" t="str">
        <f>VLOOKUP(BD12,[3]result_all!$E:$U,13,FALSE)</f>
        <v>NA</v>
      </c>
      <c r="BQ12" t="str">
        <f>VLOOKUP(BD12,[3]result_all!$E:$U,14,FALSE)</f>
        <v>NA</v>
      </c>
      <c r="BR12" t="str">
        <f>VLOOKUP(BD12,[3]result_all!$E:$U,15,FALSE)</f>
        <v>NA</v>
      </c>
      <c r="BS12" t="str">
        <f>VLOOKUP(BD12,[3]result_all!$E:$U,16,FALSE)</f>
        <v>NA</v>
      </c>
      <c r="BT12" t="str">
        <f>VLOOKUP(BD12,[3]result_all!$E:$U,17,FALSE)</f>
        <v>NA</v>
      </c>
      <c r="BU12" s="109" t="s">
        <v>239</v>
      </c>
      <c r="BV12" t="str">
        <f>VLOOKUP(BU12,[3]result_all!$E:$U,2,FALSE)</f>
        <v>NA</v>
      </c>
      <c r="BW12">
        <f>VLOOKUP(BU12,[3]result_all!$E:$U,3,FALSE)</f>
        <v>0</v>
      </c>
      <c r="BX12" t="str">
        <f>VLOOKUP(BU12,[4]result_all!$C:$S,4,FALSE)</f>
        <v>8.47E-22</v>
      </c>
      <c r="BY12" t="str">
        <f>VLOOKUP(BU12,[4]result_all!$C:$S,5,FALSE)</f>
        <v>2.12E-22</v>
      </c>
      <c r="BZ12" t="str">
        <f>VLOOKUP(BU12,[4]result_all!$C:$S,6,FALSE)</f>
        <v>3.36E-19</v>
      </c>
      <c r="CA12" t="str">
        <f>VLOOKUP(BU12,[4]result_all!$C:$S,7,FALSE)</f>
        <v>7.01E-19</v>
      </c>
      <c r="CB12">
        <f>VLOOKUP(BU12,[4]result_all!$C:$S,8,FALSE)</f>
        <v>1</v>
      </c>
      <c r="CC12">
        <f>VLOOKUP(BU12,[4]result_all!$C:$S,9,FALSE)</f>
        <v>0.5</v>
      </c>
      <c r="CD12">
        <f>VLOOKUP(BU12,[4]result_all!$C:$S,10,FALSE)</f>
        <v>6.5656569219999996</v>
      </c>
      <c r="CE12">
        <f>VLOOKUP(BU12,[4]result_all!$C:$S,11,FALSE)</f>
        <v>3.848606513</v>
      </c>
      <c r="CF12">
        <f>VLOOKUP(BU12,[4]result_all!$C:$S,12,FALSE)</f>
        <v>4.1221995930000004</v>
      </c>
      <c r="CG12">
        <f>VLOOKUP(BU12,[4]result_all!$C:$S,13,FALSE)</f>
        <v>-3.9512195120000002</v>
      </c>
      <c r="CH12">
        <f>VLOOKUP(BU12,[4]result_all!$C:$S,14,FALSE)</f>
        <v>1.3907506E-2</v>
      </c>
      <c r="CI12">
        <f>VLOOKUP(BU12,[4]result_all!$C:$S,15,FALSE)</f>
        <v>1.1267815E-2</v>
      </c>
      <c r="CJ12">
        <f>VLOOKUP(BU12,[4]result_all!$C:$S,16,FALSE)</f>
        <v>1.377418E-2</v>
      </c>
      <c r="CK12">
        <f>VLOOKUP(BU12,[4]result_all!$C:$S,17,FALSE)</f>
        <v>1.23426821</v>
      </c>
      <c r="CL12" s="27" t="s">
        <v>6</v>
      </c>
      <c r="CM12">
        <f>VLOOKUP(CL12, [2]Tabelle1!$E:$M, 2, FALSE)</f>
        <v>2.8833339958970802E-2</v>
      </c>
      <c r="CN12">
        <f>VLOOKUP(CL12, [2]Tabelle1!$E:$M, 3, FALSE)</f>
        <v>3.2736138181846099E-2</v>
      </c>
      <c r="CO12">
        <f>VLOOKUP(CL12, [2]Tabelle1!$E:$M, 4, FALSE)</f>
        <v>2.0669532921866198E-3</v>
      </c>
      <c r="CP12">
        <f>VLOOKUP(CL12, [2]Tabelle1!$E:$M, 5, FALSE)</f>
        <v>1.68218060661002E-2</v>
      </c>
      <c r="CQ12">
        <f>VLOOKUP(CL12, [2]Tabelle1!$E:$M, 6, FALSE)</f>
        <v>0</v>
      </c>
      <c r="CR12" s="63">
        <f>VLOOKUP(CL12, [2]Tabelle1!$E:$O, 7, FALSE)</f>
        <v>0.35836405140358679</v>
      </c>
      <c r="CS12" s="63">
        <f>VLOOKUP(CL12, [2]Tabelle1!$E:$O, 8, FALSE)</f>
        <v>0.40687118186264981</v>
      </c>
      <c r="CT12" s="63">
        <f>VLOOKUP(CL12, [2]Tabelle1!$E:$O, 9, FALSE)</f>
        <v>2.5689765975915706E-2</v>
      </c>
      <c r="CU12" s="63">
        <f>VLOOKUP(CL12, [2]Tabelle1!$E:$O, 10, FALSE)</f>
        <v>0.20907500075784768</v>
      </c>
      <c r="CV12" s="63">
        <f>VLOOKUP(CL12, [2]Tabelle1!$E:$O, 11, FALSE)</f>
        <v>0</v>
      </c>
      <c r="CW12" s="147" t="s">
        <v>239</v>
      </c>
      <c r="CX12">
        <f>VLOOKUP(CW12, [2]Tabelle1!$E:$M, 2, FALSE)</f>
        <v>4.1831413295924103E-3</v>
      </c>
      <c r="CY12">
        <f>VLOOKUP(CW12, [2]Tabelle1!$E:$M, 3, FALSE)</f>
        <v>6.2943758839987297E-3</v>
      </c>
      <c r="CZ12">
        <f>VLOOKUP(CW12, [2]Tabelle1!$E:$M, 4, FALSE)</f>
        <v>0</v>
      </c>
      <c r="DA12">
        <f>VLOOKUP(CW12, [2]Tabelle1!$E:$M, 5, FALSE)</f>
        <v>4.0118467752884596E-3</v>
      </c>
      <c r="DB12">
        <f>VLOOKUP(CW12, [2]Tabelle1!$E:$M, 6, FALSE)</f>
        <v>4.69883937931723E-4</v>
      </c>
      <c r="DC12" s="149">
        <f>VLOOKUP(CW12, [2]Tabelle1!$E:$O, 2, FALSE)</f>
        <v>4.1831413295924103E-3</v>
      </c>
      <c r="DD12" s="149">
        <f>VLOOKUP(CW12, [2]Tabelle1!$E:$O, 8, FALSE)</f>
        <v>0.42076820404302395</v>
      </c>
      <c r="DE12" s="149">
        <f>VLOOKUP(CW12, [2]Tabelle1!$E:$O, 9, FALSE)</f>
        <v>0</v>
      </c>
      <c r="DF12" s="149">
        <f>VLOOKUP(CW12, [2]Tabelle1!$E:$O, 10, FALSE)</f>
        <v>0.26818505816044824</v>
      </c>
      <c r="DG12" s="149">
        <f>VLOOKUP(CW12, [2]Tabelle1!$E:$O, 11, FALSE)</f>
        <v>3.1410933238799683E-2</v>
      </c>
      <c r="DH12" s="17">
        <v>3054</v>
      </c>
      <c r="DI12">
        <v>2024</v>
      </c>
      <c r="DJ12">
        <v>7</v>
      </c>
      <c r="DK12">
        <v>19</v>
      </c>
      <c r="DL12">
        <v>16</v>
      </c>
      <c r="DM12">
        <v>8.5</v>
      </c>
      <c r="DN12">
        <v>13.30000019073486</v>
      </c>
      <c r="DO12">
        <v>8.3999996185302734</v>
      </c>
      <c r="DR12">
        <v>61</v>
      </c>
      <c r="DS12" t="s">
        <v>79</v>
      </c>
      <c r="DT12">
        <v>5.8000001907348633</v>
      </c>
      <c r="DU12" s="39">
        <v>6.0999999046325684</v>
      </c>
      <c r="DV12" s="39">
        <v>7.4000000953674316</v>
      </c>
      <c r="DW12" s="39"/>
      <c r="DX12" s="209">
        <v>0.30000001192092901</v>
      </c>
    </row>
    <row r="13" spans="1:132" x14ac:dyDescent="0.35">
      <c r="A13" t="s">
        <v>65</v>
      </c>
      <c r="B13" s="59">
        <v>1</v>
      </c>
      <c r="C13" s="120" t="s">
        <v>7</v>
      </c>
      <c r="D13" s="1">
        <v>2</v>
      </c>
      <c r="E13" s="1" t="s">
        <v>76</v>
      </c>
      <c r="F13" s="61" t="str">
        <f t="shared" si="0"/>
        <v>B</v>
      </c>
      <c r="G13" s="1">
        <v>19</v>
      </c>
      <c r="H13" s="14">
        <v>45492</v>
      </c>
      <c r="I13" s="69">
        <v>0.63472222222222219</v>
      </c>
      <c r="J13" s="41">
        <v>350</v>
      </c>
      <c r="K13" s="62">
        <f>VLOOKUP(C13,[1]TOC_240823_F3!$C:$J,8,FALSE)</f>
        <v>6.9419999999999996E-2</v>
      </c>
      <c r="M13" s="125" t="str">
        <f t="shared" si="2"/>
        <v>H_WJ02_1_BDOC_NM_B</v>
      </c>
      <c r="N13">
        <f>VLOOKUP(M13,[2]TOC_240828_Sophia!$C:$I,7,FALSE)</f>
        <v>7.9890000000000003E-2</v>
      </c>
      <c r="R13" s="64">
        <f>VLOOKUP(C13,[1]TOC_240823_F3!$C:$O,13,FALSE)</f>
        <v>45720</v>
      </c>
      <c r="S13" s="40">
        <f>VLOOKUP(M13,[2]TOC_240828_Sophi!$C:$O,13,FALSE)</f>
        <v>45537.34878472222</v>
      </c>
      <c r="V13" s="86">
        <v>45492</v>
      </c>
      <c r="W13" s="87">
        <v>0.73250000000000004</v>
      </c>
      <c r="X13" s="88" t="s">
        <v>66</v>
      </c>
      <c r="Y13" s="88" t="s">
        <v>65</v>
      </c>
      <c r="Z13" s="88">
        <v>-0.09</v>
      </c>
      <c r="AA13" s="88">
        <v>0.28000000000000003</v>
      </c>
      <c r="AB13" s="88">
        <v>5.2</v>
      </c>
      <c r="AC13" s="88">
        <v>5.1999999999999998E-3</v>
      </c>
      <c r="AD13" s="88">
        <v>-0.88300000000000001</v>
      </c>
      <c r="AE13" s="88">
        <v>-1.7</v>
      </c>
      <c r="AF13" s="88">
        <v>-0.56999999999999995</v>
      </c>
      <c r="AG13" s="88">
        <v>9</v>
      </c>
      <c r="AH13" s="88">
        <v>93</v>
      </c>
      <c r="AI13" s="88">
        <v>94.8</v>
      </c>
      <c r="AJ13" s="88">
        <v>12.55</v>
      </c>
      <c r="AK13" s="88">
        <v>310.89999999999998</v>
      </c>
      <c r="AL13" s="88">
        <v>-1.256</v>
      </c>
      <c r="AM13" s="88">
        <v>0</v>
      </c>
      <c r="AN13" s="88">
        <v>0</v>
      </c>
      <c r="AO13" s="88">
        <v>8.9</v>
      </c>
      <c r="AP13" s="88">
        <v>8.8999999999999999E-3</v>
      </c>
      <c r="AQ13" s="88">
        <v>-0.28000000000000003</v>
      </c>
      <c r="AR13" s="88">
        <v>0.99</v>
      </c>
      <c r="AS13" s="88">
        <v>6</v>
      </c>
      <c r="AT13" s="88">
        <v>6.0000000000000001E-3</v>
      </c>
      <c r="AU13" s="88">
        <v>311.13</v>
      </c>
      <c r="AV13" s="88">
        <v>0</v>
      </c>
      <c r="AW13" s="88">
        <v>1.1930000000000001</v>
      </c>
      <c r="AX13" s="88">
        <v>6.59</v>
      </c>
      <c r="AY13" s="88">
        <v>-9.9</v>
      </c>
      <c r="AZ13" s="88">
        <v>2.8959999999999999</v>
      </c>
      <c r="BA13" s="88">
        <v>-0.876</v>
      </c>
      <c r="BB13" s="88">
        <v>5.36</v>
      </c>
      <c r="BD13" s="21" t="s">
        <v>7</v>
      </c>
      <c r="BE13" t="str">
        <f>VLOOKUP(BD13,[3]result_all!$E:$U,2,FALSE)</f>
        <v>NA</v>
      </c>
      <c r="BF13">
        <f>VLOOKUP(BD13,[3]result_all!$E:$U,3,FALSE)</f>
        <v>5.243391E-3</v>
      </c>
      <c r="BG13" t="str">
        <f>VLOOKUP(BD13,[3]result_all!$E:$U,4,FALSE)</f>
        <v>1.49077798716757e-19</v>
      </c>
      <c r="BH13">
        <f>VLOOKUP(BD13,[3]result_all!$E:$U,5,FALSE)</f>
        <v>0</v>
      </c>
      <c r="BI13" t="str">
        <f>VLOOKUP(BD13,[3]result_all!$E:$U,6,FALSE)</f>
        <v>4.33680868994202e-19</v>
      </c>
      <c r="BJ13" t="str">
        <f>VLOOKUP(BD13,[3]result_all!$E:$U,7,FALSE)</f>
        <v>9.21571846612679e-19</v>
      </c>
      <c r="BK13">
        <f>VLOOKUP(BD13,[3]result_all!$E:$U,8,FALSE)</f>
        <v>1</v>
      </c>
      <c r="BL13" t="str">
        <f>VLOOKUP(BD13,[3]result_all!$E:$U,9,FALSE)</f>
        <v>NA</v>
      </c>
      <c r="BM13">
        <f>VLOOKUP(BD13,[3]result_all!$E:$U,10,FALSE)</f>
        <v>15.248595659999999</v>
      </c>
      <c r="BN13">
        <f>VLOOKUP(BD13,[3]result_all!$E:$U,11,FALSE)</f>
        <v>10.044753350000001</v>
      </c>
      <c r="BO13">
        <f>VLOOKUP(BD13,[3]result_all!$E:$U,12,FALSE)</f>
        <v>2.8903014150000002</v>
      </c>
      <c r="BP13">
        <f>VLOOKUP(BD13,[3]result_all!$E:$U,13,FALSE)</f>
        <v>-23.72151899</v>
      </c>
      <c r="BQ13">
        <f>VLOOKUP(BD13,[3]result_all!$E:$U,14,FALSE)</f>
        <v>1.0789636E-2</v>
      </c>
      <c r="BR13">
        <f>VLOOKUP(BD13,[3]result_all!$E:$U,15,FALSE)</f>
        <v>9.2133509999999998E-3</v>
      </c>
      <c r="BS13">
        <f>VLOOKUP(BD13,[3]result_all!$E:$U,16,FALSE)</f>
        <v>1.0237359E-2</v>
      </c>
      <c r="BT13">
        <f>VLOOKUP(BD13,[3]result_all!$E:$U,17,FALSE)</f>
        <v>1.171087006</v>
      </c>
      <c r="BU13" s="109" t="s">
        <v>240</v>
      </c>
      <c r="BV13">
        <f>VLOOKUP(BU13,[3]result_all!$E:$U,2,FALSE)</f>
        <v>1</v>
      </c>
      <c r="BW13">
        <f>VLOOKUP(BU13,[3]result_all!$E:$U,3,FALSE)</f>
        <v>0</v>
      </c>
      <c r="BX13">
        <f>VLOOKUP(BU13,[4]result_all!$C:$S,4,FALSE)</f>
        <v>-4.2400000000000003E-22</v>
      </c>
      <c r="BY13">
        <f>VLOOKUP(BU13,[4]result_all!$C:$S,5,FALSE)</f>
        <v>-5.2899999999999998E-23</v>
      </c>
      <c r="BZ13" t="str">
        <f>VLOOKUP(BU13,[4]result_all!$C:$S,6,FALSE)</f>
        <v>1.22E-19</v>
      </c>
      <c r="CA13" t="str">
        <f>VLOOKUP(BU13,[4]result_all!$C:$S,7,FALSE)</f>
        <v>8.13E-20</v>
      </c>
      <c r="CB13">
        <f>VLOOKUP(BU13,[4]result_all!$C:$S,8,FALSE)</f>
        <v>1</v>
      </c>
      <c r="CC13" t="str">
        <f>VLOOKUP(BU13,[4]result_all!$C:$S,9,FALSE)</f>
        <v>NA</v>
      </c>
      <c r="CD13">
        <f>VLOOKUP(BU13,[4]result_all!$C:$S,10,FALSE)</f>
        <v>1.3004123430000001</v>
      </c>
      <c r="CE13">
        <f>VLOOKUP(BU13,[4]result_all!$C:$S,11,FALSE)</f>
        <v>1.277386492</v>
      </c>
      <c r="CF13">
        <f>VLOOKUP(BU13,[4]result_all!$C:$S,12,FALSE)</f>
        <v>1.455971049</v>
      </c>
      <c r="CG13">
        <f>VLOOKUP(BU13,[4]result_all!$C:$S,13,FALSE)</f>
        <v>-1.6606334840000001</v>
      </c>
      <c r="CH13">
        <f>VLOOKUP(BU13,[4]result_all!$C:$S,14,FALSE)</f>
        <v>0</v>
      </c>
      <c r="CI13">
        <f>VLOOKUP(BU13,[4]result_all!$C:$S,15,FALSE)</f>
        <v>1.1303649000000001E-2</v>
      </c>
      <c r="CJ13">
        <f>VLOOKUP(BU13,[4]result_all!$C:$S,16,FALSE)</f>
        <v>8.7949129999999997E-3</v>
      </c>
      <c r="CK13">
        <f>VLOOKUP(BU13,[4]result_all!$C:$S,17,FALSE)</f>
        <v>0</v>
      </c>
      <c r="CL13" s="27" t="s">
        <v>7</v>
      </c>
      <c r="CM13">
        <f>VLOOKUP(CL13, [2]Tabelle1!$E:$M, 2, FALSE)</f>
        <v>2.23048694415501E-2</v>
      </c>
      <c r="CN13">
        <f>VLOOKUP(CL13, [2]Tabelle1!$E:$M, 3, FALSE)</f>
        <v>3.6758357262066402E-2</v>
      </c>
      <c r="CO13">
        <f>VLOOKUP(CL13, [2]Tabelle1!$E:$M, 4, FALSE)</f>
        <v>8.4550809109451498E-4</v>
      </c>
      <c r="CP13">
        <f>VLOOKUP(CL13, [2]Tabelle1!$E:$M, 5, FALSE)</f>
        <v>2.1418967528205501E-2</v>
      </c>
      <c r="CQ13">
        <f>VLOOKUP(CL13, [2]Tabelle1!$E:$M, 6, FALSE)</f>
        <v>0</v>
      </c>
      <c r="CR13" s="63">
        <f>VLOOKUP(CL13, [2]Tabelle1!$E:$O, 7, FALSE)</f>
        <v>0.27425918603955241</v>
      </c>
      <c r="CS13" s="63">
        <f>VLOOKUP(CL13, [2]Tabelle1!$E:$O, 8, FALSE)</f>
        <v>0.45197830766342251</v>
      </c>
      <c r="CT13" s="63">
        <f>VLOOKUP(CL13, [2]Tabelle1!$E:$O, 9, FALSE)</f>
        <v>1.0396311059390003E-2</v>
      </c>
      <c r="CU13" s="63">
        <f>VLOOKUP(CL13, [2]Tabelle1!$E:$O, 10, FALSE)</f>
        <v>0.2633661952376351</v>
      </c>
      <c r="CV13" s="63">
        <f>VLOOKUP(CL13, [2]Tabelle1!$E:$O, 11, FALSE)</f>
        <v>0</v>
      </c>
      <c r="CW13" s="147" t="s">
        <v>240</v>
      </c>
      <c r="CX13">
        <f>VLOOKUP(CW13, [2]Tabelle1!$E:$M, 2, FALSE)</f>
        <v>6.8344853235662701E-4</v>
      </c>
      <c r="CY13">
        <f>VLOOKUP(CW13, [2]Tabelle1!$E:$M, 3, FALSE)</f>
        <v>4.6721090302627999E-3</v>
      </c>
      <c r="CZ13">
        <f>VLOOKUP(CW13, [2]Tabelle1!$E:$M, 4, FALSE)</f>
        <v>0</v>
      </c>
      <c r="DA13">
        <f>VLOOKUP(CW13, [2]Tabelle1!$E:$M, 5, FALSE)</f>
        <v>2.6367222203251398E-3</v>
      </c>
      <c r="DB13">
        <f>VLOOKUP(CW13, [2]Tabelle1!$E:$M, 6, FALSE)</f>
        <v>2.5572532145721902E-4</v>
      </c>
      <c r="DC13" s="149">
        <f>VLOOKUP(CW13, [2]Tabelle1!$E:$O, 2, FALSE)</f>
        <v>6.8344853235662701E-4</v>
      </c>
      <c r="DD13" s="149">
        <f>VLOOKUP(CW13, [2]Tabelle1!$E:$O, 8, FALSE)</f>
        <v>0.56645321761129785</v>
      </c>
      <c r="DE13" s="149">
        <f>VLOOKUP(CW13, [2]Tabelle1!$E:$O, 9, FALSE)</f>
        <v>0</v>
      </c>
      <c r="DF13" s="149">
        <f>VLOOKUP(CW13, [2]Tabelle1!$E:$O, 10, FALSE)</f>
        <v>0.31967999376212525</v>
      </c>
      <c r="DG13" s="149">
        <f>VLOOKUP(CW13, [2]Tabelle1!$E:$O, 11, FALSE)</f>
        <v>3.1004505722328404E-2</v>
      </c>
      <c r="DH13" s="17">
        <v>3054</v>
      </c>
      <c r="DI13">
        <v>2024</v>
      </c>
      <c r="DJ13">
        <v>7</v>
      </c>
      <c r="DK13">
        <v>19</v>
      </c>
      <c r="DL13">
        <v>16</v>
      </c>
      <c r="DM13">
        <v>8.5</v>
      </c>
      <c r="DN13">
        <v>13.30000019073486</v>
      </c>
      <c r="DO13">
        <v>8.3999996185302734</v>
      </c>
      <c r="DR13">
        <v>61</v>
      </c>
      <c r="DS13" t="s">
        <v>79</v>
      </c>
      <c r="DT13">
        <v>5.8000001907348633</v>
      </c>
      <c r="DU13" s="39">
        <v>6.0999999046325684</v>
      </c>
      <c r="DV13" s="39">
        <v>7.4000000953674316</v>
      </c>
      <c r="DW13" s="39"/>
      <c r="DX13" s="209">
        <v>0.30000001192092901</v>
      </c>
    </row>
    <row r="14" spans="1:132" x14ac:dyDescent="0.35">
      <c r="A14" t="s">
        <v>65</v>
      </c>
      <c r="B14" s="59">
        <v>1</v>
      </c>
      <c r="C14" s="120" t="s">
        <v>8</v>
      </c>
      <c r="D14" s="1">
        <v>3</v>
      </c>
      <c r="E14" s="1" t="s">
        <v>75</v>
      </c>
      <c r="F14" s="61" t="str">
        <f t="shared" si="0"/>
        <v>A</v>
      </c>
      <c r="G14" s="1">
        <v>18</v>
      </c>
      <c r="H14" s="14">
        <v>45491</v>
      </c>
      <c r="I14" s="69">
        <v>0.38194444444444442</v>
      </c>
      <c r="J14" s="41">
        <v>820</v>
      </c>
      <c r="K14" s="62">
        <f>VLOOKUP(C14,[1]TOC_240823_F3!$C:$J,8,FALSE)</f>
        <v>0.14649999999999999</v>
      </c>
      <c r="L14">
        <f>AVERAGE(K14:K15)</f>
        <v>0.12178</v>
      </c>
      <c r="M14" s="125" t="str">
        <f t="shared" si="2"/>
        <v>H_WJ03_1_BDOC_VM_A</v>
      </c>
      <c r="N14">
        <f>VLOOKUP(M14,[2]TOC_240828_Sophia!$C:$I,7,FALSE)</f>
        <v>0.1079</v>
      </c>
      <c r="O14">
        <f>AVERAGE(N14:N15)</f>
        <v>0.10349</v>
      </c>
      <c r="P14">
        <f>L14-O14</f>
        <v>1.8290000000000001E-2</v>
      </c>
      <c r="Q14" s="3">
        <f>100-((1-(P14/L14))*100)</f>
        <v>15.018886516669411</v>
      </c>
      <c r="R14" s="64">
        <f>VLOOKUP(C14,[1]TOC_240823_F3!$C:$O,13,FALSE)</f>
        <v>45527</v>
      </c>
      <c r="S14" s="40">
        <f>VLOOKUP(M14,[2]TOC_240828_Sophi!$C:$O,13,FALSE)</f>
        <v>45537.34878472222</v>
      </c>
      <c r="V14" s="83">
        <v>45491</v>
      </c>
      <c r="W14" s="84">
        <v>0.47910879629629627</v>
      </c>
      <c r="X14" s="85">
        <v>0</v>
      </c>
      <c r="Y14" s="85" t="s">
        <v>65</v>
      </c>
      <c r="Z14" s="85">
        <v>-0.04</v>
      </c>
      <c r="AA14" s="85">
        <v>0.49</v>
      </c>
      <c r="AB14" s="85">
        <v>7.5</v>
      </c>
      <c r="AC14" s="85">
        <v>7.4999999999999997E-3</v>
      </c>
      <c r="AD14" s="85">
        <v>-0.93100000000000005</v>
      </c>
      <c r="AE14" s="85">
        <v>-1.52</v>
      </c>
      <c r="AF14" s="85">
        <v>-0.51</v>
      </c>
      <c r="AG14" s="85">
        <v>13.8</v>
      </c>
      <c r="AH14" s="85">
        <v>90.8</v>
      </c>
      <c r="AI14" s="85">
        <v>92.6</v>
      </c>
      <c r="AJ14" s="85">
        <v>12.86</v>
      </c>
      <c r="AK14" s="85">
        <v>297.39999999999998</v>
      </c>
      <c r="AL14" s="85">
        <v>-1.3240000000000001</v>
      </c>
      <c r="AM14" s="85">
        <v>0.01</v>
      </c>
      <c r="AN14" s="85">
        <v>1.0000000000000001E-5</v>
      </c>
      <c r="AO14" s="85">
        <v>13.7</v>
      </c>
      <c r="AP14" s="85">
        <v>1.37E-2</v>
      </c>
      <c r="AQ14" s="85">
        <v>-0.2</v>
      </c>
      <c r="AR14" s="85">
        <v>1.07</v>
      </c>
      <c r="AS14" s="85">
        <v>9</v>
      </c>
      <c r="AT14" s="85">
        <v>8.9999999999999993E-3</v>
      </c>
      <c r="AU14" s="85">
        <v>210.97</v>
      </c>
      <c r="AV14" s="85">
        <v>0</v>
      </c>
      <c r="AW14" s="85">
        <v>1.1930000000000001</v>
      </c>
      <c r="AX14" s="85">
        <v>6.64</v>
      </c>
      <c r="AY14" s="85">
        <v>-12.6</v>
      </c>
      <c r="AZ14" s="85">
        <v>1.129</v>
      </c>
      <c r="BA14" s="85">
        <v>-0.94799999999999995</v>
      </c>
      <c r="BB14" s="85">
        <v>5.38</v>
      </c>
      <c r="BD14" s="21" t="s">
        <v>8</v>
      </c>
      <c r="BE14" t="str">
        <f>VLOOKUP(BD14,[3]result_all!$E:$U,2,FALSE)</f>
        <v>Inf</v>
      </c>
      <c r="BF14">
        <f>VLOOKUP(BD14,[3]result_all!$E:$U,3,FALSE)</f>
        <v>9.0892633E-2</v>
      </c>
      <c r="BG14">
        <f>VLOOKUP(BD14,[3]result_all!$E:$U,4,FALSE)</f>
        <v>3.0241170000000002E-3</v>
      </c>
      <c r="BH14">
        <f>VLOOKUP(BD14,[3]result_all!$E:$U,5,FALSE)</f>
        <v>-2.1699999999999998E-19</v>
      </c>
      <c r="BI14">
        <f>VLOOKUP(BD14,[3]result_all!$E:$U,6,FALSE)</f>
        <v>1.1053702E-2</v>
      </c>
      <c r="BJ14">
        <f>VLOOKUP(BD14,[3]result_all!$E:$U,7,FALSE)</f>
        <v>1.8053650000000001E-2</v>
      </c>
      <c r="BK14">
        <f>VLOOKUP(BD14,[3]result_all!$E:$U,8,FALSE)</f>
        <v>14.53966052</v>
      </c>
      <c r="BL14" t="str">
        <f>VLOOKUP(BD14,[3]result_all!$E:$U,9,FALSE)</f>
        <v>3.53252886447341e-17</v>
      </c>
      <c r="BM14">
        <f>VLOOKUP(BD14,[3]result_all!$E:$U,10,FALSE)</f>
        <v>32.735084739999998</v>
      </c>
      <c r="BN14">
        <f>VLOOKUP(BD14,[3]result_all!$E:$U,11,FALSE)</f>
        <v>21.866883099999999</v>
      </c>
      <c r="BO14">
        <f>VLOOKUP(BD14,[3]result_all!$E:$U,12,FALSE)</f>
        <v>3.113099499</v>
      </c>
      <c r="BP14">
        <f>VLOOKUP(BD14,[3]result_all!$E:$U,13,FALSE)</f>
        <v>45.727272730000003</v>
      </c>
      <c r="BQ14">
        <f>VLOOKUP(BD14,[3]result_all!$E:$U,14,FALSE)</f>
        <v>9.8158129999999996E-3</v>
      </c>
      <c r="BR14">
        <f>VLOOKUP(BD14,[3]result_all!$E:$U,15,FALSE)</f>
        <v>1.0623545999999999E-2</v>
      </c>
      <c r="BS14">
        <f>VLOOKUP(BD14,[3]result_all!$E:$U,16,FALSE)</f>
        <v>1.1231158E-2</v>
      </c>
      <c r="BT14">
        <f>VLOOKUP(BD14,[3]result_all!$E:$U,17,FALSE)</f>
        <v>0.92396767499999999</v>
      </c>
      <c r="BU14" s="109" t="s">
        <v>241</v>
      </c>
      <c r="BV14">
        <f>VLOOKUP(BU14,[3]result_all!$E:$U,2,FALSE)</f>
        <v>-97937100000000</v>
      </c>
      <c r="BW14">
        <f>VLOOKUP(BU14,[3]result_all!$E:$U,3,FALSE)</f>
        <v>4.1973695999999998E-2</v>
      </c>
      <c r="BX14">
        <f>VLOOKUP(BU14,[4]result_all!$C:$S,4,FALSE)</f>
        <v>1.9752097E-2</v>
      </c>
      <c r="BY14">
        <f>VLOOKUP(BU14,[4]result_all!$C:$S,5,FALSE)</f>
        <v>0</v>
      </c>
      <c r="BZ14">
        <f>VLOOKUP(BU14,[4]result_all!$C:$S,6,FALSE)</f>
        <v>2.7688629999999999E-3</v>
      </c>
      <c r="CA14">
        <f>VLOOKUP(BU14,[4]result_all!$C:$S,7,FALSE)</f>
        <v>1.5808356999999999E-2</v>
      </c>
      <c r="CB14">
        <f>VLOOKUP(BU14,[4]result_all!$C:$S,8,FALSE)</f>
        <v>-3228010000000000</v>
      </c>
      <c r="CC14">
        <f>VLOOKUP(BU14,[4]result_all!$C:$S,9,FALSE)</f>
        <v>0.5</v>
      </c>
      <c r="CD14">
        <f>VLOOKUP(BU14,[4]result_all!$C:$S,10,FALSE)</f>
        <v>19.999596239999999</v>
      </c>
      <c r="CE14">
        <f>VLOOKUP(BU14,[4]result_all!$C:$S,11,FALSE)</f>
        <v>13.091840960000001</v>
      </c>
      <c r="CF14">
        <f>VLOOKUP(BU14,[4]result_all!$C:$S,12,FALSE)</f>
        <v>3.3894046969999998</v>
      </c>
      <c r="CG14">
        <f>VLOOKUP(BU14,[4]result_all!$C:$S,13,FALSE)</f>
        <v>-9.0757575760000009</v>
      </c>
      <c r="CH14">
        <f>VLOOKUP(BU14,[4]result_all!$C:$S,14,FALSE)</f>
        <v>1.0481775E-2</v>
      </c>
      <c r="CI14">
        <f>VLOOKUP(BU14,[4]result_all!$C:$S,15,FALSE)</f>
        <v>1.1963697000000001E-2</v>
      </c>
      <c r="CJ14">
        <f>VLOOKUP(BU14,[4]result_all!$C:$S,16,FALSE)</f>
        <v>1.2207890000000001E-2</v>
      </c>
      <c r="CK14">
        <f>VLOOKUP(BU14,[4]result_all!$C:$S,17,FALSE)</f>
        <v>0.87613178899999999</v>
      </c>
      <c r="CL14" s="27" t="s">
        <v>8</v>
      </c>
      <c r="CM14">
        <f>VLOOKUP(CL14, [2]Tabelle1!$E:$M, 2, FALSE)</f>
        <v>0.392710276408956</v>
      </c>
      <c r="CN14">
        <f>VLOOKUP(CL14, [2]Tabelle1!$E:$M, 3, FALSE)</f>
        <v>0.279802956694302</v>
      </c>
      <c r="CO14">
        <f>VLOOKUP(CL14, [2]Tabelle1!$E:$M, 4, FALSE)</f>
        <v>0.11185952896549101</v>
      </c>
      <c r="CP14">
        <f>VLOOKUP(CL14, [2]Tabelle1!$E:$M, 5, FALSE)</f>
        <v>0.11353658722745399</v>
      </c>
      <c r="CQ14">
        <f>VLOOKUP(CL14, [2]Tabelle1!$E:$M, 6, FALSE)</f>
        <v>0</v>
      </c>
      <c r="CR14" s="63">
        <f>VLOOKUP(CL14, [2]Tabelle1!$E:$O, 7, FALSE)</f>
        <v>0.43736071655425929</v>
      </c>
      <c r="CS14" s="63">
        <f>VLOOKUP(CL14, [2]Tabelle1!$E:$O, 8, FALSE)</f>
        <v>0.31161604109993557</v>
      </c>
      <c r="CT14" s="63">
        <f>VLOOKUP(CL14, [2]Tabelle1!$E:$O, 9, FALSE)</f>
        <v>0.12457775281343096</v>
      </c>
      <c r="CU14" s="63">
        <f>VLOOKUP(CL14, [2]Tabelle1!$E:$O, 10, FALSE)</f>
        <v>0.12644548953237425</v>
      </c>
      <c r="CV14" s="63">
        <f>VLOOKUP(CL14, [2]Tabelle1!$E:$O, 11, FALSE)</f>
        <v>0</v>
      </c>
      <c r="CW14" s="147" t="s">
        <v>241</v>
      </c>
      <c r="CX14">
        <f>VLOOKUP(CW14, [2]Tabelle1!$E:$M, 2, FALSE)</f>
        <v>0.21938709471526699</v>
      </c>
      <c r="CY14">
        <f>VLOOKUP(CW14, [2]Tabelle1!$E:$M, 3, FALSE)</f>
        <v>0.191575225871398</v>
      </c>
      <c r="CZ14">
        <f>VLOOKUP(CW14, [2]Tabelle1!$E:$M, 4, FALSE)</f>
        <v>5.5803610311672303E-2</v>
      </c>
      <c r="DA14">
        <f>VLOOKUP(CW14, [2]Tabelle1!$E:$M, 5, FALSE)</f>
        <v>7.5062932193081203E-2</v>
      </c>
      <c r="DB14">
        <f>VLOOKUP(CW14, [2]Tabelle1!$E:$M, 6, FALSE)</f>
        <v>0</v>
      </c>
      <c r="DC14" s="149">
        <f>VLOOKUP(CW14, [2]Tabelle1!$E:$O, 2, FALSE)</f>
        <v>0.21938709471526699</v>
      </c>
      <c r="DD14" s="149">
        <f>VLOOKUP(CW14, [2]Tabelle1!$E:$O, 8, FALSE)</f>
        <v>0.35357146678816742</v>
      </c>
      <c r="DE14" s="149">
        <f>VLOOKUP(CW14, [2]Tabelle1!$E:$O, 9, FALSE)</f>
        <v>0.10299121016418979</v>
      </c>
      <c r="DF14" s="149">
        <f>VLOOKUP(CW14, [2]Tabelle1!$E:$O, 10, FALSE)</f>
        <v>0.13853623774268448</v>
      </c>
      <c r="DG14" s="149">
        <f>VLOOKUP(CW14, [2]Tabelle1!$E:$O, 11, FALSE)</f>
        <v>0</v>
      </c>
      <c r="DH14" s="17">
        <v>3054</v>
      </c>
      <c r="DI14">
        <v>2024</v>
      </c>
      <c r="DJ14">
        <v>7</v>
      </c>
      <c r="DK14">
        <v>18</v>
      </c>
      <c r="DL14">
        <v>10</v>
      </c>
      <c r="DM14">
        <v>8.3999996185302734</v>
      </c>
      <c r="DN14">
        <v>8.5</v>
      </c>
      <c r="DO14">
        <v>7.6999998092651367</v>
      </c>
      <c r="DR14">
        <v>72</v>
      </c>
      <c r="DS14" t="s">
        <v>79</v>
      </c>
      <c r="DT14">
        <v>5</v>
      </c>
      <c r="DU14" s="39">
        <v>5.5999999046325684</v>
      </c>
      <c r="DV14" s="39">
        <v>6.6999998092651367</v>
      </c>
      <c r="DW14" s="39"/>
      <c r="DX14" s="209">
        <v>0.60000002384185791</v>
      </c>
    </row>
    <row r="15" spans="1:132" x14ac:dyDescent="0.35">
      <c r="A15" t="s">
        <v>65</v>
      </c>
      <c r="B15" s="59">
        <v>1</v>
      </c>
      <c r="C15" s="120" t="s">
        <v>9</v>
      </c>
      <c r="D15" s="1">
        <v>3</v>
      </c>
      <c r="E15" s="1" t="s">
        <v>75</v>
      </c>
      <c r="F15" s="61" t="str">
        <f t="shared" si="0"/>
        <v>B</v>
      </c>
      <c r="G15" s="1">
        <v>18</v>
      </c>
      <c r="H15" s="14">
        <v>45491</v>
      </c>
      <c r="I15" s="69">
        <v>0.38194444444444442</v>
      </c>
      <c r="J15" s="41">
        <v>820</v>
      </c>
      <c r="K15" s="62">
        <f>VLOOKUP(C15,[1]TOC_240823_F3!$C:$J,8,FALSE)</f>
        <v>9.7059999999999994E-2</v>
      </c>
      <c r="M15" s="125" t="str">
        <f t="shared" si="2"/>
        <v>H_WJ03_1_BDOC_VM_B</v>
      </c>
      <c r="N15">
        <f>VLOOKUP(M15,[2]TOC_240828_Sophia!$C:$I,7,FALSE)</f>
        <v>9.9080000000000001E-2</v>
      </c>
      <c r="R15" s="64">
        <f>VLOOKUP(C15,[1]TOC_240823_F3!$C:$O,13,FALSE)</f>
        <v>45720</v>
      </c>
      <c r="S15" s="40">
        <f>VLOOKUP(M15,[2]TOC_240828_Sophi!$C:$O,13,FALSE)</f>
        <v>45537.34878472222</v>
      </c>
      <c r="V15" s="86">
        <v>45491</v>
      </c>
      <c r="W15" s="87">
        <v>0.47910879629629627</v>
      </c>
      <c r="X15" s="88">
        <v>0</v>
      </c>
      <c r="Y15" s="88" t="s">
        <v>65</v>
      </c>
      <c r="Z15" s="85">
        <v>-0.04</v>
      </c>
      <c r="AA15" s="85">
        <v>0.49</v>
      </c>
      <c r="AB15" s="85">
        <v>7.5</v>
      </c>
      <c r="AC15" s="85">
        <v>7.4999999999999997E-3</v>
      </c>
      <c r="AD15" s="85">
        <v>-0.93100000000000005</v>
      </c>
      <c r="AE15" s="85">
        <v>-1.52</v>
      </c>
      <c r="AF15" s="85">
        <v>-0.51</v>
      </c>
      <c r="AG15" s="85">
        <v>13.8</v>
      </c>
      <c r="AH15" s="85">
        <v>90.8</v>
      </c>
      <c r="AI15" s="85">
        <v>92.6</v>
      </c>
      <c r="AJ15" s="85">
        <v>12.86</v>
      </c>
      <c r="AK15" s="85">
        <v>297.39999999999998</v>
      </c>
      <c r="AL15" s="85">
        <v>-1.3240000000000001</v>
      </c>
      <c r="AM15" s="85">
        <v>0.01</v>
      </c>
      <c r="AN15" s="85">
        <v>1.0000000000000001E-5</v>
      </c>
      <c r="AO15" s="85">
        <v>13.7</v>
      </c>
      <c r="AP15" s="85">
        <v>1.37E-2</v>
      </c>
      <c r="AQ15" s="85">
        <v>-0.2</v>
      </c>
      <c r="AR15" s="85">
        <v>1.07</v>
      </c>
      <c r="AS15" s="85">
        <v>9</v>
      </c>
      <c r="AT15" s="85">
        <v>8.9999999999999993E-3</v>
      </c>
      <c r="AU15" s="85">
        <v>210.97</v>
      </c>
      <c r="AV15" s="85">
        <v>0</v>
      </c>
      <c r="AW15" s="85">
        <v>1.1930000000000001</v>
      </c>
      <c r="AX15" s="85">
        <v>6.64</v>
      </c>
      <c r="AY15" s="85">
        <v>-12.6</v>
      </c>
      <c r="AZ15" s="85">
        <v>1.129</v>
      </c>
      <c r="BA15" s="85">
        <v>-0.94799999999999995</v>
      </c>
      <c r="BB15" s="85">
        <v>5.38</v>
      </c>
      <c r="BC15" s="88"/>
      <c r="BD15" s="21" t="s">
        <v>9</v>
      </c>
      <c r="BE15">
        <f>VLOOKUP(BD15,[3]result_all!$E:$U,2,FALSE)</f>
        <v>-4195720000000000</v>
      </c>
      <c r="BF15">
        <f>VLOOKUP(BD15,[3]result_all!$E:$U,3,FALSE)</f>
        <v>3.8175599999999997E-2</v>
      </c>
      <c r="BG15">
        <f>VLOOKUP(BD15,[3]result_all!$E:$U,4,FALSE)</f>
        <v>0</v>
      </c>
      <c r="BH15" t="str">
        <f>VLOOKUP(BD15,[3]result_all!$E:$U,5,FALSE)</f>
        <v>5.42101086242752e-20</v>
      </c>
      <c r="BI15">
        <f>VLOOKUP(BD15,[3]result_all!$E:$U,6,FALSE)</f>
        <v>3.217569E-3</v>
      </c>
      <c r="BJ15">
        <f>VLOOKUP(BD15,[3]result_all!$E:$U,7,FALSE)</f>
        <v>1.239357E-2</v>
      </c>
      <c r="BK15" t="str">
        <f>VLOOKUP(BD15,[3]result_all!$E:$U,8,FALSE)</f>
        <v>5.3581E+14</v>
      </c>
      <c r="BL15">
        <f>VLOOKUP(BD15,[3]result_all!$E:$U,9,FALSE)</f>
        <v>0.5</v>
      </c>
      <c r="BM15">
        <f>VLOOKUP(BD15,[3]result_all!$E:$U,10,FALSE)</f>
        <v>18.05007419</v>
      </c>
      <c r="BN15">
        <f>VLOOKUP(BD15,[3]result_all!$E:$U,11,FALSE)</f>
        <v>12.66202507</v>
      </c>
      <c r="BO15">
        <f>VLOOKUP(BD15,[3]result_all!$E:$U,12,FALSE)</f>
        <v>2.6593914289999998</v>
      </c>
      <c r="BP15">
        <f>VLOOKUP(BD15,[3]result_all!$E:$U,13,FALSE)</f>
        <v>-12.27358491</v>
      </c>
      <c r="BQ15">
        <f>VLOOKUP(BD15,[3]result_all!$E:$U,14,FALSE)</f>
        <v>8.7851040000000002E-3</v>
      </c>
      <c r="BR15">
        <f>VLOOKUP(BD15,[3]result_all!$E:$U,15,FALSE)</f>
        <v>9.3462730000000004E-3</v>
      </c>
      <c r="BS15">
        <f>VLOOKUP(BD15,[3]result_all!$E:$U,16,FALSE)</f>
        <v>1.0254823E-2</v>
      </c>
      <c r="BT15">
        <f>VLOOKUP(BD15,[3]result_all!$E:$U,17,FALSE)</f>
        <v>0.93995794499999996</v>
      </c>
      <c r="BU15" s="109" t="s">
        <v>242</v>
      </c>
      <c r="BV15">
        <f>VLOOKUP(BU15,[3]result_all!$E:$U,2,FALSE)</f>
        <v>-3716590000000000</v>
      </c>
      <c r="BW15">
        <f>VLOOKUP(BU15,[3]result_all!$E:$U,3,FALSE)</f>
        <v>4.3411588000000001E-2</v>
      </c>
      <c r="BX15">
        <f>VLOOKUP(BU15,[4]result_all!$C:$S,4,FALSE)</f>
        <v>5.9996930000000004E-3</v>
      </c>
      <c r="BY15">
        <f>VLOOKUP(BU15,[4]result_all!$C:$S,5,FALSE)</f>
        <v>-7.5899999999999997E-19</v>
      </c>
      <c r="BZ15">
        <f>VLOOKUP(BU15,[4]result_all!$C:$S,6,FALSE)</f>
        <v>1.2011154E-2</v>
      </c>
      <c r="CA15">
        <f>VLOOKUP(BU15,[4]result_all!$C:$S,7,FALSE)</f>
        <v>1.2815778E-2</v>
      </c>
      <c r="CB15">
        <f>VLOOKUP(BU15,[4]result_all!$C:$S,8,FALSE)</f>
        <v>-259380000000000</v>
      </c>
      <c r="CC15">
        <f>VLOOKUP(BU15,[4]result_all!$C:$S,9,FALSE)</f>
        <v>0.5</v>
      </c>
      <c r="CD15">
        <f>VLOOKUP(BU15,[4]result_all!$C:$S,10,FALSE)</f>
        <v>23.706758239999999</v>
      </c>
      <c r="CE15">
        <f>VLOOKUP(BU15,[4]result_all!$C:$S,11,FALSE)</f>
        <v>15.509555300000001</v>
      </c>
      <c r="CF15">
        <f>VLOOKUP(BU15,[4]result_all!$C:$S,12,FALSE)</f>
        <v>3.3794848210000001</v>
      </c>
      <c r="CG15">
        <f>VLOOKUP(BU15,[4]result_all!$C:$S,13,FALSE)</f>
        <v>-30.208333329999999</v>
      </c>
      <c r="CH15">
        <f>VLOOKUP(BU15,[4]result_all!$C:$S,14,FALSE)</f>
        <v>1.0492863999999999E-2</v>
      </c>
      <c r="CI15">
        <f>VLOOKUP(BU15,[4]result_all!$C:$S,15,FALSE)</f>
        <v>1.1346482E-2</v>
      </c>
      <c r="CJ15">
        <f>VLOOKUP(BU15,[4]result_all!$C:$S,16,FALSE)</f>
        <v>1.2142997000000001E-2</v>
      </c>
      <c r="CK15">
        <f>VLOOKUP(BU15,[4]result_all!$C:$S,17,FALSE)</f>
        <v>0.92476805900000003</v>
      </c>
      <c r="CL15" s="27" t="s">
        <v>9</v>
      </c>
      <c r="CM15">
        <f>VLOOKUP(CL15, [2]Tabelle1!$E:$M, 2, FALSE)</f>
        <v>0.28969287152032802</v>
      </c>
      <c r="CN15">
        <f>VLOOKUP(CL15, [2]Tabelle1!$E:$M, 3, FALSE)</f>
        <v>0.25179973037377801</v>
      </c>
      <c r="CO15">
        <f>VLOOKUP(CL15, [2]Tabelle1!$E:$M, 4, FALSE)</f>
        <v>3.3967120542040201E-2</v>
      </c>
      <c r="CP15">
        <f>VLOOKUP(CL15, [2]Tabelle1!$E:$M, 5, FALSE)</f>
        <v>0.11182028376056399</v>
      </c>
      <c r="CQ15">
        <f>VLOOKUP(CL15, [2]Tabelle1!$E:$M, 6, FALSE)</f>
        <v>0</v>
      </c>
      <c r="CR15" s="63">
        <f>VLOOKUP(CL15, [2]Tabelle1!$E:$O, 7, FALSE)</f>
        <v>0.42150632770977692</v>
      </c>
      <c r="CS15" s="63">
        <f>VLOOKUP(CL15, [2]Tabelle1!$E:$O, 8, FALSE)</f>
        <v>0.36637138881311943</v>
      </c>
      <c r="CT15" s="63">
        <f>VLOOKUP(CL15, [2]Tabelle1!$E:$O, 9, FALSE)</f>
        <v>4.9422535554334582E-2</v>
      </c>
      <c r="CU15" s="63">
        <f>VLOOKUP(CL15, [2]Tabelle1!$E:$O, 10, FALSE)</f>
        <v>0.1626997479227692</v>
      </c>
      <c r="CV15" s="63">
        <f>VLOOKUP(CL15, [2]Tabelle1!$E:$O, 11, FALSE)</f>
        <v>0</v>
      </c>
      <c r="CW15" s="147" t="s">
        <v>242</v>
      </c>
      <c r="CX15">
        <f>VLOOKUP(CW15, [2]Tabelle1!$E:$M, 2, FALSE)</f>
        <v>0.26064469560470299</v>
      </c>
      <c r="CY15">
        <f>VLOOKUP(CW15, [2]Tabelle1!$E:$M, 3, FALSE)</f>
        <v>0.223465403980567</v>
      </c>
      <c r="CZ15">
        <f>VLOOKUP(CW15, [2]Tabelle1!$E:$M, 4, FALSE)</f>
        <v>7.3854049045898207E-2</v>
      </c>
      <c r="DA15">
        <f>VLOOKUP(CW15, [2]Tabelle1!$E:$M, 5, FALSE)</f>
        <v>8.5746245949169395E-2</v>
      </c>
      <c r="DB15">
        <f>VLOOKUP(CW15, [2]Tabelle1!$E:$M, 6, FALSE)</f>
        <v>0</v>
      </c>
      <c r="DC15" s="149">
        <f>VLOOKUP(CW15, [2]Tabelle1!$E:$O, 2, FALSE)</f>
        <v>0.26064469560470299</v>
      </c>
      <c r="DD15" s="149">
        <f>VLOOKUP(CW15, [2]Tabelle1!$E:$O, 8, FALSE)</f>
        <v>0.3471520824613275</v>
      </c>
      <c r="DE15" s="149">
        <f>VLOOKUP(CW15, [2]Tabelle1!$E:$O, 9, FALSE)</f>
        <v>0.1147317950241379</v>
      </c>
      <c r="DF15" s="149">
        <f>VLOOKUP(CW15, [2]Tabelle1!$E:$O, 10, FALSE)</f>
        <v>0.1332062472054239</v>
      </c>
      <c r="DG15" s="149">
        <f>VLOOKUP(CW15, [2]Tabelle1!$E:$O, 11, FALSE)</f>
        <v>0</v>
      </c>
      <c r="DH15" s="17">
        <v>3054</v>
      </c>
      <c r="DI15">
        <v>2024</v>
      </c>
      <c r="DJ15">
        <v>7</v>
      </c>
      <c r="DK15">
        <v>18</v>
      </c>
      <c r="DL15">
        <v>10</v>
      </c>
      <c r="DM15">
        <v>8.3999996185302734</v>
      </c>
      <c r="DN15">
        <v>8.5</v>
      </c>
      <c r="DO15">
        <v>7.6999998092651367</v>
      </c>
      <c r="DR15">
        <v>72</v>
      </c>
      <c r="DS15" t="s">
        <v>79</v>
      </c>
      <c r="DT15">
        <v>5</v>
      </c>
      <c r="DU15" s="39">
        <v>5.5999999046325684</v>
      </c>
      <c r="DV15" s="39">
        <v>6.6999998092651367</v>
      </c>
      <c r="DW15" s="39"/>
      <c r="DX15" s="209">
        <v>0.60000002384185791</v>
      </c>
    </row>
    <row r="16" spans="1:132" x14ac:dyDescent="0.35">
      <c r="A16" t="s">
        <v>65</v>
      </c>
      <c r="B16" s="59">
        <v>1</v>
      </c>
      <c r="C16" s="120" t="s">
        <v>10</v>
      </c>
      <c r="D16" s="1">
        <v>3</v>
      </c>
      <c r="E16" s="1" t="s">
        <v>76</v>
      </c>
      <c r="F16" s="61" t="str">
        <f t="shared" si="0"/>
        <v>A</v>
      </c>
      <c r="G16" s="1">
        <v>19</v>
      </c>
      <c r="H16" s="14">
        <v>45492</v>
      </c>
      <c r="I16" s="69">
        <v>0.65416666666666667</v>
      </c>
      <c r="J16" s="41">
        <v>820</v>
      </c>
      <c r="K16" s="62">
        <f>VLOOKUP(C16,[1]TOC_240823_F3!$C:$J,8,FALSE)</f>
        <v>0.1082</v>
      </c>
      <c r="L16">
        <f>AVERAGE(K16:K17)</f>
        <v>7.3520000000000002E-2</v>
      </c>
      <c r="M16" s="125" t="str">
        <f t="shared" si="2"/>
        <v>H_WJ03_1_BDOC_NM_A</v>
      </c>
      <c r="N16">
        <f>VLOOKUP(M16,[2]TOC_240828_Sophia!$C:$I,7,FALSE)</f>
        <v>0.1181</v>
      </c>
      <c r="O16">
        <f>AVERAGE(N16:N17)</f>
        <v>0.10101499999999999</v>
      </c>
      <c r="P16">
        <f>L16-O16</f>
        <v>-2.7494999999999992E-2</v>
      </c>
      <c r="Q16" s="3">
        <f>100-((1-(P16/L16))*100)</f>
        <v>-37.3979869423286</v>
      </c>
      <c r="R16" s="64">
        <f>VLOOKUP(C16,[1]TOC_240823_F3!$C:$O,13,FALSE)</f>
        <v>45527</v>
      </c>
      <c r="S16" s="40">
        <f>VLOOKUP(M16,[2]TOC_240828_Sophi!$C:$O,13,FALSE)</f>
        <v>45537.34878472222</v>
      </c>
      <c r="V16" s="86">
        <v>45492</v>
      </c>
      <c r="W16" s="87">
        <v>0.75059027777777776</v>
      </c>
      <c r="X16" s="88" t="s">
        <v>66</v>
      </c>
      <c r="Y16" s="88" t="s">
        <v>65</v>
      </c>
      <c r="Z16" s="88">
        <v>-0.11</v>
      </c>
      <c r="AA16" s="88">
        <v>0.19</v>
      </c>
      <c r="AB16" s="88">
        <v>5.7</v>
      </c>
      <c r="AC16" s="88">
        <v>5.7000000000000002E-3</v>
      </c>
      <c r="AD16" s="88">
        <v>-0.93400000000000005</v>
      </c>
      <c r="AE16" s="88">
        <v>-1.62</v>
      </c>
      <c r="AF16" s="88">
        <v>-0.54</v>
      </c>
      <c r="AG16" s="88">
        <v>10.3</v>
      </c>
      <c r="AH16" s="88">
        <v>91.2</v>
      </c>
      <c r="AI16" s="88">
        <v>93</v>
      </c>
      <c r="AJ16" s="88">
        <v>12.69</v>
      </c>
      <c r="AK16" s="88">
        <v>263.39999999999998</v>
      </c>
      <c r="AL16" s="88">
        <v>-1.3280000000000001</v>
      </c>
      <c r="AM16" s="88">
        <v>0</v>
      </c>
      <c r="AN16" s="88">
        <v>0</v>
      </c>
      <c r="AO16" s="88">
        <v>10.3</v>
      </c>
      <c r="AP16" s="88">
        <v>1.03E-2</v>
      </c>
      <c r="AQ16" s="88">
        <v>-0.36</v>
      </c>
      <c r="AR16" s="88">
        <v>0.91</v>
      </c>
      <c r="AS16" s="88">
        <v>7</v>
      </c>
      <c r="AT16" s="88">
        <v>7.0000000000000001E-3</v>
      </c>
      <c r="AU16" s="88">
        <v>222.77</v>
      </c>
      <c r="AV16" s="88">
        <v>0</v>
      </c>
      <c r="AW16" s="88">
        <v>1.1930000000000001</v>
      </c>
      <c r="AX16" s="88">
        <v>6.89</v>
      </c>
      <c r="AY16" s="88">
        <v>-25.2</v>
      </c>
      <c r="AZ16" s="88">
        <v>1.7669999999999999</v>
      </c>
      <c r="BA16" s="88">
        <v>-0.93400000000000005</v>
      </c>
      <c r="BB16" s="88">
        <v>5.34</v>
      </c>
      <c r="BD16" s="21" t="s">
        <v>10</v>
      </c>
      <c r="BE16">
        <f>VLOOKUP(BD16,[3]result_all!$E:$U,2,FALSE)</f>
        <v>0</v>
      </c>
      <c r="BF16">
        <f>VLOOKUP(BD16,[3]result_all!$E:$U,3,FALSE)</f>
        <v>4.8749522000000003E-2</v>
      </c>
      <c r="BG16" t="str">
        <f>VLOOKUP(BD16,[3]result_all!$E:$U,4,FALSE)</f>
        <v>1.73472347597681e-18</v>
      </c>
      <c r="BH16" t="str">
        <f>VLOOKUP(BD16,[3]result_all!$E:$U,5,FALSE)</f>
        <v>2.71050543121376e-20</v>
      </c>
      <c r="BI16">
        <f>VLOOKUP(BD16,[3]result_all!$E:$U,6,FALSE)</f>
        <v>1.8369619999999999E-3</v>
      </c>
      <c r="BJ16">
        <f>VLOOKUP(BD16,[3]result_all!$E:$U,7,FALSE)</f>
        <v>1.2275105999999999E-2</v>
      </c>
      <c r="BK16" t="str">
        <f>VLOOKUP(BD16,[3]result_all!$E:$U,8,FALSE)</f>
        <v>NA</v>
      </c>
      <c r="BL16">
        <f>VLOOKUP(BD16,[3]result_all!$E:$U,9,FALSE)</f>
        <v>0.5</v>
      </c>
      <c r="BM16">
        <f>VLOOKUP(BD16,[3]result_all!$E:$U,10,FALSE)</f>
        <v>20.496296730000001</v>
      </c>
      <c r="BN16">
        <f>VLOOKUP(BD16,[3]result_all!$E:$U,11,FALSE)</f>
        <v>14.57865305</v>
      </c>
      <c r="BO16">
        <f>VLOOKUP(BD16,[3]result_all!$E:$U,12,FALSE)</f>
        <v>2.783831283</v>
      </c>
      <c r="BP16">
        <f>VLOOKUP(BD16,[3]result_all!$E:$U,13,FALSE)</f>
        <v>890</v>
      </c>
      <c r="BQ16">
        <f>VLOOKUP(BD16,[3]result_all!$E:$U,14,FALSE)</f>
        <v>8.3969219999999994E-3</v>
      </c>
      <c r="BR16">
        <f>VLOOKUP(BD16,[3]result_all!$E:$U,15,FALSE)</f>
        <v>9.834176E-3</v>
      </c>
      <c r="BS16">
        <f>VLOOKUP(BD16,[3]result_all!$E:$U,16,FALSE)</f>
        <v>1.0383658E-2</v>
      </c>
      <c r="BT16">
        <f>VLOOKUP(BD16,[3]result_all!$E:$U,17,FALSE)</f>
        <v>0.85385103799999995</v>
      </c>
      <c r="BU16" s="109" t="s">
        <v>243</v>
      </c>
      <c r="BV16" t="str">
        <f>VLOOKUP(BU16,[3]result_all!$E:$U,2,FALSE)</f>
        <v>NA</v>
      </c>
      <c r="BW16">
        <f>VLOOKUP(BU16,[3]result_all!$E:$U,3,FALSE)</f>
        <v>1.8849352E-2</v>
      </c>
      <c r="BX16">
        <f>VLOOKUP(BU16,[4]result_all!$C:$S,4,FALSE)</f>
        <v>0</v>
      </c>
      <c r="BY16" t="str">
        <f>VLOOKUP(BU16,[4]result_all!$C:$S,5,FALSE)</f>
        <v>2.03E-19</v>
      </c>
      <c r="BZ16">
        <f>VLOOKUP(BU16,[4]result_all!$C:$S,6,FALSE)</f>
        <v>6.7160799999999997E-4</v>
      </c>
      <c r="CA16">
        <f>VLOOKUP(BU16,[4]result_all!$C:$S,7,FALSE)</f>
        <v>7.0504299999999999E-3</v>
      </c>
      <c r="CB16">
        <f>VLOOKUP(BU16,[4]result_all!$C:$S,8,FALSE)</f>
        <v>1</v>
      </c>
      <c r="CC16">
        <f>VLOOKUP(BU16,[4]result_all!$C:$S,9,FALSE)</f>
        <v>0.5</v>
      </c>
      <c r="CD16">
        <f>VLOOKUP(BU16,[4]result_all!$C:$S,10,FALSE)</f>
        <v>15.80450549</v>
      </c>
      <c r="CE16">
        <f>VLOOKUP(BU16,[4]result_all!$C:$S,11,FALSE)</f>
        <v>10.27830127</v>
      </c>
      <c r="CF16">
        <f>VLOOKUP(BU16,[4]result_all!$C:$S,12,FALSE)</f>
        <v>3.3562614260000001</v>
      </c>
      <c r="CG16">
        <f>VLOOKUP(BU16,[4]result_all!$C:$S,13,FALSE)</f>
        <v>-9.5</v>
      </c>
      <c r="CH16">
        <f>VLOOKUP(BU16,[4]result_all!$C:$S,14,FALSE)</f>
        <v>1.0701501E-2</v>
      </c>
      <c r="CI16">
        <f>VLOOKUP(BU16,[4]result_all!$C:$S,15,FALSE)</f>
        <v>1.1547607999999999E-2</v>
      </c>
      <c r="CJ16">
        <f>VLOOKUP(BU16,[4]result_all!$C:$S,16,FALSE)</f>
        <v>1.1859718999999999E-2</v>
      </c>
      <c r="CK16">
        <f>VLOOKUP(BU16,[4]result_all!$C:$S,17,FALSE)</f>
        <v>0.92672877300000001</v>
      </c>
      <c r="CL16" s="27" t="s">
        <v>10</v>
      </c>
      <c r="CM16">
        <f>VLOOKUP(CL16, [2]Tabelle1!$E:$M, 2, FALSE)</f>
        <v>0.23831305275336301</v>
      </c>
      <c r="CN16">
        <f>VLOOKUP(CL16, [2]Tabelle1!$E:$M, 3, FALSE)</f>
        <v>0.17752372920427201</v>
      </c>
      <c r="CO16">
        <f>VLOOKUP(CL16, [2]Tabelle1!$E:$M, 4, FALSE)</f>
        <v>4.3796694403072198E-2</v>
      </c>
      <c r="CP16">
        <f>VLOOKUP(CL16, [2]Tabelle1!$E:$M, 5, FALSE)</f>
        <v>7.6275586447438398E-2</v>
      </c>
      <c r="CQ16">
        <f>VLOOKUP(CL16, [2]Tabelle1!$E:$M, 6, FALSE)</f>
        <v>0</v>
      </c>
      <c r="CR16" s="63">
        <f>VLOOKUP(CL16, [2]Tabelle1!$E:$O, 7, FALSE)</f>
        <v>0.44468934991435027</v>
      </c>
      <c r="CS16" s="63">
        <f>VLOOKUP(CL16, [2]Tabelle1!$E:$O, 8, FALSE)</f>
        <v>0.33125718806480631</v>
      </c>
      <c r="CT16" s="63">
        <f>VLOOKUP(CL16, [2]Tabelle1!$E:$O, 9, FALSE)</f>
        <v>8.1724115978891967E-2</v>
      </c>
      <c r="CU16" s="63">
        <f>VLOOKUP(CL16, [2]Tabelle1!$E:$O, 10, FALSE)</f>
        <v>0.14232934604195135</v>
      </c>
      <c r="CV16" s="63">
        <f>VLOOKUP(CL16, [2]Tabelle1!$E:$O, 11, FALSE)</f>
        <v>0</v>
      </c>
      <c r="CW16" s="147" t="s">
        <v>243</v>
      </c>
      <c r="CX16">
        <f>VLOOKUP(CW16, [2]Tabelle1!$E:$M, 2, FALSE)</f>
        <v>0.138727072184123</v>
      </c>
      <c r="CY16">
        <f>VLOOKUP(CW16, [2]Tabelle1!$E:$M, 3, FALSE)</f>
        <v>0.124418127659169</v>
      </c>
      <c r="CZ16">
        <f>VLOOKUP(CW16, [2]Tabelle1!$E:$M, 4, FALSE)</f>
        <v>1.5721824651380001E-2</v>
      </c>
      <c r="DA16">
        <f>VLOOKUP(CW16, [2]Tabelle1!$E:$M, 5, FALSE)</f>
        <v>4.78405174115447E-2</v>
      </c>
      <c r="DB16">
        <f>VLOOKUP(CW16, [2]Tabelle1!$E:$M, 6, FALSE)</f>
        <v>0</v>
      </c>
      <c r="DC16" s="149">
        <f>VLOOKUP(CW16, [2]Tabelle1!$E:$O, 2, FALSE)</f>
        <v>0.138727072184123</v>
      </c>
      <c r="DD16" s="149">
        <f>VLOOKUP(CW16, [2]Tabelle1!$E:$O, 8, FALSE)</f>
        <v>0.38082416749009101</v>
      </c>
      <c r="DE16" s="149">
        <f>VLOOKUP(CW16, [2]Tabelle1!$E:$O, 9, FALSE)</f>
        <v>4.8122013222128314E-2</v>
      </c>
      <c r="DF16" s="149">
        <f>VLOOKUP(CW16, [2]Tabelle1!$E:$O, 10, FALSE)</f>
        <v>0.14643224068967958</v>
      </c>
      <c r="DG16" s="149">
        <f>VLOOKUP(CW16, [2]Tabelle1!$E:$O, 11, FALSE)</f>
        <v>0</v>
      </c>
      <c r="DH16" s="17">
        <v>3054</v>
      </c>
      <c r="DI16">
        <v>2024</v>
      </c>
      <c r="DJ16">
        <v>7</v>
      </c>
      <c r="DK16">
        <v>19</v>
      </c>
      <c r="DL16">
        <v>16</v>
      </c>
      <c r="DM16">
        <v>8.5</v>
      </c>
      <c r="DN16">
        <v>13.30000019073486</v>
      </c>
      <c r="DO16">
        <v>8.3999996185302734</v>
      </c>
      <c r="DR16">
        <v>61</v>
      </c>
      <c r="DS16" t="s">
        <v>79</v>
      </c>
      <c r="DT16">
        <v>5.8000001907348633</v>
      </c>
      <c r="DU16" s="39">
        <v>6.0999999046325684</v>
      </c>
      <c r="DV16" s="39">
        <v>7.4000000953674316</v>
      </c>
      <c r="DW16" s="39"/>
      <c r="DX16" s="209">
        <v>0.30000001192092901</v>
      </c>
    </row>
    <row r="17" spans="1:128" x14ac:dyDescent="0.35">
      <c r="A17" t="s">
        <v>65</v>
      </c>
      <c r="B17" s="59">
        <v>1</v>
      </c>
      <c r="C17" s="120" t="s">
        <v>11</v>
      </c>
      <c r="D17" s="1">
        <v>3</v>
      </c>
      <c r="E17" s="1" t="s">
        <v>76</v>
      </c>
      <c r="F17" s="61" t="str">
        <f t="shared" si="0"/>
        <v>B</v>
      </c>
      <c r="G17" s="1">
        <v>19</v>
      </c>
      <c r="H17" s="14">
        <v>45492</v>
      </c>
      <c r="I17" s="69">
        <v>0.65416666666666667</v>
      </c>
      <c r="J17" s="41">
        <v>820</v>
      </c>
      <c r="K17" s="62">
        <f>VLOOKUP(C17,[1]TOC_240823_F3!$C:$J,8,FALSE)</f>
        <v>3.884E-2</v>
      </c>
      <c r="M17" s="125" t="str">
        <f t="shared" si="2"/>
        <v>H_WJ03_1_BDOC_NM_B</v>
      </c>
      <c r="N17">
        <f>VLOOKUP(M17,[2]TOC_240828_Sophia!$C:$I,7,FALSE)</f>
        <v>8.3930000000000005E-2</v>
      </c>
      <c r="R17" s="64">
        <f>VLOOKUP(C17,[1]TOC_240823_F3!$C:$O,13,FALSE)</f>
        <v>45720</v>
      </c>
      <c r="S17" s="40">
        <f>VLOOKUP(M17,[2]TOC_240828_Sophi!$C:$O,13,FALSE)</f>
        <v>45537.34878472222</v>
      </c>
      <c r="V17" s="86">
        <v>45492</v>
      </c>
      <c r="W17" s="87">
        <v>0.75059027777777776</v>
      </c>
      <c r="X17" s="88" t="s">
        <v>66</v>
      </c>
      <c r="Y17" s="88" t="s">
        <v>65</v>
      </c>
      <c r="Z17" s="88">
        <v>-0.11</v>
      </c>
      <c r="AA17" s="88">
        <v>0.19</v>
      </c>
      <c r="AB17" s="88">
        <v>5.7</v>
      </c>
      <c r="AC17" s="88">
        <v>5.7000000000000002E-3</v>
      </c>
      <c r="AD17" s="88">
        <v>-0.93400000000000005</v>
      </c>
      <c r="AE17" s="88">
        <v>-1.62</v>
      </c>
      <c r="AF17" s="88">
        <v>-0.54</v>
      </c>
      <c r="AG17" s="88">
        <v>10.3</v>
      </c>
      <c r="AH17" s="88">
        <v>91.2</v>
      </c>
      <c r="AI17" s="88">
        <v>93</v>
      </c>
      <c r="AJ17" s="88">
        <v>12.69</v>
      </c>
      <c r="AK17" s="88">
        <v>263.39999999999998</v>
      </c>
      <c r="AL17" s="88">
        <v>-1.3280000000000001</v>
      </c>
      <c r="AM17" s="88">
        <v>0</v>
      </c>
      <c r="AN17" s="88">
        <v>0</v>
      </c>
      <c r="AO17" s="88">
        <v>10.3</v>
      </c>
      <c r="AP17" s="88">
        <v>1.03E-2</v>
      </c>
      <c r="AQ17" s="88">
        <v>-0.36</v>
      </c>
      <c r="AR17" s="88">
        <v>0.91</v>
      </c>
      <c r="AS17" s="88">
        <v>7</v>
      </c>
      <c r="AT17" s="88">
        <v>7.0000000000000001E-3</v>
      </c>
      <c r="AU17" s="88">
        <v>222.77</v>
      </c>
      <c r="AV17" s="88">
        <v>0</v>
      </c>
      <c r="AW17" s="88">
        <v>1.1930000000000001</v>
      </c>
      <c r="AX17" s="88">
        <v>6.89</v>
      </c>
      <c r="AY17" s="88">
        <v>-25.2</v>
      </c>
      <c r="AZ17" s="88">
        <v>1.7669999999999999</v>
      </c>
      <c r="BA17" s="88">
        <v>-0.93400000000000005</v>
      </c>
      <c r="BB17" s="88">
        <v>5.34</v>
      </c>
      <c r="BD17" s="21" t="s">
        <v>11</v>
      </c>
      <c r="BE17">
        <f>VLOOKUP(BD17,[3]result_all!$E:$U,2,FALSE)</f>
        <v>1</v>
      </c>
      <c r="BF17">
        <f>VLOOKUP(BD17,[3]result_all!$E:$U,3,FALSE)</f>
        <v>9.4746159999999999E-3</v>
      </c>
      <c r="BG17">
        <f>VLOOKUP(BD17,[3]result_all!$E:$U,4,FALSE)</f>
        <v>-4.6800000000000003E-19</v>
      </c>
      <c r="BH17">
        <f>VLOOKUP(BD17,[3]result_all!$E:$U,5,FALSE)</f>
        <v>0</v>
      </c>
      <c r="BI17">
        <f>VLOOKUP(BD17,[3]result_all!$E:$U,6,FALSE)</f>
        <v>5.9746099999999998E-4</v>
      </c>
      <c r="BJ17">
        <f>VLOOKUP(BD17,[3]result_all!$E:$U,7,FALSE)</f>
        <v>-1.08E-18</v>
      </c>
      <c r="BK17">
        <f>VLOOKUP(BD17,[3]result_all!$E:$U,8,FALSE)</f>
        <v>1</v>
      </c>
      <c r="BL17" t="str">
        <f>VLOOKUP(BD17,[3]result_all!$E:$U,9,FALSE)</f>
        <v>NA</v>
      </c>
      <c r="BM17">
        <f>VLOOKUP(BD17,[3]result_all!$E:$U,10,FALSE)</f>
        <v>22.172797979999999</v>
      </c>
      <c r="BN17">
        <f>VLOOKUP(BD17,[3]result_all!$E:$U,11,FALSE)</f>
        <v>12.663121540000001</v>
      </c>
      <c r="BO17">
        <f>VLOOKUP(BD17,[3]result_all!$E:$U,12,FALSE)</f>
        <v>4.528555678</v>
      </c>
      <c r="BP17">
        <f>VLOOKUP(BD17,[3]result_all!$E:$U,13,FALSE)</f>
        <v>-6.2947368419999998</v>
      </c>
      <c r="BQ17">
        <f>VLOOKUP(BD17,[3]result_all!$E:$U,14,FALSE)</f>
        <v>1.4379721E-2</v>
      </c>
      <c r="BR17">
        <f>VLOOKUP(BD17,[3]result_all!$E:$U,15,FALSE)</f>
        <v>1.3476732999999999E-2</v>
      </c>
      <c r="BS17">
        <f>VLOOKUP(BD17,[3]result_all!$E:$U,16,FALSE)</f>
        <v>1.4925450999999999E-2</v>
      </c>
      <c r="BT17">
        <f>VLOOKUP(BD17,[3]result_all!$E:$U,17,FALSE)</f>
        <v>1.067003454</v>
      </c>
      <c r="BU17" s="109" t="s">
        <v>244</v>
      </c>
      <c r="BV17" t="str">
        <f>VLOOKUP(BU17,[3]result_all!$E:$U,2,FALSE)</f>
        <v>1367104414973952</v>
      </c>
      <c r="BW17">
        <f>VLOOKUP(BU17,[3]result_all!$E:$U,3,FALSE)</f>
        <v>1.5883636999999999E-2</v>
      </c>
      <c r="BX17">
        <f>VLOOKUP(BU17,[4]result_all!$C:$S,4,FALSE)</f>
        <v>-3.7900000000000002E-19</v>
      </c>
      <c r="BY17">
        <f>VLOOKUP(BU17,[4]result_all!$C:$S,5,FALSE)</f>
        <v>-2.03E-20</v>
      </c>
      <c r="BZ17">
        <f>VLOOKUP(BU17,[4]result_all!$C:$S,6,FALSE)</f>
        <v>5.2671660000000002E-3</v>
      </c>
      <c r="CA17">
        <f>VLOOKUP(BU17,[4]result_all!$C:$S,7,FALSE)</f>
        <v>9.7479469999999999E-3</v>
      </c>
      <c r="CB17">
        <f>VLOOKUP(BU17,[4]result_all!$C:$S,8,FALSE)</f>
        <v>1</v>
      </c>
      <c r="CC17">
        <f>VLOOKUP(BU17,[4]result_all!$C:$S,9,FALSE)</f>
        <v>0.5</v>
      </c>
      <c r="CD17">
        <f>VLOOKUP(BU17,[4]result_all!$C:$S,10,FALSE)</f>
        <v>8.4395226000000001</v>
      </c>
      <c r="CE17">
        <f>VLOOKUP(BU17,[4]result_all!$C:$S,11,FALSE)</f>
        <v>5.8145755939999999</v>
      </c>
      <c r="CF17">
        <f>VLOOKUP(BU17,[4]result_all!$C:$S,12,FALSE)</f>
        <v>3.1157645199999999</v>
      </c>
      <c r="CG17">
        <f>VLOOKUP(BU17,[4]result_all!$C:$S,13,FALSE)</f>
        <v>-2.3015463920000001</v>
      </c>
      <c r="CH17">
        <f>VLOOKUP(BU17,[4]result_all!$C:$S,14,FALSE)</f>
        <v>8.9066019999999996E-3</v>
      </c>
      <c r="CI17">
        <f>VLOOKUP(BU17,[4]result_all!$C:$S,15,FALSE)</f>
        <v>1.2223388999999999E-2</v>
      </c>
      <c r="CJ17">
        <f>VLOOKUP(BU17,[4]result_all!$C:$S,16,FALSE)</f>
        <v>1.1689013E-2</v>
      </c>
      <c r="CK17">
        <f>VLOOKUP(BU17,[4]result_all!$C:$S,17,FALSE)</f>
        <v>0.728652411</v>
      </c>
      <c r="CL17" s="27" t="s">
        <v>11</v>
      </c>
      <c r="CM17">
        <f>VLOOKUP(CL17, [2]Tabelle1!$E:$M, 2, FALSE)</f>
        <v>4.0075814996047197E-2</v>
      </c>
      <c r="CN17">
        <f>VLOOKUP(CL17, [2]Tabelle1!$E:$M, 3, FALSE)</f>
        <v>8.6794073104880201E-2</v>
      </c>
      <c r="CO17">
        <f>VLOOKUP(CL17, [2]Tabelle1!$E:$M, 4, FALSE)</f>
        <v>0</v>
      </c>
      <c r="CP17">
        <f>VLOOKUP(CL17, [2]Tabelle1!$E:$M, 5, FALSE)</f>
        <v>2.1507861975778999E-2</v>
      </c>
      <c r="CQ17">
        <f>VLOOKUP(CL17, [2]Tabelle1!$E:$M, 6, FALSE)</f>
        <v>8.8551243067093194E-2</v>
      </c>
      <c r="CR17" s="63">
        <f>VLOOKUP(CL17, [2]Tabelle1!$E:$O, 7, FALSE)</f>
        <v>0.1691469434123832</v>
      </c>
      <c r="CS17" s="63">
        <f>VLOOKUP(CL17, [2]Tabelle1!$E:$O, 8, FALSE)</f>
        <v>0.36632947261208415</v>
      </c>
      <c r="CT17" s="63">
        <f>VLOOKUP(CL17, [2]Tabelle1!$E:$O, 9, FALSE)</f>
        <v>0</v>
      </c>
      <c r="CU17" s="63">
        <f>VLOOKUP(CL17, [2]Tabelle1!$E:$O, 10, FALSE)</f>
        <v>9.077767009597347E-2</v>
      </c>
      <c r="CV17" s="63">
        <f>VLOOKUP(CL17, [2]Tabelle1!$E:$O, 11, FALSE)</f>
        <v>0.37374591387955919</v>
      </c>
      <c r="CW17" s="147" t="s">
        <v>244</v>
      </c>
      <c r="CX17">
        <f>VLOOKUP(CW17, [2]Tabelle1!$E:$M, 2, FALSE)</f>
        <v>9.4411176920582096E-2</v>
      </c>
      <c r="CY17">
        <f>VLOOKUP(CW17, [2]Tabelle1!$E:$M, 3, FALSE)</f>
        <v>9.7385291871183902E-2</v>
      </c>
      <c r="CZ17">
        <f>VLOOKUP(CW17, [2]Tabelle1!$E:$M, 4, FALSE)</f>
        <v>9.6897340020453502E-3</v>
      </c>
      <c r="DA17">
        <f>VLOOKUP(CW17, [2]Tabelle1!$E:$M, 5, FALSE)</f>
        <v>3.7542921838408502E-2</v>
      </c>
      <c r="DB17">
        <f>VLOOKUP(CW17, [2]Tabelle1!$E:$M, 6, FALSE)</f>
        <v>1.0852651576824801E-3</v>
      </c>
      <c r="DC17" s="149">
        <f>VLOOKUP(CW17, [2]Tabelle1!$E:$O, 2, FALSE)</f>
        <v>9.4411176920582096E-2</v>
      </c>
      <c r="DD17" s="149">
        <f>VLOOKUP(CW17, [2]Tabelle1!$E:$O, 8, FALSE)</f>
        <v>0.40557874085095469</v>
      </c>
      <c r="DE17" s="149">
        <f>VLOOKUP(CW17, [2]Tabelle1!$E:$O, 9, FALSE)</f>
        <v>4.0354657671802893E-2</v>
      </c>
      <c r="DF17" s="149">
        <f>VLOOKUP(CW17, [2]Tabelle1!$E:$O, 10, FALSE)</f>
        <v>0.15635431875306677</v>
      </c>
      <c r="DG17" s="149">
        <f>VLOOKUP(CW17, [2]Tabelle1!$E:$O, 11, FALSE)</f>
        <v>4.5197839189566116E-3</v>
      </c>
      <c r="DH17" s="17">
        <v>3054</v>
      </c>
      <c r="DI17">
        <v>2024</v>
      </c>
      <c r="DJ17">
        <v>7</v>
      </c>
      <c r="DK17">
        <v>19</v>
      </c>
      <c r="DL17">
        <v>16</v>
      </c>
      <c r="DM17">
        <v>8.5</v>
      </c>
      <c r="DN17">
        <v>13.30000019073486</v>
      </c>
      <c r="DO17">
        <v>8.3999996185302734</v>
      </c>
      <c r="DR17">
        <v>61</v>
      </c>
      <c r="DS17" t="s">
        <v>79</v>
      </c>
      <c r="DT17">
        <v>5.8000001907348633</v>
      </c>
      <c r="DU17" s="39">
        <v>6.0999999046325684</v>
      </c>
      <c r="DV17" s="39">
        <v>7.4000000953674316</v>
      </c>
      <c r="DW17" s="39"/>
      <c r="DX17" s="209">
        <v>0.30000001192092901</v>
      </c>
    </row>
    <row r="18" spans="1:128" x14ac:dyDescent="0.35">
      <c r="A18" t="s">
        <v>65</v>
      </c>
      <c r="B18" s="59">
        <v>1</v>
      </c>
      <c r="C18" s="120" t="s">
        <v>12</v>
      </c>
      <c r="D18" s="1">
        <v>4</v>
      </c>
      <c r="E18" s="1" t="s">
        <v>75</v>
      </c>
      <c r="F18" s="61" t="str">
        <f t="shared" si="0"/>
        <v>A</v>
      </c>
      <c r="G18" s="1">
        <v>18</v>
      </c>
      <c r="H18" s="14">
        <v>45491</v>
      </c>
      <c r="I18" s="69">
        <v>0.41145833333333331</v>
      </c>
      <c r="J18" s="41">
        <v>2885</v>
      </c>
      <c r="K18" s="62">
        <f>VLOOKUP(C18,[1]TOC_240823_F3!$C:$J,8,FALSE)</f>
        <v>0.18709999999999999</v>
      </c>
      <c r="L18">
        <f>AVERAGE(K18:K19)</f>
        <v>0.15489999999999998</v>
      </c>
      <c r="M18" s="125" t="str">
        <f t="shared" si="2"/>
        <v>H_WJ04_1_BDOC_VM_A</v>
      </c>
      <c r="N18">
        <f>VLOOKUP(M18,[2]TOC_240828_Sophia!$C:$I,7,FALSE)</f>
        <v>9.4750000000000001E-2</v>
      </c>
      <c r="O18">
        <f>AVERAGE(N18:N19)</f>
        <v>8.9370000000000005E-2</v>
      </c>
      <c r="P18">
        <f>L18-O18</f>
        <v>6.5529999999999977E-2</v>
      </c>
      <c r="Q18" s="3">
        <f>100-((1-(P18/L18))*100)</f>
        <v>42.304712717882495</v>
      </c>
      <c r="R18" s="64">
        <f>VLOOKUP(C18,[1]TOC_240823_F3!$C:$O,13,FALSE)</f>
        <v>45527</v>
      </c>
      <c r="S18" s="40">
        <f>VLOOKUP(M18,[2]TOC_240828_Sophi!$C:$O,13,FALSE)</f>
        <v>45537.34878472222</v>
      </c>
      <c r="V18" s="83">
        <v>45491</v>
      </c>
      <c r="W18" s="84">
        <v>0.50768518518518524</v>
      </c>
      <c r="X18" s="85">
        <v>0</v>
      </c>
      <c r="Y18" s="85" t="s">
        <v>65</v>
      </c>
      <c r="Z18" s="85">
        <v>-0.08</v>
      </c>
      <c r="AA18" s="85">
        <v>0.34</v>
      </c>
      <c r="AB18" s="85">
        <v>7.7</v>
      </c>
      <c r="AC18" s="85">
        <v>7.7000000000000002E-3</v>
      </c>
      <c r="AD18" s="85">
        <v>-0.89400000000000002</v>
      </c>
      <c r="AE18" s="85">
        <v>-1.52</v>
      </c>
      <c r="AF18" s="85">
        <v>-0.51</v>
      </c>
      <c r="AG18" s="85">
        <v>14</v>
      </c>
      <c r="AH18" s="85">
        <v>91</v>
      </c>
      <c r="AI18" s="85">
        <v>92.8</v>
      </c>
      <c r="AJ18" s="85">
        <v>12.65</v>
      </c>
      <c r="AK18" s="85">
        <v>290.60000000000002</v>
      </c>
      <c r="AL18" s="85">
        <v>-1.272</v>
      </c>
      <c r="AM18" s="85">
        <v>0.01</v>
      </c>
      <c r="AN18" s="85">
        <v>1.0000000000000001E-5</v>
      </c>
      <c r="AO18" s="85">
        <v>13.9</v>
      </c>
      <c r="AP18" s="85">
        <v>1.3899999999999999E-2</v>
      </c>
      <c r="AQ18" s="85">
        <v>-0.32</v>
      </c>
      <c r="AR18" s="85">
        <v>0.95</v>
      </c>
      <c r="AS18" s="85">
        <v>9</v>
      </c>
      <c r="AT18" s="85">
        <v>8.9999999999999993E-3</v>
      </c>
      <c r="AU18" s="85">
        <v>218.75</v>
      </c>
      <c r="AV18" s="85">
        <v>0</v>
      </c>
      <c r="AW18" s="85">
        <v>1.1930000000000001</v>
      </c>
      <c r="AX18" s="85">
        <v>6.65</v>
      </c>
      <c r="AY18" s="85">
        <v>-12.8</v>
      </c>
      <c r="AZ18" s="85">
        <v>1.825</v>
      </c>
      <c r="BA18" s="85">
        <v>-0.89800000000000002</v>
      </c>
      <c r="BB18" s="85">
        <v>5.37</v>
      </c>
      <c r="BD18" s="21" t="s">
        <v>12</v>
      </c>
      <c r="BE18" t="str">
        <f>VLOOKUP(BD18,[3]result_all!$E:$U,2,FALSE)</f>
        <v>1056797095772160</v>
      </c>
      <c r="BF18">
        <f>VLOOKUP(BD18,[3]result_all!$E:$U,3,FALSE)</f>
        <v>5.9890354999999999E-2</v>
      </c>
      <c r="BG18">
        <f>VLOOKUP(BD18,[3]result_all!$E:$U,4,FALSE)</f>
        <v>0</v>
      </c>
      <c r="BH18">
        <f>VLOOKUP(BD18,[3]result_all!$E:$U,5,FALSE)</f>
        <v>0</v>
      </c>
      <c r="BI18">
        <f>VLOOKUP(BD18,[3]result_all!$E:$U,6,FALSE)</f>
        <v>3.2634420000000001E-3</v>
      </c>
      <c r="BJ18">
        <f>VLOOKUP(BD18,[3]result_all!$E:$U,7,FALSE)</f>
        <v>1.3496533E-2</v>
      </c>
      <c r="BK18">
        <f>VLOOKUP(BD18,[3]result_all!$E:$U,8,FALSE)</f>
        <v>-2324220000000000</v>
      </c>
      <c r="BL18">
        <f>VLOOKUP(BD18,[3]result_all!$E:$U,9,FALSE)</f>
        <v>0.5</v>
      </c>
      <c r="BM18">
        <f>VLOOKUP(BD18,[3]result_all!$E:$U,10,FALSE)</f>
        <v>-4.3683328619999999</v>
      </c>
      <c r="BN18">
        <f>VLOOKUP(BD18,[3]result_all!$E:$U,11,FALSE)</f>
        <v>-2.1348253220000002</v>
      </c>
      <c r="BO18">
        <f>VLOOKUP(BD18,[3]result_all!$E:$U,12,FALSE)</f>
        <v>6.0135135139999996</v>
      </c>
      <c r="BP18">
        <f>VLOOKUP(BD18,[3]result_all!$E:$U,13,FALSE)</f>
        <v>0.74390243899999997</v>
      </c>
      <c r="BQ18">
        <f>VLOOKUP(BD18,[3]result_all!$E:$U,14,FALSE)</f>
        <v>1.5755688E-2</v>
      </c>
      <c r="BR18">
        <f>VLOOKUP(BD18,[3]result_all!$E:$U,15,FALSE)</f>
        <v>1.2402593E-2</v>
      </c>
      <c r="BS18">
        <f>VLOOKUP(BD18,[3]result_all!$E:$U,16,FALSE)</f>
        <v>1.287814E-2</v>
      </c>
      <c r="BT18">
        <f>VLOOKUP(BD18,[3]result_all!$E:$U,17,FALSE)</f>
        <v>1.2703544170000001</v>
      </c>
      <c r="BU18" s="109" t="s">
        <v>245</v>
      </c>
      <c r="BV18" t="str">
        <f>VLOOKUP(BU18,[3]result_all!$E:$U,2,FALSE)</f>
        <v>27178599045136384</v>
      </c>
      <c r="BW18">
        <f>VLOOKUP(BU18,[3]result_all!$E:$U,3,FALSE)</f>
        <v>5.0995014999999998E-2</v>
      </c>
      <c r="BX18">
        <f>VLOOKUP(BU18,[4]result_all!$C:$S,4,FALSE)</f>
        <v>7.0744019999999996E-3</v>
      </c>
      <c r="BY18">
        <f>VLOOKUP(BU18,[4]result_all!$C:$S,5,FALSE)</f>
        <v>-1.08E-19</v>
      </c>
      <c r="BZ18">
        <f>VLOOKUP(BU18,[4]result_all!$C:$S,6,FALSE)</f>
        <v>9.4691740000000003E-3</v>
      </c>
      <c r="CA18">
        <f>VLOOKUP(BU18,[4]result_all!$C:$S,7,FALSE)</f>
        <v>1.1874740999999999E-2</v>
      </c>
      <c r="CB18" t="str">
        <f>VLOOKUP(BU18,[4]result_all!$C:$S,8,FALSE)</f>
        <v>7.59171E+14</v>
      </c>
      <c r="CC18">
        <f>VLOOKUP(BU18,[4]result_all!$C:$S,9,FALSE)</f>
        <v>0.5</v>
      </c>
      <c r="CD18">
        <f>VLOOKUP(BU18,[4]result_all!$C:$S,10,FALSE)</f>
        <v>22.28025195</v>
      </c>
      <c r="CE18">
        <f>VLOOKUP(BU18,[4]result_all!$C:$S,11,FALSE)</f>
        <v>14.17515242</v>
      </c>
      <c r="CF18">
        <f>VLOOKUP(BU18,[4]result_all!$C:$S,12,FALSE)</f>
        <v>3.5926825039999999</v>
      </c>
      <c r="CG18">
        <f>VLOOKUP(BU18,[4]result_all!$C:$S,13,FALSE)</f>
        <v>-18.630434780000002</v>
      </c>
      <c r="CH18">
        <f>VLOOKUP(BU18,[4]result_all!$C:$S,14,FALSE)</f>
        <v>1.1278822000000001E-2</v>
      </c>
      <c r="CI18">
        <f>VLOOKUP(BU18,[4]result_all!$C:$S,15,FALSE)</f>
        <v>1.2392274E-2</v>
      </c>
      <c r="CJ18">
        <f>VLOOKUP(BU18,[4]result_all!$C:$S,16,FALSE)</f>
        <v>1.2886722999999999E-2</v>
      </c>
      <c r="CK18">
        <f>VLOOKUP(BU18,[4]result_all!$C:$S,17,FALSE)</f>
        <v>0.91014952699999996</v>
      </c>
      <c r="CL18" s="27" t="s">
        <v>12</v>
      </c>
      <c r="CM18">
        <f>VLOOKUP(CL18, [2]Tabelle1!$E:$M, 2, FALSE)</f>
        <v>0.28625454578183401</v>
      </c>
      <c r="CN18">
        <f>VLOOKUP(CL18, [2]Tabelle1!$E:$M, 3, FALSE)</f>
        <v>0.21043541430044399</v>
      </c>
      <c r="CO18">
        <f>VLOOKUP(CL18, [2]Tabelle1!$E:$M, 4, FALSE)</f>
        <v>6.8930950487090595E-2</v>
      </c>
      <c r="CP18">
        <f>VLOOKUP(CL18, [2]Tabelle1!$E:$M, 5, FALSE)</f>
        <v>9.7346051133549202E-2</v>
      </c>
      <c r="CQ18">
        <f>VLOOKUP(CL18, [2]Tabelle1!$E:$M, 6, FALSE)</f>
        <v>0</v>
      </c>
      <c r="CR18" s="63">
        <f>VLOOKUP(CL18, [2]Tabelle1!$E:$O, 7, FALSE)</f>
        <v>0.43177799546232526</v>
      </c>
      <c r="CS18" s="63">
        <f>VLOOKUP(CL18, [2]Tabelle1!$E:$O, 8, FALSE)</f>
        <v>0.31741463218606392</v>
      </c>
      <c r="CT18" s="63">
        <f>VLOOKUP(CL18, [2]Tabelle1!$E:$O, 9, FALSE)</f>
        <v>0.10397343226581365</v>
      </c>
      <c r="CU18" s="63">
        <f>VLOOKUP(CL18, [2]Tabelle1!$E:$O, 10, FALSE)</f>
        <v>0.14683394008579714</v>
      </c>
      <c r="CV18" s="63">
        <f>VLOOKUP(CL18, [2]Tabelle1!$E:$O, 11, FALSE)</f>
        <v>0</v>
      </c>
      <c r="CW18" s="147" t="s">
        <v>245</v>
      </c>
      <c r="CX18">
        <f>VLOOKUP(CW18, [2]Tabelle1!$E:$M, 2, FALSE)</f>
        <v>0.242567956581038</v>
      </c>
      <c r="CY18">
        <f>VLOOKUP(CW18, [2]Tabelle1!$E:$M, 3, FALSE)</f>
        <v>0.188015375739123</v>
      </c>
      <c r="CZ18">
        <f>VLOOKUP(CW18, [2]Tabelle1!$E:$M, 4, FALSE)</f>
        <v>7.8395386587628499E-2</v>
      </c>
      <c r="DA18">
        <f>VLOOKUP(CW18, [2]Tabelle1!$E:$M, 5, FALSE)</f>
        <v>7.1756717414333093E-2</v>
      </c>
      <c r="DB18">
        <f>VLOOKUP(CW18, [2]Tabelle1!$E:$M, 6, FALSE)</f>
        <v>0</v>
      </c>
      <c r="DC18" s="149">
        <f>VLOOKUP(CW18, [2]Tabelle1!$E:$O, 2, FALSE)</f>
        <v>0.242567956581038</v>
      </c>
      <c r="DD18" s="149">
        <f>VLOOKUP(CW18, [2]Tabelle1!$E:$O, 8, FALSE)</f>
        <v>0.32375392300812611</v>
      </c>
      <c r="DE18" s="149">
        <f>VLOOKUP(CW18, [2]Tabelle1!$E:$O, 9, FALSE)</f>
        <v>0.13499328899940613</v>
      </c>
      <c r="DF18" s="149">
        <f>VLOOKUP(CW18, [2]Tabelle1!$E:$O, 10, FALSE)</f>
        <v>0.1235618027182537</v>
      </c>
      <c r="DG18" s="149">
        <f>VLOOKUP(CW18, [2]Tabelle1!$E:$O, 11, FALSE)</f>
        <v>0</v>
      </c>
      <c r="DH18" s="17">
        <v>3054</v>
      </c>
      <c r="DI18">
        <v>2024</v>
      </c>
      <c r="DJ18">
        <v>7</v>
      </c>
      <c r="DK18">
        <v>18</v>
      </c>
      <c r="DL18">
        <v>10</v>
      </c>
      <c r="DM18">
        <v>8.3999996185302734</v>
      </c>
      <c r="DN18">
        <v>8.5</v>
      </c>
      <c r="DO18">
        <v>7.6999998092651367</v>
      </c>
      <c r="DR18">
        <v>72</v>
      </c>
      <c r="DS18" t="s">
        <v>79</v>
      </c>
      <c r="DT18">
        <v>5</v>
      </c>
      <c r="DU18" s="39">
        <v>5.5999999046325684</v>
      </c>
      <c r="DV18" s="39">
        <v>6.6999998092651367</v>
      </c>
      <c r="DW18" s="39"/>
      <c r="DX18" s="209">
        <v>0.60000002384185791</v>
      </c>
    </row>
    <row r="19" spans="1:128" x14ac:dyDescent="0.35">
      <c r="A19" t="s">
        <v>65</v>
      </c>
      <c r="B19" s="59">
        <v>1</v>
      </c>
      <c r="C19" s="120" t="s">
        <v>13</v>
      </c>
      <c r="D19" s="1">
        <v>4</v>
      </c>
      <c r="E19" s="1" t="s">
        <v>75</v>
      </c>
      <c r="F19" s="61" t="str">
        <f t="shared" si="0"/>
        <v>B</v>
      </c>
      <c r="G19" s="1">
        <v>18</v>
      </c>
      <c r="H19" s="14">
        <v>45491</v>
      </c>
      <c r="I19" s="69">
        <v>0.41145833333333331</v>
      </c>
      <c r="J19" s="41">
        <v>2885</v>
      </c>
      <c r="K19" s="62">
        <f>VLOOKUP(C19,[1]TOC_240823_F3!$C:$J,8,FALSE)</f>
        <v>0.1227</v>
      </c>
      <c r="M19" s="125" t="str">
        <f t="shared" si="2"/>
        <v>H_WJ04_1_BDOC_VM_B</v>
      </c>
      <c r="N19">
        <f>VLOOKUP(M19,[2]TOC_240828_Sophia!$C:$I,7,FALSE)</f>
        <v>8.3989999999999995E-2</v>
      </c>
      <c r="R19" s="64">
        <f>VLOOKUP(C19,[1]TOC_240823_F3!$C:$O,13,FALSE)</f>
        <v>45719</v>
      </c>
      <c r="S19" s="40">
        <f>VLOOKUP(M19,[2]TOC_240828_Sophi!$C:$O,13,FALSE)</f>
        <v>45537.34878472222</v>
      </c>
      <c r="V19" s="86">
        <v>45491</v>
      </c>
      <c r="W19" s="87">
        <v>0.50768518518518524</v>
      </c>
      <c r="X19" s="88">
        <v>0</v>
      </c>
      <c r="Y19" s="88" t="s">
        <v>65</v>
      </c>
      <c r="Z19" s="85">
        <v>-0.08</v>
      </c>
      <c r="AA19" s="85">
        <v>0.34</v>
      </c>
      <c r="AB19" s="85">
        <v>7.7</v>
      </c>
      <c r="AC19" s="85">
        <v>7.7000000000000002E-3</v>
      </c>
      <c r="AD19" s="85">
        <v>-0.89400000000000002</v>
      </c>
      <c r="AE19" s="85">
        <v>-1.52</v>
      </c>
      <c r="AF19" s="85">
        <v>-0.51</v>
      </c>
      <c r="AG19" s="85">
        <v>14</v>
      </c>
      <c r="AH19" s="85">
        <v>91</v>
      </c>
      <c r="AI19" s="85">
        <v>92.8</v>
      </c>
      <c r="AJ19" s="85">
        <v>12.65</v>
      </c>
      <c r="AK19" s="85">
        <v>290.60000000000002</v>
      </c>
      <c r="AL19" s="85">
        <v>-1.272</v>
      </c>
      <c r="AM19" s="85">
        <v>0.01</v>
      </c>
      <c r="AN19" s="85">
        <v>1.0000000000000001E-5</v>
      </c>
      <c r="AO19" s="85">
        <v>13.9</v>
      </c>
      <c r="AP19" s="85">
        <v>1.3899999999999999E-2</v>
      </c>
      <c r="AQ19" s="85">
        <v>-0.32</v>
      </c>
      <c r="AR19" s="85">
        <v>0.95</v>
      </c>
      <c r="AS19" s="85">
        <v>9</v>
      </c>
      <c r="AT19" s="85">
        <v>8.9999999999999993E-3</v>
      </c>
      <c r="AU19" s="85">
        <v>218.75</v>
      </c>
      <c r="AV19" s="85">
        <v>0</v>
      </c>
      <c r="AW19" s="85">
        <v>1.1930000000000001</v>
      </c>
      <c r="AX19" s="85">
        <v>6.65</v>
      </c>
      <c r="AY19" s="85">
        <v>-12.8</v>
      </c>
      <c r="AZ19" s="85">
        <v>1.825</v>
      </c>
      <c r="BA19" s="85">
        <v>-0.89800000000000002</v>
      </c>
      <c r="BB19" s="85">
        <v>5.37</v>
      </c>
      <c r="BC19" s="88"/>
      <c r="BD19" s="21" t="s">
        <v>13</v>
      </c>
      <c r="BE19" t="str">
        <f>VLOOKUP(BD19,[3]result_all!$E:$U,2,FALSE)</f>
        <v>3.21228E+14</v>
      </c>
      <c r="BF19">
        <f>VLOOKUP(BD19,[3]result_all!$E:$U,3,FALSE)</f>
        <v>4.6468676E-2</v>
      </c>
      <c r="BG19">
        <f>VLOOKUP(BD19,[3]result_all!$E:$U,4,FALSE)</f>
        <v>-5.4199999999999999E-19</v>
      </c>
      <c r="BH19" t="str">
        <f>VLOOKUP(BD19,[3]result_all!$E:$U,5,FALSE)</f>
        <v>1.35525271560688e-20</v>
      </c>
      <c r="BI19">
        <f>VLOOKUP(BD19,[3]result_all!$E:$U,6,FALSE)</f>
        <v>5.8510400000000003E-4</v>
      </c>
      <c r="BJ19">
        <f>VLOOKUP(BD19,[3]result_all!$E:$U,7,FALSE)</f>
        <v>1.0776536E-2</v>
      </c>
      <c r="BK19">
        <f>VLOOKUP(BD19,[3]result_all!$E:$U,8,FALSE)</f>
        <v>1</v>
      </c>
      <c r="BL19">
        <f>VLOOKUP(BD19,[3]result_all!$E:$U,9,FALSE)</f>
        <v>0.5</v>
      </c>
      <c r="BM19">
        <f>VLOOKUP(BD19,[3]result_all!$E:$U,10,FALSE)</f>
        <v>29.478571540000001</v>
      </c>
      <c r="BN19">
        <f>VLOOKUP(BD19,[3]result_all!$E:$U,11,FALSE)</f>
        <v>18.863654260000001</v>
      </c>
      <c r="BO19">
        <f>VLOOKUP(BD19,[3]result_all!$E:$U,12,FALSE)</f>
        <v>3.4131901070000001</v>
      </c>
      <c r="BP19">
        <f>VLOOKUP(BD19,[3]result_all!$E:$U,13,FALSE)</f>
        <v>-26.93</v>
      </c>
      <c r="BQ19">
        <f>VLOOKUP(BD19,[3]result_all!$E:$U,14,FALSE)</f>
        <v>1.1441758999999999E-2</v>
      </c>
      <c r="BR19">
        <f>VLOOKUP(BD19,[3]result_all!$E:$U,15,FALSE)</f>
        <v>1.0935218999999999E-2</v>
      </c>
      <c r="BS19">
        <f>VLOOKUP(BD19,[3]result_all!$E:$U,16,FALSE)</f>
        <v>1.1993518999999999E-2</v>
      </c>
      <c r="BT19">
        <f>VLOOKUP(BD19,[3]result_all!$E:$U,17,FALSE)</f>
        <v>1.0463218919999999</v>
      </c>
      <c r="BU19" s="109" t="s">
        <v>246</v>
      </c>
      <c r="BV19" t="str">
        <f>VLOOKUP(BU19,[3]result_all!$E:$U,2,FALSE)</f>
        <v>Inf</v>
      </c>
      <c r="BW19">
        <f>VLOOKUP(BU19,[3]result_all!$E:$U,3,FALSE)</f>
        <v>2.4018353999999999E-2</v>
      </c>
      <c r="BX19">
        <f>VLOOKUP(BU19,[4]result_all!$C:$S,4,FALSE)</f>
        <v>0</v>
      </c>
      <c r="BY19">
        <f>VLOOKUP(BU19,[4]result_all!$C:$S,5,FALSE)</f>
        <v>-5.42E-20</v>
      </c>
      <c r="BZ19">
        <f>VLOOKUP(BU19,[4]result_all!$C:$S,6,FALSE)</f>
        <v>1.3898739999999999E-3</v>
      </c>
      <c r="CA19">
        <f>VLOOKUP(BU19,[4]result_all!$C:$S,7,FALSE)</f>
        <v>5.0389290000000002E-3</v>
      </c>
      <c r="CB19" t="str">
        <f>VLOOKUP(BU19,[4]result_all!$C:$S,8,FALSE)</f>
        <v>4.3986E+14</v>
      </c>
      <c r="CC19">
        <f>VLOOKUP(BU19,[4]result_all!$C:$S,9,FALSE)</f>
        <v>0.5</v>
      </c>
      <c r="CD19">
        <f>VLOOKUP(BU19,[4]result_all!$C:$S,10,FALSE)</f>
        <v>15.88454773</v>
      </c>
      <c r="CE19">
        <f>VLOOKUP(BU19,[4]result_all!$C:$S,11,FALSE)</f>
        <v>10.01295575</v>
      </c>
      <c r="CF19">
        <f>VLOOKUP(BU19,[4]result_all!$C:$S,12,FALSE)</f>
        <v>3.6308032419999998</v>
      </c>
      <c r="CG19">
        <f>VLOOKUP(BU19,[4]result_all!$C:$S,13,FALSE)</f>
        <v>-28.866666670000001</v>
      </c>
      <c r="CH19">
        <f>VLOOKUP(BU19,[4]result_all!$C:$S,14,FALSE)</f>
        <v>1.1435938999999999E-2</v>
      </c>
      <c r="CI19">
        <f>VLOOKUP(BU19,[4]result_all!$C:$S,15,FALSE)</f>
        <v>1.2215946E-2</v>
      </c>
      <c r="CJ19">
        <f>VLOOKUP(BU19,[4]result_all!$C:$S,16,FALSE)</f>
        <v>1.2758864E-2</v>
      </c>
      <c r="CK19">
        <f>VLOOKUP(BU19,[4]result_all!$C:$S,17,FALSE)</f>
        <v>0.93614842399999998</v>
      </c>
      <c r="CL19" s="27" t="s">
        <v>13</v>
      </c>
      <c r="CM19">
        <f>VLOOKUP(CL19, [2]Tabelle1!$E:$M, 2, FALSE)</f>
        <v>0.26823048585021703</v>
      </c>
      <c r="CN19">
        <f>VLOOKUP(CL19, [2]Tabelle1!$E:$M, 3, FALSE)</f>
        <v>0.20438682842214201</v>
      </c>
      <c r="CO19">
        <f>VLOOKUP(CL19, [2]Tabelle1!$E:$M, 4, FALSE)</f>
        <v>2.92218819327855E-2</v>
      </c>
      <c r="CP19">
        <f>VLOOKUP(CL19, [2]Tabelle1!$E:$M, 5, FALSE)</f>
        <v>8.9194661576120896E-2</v>
      </c>
      <c r="CQ19">
        <f>VLOOKUP(CL19, [2]Tabelle1!$E:$M, 6, FALSE)</f>
        <v>0</v>
      </c>
      <c r="CR19" s="63">
        <f>VLOOKUP(CL19, [2]Tabelle1!$E:$O, 7, FALSE)</f>
        <v>0.45383269049450287</v>
      </c>
      <c r="CS19" s="63">
        <f>VLOOKUP(CL19, [2]Tabelle1!$E:$O, 8, FALSE)</f>
        <v>0.34581238575638951</v>
      </c>
      <c r="CT19" s="63">
        <f>VLOOKUP(CL19, [2]Tabelle1!$E:$O, 9, FALSE)</f>
        <v>4.9441976205025079E-2</v>
      </c>
      <c r="CU19" s="63">
        <f>VLOOKUP(CL19, [2]Tabelle1!$E:$O, 10, FALSE)</f>
        <v>0.15091294754408263</v>
      </c>
      <c r="CV19" s="63">
        <f>VLOOKUP(CL19, [2]Tabelle1!$E:$O, 11, FALSE)</f>
        <v>0</v>
      </c>
      <c r="CW19" s="147" t="s">
        <v>246</v>
      </c>
      <c r="CX19">
        <f>VLOOKUP(CW19, [2]Tabelle1!$E:$M, 2, FALSE)</f>
        <v>0.15482714907685199</v>
      </c>
      <c r="CY19">
        <f>VLOOKUP(CW19, [2]Tabelle1!$E:$M, 3, FALSE)</f>
        <v>0.12203231320209799</v>
      </c>
      <c r="CZ19">
        <f>VLOOKUP(CW19, [2]Tabelle1!$E:$M, 4, FALSE)</f>
        <v>2.50795593434909E-2</v>
      </c>
      <c r="DA19">
        <f>VLOOKUP(CW19, [2]Tabelle1!$E:$M, 5, FALSE)</f>
        <v>4.4866843817041001E-2</v>
      </c>
      <c r="DB19">
        <f>VLOOKUP(CW19, [2]Tabelle1!$E:$M, 6, FALSE)</f>
        <v>0</v>
      </c>
      <c r="DC19" s="149">
        <f>VLOOKUP(CW19, [2]Tabelle1!$E:$O, 2, FALSE)</f>
        <v>0.15482714907685199</v>
      </c>
      <c r="DD19" s="149">
        <f>VLOOKUP(CW19, [2]Tabelle1!$E:$O, 8, FALSE)</f>
        <v>0.35187499798325306</v>
      </c>
      <c r="DE19" s="149">
        <f>VLOOKUP(CW19, [2]Tabelle1!$E:$O, 9, FALSE)</f>
        <v>7.2315845384302829E-2</v>
      </c>
      <c r="DF19" s="149">
        <f>VLOOKUP(CW19, [2]Tabelle1!$E:$O, 10, FALSE)</f>
        <v>0.12937164070216781</v>
      </c>
      <c r="DG19" s="149">
        <f>VLOOKUP(CW19, [2]Tabelle1!$E:$O, 11, FALSE)</f>
        <v>0</v>
      </c>
      <c r="DH19" s="17">
        <v>3054</v>
      </c>
      <c r="DI19">
        <v>2024</v>
      </c>
      <c r="DJ19">
        <v>7</v>
      </c>
      <c r="DK19">
        <v>18</v>
      </c>
      <c r="DL19">
        <v>10</v>
      </c>
      <c r="DM19">
        <v>8.3999996185302734</v>
      </c>
      <c r="DN19">
        <v>8.5</v>
      </c>
      <c r="DO19">
        <v>7.6999998092651367</v>
      </c>
      <c r="DR19">
        <v>72</v>
      </c>
      <c r="DS19" t="s">
        <v>79</v>
      </c>
      <c r="DT19">
        <v>5</v>
      </c>
      <c r="DU19" s="39">
        <v>5.5999999046325684</v>
      </c>
      <c r="DV19" s="39">
        <v>6.6999998092651367</v>
      </c>
      <c r="DW19" s="39"/>
      <c r="DX19" s="209">
        <v>0.60000002384185791</v>
      </c>
    </row>
    <row r="20" spans="1:128" x14ac:dyDescent="0.35">
      <c r="A20" t="s">
        <v>65</v>
      </c>
      <c r="B20" s="59">
        <v>1</v>
      </c>
      <c r="C20" s="120" t="s">
        <v>14</v>
      </c>
      <c r="D20" s="1">
        <v>4</v>
      </c>
      <c r="E20" s="1" t="s">
        <v>76</v>
      </c>
      <c r="F20" s="61" t="str">
        <f t="shared" si="0"/>
        <v>A</v>
      </c>
      <c r="G20" s="1">
        <v>17</v>
      </c>
      <c r="H20" s="14">
        <v>45490</v>
      </c>
      <c r="I20" s="69">
        <v>0.6333333333333333</v>
      </c>
      <c r="J20" s="41">
        <v>2885</v>
      </c>
      <c r="K20" s="62">
        <f>VLOOKUP(C20,[1]TOC_240823_F3!$C:$J,8,FALSE)</f>
        <v>0.2203</v>
      </c>
      <c r="L20">
        <f>AVERAGE(K20:K21)</f>
        <v>0.159665</v>
      </c>
      <c r="M20" s="125" t="str">
        <f t="shared" si="2"/>
        <v>H_WJ04_1_BDOC_NM_A</v>
      </c>
      <c r="N20">
        <f>VLOOKUP(M20,[2]TOC_240828_Sophia!$C:$I,7,FALSE)</f>
        <v>8.0329999999999999E-2</v>
      </c>
      <c r="O20">
        <f>AVERAGE(N20:N21)</f>
        <v>8.9260000000000006E-2</v>
      </c>
      <c r="P20">
        <f>L20-O20</f>
        <v>7.0404999999999995E-2</v>
      </c>
      <c r="Q20" s="3">
        <f>100-((1-(P20/L20))*100)</f>
        <v>44.095449848119493</v>
      </c>
      <c r="R20" s="64">
        <f>VLOOKUP(C20,[1]TOC_240823_F3!$C:$O,13,FALSE)</f>
        <v>45527</v>
      </c>
      <c r="S20" s="40">
        <f>VLOOKUP(M20,[2]TOC_240828_Sophi!$C:$O,13,FALSE)</f>
        <v>45533.375856481478</v>
      </c>
      <c r="V20" s="90">
        <v>45490</v>
      </c>
      <c r="W20" s="91">
        <v>0.73243055555555558</v>
      </c>
      <c r="X20" s="92">
        <v>0</v>
      </c>
      <c r="Y20" s="92" t="s">
        <v>65</v>
      </c>
      <c r="Z20" s="92">
        <v>-7.0000000000000007E-2</v>
      </c>
      <c r="AA20" s="92">
        <v>0.37</v>
      </c>
      <c r="AB20" s="92">
        <v>9.1</v>
      </c>
      <c r="AC20" s="92">
        <v>9.1000000000000004E-3</v>
      </c>
      <c r="AD20" s="92">
        <v>-0.83199999999999996</v>
      </c>
      <c r="AE20" s="92">
        <v>-1.52</v>
      </c>
      <c r="AF20" s="92">
        <v>-0.51</v>
      </c>
      <c r="AG20" s="92">
        <v>16.5</v>
      </c>
      <c r="AH20" s="92">
        <v>91.4</v>
      </c>
      <c r="AI20" s="92">
        <v>93.2</v>
      </c>
      <c r="AJ20" s="92">
        <v>12.65</v>
      </c>
      <c r="AK20" s="92">
        <v>286.8</v>
      </c>
      <c r="AL20" s="92">
        <v>-1.1830000000000001</v>
      </c>
      <c r="AM20" s="92">
        <v>0.01</v>
      </c>
      <c r="AN20" s="92">
        <v>1.0000000000000001E-5</v>
      </c>
      <c r="AO20" s="92">
        <v>16.3</v>
      </c>
      <c r="AP20" s="92">
        <v>1.6299999999999999E-2</v>
      </c>
      <c r="AQ20" s="92">
        <v>-0.15</v>
      </c>
      <c r="AR20" s="92">
        <v>1.1200000000000001</v>
      </c>
      <c r="AS20" s="92">
        <v>11</v>
      </c>
      <c r="AT20" s="92">
        <v>1.0999999999999999E-2</v>
      </c>
      <c r="AU20" s="92">
        <v>249.54</v>
      </c>
      <c r="AV20" s="92">
        <v>0</v>
      </c>
      <c r="AW20" s="92">
        <v>1.1930000000000001</v>
      </c>
      <c r="AX20" s="92">
        <v>6.72</v>
      </c>
      <c r="AY20" s="92">
        <v>-16.399999999999999</v>
      </c>
      <c r="AZ20" s="92">
        <v>1.992</v>
      </c>
      <c r="BA20" s="92">
        <v>-0.77900000000000003</v>
      </c>
      <c r="BB20" s="92">
        <v>5.4</v>
      </c>
      <c r="BD20" s="21" t="s">
        <v>14</v>
      </c>
      <c r="BE20" t="str">
        <f>VLOOKUP(BD20,[3]result_all!$E:$U,2,FALSE)</f>
        <v>Inf</v>
      </c>
      <c r="BF20">
        <f>VLOOKUP(BD20,[3]result_all!$E:$U,3,FALSE)</f>
        <v>0.30372754600000001</v>
      </c>
      <c r="BG20">
        <f>VLOOKUP(BD20,[3]result_all!$E:$U,4,FALSE)</f>
        <v>6.5728110000000006E-2</v>
      </c>
      <c r="BH20">
        <f>VLOOKUP(BD20,[3]result_all!$E:$U,5,FALSE)</f>
        <v>-2.08E-17</v>
      </c>
      <c r="BI20">
        <f>VLOOKUP(BD20,[3]result_all!$E:$U,6,FALSE)</f>
        <v>3.3096792E-2</v>
      </c>
      <c r="BJ20">
        <f>VLOOKUP(BD20,[3]result_all!$E:$U,7,FALSE)</f>
        <v>4.6221309000000002E-2</v>
      </c>
      <c r="BK20">
        <f>VLOOKUP(BD20,[3]result_all!$E:$U,8,FALSE)</f>
        <v>66.905339299999994</v>
      </c>
      <c r="BL20">
        <f>VLOOKUP(BD20,[3]result_all!$E:$U,9,FALSE)</f>
        <v>1.0375596000000001E-2</v>
      </c>
      <c r="BM20">
        <f>VLOOKUP(BD20,[3]result_all!$E:$U,10,FALSE)</f>
        <v>65.268419159999993</v>
      </c>
      <c r="BN20">
        <f>VLOOKUP(BD20,[3]result_all!$E:$U,11,FALSE)</f>
        <v>44.360946519999999</v>
      </c>
      <c r="BO20">
        <f>VLOOKUP(BD20,[3]result_all!$E:$U,12,FALSE)</f>
        <v>2.9366904379999998</v>
      </c>
      <c r="BP20">
        <f>VLOOKUP(BD20,[3]result_all!$E:$U,13,FALSE)</f>
        <v>29.875</v>
      </c>
      <c r="BQ20">
        <f>VLOOKUP(BD20,[3]result_all!$E:$U,14,FALSE)</f>
        <v>9.6126479999999997E-3</v>
      </c>
      <c r="BR20">
        <f>VLOOKUP(BD20,[3]result_all!$E:$U,15,FALSE)</f>
        <v>9.8262179999999994E-3</v>
      </c>
      <c r="BS20">
        <f>VLOOKUP(BD20,[3]result_all!$E:$U,16,FALSE)</f>
        <v>1.0732973E-2</v>
      </c>
      <c r="BT20">
        <f>VLOOKUP(BD20,[3]result_all!$E:$U,17,FALSE)</f>
        <v>0.97826522000000005</v>
      </c>
      <c r="BU20" s="109" t="s">
        <v>247</v>
      </c>
      <c r="BV20">
        <f>VLOOKUP(BU20,[3]result_all!$E:$U,2,FALSE)</f>
        <v>-2698990000000000</v>
      </c>
      <c r="BW20">
        <f>VLOOKUP(BU20,[3]result_all!$E:$U,3,FALSE)</f>
        <v>6.1143562999999998E-2</v>
      </c>
      <c r="BX20">
        <f>VLOOKUP(BU20,[4]result_all!$C:$S,4,FALSE)</f>
        <v>0</v>
      </c>
      <c r="BY20">
        <f>VLOOKUP(BU20,[4]result_all!$C:$S,5,FALSE)</f>
        <v>-2.1699999999999998E-19</v>
      </c>
      <c r="BZ20">
        <f>VLOOKUP(BU20,[4]result_all!$C:$S,6,FALSE)</f>
        <v>6.2725669999999997E-3</v>
      </c>
      <c r="CA20">
        <f>VLOOKUP(BU20,[4]result_all!$C:$S,7,FALSE)</f>
        <v>2.1280352999999998E-2</v>
      </c>
      <c r="CB20">
        <f>VLOOKUP(BU20,[4]result_all!$C:$S,8,FALSE)</f>
        <v>103.42253530000001</v>
      </c>
      <c r="CC20">
        <f>VLOOKUP(BU20,[4]result_all!$C:$S,9,FALSE)</f>
        <v>0.5</v>
      </c>
      <c r="CD20">
        <f>VLOOKUP(BU20,[4]result_all!$C:$S,10,FALSE)</f>
        <v>31.86668122</v>
      </c>
      <c r="CE20">
        <f>VLOOKUP(BU20,[4]result_all!$C:$S,11,FALSE)</f>
        <v>19.98534214</v>
      </c>
      <c r="CF20">
        <f>VLOOKUP(BU20,[4]result_all!$C:$S,12,FALSE)</f>
        <v>3.6411518580000002</v>
      </c>
      <c r="CG20">
        <f>VLOOKUP(BU20,[4]result_all!$C:$S,13,FALSE)</f>
        <v>-17.729729729999999</v>
      </c>
      <c r="CH20">
        <f>VLOOKUP(BU20,[4]result_all!$C:$S,14,FALSE)</f>
        <v>1.1670553E-2</v>
      </c>
      <c r="CI20">
        <f>VLOOKUP(BU20,[4]result_all!$C:$S,15,FALSE)</f>
        <v>1.1755106E-2</v>
      </c>
      <c r="CJ20">
        <f>VLOOKUP(BU20,[4]result_all!$C:$S,16,FALSE)</f>
        <v>1.2815109E-2</v>
      </c>
      <c r="CK20">
        <f>VLOOKUP(BU20,[4]result_all!$C:$S,17,FALSE)</f>
        <v>0.99280716499999999</v>
      </c>
      <c r="CL20" s="27" t="s">
        <v>14</v>
      </c>
      <c r="CM20">
        <f>VLOOKUP(CL20, [2]Tabelle1!$E:$M, 2, FALSE)</f>
        <v>0.88134618024702505</v>
      </c>
      <c r="CN20">
        <f>VLOOKUP(CL20, [2]Tabelle1!$E:$M, 3, FALSE)</f>
        <v>0.60045723709793597</v>
      </c>
      <c r="CO20">
        <f>VLOOKUP(CL20, [2]Tabelle1!$E:$M, 4, FALSE)</f>
        <v>0.50501491953128896</v>
      </c>
      <c r="CP20">
        <f>VLOOKUP(CL20, [2]Tabelle1!$E:$M, 5, FALSE)</f>
        <v>0.249707225055214</v>
      </c>
      <c r="CQ20">
        <f>VLOOKUP(CL20, [2]Tabelle1!$E:$M, 6, FALSE)</f>
        <v>0</v>
      </c>
      <c r="CR20" s="63">
        <f>VLOOKUP(CL20, [2]Tabelle1!$E:$O, 7, FALSE)</f>
        <v>0.39406935259255177</v>
      </c>
      <c r="CS20" s="63">
        <f>VLOOKUP(CL20, [2]Tabelle1!$E:$O, 8, FALSE)</f>
        <v>0.26847769921278297</v>
      </c>
      <c r="CT20" s="63">
        <f>VLOOKUP(CL20, [2]Tabelle1!$E:$O, 9, FALSE)</f>
        <v>0.22580333000762037</v>
      </c>
      <c r="CU20" s="63">
        <f>VLOOKUP(CL20, [2]Tabelle1!$E:$O, 10, FALSE)</f>
        <v>0.11164961818704491</v>
      </c>
      <c r="CV20" s="63">
        <f>VLOOKUP(CL20, [2]Tabelle1!$E:$O, 11, FALSE)</f>
        <v>0</v>
      </c>
      <c r="CW20" s="147" t="s">
        <v>247</v>
      </c>
      <c r="CX20">
        <f>VLOOKUP(CW20, [2]Tabelle1!$E:$M, 2, FALSE)</f>
        <v>0.35554141472176498</v>
      </c>
      <c r="CY20">
        <f>VLOOKUP(CW20, [2]Tabelle1!$E:$M, 3, FALSE)</f>
        <v>0.28073261247949</v>
      </c>
      <c r="CZ20">
        <f>VLOOKUP(CW20, [2]Tabelle1!$E:$M, 4, FALSE)</f>
        <v>0.15910737384760801</v>
      </c>
      <c r="DA20">
        <f>VLOOKUP(CW20, [2]Tabelle1!$E:$M, 5, FALSE)</f>
        <v>0.115906850067807</v>
      </c>
      <c r="DB20">
        <f>VLOOKUP(CW20, [2]Tabelle1!$E:$M, 6, FALSE)</f>
        <v>0</v>
      </c>
      <c r="DC20" s="149">
        <f>VLOOKUP(CW20, [2]Tabelle1!$E:$O, 2, FALSE)</f>
        <v>0.35554141472176498</v>
      </c>
      <c r="DD20" s="149">
        <f>VLOOKUP(CW20, [2]Tabelle1!$E:$O, 8, FALSE)</f>
        <v>0.30806126616412227</v>
      </c>
      <c r="DE20" s="149">
        <f>VLOOKUP(CW20, [2]Tabelle1!$E:$O, 9, FALSE)</f>
        <v>0.17459609915154922</v>
      </c>
      <c r="DF20" s="149">
        <f>VLOOKUP(CW20, [2]Tabelle1!$E:$O, 10, FALSE)</f>
        <v>0.12719010689074245</v>
      </c>
      <c r="DG20" s="149">
        <f>VLOOKUP(CW20, [2]Tabelle1!$E:$O, 11, FALSE)</f>
        <v>0</v>
      </c>
      <c r="DH20" s="17">
        <v>3054</v>
      </c>
      <c r="DI20">
        <v>2024</v>
      </c>
      <c r="DJ20">
        <v>7</v>
      </c>
      <c r="DK20">
        <v>17</v>
      </c>
      <c r="DL20">
        <v>16</v>
      </c>
      <c r="DM20">
        <v>11.19999980926514</v>
      </c>
      <c r="DN20">
        <v>11.30000019073486</v>
      </c>
      <c r="DO20">
        <v>10.69999980926514</v>
      </c>
      <c r="DR20">
        <v>68</v>
      </c>
      <c r="DS20" t="s">
        <v>79</v>
      </c>
      <c r="DT20">
        <v>6.8000001907348633</v>
      </c>
      <c r="DU20" s="39">
        <v>6.8000001907348633</v>
      </c>
      <c r="DV20" s="39">
        <v>9.3000001907348633</v>
      </c>
      <c r="DW20" s="39"/>
      <c r="DX20" s="209">
        <v>0</v>
      </c>
    </row>
    <row r="21" spans="1:128" x14ac:dyDescent="0.35">
      <c r="A21" t="s">
        <v>65</v>
      </c>
      <c r="B21" s="59">
        <v>1</v>
      </c>
      <c r="C21" s="120" t="s">
        <v>15</v>
      </c>
      <c r="D21" s="1">
        <v>4</v>
      </c>
      <c r="E21" s="1" t="s">
        <v>76</v>
      </c>
      <c r="F21" s="61" t="str">
        <f t="shared" si="0"/>
        <v>B</v>
      </c>
      <c r="G21" s="1">
        <v>17</v>
      </c>
      <c r="H21" s="14">
        <v>45490</v>
      </c>
      <c r="I21" s="69">
        <v>0.6333333333333333</v>
      </c>
      <c r="J21" s="41">
        <v>2885</v>
      </c>
      <c r="K21" s="62">
        <f>VLOOKUP(C21,[1]TOC_240823_F3!$C:$J,8,FALSE)</f>
        <v>9.9030000000000007E-2</v>
      </c>
      <c r="M21" s="125" t="str">
        <f t="shared" si="2"/>
        <v>H_WJ04_1_BDOC_NM_B</v>
      </c>
      <c r="N21">
        <f>VLOOKUP(M21,[2]TOC_240828_Sophia!$C:$I,7,FALSE)</f>
        <v>9.819E-2</v>
      </c>
      <c r="R21" s="64">
        <f>VLOOKUP(C21,[1]TOC_240823_F3!$C:$O,13,FALSE)</f>
        <v>45719</v>
      </c>
      <c r="S21" s="40">
        <f>VLOOKUP(M21,[2]TOC_240828_Sophi!$C:$O,13,FALSE)</f>
        <v>45533.375856481478</v>
      </c>
      <c r="V21" s="90">
        <v>45490</v>
      </c>
      <c r="W21" s="91">
        <v>0.73243055555555558</v>
      </c>
      <c r="X21" s="92">
        <v>0</v>
      </c>
      <c r="Y21" s="92" t="s">
        <v>65</v>
      </c>
      <c r="Z21" s="92">
        <v>-7.0000000000000007E-2</v>
      </c>
      <c r="AA21" s="92">
        <v>0.37</v>
      </c>
      <c r="AB21" s="92">
        <v>9.1</v>
      </c>
      <c r="AC21" s="92">
        <v>9.1000000000000004E-3</v>
      </c>
      <c r="AD21" s="92">
        <v>-0.83199999999999996</v>
      </c>
      <c r="AE21" s="92">
        <v>-1.52</v>
      </c>
      <c r="AF21" s="92">
        <v>-0.51</v>
      </c>
      <c r="AG21" s="92">
        <v>16.5</v>
      </c>
      <c r="AH21" s="92">
        <v>91.4</v>
      </c>
      <c r="AI21" s="92">
        <v>93.2</v>
      </c>
      <c r="AJ21" s="92">
        <v>12.65</v>
      </c>
      <c r="AK21" s="92">
        <v>286.8</v>
      </c>
      <c r="AL21" s="92">
        <v>-1.1830000000000001</v>
      </c>
      <c r="AM21" s="92">
        <v>0.01</v>
      </c>
      <c r="AN21" s="92">
        <v>1.0000000000000001E-5</v>
      </c>
      <c r="AO21" s="92">
        <v>16.3</v>
      </c>
      <c r="AP21" s="92">
        <v>1.6299999999999999E-2</v>
      </c>
      <c r="AQ21" s="92">
        <v>-0.15</v>
      </c>
      <c r="AR21" s="92">
        <v>1.1200000000000001</v>
      </c>
      <c r="AS21" s="92">
        <v>11</v>
      </c>
      <c r="AT21" s="92">
        <v>1.0999999999999999E-2</v>
      </c>
      <c r="AU21" s="92">
        <v>249.54</v>
      </c>
      <c r="AV21" s="92">
        <v>0</v>
      </c>
      <c r="AW21" s="92">
        <v>1.1930000000000001</v>
      </c>
      <c r="AX21" s="92">
        <v>6.72</v>
      </c>
      <c r="AY21" s="92">
        <v>-16.399999999999999</v>
      </c>
      <c r="AZ21" s="92">
        <v>1.992</v>
      </c>
      <c r="BA21" s="92">
        <v>-0.77900000000000003</v>
      </c>
      <c r="BB21" s="92">
        <v>5.4</v>
      </c>
      <c r="BD21" s="21" t="s">
        <v>15</v>
      </c>
      <c r="BE21">
        <f>VLOOKUP(BD21,[3]result_all!$E:$U,2,FALSE)</f>
        <v>0</v>
      </c>
      <c r="BF21">
        <f>VLOOKUP(BD21,[3]result_all!$E:$U,3,FALSE)</f>
        <v>4.5076594999999997E-2</v>
      </c>
      <c r="BG21">
        <f>VLOOKUP(BD21,[3]result_all!$E:$U,4,FALSE)</f>
        <v>-3.25E-19</v>
      </c>
      <c r="BH21">
        <f>VLOOKUP(BD21,[3]result_all!$E:$U,5,FALSE)</f>
        <v>-2.71E-20</v>
      </c>
      <c r="BI21">
        <f>VLOOKUP(BD21,[3]result_all!$E:$U,6,FALSE)</f>
        <v>1.3924900000000001E-4</v>
      </c>
      <c r="BJ21">
        <f>VLOOKUP(BD21,[3]result_all!$E:$U,7,FALSE)</f>
        <v>1.3229060000000001E-2</v>
      </c>
      <c r="BK21">
        <f>VLOOKUP(BD21,[3]result_all!$E:$U,8,FALSE)</f>
        <v>0</v>
      </c>
      <c r="BL21">
        <f>VLOOKUP(BD21,[3]result_all!$E:$U,9,FALSE)</f>
        <v>0.5</v>
      </c>
      <c r="BM21">
        <f>VLOOKUP(BD21,[3]result_all!$E:$U,10,FALSE)</f>
        <v>31.163844529999999</v>
      </c>
      <c r="BN21">
        <f>VLOOKUP(BD21,[3]result_all!$E:$U,11,FALSE)</f>
        <v>20.733134060000001</v>
      </c>
      <c r="BO21">
        <f>VLOOKUP(BD21,[3]result_all!$E:$U,12,FALSE)</f>
        <v>3.0068707059999999</v>
      </c>
      <c r="BP21">
        <f>VLOOKUP(BD21,[3]result_all!$E:$U,13,FALSE)</f>
        <v>-314</v>
      </c>
      <c r="BQ21">
        <f>VLOOKUP(BD21,[3]result_all!$E:$U,14,FALSE)</f>
        <v>1.0366614E-2</v>
      </c>
      <c r="BR21">
        <f>VLOOKUP(BD21,[3]result_all!$E:$U,15,FALSE)</f>
        <v>9.6823480000000003E-3</v>
      </c>
      <c r="BS21">
        <f>VLOOKUP(BD21,[3]result_all!$E:$U,16,FALSE)</f>
        <v>1.0759843999999999E-2</v>
      </c>
      <c r="BT21">
        <f>VLOOKUP(BD21,[3]result_all!$E:$U,17,FALSE)</f>
        <v>1.0706715449999999</v>
      </c>
      <c r="BU21" s="109" t="s">
        <v>248</v>
      </c>
      <c r="BV21" t="str">
        <f>VLOOKUP(BU21,[3]result_all!$E:$U,2,FALSE)</f>
        <v>Inf</v>
      </c>
      <c r="BW21">
        <f>VLOOKUP(BU21,[3]result_all!$E:$U,3,FALSE)</f>
        <v>0.27176804700000001</v>
      </c>
      <c r="BX21">
        <f>VLOOKUP(BU21,[4]result_all!$C:$S,4,FALSE)</f>
        <v>6.2865817000000004E-2</v>
      </c>
      <c r="BY21" t="str">
        <f>VLOOKUP(BU21,[4]result_all!$C:$S,5,FALSE)</f>
        <v>6.94E-18</v>
      </c>
      <c r="BZ21">
        <f>VLOOKUP(BU21,[4]result_all!$C:$S,6,FALSE)</f>
        <v>2.7525787999999999E-2</v>
      </c>
      <c r="CA21">
        <f>VLOOKUP(BU21,[4]result_all!$C:$S,7,FALSE)</f>
        <v>3.8063551000000001E-2</v>
      </c>
      <c r="CB21">
        <f>VLOOKUP(BU21,[4]result_all!$C:$S,8,FALSE)</f>
        <v>0.94741788900000001</v>
      </c>
      <c r="CC21">
        <f>VLOOKUP(BU21,[4]result_all!$C:$S,9,FALSE)</f>
        <v>-8.2700000000000003E-16</v>
      </c>
      <c r="CD21">
        <f>VLOOKUP(BU21,[4]result_all!$C:$S,10,FALSE)</f>
        <v>59.004291240000001</v>
      </c>
      <c r="CE21">
        <f>VLOOKUP(BU21,[4]result_all!$C:$S,11,FALSE)</f>
        <v>37.636301580000001</v>
      </c>
      <c r="CF21">
        <f>VLOOKUP(BU21,[4]result_all!$C:$S,12,FALSE)</f>
        <v>3.4591127400000001</v>
      </c>
      <c r="CG21">
        <f>VLOOKUP(BU21,[4]result_all!$C:$S,13,FALSE)</f>
        <v>102.83018869999999</v>
      </c>
      <c r="CH21">
        <f>VLOOKUP(BU21,[4]result_all!$C:$S,14,FALSE)</f>
        <v>1.1376048999999999E-2</v>
      </c>
      <c r="CI21">
        <f>VLOOKUP(BU21,[4]result_all!$C:$S,15,FALSE)</f>
        <v>1.0974139000000001E-2</v>
      </c>
      <c r="CJ21">
        <f>VLOOKUP(BU21,[4]result_all!$C:$S,16,FALSE)</f>
        <v>1.2280889E-2</v>
      </c>
      <c r="CK21">
        <f>VLOOKUP(BU21,[4]result_all!$C:$S,17,FALSE)</f>
        <v>1.036623434</v>
      </c>
      <c r="CL21" s="27" t="s">
        <v>15</v>
      </c>
      <c r="CM21">
        <f>VLOOKUP(CL21, [2]Tabelle1!$E:$M, 2, FALSE)</f>
        <v>0.29370489518599802</v>
      </c>
      <c r="CN21">
        <f>VLOOKUP(CL21, [2]Tabelle1!$E:$M, 3, FALSE)</f>
        <v>0.225642619310371</v>
      </c>
      <c r="CO21">
        <f>VLOOKUP(CL21, [2]Tabelle1!$E:$M, 4, FALSE)</f>
        <v>3.6230549390050298E-2</v>
      </c>
      <c r="CP21">
        <f>VLOOKUP(CL21, [2]Tabelle1!$E:$M, 5, FALSE)</f>
        <v>0.105061627476352</v>
      </c>
      <c r="CQ21">
        <f>VLOOKUP(CL21, [2]Tabelle1!$E:$M, 6, FALSE)</f>
        <v>0</v>
      </c>
      <c r="CR21" s="63">
        <f>VLOOKUP(CL21, [2]Tabelle1!$E:$O, 7, FALSE)</f>
        <v>0.44457652034218809</v>
      </c>
      <c r="CS21" s="63">
        <f>VLOOKUP(CL21, [2]Tabelle1!$E:$O, 8, FALSE)</f>
        <v>0.34155171458880113</v>
      </c>
      <c r="CT21" s="63">
        <f>VLOOKUP(CL21, [2]Tabelle1!$E:$O, 9, FALSE)</f>
        <v>5.484161769831556E-2</v>
      </c>
      <c r="CU21" s="63">
        <f>VLOOKUP(CL21, [2]Tabelle1!$E:$O, 10, FALSE)</f>
        <v>0.15903014737069499</v>
      </c>
      <c r="CV21" s="63">
        <f>VLOOKUP(CL21, [2]Tabelle1!$E:$O, 11, FALSE)</f>
        <v>0</v>
      </c>
      <c r="CW21" s="147" t="s">
        <v>248</v>
      </c>
      <c r="CX21">
        <f>VLOOKUP(CW21, [2]Tabelle1!$E:$M, 2, FALSE)</f>
        <v>0.75525312933002997</v>
      </c>
      <c r="CY21">
        <f>VLOOKUP(CW21, [2]Tabelle1!$E:$M, 3, FALSE)</f>
        <v>0.51278585092288598</v>
      </c>
      <c r="CZ21">
        <f>VLOOKUP(CW21, [2]Tabelle1!$E:$M, 4, FALSE)</f>
        <v>0.49529074078285901</v>
      </c>
      <c r="DA21">
        <f>VLOOKUP(CW21, [2]Tabelle1!$E:$M, 5, FALSE)</f>
        <v>0.21640079149986299</v>
      </c>
      <c r="DB21">
        <f>VLOOKUP(CW21, [2]Tabelle1!$E:$M, 6, FALSE)</f>
        <v>0</v>
      </c>
      <c r="DC21" s="149">
        <f>VLOOKUP(CW21, [2]Tabelle1!$E:$O, 2, FALSE)</f>
        <v>0.75525312933002997</v>
      </c>
      <c r="DD21" s="149">
        <f>VLOOKUP(CW21, [2]Tabelle1!$E:$O, 8, FALSE)</f>
        <v>0.25901800658015323</v>
      </c>
      <c r="DE21" s="149">
        <f>VLOOKUP(CW21, [2]Tabelle1!$E:$O, 9, FALSE)</f>
        <v>0.25018088959415535</v>
      </c>
      <c r="DF21" s="149">
        <f>VLOOKUP(CW21, [2]Tabelle1!$E:$O, 10, FALSE)</f>
        <v>0.10930820640971835</v>
      </c>
      <c r="DG21" s="149">
        <f>VLOOKUP(CW21, [2]Tabelle1!$E:$O, 11, FALSE)</f>
        <v>0</v>
      </c>
      <c r="DH21" s="17">
        <v>3054</v>
      </c>
      <c r="DI21">
        <v>2024</v>
      </c>
      <c r="DJ21">
        <v>7</v>
      </c>
      <c r="DK21">
        <v>17</v>
      </c>
      <c r="DL21">
        <v>16</v>
      </c>
      <c r="DM21">
        <v>11.19999980926514</v>
      </c>
      <c r="DN21">
        <v>11.30000019073486</v>
      </c>
      <c r="DO21">
        <v>10.69999980926514</v>
      </c>
      <c r="DR21">
        <v>68</v>
      </c>
      <c r="DS21" t="s">
        <v>79</v>
      </c>
      <c r="DT21">
        <v>6.8000001907348633</v>
      </c>
      <c r="DU21" s="39">
        <v>6.8000001907348633</v>
      </c>
      <c r="DV21" s="39">
        <v>9.3000001907348633</v>
      </c>
      <c r="DW21" s="39"/>
      <c r="DX21" s="209">
        <v>0</v>
      </c>
    </row>
    <row r="22" spans="1:128" x14ac:dyDescent="0.35">
      <c r="A22" t="s">
        <v>65</v>
      </c>
      <c r="B22" s="59">
        <v>1</v>
      </c>
      <c r="C22" s="120" t="s">
        <v>16</v>
      </c>
      <c r="D22" s="1">
        <v>5</v>
      </c>
      <c r="E22" s="1" t="s">
        <v>75</v>
      </c>
      <c r="F22" s="61" t="str">
        <f t="shared" si="0"/>
        <v>A</v>
      </c>
      <c r="G22" s="1">
        <v>18</v>
      </c>
      <c r="H22" s="14">
        <v>45491</v>
      </c>
      <c r="I22" s="69">
        <v>0.42881944444444442</v>
      </c>
      <c r="J22" s="41">
        <v>4700</v>
      </c>
      <c r="K22" s="62">
        <f>VLOOKUP(C22,[1]TOC_240823_F3!$C:$J,8,FALSE)</f>
        <v>0.1234</v>
      </c>
      <c r="L22">
        <f>AVERAGE(K22:K23)</f>
        <v>0.10450999999999999</v>
      </c>
      <c r="M22" s="125" t="str">
        <f t="shared" si="2"/>
        <v>H_WJ05_1_BDOC_VM_A</v>
      </c>
      <c r="N22">
        <f>VLOOKUP(M22,[2]TOC_240828_Sophia!$C:$I,7,FALSE)</f>
        <v>7.1559999999999999E-2</v>
      </c>
      <c r="O22">
        <f>AVERAGE(N22:N23)</f>
        <v>7.8484999999999999E-2</v>
      </c>
      <c r="P22">
        <f>L22-O22</f>
        <v>2.6024999999999993E-2</v>
      </c>
      <c r="Q22" s="3">
        <f>100-((1-(P22/L22))*100)</f>
        <v>24.901923260931966</v>
      </c>
      <c r="R22" s="64">
        <f>VLOOKUP(C22,[1]TOC_240823_F3!$C:$O,13,FALSE)</f>
        <v>45527</v>
      </c>
      <c r="S22" s="40">
        <f>VLOOKUP(M22,[2]TOC_240828_Sophi!$C:$O,13,FALSE)</f>
        <v>45537.34878472222</v>
      </c>
      <c r="V22" s="83">
        <v>45491</v>
      </c>
      <c r="W22" s="84">
        <v>0.52567129629629628</v>
      </c>
      <c r="X22" s="85">
        <v>0</v>
      </c>
      <c r="Y22" s="85" t="s">
        <v>65</v>
      </c>
      <c r="Z22" s="85">
        <v>-0.1</v>
      </c>
      <c r="AA22" s="85">
        <v>0.26</v>
      </c>
      <c r="AB22" s="85">
        <v>8</v>
      </c>
      <c r="AC22" s="85">
        <v>8.0000000000000002E-3</v>
      </c>
      <c r="AD22" s="85">
        <v>-0.753</v>
      </c>
      <c r="AE22" s="85">
        <v>-1.68</v>
      </c>
      <c r="AF22" s="85">
        <v>-0.56000000000000005</v>
      </c>
      <c r="AG22" s="85">
        <v>14.3</v>
      </c>
      <c r="AH22" s="85">
        <v>91</v>
      </c>
      <c r="AI22" s="85">
        <v>92.8</v>
      </c>
      <c r="AJ22" s="85">
        <v>12.46</v>
      </c>
      <c r="AK22" s="85">
        <v>295.2</v>
      </c>
      <c r="AL22" s="85">
        <v>-1.071</v>
      </c>
      <c r="AM22" s="85">
        <v>0.01</v>
      </c>
      <c r="AN22" s="85">
        <v>1.0000000000000001E-5</v>
      </c>
      <c r="AO22" s="85">
        <v>14.1</v>
      </c>
      <c r="AP22" s="85">
        <v>1.41E-2</v>
      </c>
      <c r="AQ22" s="85">
        <v>-0.37</v>
      </c>
      <c r="AR22" s="85">
        <v>0.9</v>
      </c>
      <c r="AS22" s="85">
        <v>9</v>
      </c>
      <c r="AT22" s="85">
        <v>8.9999999999999993E-3</v>
      </c>
      <c r="AU22" s="85">
        <v>211.5</v>
      </c>
      <c r="AV22" s="85">
        <v>0</v>
      </c>
      <c r="AW22" s="85">
        <v>1.1930000000000001</v>
      </c>
      <c r="AX22" s="85">
        <v>6.5</v>
      </c>
      <c r="AY22" s="85">
        <v>-5.2</v>
      </c>
      <c r="AZ22" s="85">
        <v>2.3639999999999999</v>
      </c>
      <c r="BA22" s="85">
        <v>-0.755</v>
      </c>
      <c r="BB22" s="85">
        <v>5.34</v>
      </c>
      <c r="BD22" s="21" t="s">
        <v>16</v>
      </c>
      <c r="BE22" t="e">
        <f>VLOOKUP(BD22,[3]result_all!$E:$U,2,FALSE)</f>
        <v>#N/A</v>
      </c>
      <c r="BF22" t="e">
        <f>VLOOKUP(BD22,[3]result_all!$E:$U,3,FALSE)</f>
        <v>#N/A</v>
      </c>
      <c r="BG22" t="e">
        <f>VLOOKUP(BD22,[3]result_all!$E:$U,4,FALSE)</f>
        <v>#N/A</v>
      </c>
      <c r="BH22" t="e">
        <f>VLOOKUP(BD22,[3]result_all!$E:$U,5,FALSE)</f>
        <v>#N/A</v>
      </c>
      <c r="BI22" t="e">
        <f>VLOOKUP(BD22,[3]result_all!$E:$U,6,FALSE)</f>
        <v>#N/A</v>
      </c>
      <c r="BJ22" t="e">
        <f>VLOOKUP(BD22,[3]result_all!$E:$U,7,FALSE)</f>
        <v>#N/A</v>
      </c>
      <c r="BK22" t="e">
        <f>VLOOKUP(BD22,[3]result_all!$E:$U,8,FALSE)</f>
        <v>#N/A</v>
      </c>
      <c r="BL22" t="e">
        <f>VLOOKUP(BD22,[3]result_all!$E:$U,9,FALSE)</f>
        <v>#N/A</v>
      </c>
      <c r="BM22" t="e">
        <f>VLOOKUP(BD22,[3]result_all!$E:$U,10,FALSE)</f>
        <v>#N/A</v>
      </c>
      <c r="BN22" t="e">
        <f>VLOOKUP(BD22,[3]result_all!$E:$U,11,FALSE)</f>
        <v>#N/A</v>
      </c>
      <c r="BO22" t="e">
        <f>VLOOKUP(BD22,[3]result_all!$E:$U,12,FALSE)</f>
        <v>#N/A</v>
      </c>
      <c r="BP22" t="e">
        <f>VLOOKUP(BD22,[3]result_all!$E:$U,13,FALSE)</f>
        <v>#N/A</v>
      </c>
      <c r="BQ22" t="e">
        <f>VLOOKUP(BD22,[3]result_all!$E:$U,14,FALSE)</f>
        <v>#N/A</v>
      </c>
      <c r="BR22" t="e">
        <f>VLOOKUP(BD22,[3]result_all!$E:$U,15,FALSE)</f>
        <v>#N/A</v>
      </c>
      <c r="BS22" t="e">
        <f>VLOOKUP(BD22,[3]result_all!$E:$U,16,FALSE)</f>
        <v>#N/A</v>
      </c>
      <c r="BT22" t="e">
        <f>VLOOKUP(BD22,[3]result_all!$E:$U,17,FALSE)</f>
        <v>#N/A</v>
      </c>
      <c r="BU22" s="109" t="s">
        <v>249</v>
      </c>
      <c r="BV22">
        <f>VLOOKUP(BU22,[3]result_all!$E:$U,2,FALSE)</f>
        <v>-2093010000000000</v>
      </c>
      <c r="BW22">
        <f>VLOOKUP(BU22,[3]result_all!$E:$U,3,FALSE)</f>
        <v>4.0775212999999998E-2</v>
      </c>
      <c r="BX22">
        <f>VLOOKUP(BU22,[4]result_all!$C:$S,4,FALSE)</f>
        <v>8.694439E-3</v>
      </c>
      <c r="BY22">
        <f>VLOOKUP(BU22,[4]result_all!$C:$S,5,FALSE)</f>
        <v>0</v>
      </c>
      <c r="BZ22">
        <f>VLOOKUP(BU22,[4]result_all!$C:$S,6,FALSE)</f>
        <v>9.9275419999999993E-3</v>
      </c>
      <c r="CA22">
        <f>VLOOKUP(BU22,[4]result_all!$C:$S,7,FALSE)</f>
        <v>1.0485556E-2</v>
      </c>
      <c r="CB22" t="str">
        <f>VLOOKUP(BU22,[4]result_all!$C:$S,8,FALSE)</f>
        <v>Inf</v>
      </c>
      <c r="CC22">
        <f>VLOOKUP(BU22,[4]result_all!$C:$S,9,FALSE)</f>
        <v>-5.1299999999999997E-18</v>
      </c>
      <c r="CD22">
        <f>VLOOKUP(BU22,[4]result_all!$C:$S,10,FALSE)</f>
        <v>20.422833310000001</v>
      </c>
      <c r="CE22">
        <f>VLOOKUP(BU22,[4]result_all!$C:$S,11,FALSE)</f>
        <v>13.51507803</v>
      </c>
      <c r="CF22">
        <f>VLOOKUP(BU22,[4]result_all!$C:$S,12,FALSE)</f>
        <v>3.1728995470000001</v>
      </c>
      <c r="CG22">
        <f>VLOOKUP(BU22,[4]result_all!$C:$S,13,FALSE)</f>
        <v>-19.007874019999999</v>
      </c>
      <c r="CH22">
        <f>VLOOKUP(BU22,[4]result_all!$C:$S,14,FALSE)</f>
        <v>1.0227951000000001E-2</v>
      </c>
      <c r="CI22">
        <f>VLOOKUP(BU22,[4]result_all!$C:$S,15,FALSE)</f>
        <v>1.009233E-2</v>
      </c>
      <c r="CJ22">
        <f>VLOOKUP(BU22,[4]result_all!$C:$S,16,FALSE)</f>
        <v>1.1504090999999999E-2</v>
      </c>
      <c r="CK22">
        <f>VLOOKUP(BU22,[4]result_all!$C:$S,17,FALSE)</f>
        <v>1.0134380679999999</v>
      </c>
      <c r="CL22" s="154" t="s">
        <v>16</v>
      </c>
      <c r="CM22" t="e">
        <f>VLOOKUP(CL22, [2]Tabelle1!$E:$M, 2, FALSE)</f>
        <v>#N/A</v>
      </c>
      <c r="CN22" t="e">
        <f>VLOOKUP(CL22, [2]Tabelle1!$E:$M, 3, FALSE)</f>
        <v>#N/A</v>
      </c>
      <c r="CO22" t="e">
        <f>VLOOKUP(CL22, [2]Tabelle1!$E:$M, 4, FALSE)</f>
        <v>#N/A</v>
      </c>
      <c r="CP22" t="e">
        <f>VLOOKUP(CL22, [2]Tabelle1!$E:$M, 5, FALSE)</f>
        <v>#N/A</v>
      </c>
      <c r="CQ22" t="e">
        <f>VLOOKUP(CL22, [2]Tabelle1!$E:$M, 6, FALSE)</f>
        <v>#N/A</v>
      </c>
      <c r="CR22" s="63" t="e">
        <f>VLOOKUP(CL22, [2]Tabelle1!$E:$O, 7, FALSE)</f>
        <v>#N/A</v>
      </c>
      <c r="CS22" s="63" t="e">
        <f>VLOOKUP(CL22, [2]Tabelle1!$E:$O, 8, FALSE)</f>
        <v>#N/A</v>
      </c>
      <c r="CT22" s="63" t="e">
        <f>VLOOKUP(CL22, [2]Tabelle1!$E:$O, 9, FALSE)</f>
        <v>#N/A</v>
      </c>
      <c r="CU22" s="63" t="e">
        <f>VLOOKUP(CL22, [2]Tabelle1!$E:$O, 10, FALSE)</f>
        <v>#N/A</v>
      </c>
      <c r="CV22" s="63" t="e">
        <f>VLOOKUP(CL22, [2]Tabelle1!$E:$O, 11, FALSE)</f>
        <v>#N/A</v>
      </c>
      <c r="CW22" s="147" t="s">
        <v>249</v>
      </c>
      <c r="CX22">
        <f>VLOOKUP(CW22, [2]Tabelle1!$E:$M, 2, FALSE)</f>
        <v>0.17182816456752001</v>
      </c>
      <c r="CY22">
        <f>VLOOKUP(CW22, [2]Tabelle1!$E:$M, 3, FALSE)</f>
        <v>0.16284646438060699</v>
      </c>
      <c r="CZ22">
        <f>VLOOKUP(CW22, [2]Tabelle1!$E:$M, 4, FALSE)</f>
        <v>2.7829669092533201E-2</v>
      </c>
      <c r="DA22">
        <f>VLOOKUP(CW22, [2]Tabelle1!$E:$M, 5, FALSE)</f>
        <v>5.8204247087876998E-2</v>
      </c>
      <c r="DB22">
        <f>VLOOKUP(CW22, [2]Tabelle1!$E:$M, 6, FALSE)</f>
        <v>2.2789523314479102E-2</v>
      </c>
      <c r="DC22" s="149">
        <f>VLOOKUP(CW22, [2]Tabelle1!$E:$O, 2, FALSE)</f>
        <v>0.17182816456752001</v>
      </c>
      <c r="DD22" s="149">
        <f>VLOOKUP(CW22, [2]Tabelle1!$E:$O, 8, FALSE)</f>
        <v>0.36718641177471251</v>
      </c>
      <c r="DE22" s="149">
        <f>VLOOKUP(CW22, [2]Tabelle1!$E:$O, 9, FALSE)</f>
        <v>6.2750372713537422E-2</v>
      </c>
      <c r="DF22" s="149">
        <f>VLOOKUP(CW22, [2]Tabelle1!$E:$O, 10, FALSE)</f>
        <v>0.1312390092074448</v>
      </c>
      <c r="DG22" s="149">
        <f>VLOOKUP(CW22, [2]Tabelle1!$E:$O, 11, FALSE)</f>
        <v>5.1385845702746867E-2</v>
      </c>
      <c r="DH22" s="17">
        <v>3054</v>
      </c>
      <c r="DI22">
        <v>2024</v>
      </c>
      <c r="DJ22">
        <v>7</v>
      </c>
      <c r="DK22">
        <v>18</v>
      </c>
      <c r="DL22">
        <v>11</v>
      </c>
      <c r="DM22">
        <v>8.6000003814697266</v>
      </c>
      <c r="DN22">
        <v>8.8000001907348633</v>
      </c>
      <c r="DO22">
        <v>8.1999998092651367</v>
      </c>
      <c r="DR22">
        <v>68</v>
      </c>
      <c r="DS22" t="s">
        <v>79</v>
      </c>
      <c r="DT22">
        <v>4.9000000953674316</v>
      </c>
      <c r="DU22" s="39">
        <v>5.3000001907348633</v>
      </c>
      <c r="DV22" s="39">
        <v>6.4000000953674316</v>
      </c>
      <c r="DW22" s="39"/>
      <c r="DX22" s="209">
        <v>0.10000000149011611</v>
      </c>
    </row>
    <row r="23" spans="1:128" x14ac:dyDescent="0.35">
      <c r="A23" t="s">
        <v>65</v>
      </c>
      <c r="B23" s="59">
        <v>1</v>
      </c>
      <c r="C23" s="120" t="s">
        <v>17</v>
      </c>
      <c r="D23" s="1">
        <v>5</v>
      </c>
      <c r="E23" s="1" t="s">
        <v>75</v>
      </c>
      <c r="F23" s="61" t="str">
        <f t="shared" si="0"/>
        <v>B</v>
      </c>
      <c r="G23" s="1">
        <v>18</v>
      </c>
      <c r="H23" s="14">
        <v>45491</v>
      </c>
      <c r="I23" s="69">
        <v>0.42881944444444442</v>
      </c>
      <c r="J23" s="41">
        <v>4700</v>
      </c>
      <c r="K23" s="62">
        <f>VLOOKUP(C23,[1]TOC_240823_F3!$C:$J,8,FALSE)</f>
        <v>8.5620000000000002E-2</v>
      </c>
      <c r="M23" s="125" t="str">
        <f t="shared" si="2"/>
        <v>H_WJ05_1_BDOC_VM_B</v>
      </c>
      <c r="N23">
        <f>VLOOKUP(M23,[2]TOC_240828_Sophia!$C:$I,7,FALSE)</f>
        <v>8.541E-2</v>
      </c>
      <c r="R23" s="64">
        <f>VLOOKUP(C23,[1]TOC_240823_F3!$C:$O,13,FALSE)</f>
        <v>45719</v>
      </c>
      <c r="S23" s="40">
        <f>VLOOKUP(M23,[2]TOC_240828_Sophi!$C:$O,13,FALSE)</f>
        <v>45537.34878472222</v>
      </c>
      <c r="V23" s="86">
        <v>45491</v>
      </c>
      <c r="W23" s="87">
        <v>0.52567129629629628</v>
      </c>
      <c r="X23" s="88">
        <v>0</v>
      </c>
      <c r="Y23" s="88" t="s">
        <v>65</v>
      </c>
      <c r="Z23" s="85">
        <v>-0.1</v>
      </c>
      <c r="AA23" s="85">
        <v>0.26</v>
      </c>
      <c r="AB23" s="85">
        <v>8</v>
      </c>
      <c r="AC23" s="85">
        <v>8.0000000000000002E-3</v>
      </c>
      <c r="AD23" s="85">
        <v>-0.753</v>
      </c>
      <c r="AE23" s="85">
        <v>-1.68</v>
      </c>
      <c r="AF23" s="85">
        <v>-0.56000000000000005</v>
      </c>
      <c r="AG23" s="85">
        <v>14.3</v>
      </c>
      <c r="AH23" s="85">
        <v>91</v>
      </c>
      <c r="AI23" s="85">
        <v>92.8</v>
      </c>
      <c r="AJ23" s="85">
        <v>12.46</v>
      </c>
      <c r="AK23" s="85">
        <v>295.2</v>
      </c>
      <c r="AL23" s="85">
        <v>-1.071</v>
      </c>
      <c r="AM23" s="85">
        <v>0.01</v>
      </c>
      <c r="AN23" s="85">
        <v>1.0000000000000001E-5</v>
      </c>
      <c r="AO23" s="85">
        <v>14.1</v>
      </c>
      <c r="AP23" s="85">
        <v>1.41E-2</v>
      </c>
      <c r="AQ23" s="85">
        <v>-0.37</v>
      </c>
      <c r="AR23" s="85">
        <v>0.9</v>
      </c>
      <c r="AS23" s="85">
        <v>9</v>
      </c>
      <c r="AT23" s="85">
        <v>8.9999999999999993E-3</v>
      </c>
      <c r="AU23" s="85">
        <v>211.5</v>
      </c>
      <c r="AV23" s="85">
        <v>0</v>
      </c>
      <c r="AW23" s="85">
        <v>1.1930000000000001</v>
      </c>
      <c r="AX23" s="85">
        <v>6.5</v>
      </c>
      <c r="AY23" s="85">
        <v>-5.2</v>
      </c>
      <c r="AZ23" s="85">
        <v>2.3639999999999999</v>
      </c>
      <c r="BA23" s="85">
        <v>-0.755</v>
      </c>
      <c r="BB23" s="85">
        <v>5.34</v>
      </c>
      <c r="BC23" s="88"/>
      <c r="BD23" s="21" t="s">
        <v>17</v>
      </c>
      <c r="BE23">
        <f>VLOOKUP(BD23,[3]result_all!$E:$U,2,FALSE)</f>
        <v>-249943000000000</v>
      </c>
      <c r="BF23">
        <f>VLOOKUP(BD23,[3]result_all!$E:$U,3,FALSE)</f>
        <v>4.0664664000000003E-2</v>
      </c>
      <c r="BG23">
        <f>VLOOKUP(BD23,[3]result_all!$E:$U,4,FALSE)</f>
        <v>0</v>
      </c>
      <c r="BH23">
        <f>VLOOKUP(BD23,[3]result_all!$E:$U,5,FALSE)</f>
        <v>-1.08E-19</v>
      </c>
      <c r="BI23">
        <f>VLOOKUP(BD23,[3]result_all!$E:$U,6,FALSE)</f>
        <v>8.9276999999999998E-4</v>
      </c>
      <c r="BJ23">
        <f>VLOOKUP(BD23,[3]result_all!$E:$U,7,FALSE)</f>
        <v>1.6306174E-2</v>
      </c>
      <c r="BK23" t="str">
        <f>VLOOKUP(BD23,[3]result_all!$E:$U,8,FALSE)</f>
        <v>2.39872E+14</v>
      </c>
      <c r="BL23">
        <f>VLOOKUP(BD23,[3]result_all!$E:$U,9,FALSE)</f>
        <v>0.5</v>
      </c>
      <c r="BM23">
        <f>VLOOKUP(BD23,[3]result_all!$E:$U,10,FALSE)</f>
        <v>35.784365280000003</v>
      </c>
      <c r="BN23">
        <f>VLOOKUP(BD23,[3]result_all!$E:$U,11,FALSE)</f>
        <v>22.222139089999999</v>
      </c>
      <c r="BO23">
        <f>VLOOKUP(BD23,[3]result_all!$E:$U,12,FALSE)</f>
        <v>3.6483782300000001</v>
      </c>
      <c r="BP23">
        <f>VLOOKUP(BD23,[3]result_all!$E:$U,13,FALSE)</f>
        <v>-24.485436889999999</v>
      </c>
      <c r="BQ23">
        <f>VLOOKUP(BD23,[3]result_all!$E:$U,14,FALSE)</f>
        <v>1.2205666E-2</v>
      </c>
      <c r="BR23">
        <f>VLOOKUP(BD23,[3]result_all!$E:$U,15,FALSE)</f>
        <v>1.2242462000000001E-2</v>
      </c>
      <c r="BS23">
        <f>VLOOKUP(BD23,[3]result_all!$E:$U,16,FALSE)</f>
        <v>1.270394E-2</v>
      </c>
      <c r="BT23">
        <f>VLOOKUP(BD23,[3]result_all!$E:$U,17,FALSE)</f>
        <v>0.99699437800000001</v>
      </c>
      <c r="BU23" s="109" t="s">
        <v>250</v>
      </c>
      <c r="BV23">
        <f>VLOOKUP(BU23,[3]result_all!$E:$U,2,FALSE)</f>
        <v>1</v>
      </c>
      <c r="BW23">
        <f>VLOOKUP(BU23,[3]result_all!$E:$U,3,FALSE)</f>
        <v>2.406165E-2</v>
      </c>
      <c r="BX23">
        <f>VLOOKUP(BU23,[4]result_all!$C:$S,4,FALSE)</f>
        <v>-2.1699999999999998E-19</v>
      </c>
      <c r="BY23">
        <f>VLOOKUP(BU23,[4]result_all!$C:$S,5,FALSE)</f>
        <v>0</v>
      </c>
      <c r="BZ23">
        <f>VLOOKUP(BU23,[4]result_all!$C:$S,6,FALSE)</f>
        <v>9.88334E-4</v>
      </c>
      <c r="CA23">
        <f>VLOOKUP(BU23,[4]result_all!$C:$S,7,FALSE)</f>
        <v>4.1026379999999996E-3</v>
      </c>
      <c r="CB23">
        <f>VLOOKUP(BU23,[4]result_all!$C:$S,8,FALSE)</f>
        <v>1</v>
      </c>
      <c r="CC23">
        <f>VLOOKUP(BU23,[4]result_all!$C:$S,9,FALSE)</f>
        <v>0.5</v>
      </c>
      <c r="CD23">
        <f>VLOOKUP(BU23,[4]result_all!$C:$S,10,FALSE)</f>
        <v>14.143354820000001</v>
      </c>
      <c r="CE23">
        <f>VLOOKUP(BU23,[4]result_all!$C:$S,11,FALSE)</f>
        <v>9.2849002699999996</v>
      </c>
      <c r="CF23">
        <f>VLOOKUP(BU23,[4]result_all!$C:$S,12,FALSE)</f>
        <v>3.2866082599999999</v>
      </c>
      <c r="CG23">
        <f>VLOOKUP(BU23,[4]result_all!$C:$S,13,FALSE)</f>
        <v>-6.7853658540000001</v>
      </c>
      <c r="CH23">
        <f>VLOOKUP(BU23,[4]result_all!$C:$S,14,FALSE)</f>
        <v>1.0303715999999999E-2</v>
      </c>
      <c r="CI23">
        <f>VLOOKUP(BU23,[4]result_all!$C:$S,15,FALSE)</f>
        <v>1.1366545E-2</v>
      </c>
      <c r="CJ23">
        <f>VLOOKUP(BU23,[4]result_all!$C:$S,16,FALSE)</f>
        <v>1.1725002999999999E-2</v>
      </c>
      <c r="CK23">
        <f>VLOOKUP(BU23,[4]result_all!$C:$S,17,FALSE)</f>
        <v>0.90649500100000002</v>
      </c>
      <c r="CL23" s="27" t="s">
        <v>17</v>
      </c>
      <c r="CM23">
        <f>VLOOKUP(CL23, [2]Tabelle1!$E:$M, 2, FALSE)</f>
        <v>0.276727225152468</v>
      </c>
      <c r="CN23">
        <f>VLOOKUP(CL23, [2]Tabelle1!$E:$M, 3, FALSE)</f>
        <v>0.242275283208049</v>
      </c>
      <c r="CO23">
        <f>VLOOKUP(CL23, [2]Tabelle1!$E:$M, 4, FALSE)</f>
        <v>5.0258019721680897E-2</v>
      </c>
      <c r="CP23">
        <f>VLOOKUP(CL23, [2]Tabelle1!$E:$M, 5, FALSE)</f>
        <v>0.10286473764797099</v>
      </c>
      <c r="CQ23">
        <f>VLOOKUP(CL23, [2]Tabelle1!$E:$M, 6, FALSE)</f>
        <v>0</v>
      </c>
      <c r="CR23" s="63">
        <f>VLOOKUP(CL23, [2]Tabelle1!$E:$O, 7, FALSE)</f>
        <v>0.41171971842457533</v>
      </c>
      <c r="CS23" s="63">
        <f>VLOOKUP(CL23, [2]Tabelle1!$E:$O, 8, FALSE)</f>
        <v>0.36046150258144399</v>
      </c>
      <c r="CT23" s="63">
        <f>VLOOKUP(CL23, [2]Tabelle1!$E:$O, 9, FALSE)</f>
        <v>7.4774781256114045E-2</v>
      </c>
      <c r="CU23" s="63">
        <f>VLOOKUP(CL23, [2]Tabelle1!$E:$O, 10, FALSE)</f>
        <v>0.15304399773786667</v>
      </c>
      <c r="CV23" s="63">
        <f>VLOOKUP(CL23, [2]Tabelle1!$E:$O, 11, FALSE)</f>
        <v>0</v>
      </c>
      <c r="CW23" s="147" t="s">
        <v>250</v>
      </c>
      <c r="CX23">
        <f>VLOOKUP(CW23, [2]Tabelle1!$E:$M, 2, FALSE)</f>
        <v>0.107353235390053</v>
      </c>
      <c r="CY23">
        <f>VLOOKUP(CW23, [2]Tabelle1!$E:$M, 3, FALSE)</f>
        <v>0.106403769770467</v>
      </c>
      <c r="CZ23">
        <f>VLOOKUP(CW23, [2]Tabelle1!$E:$M, 4, FALSE)</f>
        <v>1.6321320939186201E-2</v>
      </c>
      <c r="DA23">
        <f>VLOOKUP(CW23, [2]Tabelle1!$E:$M, 5, FALSE)</f>
        <v>4.2396361531962697E-2</v>
      </c>
      <c r="DB23">
        <f>VLOOKUP(CW23, [2]Tabelle1!$E:$M, 6, FALSE)</f>
        <v>0</v>
      </c>
      <c r="DC23" s="149">
        <f>VLOOKUP(CW23, [2]Tabelle1!$E:$O, 2, FALSE)</f>
        <v>0.107353235390053</v>
      </c>
      <c r="DD23" s="149">
        <f>VLOOKUP(CW23, [2]Tabelle1!$E:$O, 8, FALSE)</f>
        <v>0.39050882375651552</v>
      </c>
      <c r="DE23" s="149">
        <f>VLOOKUP(CW23, [2]Tabelle1!$E:$O, 9, FALSE)</f>
        <v>5.9900319846404794E-2</v>
      </c>
      <c r="DF23" s="149">
        <f>VLOOKUP(CW23, [2]Tabelle1!$E:$O, 10, FALSE)</f>
        <v>0.15559743145489563</v>
      </c>
      <c r="DG23" s="149">
        <f>VLOOKUP(CW23, [2]Tabelle1!$E:$O, 11, FALSE)</f>
        <v>0</v>
      </c>
      <c r="DH23" s="17">
        <v>3054</v>
      </c>
      <c r="DI23">
        <v>2024</v>
      </c>
      <c r="DJ23">
        <v>7</v>
      </c>
      <c r="DK23">
        <v>18</v>
      </c>
      <c r="DL23">
        <v>11</v>
      </c>
      <c r="DM23">
        <v>8.6000003814697266</v>
      </c>
      <c r="DN23">
        <v>8.8000001907348633</v>
      </c>
      <c r="DO23">
        <v>8.1999998092651367</v>
      </c>
      <c r="DR23">
        <v>68</v>
      </c>
      <c r="DS23" t="s">
        <v>79</v>
      </c>
      <c r="DT23">
        <v>4.9000000953674316</v>
      </c>
      <c r="DU23" s="39">
        <v>5.3000001907348633</v>
      </c>
      <c r="DV23" s="39">
        <v>6.4000000953674316</v>
      </c>
      <c r="DW23" s="39"/>
      <c r="DX23" s="209">
        <v>0.10000000149011611</v>
      </c>
    </row>
    <row r="24" spans="1:128" x14ac:dyDescent="0.35">
      <c r="A24" t="s">
        <v>65</v>
      </c>
      <c r="B24" s="59">
        <v>1</v>
      </c>
      <c r="C24" s="120" t="s">
        <v>18</v>
      </c>
      <c r="D24" s="1">
        <v>5</v>
      </c>
      <c r="E24" s="1" t="s">
        <v>76</v>
      </c>
      <c r="F24" s="61" t="str">
        <f t="shared" si="0"/>
        <v>A</v>
      </c>
      <c r="G24" s="1">
        <v>17</v>
      </c>
      <c r="H24" s="14">
        <v>45490</v>
      </c>
      <c r="I24" s="69">
        <v>0.5708333333333333</v>
      </c>
      <c r="J24" s="41">
        <v>4700</v>
      </c>
      <c r="K24" s="62">
        <f>VLOOKUP(C24,[1]TOC_240823_F3!$C:$J,8,FALSE)</f>
        <v>0.19009999999999999</v>
      </c>
      <c r="L24">
        <f>AVERAGE(K24:K25)</f>
        <v>0.14169999999999999</v>
      </c>
      <c r="M24" s="125" t="str">
        <f t="shared" si="2"/>
        <v>H_WJ05_1_BDOC_NM_A</v>
      </c>
      <c r="N24">
        <f>VLOOKUP(M24,[2]TOC_240828_Sophia!$C:$I,7,FALSE)</f>
        <v>7.571E-2</v>
      </c>
      <c r="O24">
        <f>AVERAGE(N24:N25)</f>
        <v>8.6840000000000001E-2</v>
      </c>
      <c r="P24">
        <f>L24-O24</f>
        <v>5.4859999999999992E-2</v>
      </c>
      <c r="Q24" s="3">
        <f>100-((1-(P24/L24))*100)</f>
        <v>38.715596330275226</v>
      </c>
      <c r="R24" s="64">
        <f>VLOOKUP(C24,[1]TOC_240823_F3!$C:$O,13,FALSE)</f>
        <v>45527</v>
      </c>
      <c r="S24" s="40">
        <f>VLOOKUP(M24,[2]TOC_240828_Sophi!$C:$O,13,FALSE)</f>
        <v>45533.375856481478</v>
      </c>
      <c r="V24" s="90">
        <v>45490</v>
      </c>
      <c r="W24" s="91">
        <v>0.67103009259259261</v>
      </c>
      <c r="X24" s="92">
        <v>0</v>
      </c>
      <c r="Y24" s="92" t="s">
        <v>65</v>
      </c>
      <c r="Z24" s="92">
        <v>-0.09</v>
      </c>
      <c r="AA24" s="92">
        <v>0.28999999999999998</v>
      </c>
      <c r="AB24" s="92">
        <v>9.9</v>
      </c>
      <c r="AC24" s="92">
        <v>9.9000000000000008E-3</v>
      </c>
      <c r="AD24" s="92">
        <v>-0.76900000000000002</v>
      </c>
      <c r="AE24" s="92">
        <v>-1.58</v>
      </c>
      <c r="AF24" s="92">
        <v>-0.53</v>
      </c>
      <c r="AG24" s="92">
        <v>17.7</v>
      </c>
      <c r="AH24" s="92">
        <v>91.4</v>
      </c>
      <c r="AI24" s="92">
        <v>93.2</v>
      </c>
      <c r="AJ24" s="92">
        <v>12.58</v>
      </c>
      <c r="AK24" s="92">
        <v>297.39999999999998</v>
      </c>
      <c r="AL24" s="92">
        <v>-1.0940000000000001</v>
      </c>
      <c r="AM24" s="92">
        <v>0.01</v>
      </c>
      <c r="AN24" s="92">
        <v>1.0000000000000001E-5</v>
      </c>
      <c r="AO24" s="92">
        <v>17.5</v>
      </c>
      <c r="AP24" s="92">
        <v>1.7500000000000002E-2</v>
      </c>
      <c r="AQ24" s="92">
        <v>-0.25</v>
      </c>
      <c r="AR24" s="92">
        <v>1.02</v>
      </c>
      <c r="AS24" s="92">
        <v>11</v>
      </c>
      <c r="AT24" s="92">
        <v>1.0999999999999999E-2</v>
      </c>
      <c r="AU24" s="92">
        <v>242.69</v>
      </c>
      <c r="AV24" s="92">
        <v>0</v>
      </c>
      <c r="AW24" s="92">
        <v>1.1930000000000001</v>
      </c>
      <c r="AX24" s="92">
        <v>6.46</v>
      </c>
      <c r="AY24" s="92">
        <v>-3.2</v>
      </c>
      <c r="AZ24" s="92">
        <v>2.2050000000000001</v>
      </c>
      <c r="BA24" s="92">
        <v>-0.76900000000000002</v>
      </c>
      <c r="BB24" s="92">
        <v>5.4</v>
      </c>
      <c r="BD24" s="21" t="s">
        <v>18</v>
      </c>
      <c r="BE24">
        <f>VLOOKUP(BD24,[3]result_all!$E:$U,2,FALSE)</f>
        <v>10.4201777</v>
      </c>
      <c r="BF24">
        <f>VLOOKUP(BD24,[3]result_all!$E:$U,3,FALSE)</f>
        <v>0.23885092199999999</v>
      </c>
      <c r="BG24">
        <f>VLOOKUP(BD24,[3]result_all!$E:$U,4,FALSE)</f>
        <v>0</v>
      </c>
      <c r="BH24" t="str">
        <f>VLOOKUP(BD24,[3]result_all!$E:$U,5,FALSE)</f>
        <v>1.73472347597681e-18</v>
      </c>
      <c r="BI24">
        <f>VLOOKUP(BD24,[3]result_all!$E:$U,6,FALSE)</f>
        <v>3.2967718E-2</v>
      </c>
      <c r="BJ24">
        <f>VLOOKUP(BD24,[3]result_all!$E:$U,7,FALSE)</f>
        <v>4.6995459000000003E-2</v>
      </c>
      <c r="BK24" t="str">
        <f>VLOOKUP(BD24,[3]result_all!$E:$U,8,FALSE)</f>
        <v>Inf</v>
      </c>
      <c r="BL24">
        <f>VLOOKUP(BD24,[3]result_all!$E:$U,9,FALSE)</f>
        <v>-7.5200000000000007E-15</v>
      </c>
      <c r="BM24">
        <f>VLOOKUP(BD24,[3]result_all!$E:$U,10,FALSE)</f>
        <v>58.46921433</v>
      </c>
      <c r="BN24">
        <f>VLOOKUP(BD24,[3]result_all!$E:$U,11,FALSE)</f>
        <v>40.462998900000002</v>
      </c>
      <c r="BO24">
        <f>VLOOKUP(BD24,[3]result_all!$E:$U,12,FALSE)</f>
        <v>2.7968435710000001</v>
      </c>
      <c r="BP24">
        <f>VLOOKUP(BD24,[3]result_all!$E:$U,13,FALSE)</f>
        <v>50.41176471</v>
      </c>
      <c r="BQ24">
        <f>VLOOKUP(BD24,[3]result_all!$E:$U,14,FALSE)</f>
        <v>9.1191510000000007E-3</v>
      </c>
      <c r="BR24">
        <f>VLOOKUP(BD24,[3]result_all!$E:$U,15,FALSE)</f>
        <v>9.3453300000000007E-3</v>
      </c>
      <c r="BS24">
        <f>VLOOKUP(BD24,[3]result_all!$E:$U,16,FALSE)</f>
        <v>1.0312488999999999E-2</v>
      </c>
      <c r="BT24">
        <f>VLOOKUP(BD24,[3]result_all!$E:$U,17,FALSE)</f>
        <v>0.97579765900000004</v>
      </c>
      <c r="BU24" s="109" t="s">
        <v>251</v>
      </c>
      <c r="BV24">
        <f>VLOOKUP(BU24,[3]result_all!$E:$U,2,FALSE)</f>
        <v>0</v>
      </c>
      <c r="BW24">
        <f>VLOOKUP(BU24,[3]result_all!$E:$U,3,FALSE)</f>
        <v>3.1124326000000001E-2</v>
      </c>
      <c r="BX24">
        <f>VLOOKUP(BU24,[4]result_all!$C:$S,4,FALSE)</f>
        <v>0</v>
      </c>
      <c r="BY24">
        <f>VLOOKUP(BU24,[4]result_all!$C:$S,5,FALSE)</f>
        <v>-1.6900000000000001E-20</v>
      </c>
      <c r="BZ24">
        <f>VLOOKUP(BU24,[4]result_all!$C:$S,6,FALSE)</f>
        <v>1.1078870000000001E-3</v>
      </c>
      <c r="CA24">
        <f>VLOOKUP(BU24,[4]result_all!$C:$S,7,FALSE)</f>
        <v>8.2668399999999993E-3</v>
      </c>
      <c r="CB24" t="str">
        <f>VLOOKUP(BU24,[4]result_all!$C:$S,8,FALSE)</f>
        <v>6.37314E+15</v>
      </c>
      <c r="CC24">
        <f>VLOOKUP(BU24,[4]result_all!$C:$S,9,FALSE)</f>
        <v>0.5</v>
      </c>
      <c r="CD24">
        <f>VLOOKUP(BU24,[4]result_all!$C:$S,10,FALSE)</f>
        <v>21.669518660000001</v>
      </c>
      <c r="CE24">
        <f>VLOOKUP(BU24,[4]result_all!$C:$S,11,FALSE)</f>
        <v>14.16309126</v>
      </c>
      <c r="CF24">
        <f>VLOOKUP(BU24,[4]result_all!$C:$S,12,FALSE)</f>
        <v>3.1820338449999999</v>
      </c>
      <c r="CG24">
        <f>VLOOKUP(BU24,[4]result_all!$C:$S,13,FALSE)</f>
        <v>-17.537931029999999</v>
      </c>
      <c r="CH24">
        <f>VLOOKUP(BU24,[4]result_all!$C:$S,14,FALSE)</f>
        <v>1.0532862E-2</v>
      </c>
      <c r="CI24">
        <f>VLOOKUP(BU24,[4]result_all!$C:$S,15,FALSE)</f>
        <v>9.8837330000000004E-3</v>
      </c>
      <c r="CJ24">
        <f>VLOOKUP(BU24,[4]result_all!$C:$S,16,FALSE)</f>
        <v>1.1815805E-2</v>
      </c>
      <c r="CK24">
        <f>VLOOKUP(BU24,[4]result_all!$C:$S,17,FALSE)</f>
        <v>1.0656764359999999</v>
      </c>
      <c r="CL24" s="27" t="s">
        <v>18</v>
      </c>
      <c r="CM24">
        <f>VLOOKUP(CL24, [2]Tabelle1!$E:$M, 2, FALSE)</f>
        <v>0.74421332517082195</v>
      </c>
      <c r="CN24">
        <f>VLOOKUP(CL24, [2]Tabelle1!$E:$M, 3, FALSE)</f>
        <v>0.52785372856190704</v>
      </c>
      <c r="CO24">
        <f>VLOOKUP(CL24, [2]Tabelle1!$E:$M, 4, FALSE)</f>
        <v>0.485039195630944</v>
      </c>
      <c r="CP24">
        <f>VLOOKUP(CL24, [2]Tabelle1!$E:$M, 5, FALSE)</f>
        <v>0.233301595205893</v>
      </c>
      <c r="CQ24">
        <f>VLOOKUP(CL24, [2]Tabelle1!$E:$M, 6, FALSE)</f>
        <v>0</v>
      </c>
      <c r="CR24" s="63">
        <f>VLOOKUP(CL24, [2]Tabelle1!$E:$O, 7, FALSE)</f>
        <v>0.37389991563852643</v>
      </c>
      <c r="CS24" s="63">
        <f>VLOOKUP(CL24, [2]Tabelle1!$E:$O, 8, FALSE)</f>
        <v>0.26519877823133159</v>
      </c>
      <c r="CT24" s="63">
        <f>VLOOKUP(CL24, [2]Tabelle1!$E:$O, 9, FALSE)</f>
        <v>0.24368834606147552</v>
      </c>
      <c r="CU24" s="63">
        <f>VLOOKUP(CL24, [2]Tabelle1!$E:$O, 10, FALSE)</f>
        <v>0.11721296006866644</v>
      </c>
      <c r="CV24" s="63">
        <f>VLOOKUP(CL24, [2]Tabelle1!$E:$O, 11, FALSE)</f>
        <v>0</v>
      </c>
      <c r="CW24" s="147" t="s">
        <v>251</v>
      </c>
      <c r="CX24">
        <f>VLOOKUP(CW24, [2]Tabelle1!$E:$M, 2, FALSE)</f>
        <v>0.21273992805613301</v>
      </c>
      <c r="CY24">
        <f>VLOOKUP(CW24, [2]Tabelle1!$E:$M, 3, FALSE)</f>
        <v>0.149903694643963</v>
      </c>
      <c r="CZ24">
        <f>VLOOKUP(CW24, [2]Tabelle1!$E:$M, 4, FALSE)</f>
        <v>3.2144299303974298E-2</v>
      </c>
      <c r="DA24">
        <f>VLOOKUP(CW24, [2]Tabelle1!$E:$M, 5, FALSE)</f>
        <v>7.0637456632648699E-2</v>
      </c>
      <c r="DB24">
        <f>VLOOKUP(CW24, [2]Tabelle1!$E:$M, 6, FALSE)</f>
        <v>0</v>
      </c>
      <c r="DC24" s="149">
        <f>VLOOKUP(CW24, [2]Tabelle1!$E:$O, 2, FALSE)</f>
        <v>0.21273992805613301</v>
      </c>
      <c r="DD24" s="149">
        <f>VLOOKUP(CW24, [2]Tabelle1!$E:$O, 8, FALSE)</f>
        <v>0.3220789014192717</v>
      </c>
      <c r="DE24" s="149">
        <f>VLOOKUP(CW24, [2]Tabelle1!$E:$O, 9, FALSE)</f>
        <v>6.9064345820866943E-2</v>
      </c>
      <c r="DF24" s="149">
        <f>VLOOKUP(CW24, [2]Tabelle1!$E:$O, 10, FALSE)</f>
        <v>0.15176967109003256</v>
      </c>
      <c r="DG24" s="149">
        <f>VLOOKUP(CW24, [2]Tabelle1!$E:$O, 11, FALSE)</f>
        <v>0</v>
      </c>
      <c r="DH24" s="17">
        <v>3054</v>
      </c>
      <c r="DI24">
        <v>2024</v>
      </c>
      <c r="DJ24">
        <v>7</v>
      </c>
      <c r="DK24">
        <v>17</v>
      </c>
      <c r="DL24">
        <v>14</v>
      </c>
      <c r="DM24">
        <v>10.69999980926514</v>
      </c>
      <c r="DN24">
        <v>11</v>
      </c>
      <c r="DO24">
        <v>10.10000038146973</v>
      </c>
      <c r="DR24">
        <v>62</v>
      </c>
      <c r="DS24" t="s">
        <v>79</v>
      </c>
      <c r="DT24">
        <v>6.8000001907348633</v>
      </c>
      <c r="DU24" s="39">
        <v>6.8000001907348633</v>
      </c>
      <c r="DV24" s="39">
        <v>8.3000001907348633</v>
      </c>
      <c r="DW24" s="39"/>
      <c r="DX24" s="209">
        <v>0</v>
      </c>
    </row>
    <row r="25" spans="1:128" x14ac:dyDescent="0.35">
      <c r="A25" t="s">
        <v>65</v>
      </c>
      <c r="B25" s="59">
        <v>1</v>
      </c>
      <c r="C25" s="120" t="s">
        <v>19</v>
      </c>
      <c r="D25" s="1">
        <v>5</v>
      </c>
      <c r="E25" s="1" t="s">
        <v>76</v>
      </c>
      <c r="F25" s="61" t="str">
        <f t="shared" si="0"/>
        <v>B</v>
      </c>
      <c r="G25" s="1">
        <v>17</v>
      </c>
      <c r="H25" s="14">
        <v>45490</v>
      </c>
      <c r="I25" s="69">
        <v>0.5708333333333333</v>
      </c>
      <c r="J25" s="41">
        <v>4700</v>
      </c>
      <c r="K25" s="62">
        <f>VLOOKUP(C25,[1]TOC_240823_F3!$C:$J,8,FALSE)</f>
        <v>9.3299999999999994E-2</v>
      </c>
      <c r="M25" s="125" t="str">
        <f t="shared" si="2"/>
        <v>H_WJ05_1_BDOC_NM_B</v>
      </c>
      <c r="N25">
        <f>VLOOKUP(M25,[2]TOC_240828_Sophia!$C:$I,7,FALSE)</f>
        <v>9.7970000000000002E-2</v>
      </c>
      <c r="R25" s="64">
        <f>VLOOKUP(C25,[1]TOC_240823_F3!$C:$O,13,FALSE)</f>
        <v>45719</v>
      </c>
      <c r="S25" s="40">
        <f>VLOOKUP(M25,[2]TOC_240828_Sophi!$C:$O,13,FALSE)</f>
        <v>45533.375856481478</v>
      </c>
      <c r="V25" s="90">
        <v>45490</v>
      </c>
      <c r="W25" s="91">
        <v>0.67103009259259261</v>
      </c>
      <c r="X25" s="92">
        <v>0</v>
      </c>
      <c r="Y25" s="92" t="s">
        <v>65</v>
      </c>
      <c r="Z25" s="92">
        <v>-0.09</v>
      </c>
      <c r="AA25" s="92">
        <v>0.28999999999999998</v>
      </c>
      <c r="AB25" s="92">
        <v>9.9</v>
      </c>
      <c r="AC25" s="92">
        <v>9.9000000000000008E-3</v>
      </c>
      <c r="AD25" s="92">
        <v>-0.76900000000000002</v>
      </c>
      <c r="AE25" s="92">
        <v>-1.58</v>
      </c>
      <c r="AF25" s="92">
        <v>-0.53</v>
      </c>
      <c r="AG25" s="92">
        <v>17.7</v>
      </c>
      <c r="AH25" s="92">
        <v>91.4</v>
      </c>
      <c r="AI25" s="92">
        <v>93.2</v>
      </c>
      <c r="AJ25" s="92">
        <v>12.58</v>
      </c>
      <c r="AK25" s="92">
        <v>297.39999999999998</v>
      </c>
      <c r="AL25" s="92">
        <v>-1.0940000000000001</v>
      </c>
      <c r="AM25" s="92">
        <v>0.01</v>
      </c>
      <c r="AN25" s="92">
        <v>1.0000000000000001E-5</v>
      </c>
      <c r="AO25" s="92">
        <v>17.5</v>
      </c>
      <c r="AP25" s="92">
        <v>1.7500000000000002E-2</v>
      </c>
      <c r="AQ25" s="92">
        <v>-0.25</v>
      </c>
      <c r="AR25" s="92">
        <v>1.02</v>
      </c>
      <c r="AS25" s="92">
        <v>11</v>
      </c>
      <c r="AT25" s="92">
        <v>1.0999999999999999E-2</v>
      </c>
      <c r="AU25" s="92">
        <v>242.69</v>
      </c>
      <c r="AV25" s="92">
        <v>0</v>
      </c>
      <c r="AW25" s="92">
        <v>1.1930000000000001</v>
      </c>
      <c r="AX25" s="92">
        <v>6.46</v>
      </c>
      <c r="AY25" s="92">
        <v>-3.2</v>
      </c>
      <c r="AZ25" s="92">
        <v>2.2050000000000001</v>
      </c>
      <c r="BA25" s="92">
        <v>-0.76900000000000002</v>
      </c>
      <c r="BB25" s="92">
        <v>5.4</v>
      </c>
      <c r="BD25" s="21" t="s">
        <v>19</v>
      </c>
      <c r="BE25">
        <f>VLOOKUP(BD25,[3]result_all!$E:$U,2,FALSE)</f>
        <v>-1187390000000000</v>
      </c>
      <c r="BF25">
        <f>VLOOKUP(BD25,[3]result_all!$E:$U,3,FALSE)</f>
        <v>0.158415047</v>
      </c>
      <c r="BG25">
        <f>VLOOKUP(BD25,[3]result_all!$E:$U,4,FALSE)</f>
        <v>3.7551554000000001E-2</v>
      </c>
      <c r="BH25" t="str">
        <f>VLOOKUP(BD25,[3]result_all!$E:$U,5,FALSE)</f>
        <v>8.67361737988404e-19</v>
      </c>
      <c r="BI25">
        <f>VLOOKUP(BD25,[3]result_all!$E:$U,6,FALSE)</f>
        <v>1.4833539E-2</v>
      </c>
      <c r="BJ25">
        <f>VLOOKUP(BD25,[3]result_all!$E:$U,7,FALSE)</f>
        <v>3.4487152E-2</v>
      </c>
      <c r="BK25" t="str">
        <f>VLOOKUP(BD25,[3]result_all!$E:$U,8,FALSE)</f>
        <v>1613580080027154</v>
      </c>
      <c r="BL25">
        <f>VLOOKUP(BD25,[3]result_all!$E:$U,9,FALSE)</f>
        <v>0.5</v>
      </c>
      <c r="BM25">
        <f>VLOOKUP(BD25,[3]result_all!$E:$U,10,FALSE)</f>
        <v>55.710498090000002</v>
      </c>
      <c r="BN25">
        <f>VLOOKUP(BD25,[3]result_all!$E:$U,11,FALSE)</f>
        <v>36.069447250000003</v>
      </c>
      <c r="BO25">
        <f>VLOOKUP(BD25,[3]result_all!$E:$U,12,FALSE)</f>
        <v>3.2917117920000001</v>
      </c>
      <c r="BP25">
        <f>VLOOKUP(BD25,[3]result_all!$E:$U,13,FALSE)</f>
        <v>-172.90625</v>
      </c>
      <c r="BQ25">
        <f>VLOOKUP(BD25,[3]result_all!$E:$U,14,FALSE)</f>
        <v>1.1081437E-2</v>
      </c>
      <c r="BR25">
        <f>VLOOKUP(BD25,[3]result_all!$E:$U,15,FALSE)</f>
        <v>1.0629276E-2</v>
      </c>
      <c r="BS25">
        <f>VLOOKUP(BD25,[3]result_all!$E:$U,16,FALSE)</f>
        <v>1.1623807999999999E-2</v>
      </c>
      <c r="BT25">
        <f>VLOOKUP(BD25,[3]result_all!$E:$U,17,FALSE)</f>
        <v>1.042539192</v>
      </c>
      <c r="BU25" s="109" t="s">
        <v>252</v>
      </c>
      <c r="BV25">
        <f>VLOOKUP(BU25,[3]result_all!$E:$U,2,FALSE)</f>
        <v>45.057938980000003</v>
      </c>
      <c r="BW25">
        <f>VLOOKUP(BU25,[3]result_all!$E:$U,3,FALSE)</f>
        <v>0.19666435099999999</v>
      </c>
      <c r="BX25">
        <f>VLOOKUP(BU25,[4]result_all!$C:$S,4,FALSE)</f>
        <v>5.3875605E-2</v>
      </c>
      <c r="BY25" t="str">
        <f>VLOOKUP(BU25,[4]result_all!$C:$S,5,FALSE)</f>
        <v>3.47E-18</v>
      </c>
      <c r="BZ25">
        <f>VLOOKUP(BU25,[4]result_all!$C:$S,6,FALSE)</f>
        <v>3.6320962999999998E-2</v>
      </c>
      <c r="CA25">
        <f>VLOOKUP(BU25,[4]result_all!$C:$S,7,FALSE)</f>
        <v>3.9204662000000001E-2</v>
      </c>
      <c r="CB25">
        <f>VLOOKUP(BU25,[4]result_all!$C:$S,8,FALSE)</f>
        <v>5.823838201</v>
      </c>
      <c r="CC25" t="str">
        <f>VLOOKUP(BU25,[4]result_all!$C:$S,9,FALSE)</f>
        <v>3.46E-15</v>
      </c>
      <c r="CD25">
        <f>VLOOKUP(BU25,[4]result_all!$C:$S,10,FALSE)</f>
        <v>45.80609278</v>
      </c>
      <c r="CE25">
        <f>VLOOKUP(BU25,[4]result_all!$C:$S,11,FALSE)</f>
        <v>29.734048829999999</v>
      </c>
      <c r="CF25">
        <f>VLOOKUP(BU25,[4]result_all!$C:$S,12,FALSE)</f>
        <v>3.3979877030000001</v>
      </c>
      <c r="CG25">
        <f>VLOOKUP(BU25,[4]result_all!$C:$S,13,FALSE)</f>
        <v>-30.5</v>
      </c>
      <c r="CH25">
        <f>VLOOKUP(BU25,[4]result_all!$C:$S,14,FALSE)</f>
        <v>1.0872768999999999E-2</v>
      </c>
      <c r="CI25">
        <f>VLOOKUP(BU25,[4]result_all!$C:$S,15,FALSE)</f>
        <v>1.1158906E-2</v>
      </c>
      <c r="CJ25">
        <f>VLOOKUP(BU25,[4]result_all!$C:$S,16,FALSE)</f>
        <v>1.2223057000000001E-2</v>
      </c>
      <c r="CK25">
        <f>VLOOKUP(BU25,[4]result_all!$C:$S,17,FALSE)</f>
        <v>0.97435791400000005</v>
      </c>
      <c r="CL25" s="27" t="s">
        <v>19</v>
      </c>
      <c r="CM25">
        <f>VLOOKUP(CL25, [2]Tabelle1!$E:$M, 2, FALSE)</f>
        <v>0.66159133761017497</v>
      </c>
      <c r="CN25">
        <f>VLOOKUP(CL25, [2]Tabelle1!$E:$M, 3, FALSE)</f>
        <v>0.47308006954000698</v>
      </c>
      <c r="CO25">
        <f>VLOOKUP(CL25, [2]Tabelle1!$E:$M, 4, FALSE)</f>
        <v>0.19382373750728299</v>
      </c>
      <c r="CP25">
        <f>VLOOKUP(CL25, [2]Tabelle1!$E:$M, 5, FALSE)</f>
        <v>0.19905529093793201</v>
      </c>
      <c r="CQ25">
        <f>VLOOKUP(CL25, [2]Tabelle1!$E:$M, 6, FALSE)</f>
        <v>0</v>
      </c>
      <c r="CR25" s="63">
        <f>VLOOKUP(CL25, [2]Tabelle1!$E:$O, 7, FALSE)</f>
        <v>0.433106051488444</v>
      </c>
      <c r="CS25" s="63">
        <f>VLOOKUP(CL25, [2]Tabelle1!$E:$O, 8, FALSE)</f>
        <v>0.30969849408318456</v>
      </c>
      <c r="CT25" s="63">
        <f>VLOOKUP(CL25, [2]Tabelle1!$E:$O, 9, FALSE)</f>
        <v>0.12688532764008925</v>
      </c>
      <c r="CU25" s="63">
        <f>VLOOKUP(CL25, [2]Tabelle1!$E:$O, 10, FALSE)</f>
        <v>0.1303101267882823</v>
      </c>
      <c r="CV25" s="63">
        <f>VLOOKUP(CL25, [2]Tabelle1!$E:$O, 11, FALSE)</f>
        <v>0</v>
      </c>
      <c r="CW25" s="147" t="s">
        <v>252</v>
      </c>
      <c r="CX25">
        <f>VLOOKUP(CW25, [2]Tabelle1!$E:$M, 2, FALSE)</f>
        <v>0.66759501612702099</v>
      </c>
      <c r="CY25">
        <f>VLOOKUP(CW25, [2]Tabelle1!$E:$M, 3, FALSE)</f>
        <v>0.46022391601051699</v>
      </c>
      <c r="CZ25">
        <f>VLOOKUP(CW25, [2]Tabelle1!$E:$M, 4, FALSE)</f>
        <v>0.32778417049906899</v>
      </c>
      <c r="DA25">
        <f>VLOOKUP(CW25, [2]Tabelle1!$E:$M, 5, FALSE)</f>
        <v>0.189068910980109</v>
      </c>
      <c r="DB25">
        <f>VLOOKUP(CW25, [2]Tabelle1!$E:$M, 6, FALSE)</f>
        <v>0</v>
      </c>
      <c r="DC25" s="149">
        <f>VLOOKUP(CW25, [2]Tabelle1!$E:$O, 2, FALSE)</f>
        <v>0.66759501612702099</v>
      </c>
      <c r="DD25" s="149">
        <f>VLOOKUP(CW25, [2]Tabelle1!$E:$O, 8, FALSE)</f>
        <v>0.27982717052408623</v>
      </c>
      <c r="DE25" s="149">
        <f>VLOOKUP(CW25, [2]Tabelle1!$E:$O, 9, FALSE)</f>
        <v>0.19930063124151742</v>
      </c>
      <c r="DF25" s="149">
        <f>VLOOKUP(CW25, [2]Tabelle1!$E:$O, 10, FALSE)</f>
        <v>0.11495842904527634</v>
      </c>
      <c r="DG25" s="149">
        <f>VLOOKUP(CW25, [2]Tabelle1!$E:$O, 11, FALSE)</f>
        <v>0</v>
      </c>
      <c r="DH25" s="17">
        <v>3054</v>
      </c>
      <c r="DI25">
        <v>2024</v>
      </c>
      <c r="DJ25">
        <v>7</v>
      </c>
      <c r="DK25">
        <v>17</v>
      </c>
      <c r="DL25">
        <v>14</v>
      </c>
      <c r="DM25">
        <v>10.69999980926514</v>
      </c>
      <c r="DN25">
        <v>11</v>
      </c>
      <c r="DO25">
        <v>10.10000038146973</v>
      </c>
      <c r="DR25">
        <v>62</v>
      </c>
      <c r="DS25" t="s">
        <v>79</v>
      </c>
      <c r="DT25">
        <v>6.8000001907348633</v>
      </c>
      <c r="DU25" s="39">
        <v>6.8000001907348633</v>
      </c>
      <c r="DV25" s="39">
        <v>8.3000001907348633</v>
      </c>
      <c r="DW25" s="39"/>
      <c r="DX25" s="209">
        <v>0</v>
      </c>
    </row>
    <row r="26" spans="1:128" s="113" customFormat="1" x14ac:dyDescent="0.35">
      <c r="A26" s="113" t="s">
        <v>65</v>
      </c>
      <c r="B26" s="59">
        <v>1</v>
      </c>
      <c r="C26" s="121" t="s">
        <v>20</v>
      </c>
      <c r="D26" s="114">
        <v>6</v>
      </c>
      <c r="E26" s="114"/>
      <c r="F26" s="61" t="str">
        <f t="shared" si="0"/>
        <v/>
      </c>
      <c r="G26" s="114" t="s">
        <v>77</v>
      </c>
      <c r="H26" s="114" t="s">
        <v>77</v>
      </c>
      <c r="I26" s="114" t="s">
        <v>332</v>
      </c>
      <c r="J26" s="41" t="s">
        <v>332</v>
      </c>
      <c r="K26" s="62" t="e">
        <f>VLOOKUP(C26,[1]TOC_240823_F3!$C:$J,8,FALSE)</f>
        <v>#N/A</v>
      </c>
      <c r="M26" s="125"/>
      <c r="N26" s="113" t="s">
        <v>332</v>
      </c>
      <c r="R26" s="64" t="e">
        <f>VLOOKUP(C26,[1]TOC_240823_F3!$C:$O,13,FALSE)</f>
        <v>#N/A</v>
      </c>
      <c r="S26" s="115" t="e">
        <f>VLOOKUP(M26,[2]TOC_240828_Sophi!$C:$O,13,FALSE)</f>
        <v>#N/A</v>
      </c>
      <c r="T26" s="37"/>
      <c r="U26" s="38"/>
      <c r="V26" s="114" t="s">
        <v>332</v>
      </c>
      <c r="W26" s="116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8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8"/>
      <c r="AX26" s="117"/>
      <c r="AY26" s="117"/>
      <c r="AZ26" s="118"/>
      <c r="BA26" s="117"/>
      <c r="BB26" s="117"/>
      <c r="BC26" s="117"/>
      <c r="BD26" s="114" t="s">
        <v>20</v>
      </c>
      <c r="BE26" t="e">
        <f>VLOOKUP(BD26,[3]result_all!$E:$U,2,FALSE)</f>
        <v>#N/A</v>
      </c>
      <c r="BF26" t="e">
        <f>VLOOKUP(BD26,[3]result_all!$E:$U,3,FALSE)</f>
        <v>#N/A</v>
      </c>
      <c r="BG26" t="e">
        <f>VLOOKUP(BD26,[3]result_all!$E:$U,4,FALSE)</f>
        <v>#N/A</v>
      </c>
      <c r="BH26" t="e">
        <f>VLOOKUP(BD26,[3]result_all!$E:$U,5,FALSE)</f>
        <v>#N/A</v>
      </c>
      <c r="BI26" t="e">
        <f>VLOOKUP(BD26,[3]result_all!$E:$U,6,FALSE)</f>
        <v>#N/A</v>
      </c>
      <c r="BJ26" t="e">
        <f>VLOOKUP(BD26,[3]result_all!$E:$U,7,FALSE)</f>
        <v>#N/A</v>
      </c>
      <c r="BK26" t="e">
        <f>VLOOKUP(BD26,[3]result_all!$E:$U,8,FALSE)</f>
        <v>#N/A</v>
      </c>
      <c r="BL26" t="e">
        <f>VLOOKUP(BD26,[3]result_all!$E:$U,9,FALSE)</f>
        <v>#N/A</v>
      </c>
      <c r="BM26" t="e">
        <f>VLOOKUP(BD26,[3]result_all!$E:$U,10,FALSE)</f>
        <v>#N/A</v>
      </c>
      <c r="BN26" t="e">
        <f>VLOOKUP(BD26,[3]result_all!$E:$U,11,FALSE)</f>
        <v>#N/A</v>
      </c>
      <c r="BO26" t="e">
        <f>VLOOKUP(BD26,[3]result_all!$E:$U,12,FALSE)</f>
        <v>#N/A</v>
      </c>
      <c r="BP26" t="e">
        <f>VLOOKUP(BD26,[3]result_all!$E:$U,13,FALSE)</f>
        <v>#N/A</v>
      </c>
      <c r="BQ26" t="e">
        <f>VLOOKUP(BD26,[3]result_all!$E:$U,14,FALSE)</f>
        <v>#N/A</v>
      </c>
      <c r="BR26" t="e">
        <f>VLOOKUP(BD26,[3]result_all!$E:$U,15,FALSE)</f>
        <v>#N/A</v>
      </c>
      <c r="BS26" t="e">
        <f>VLOOKUP(BD26,[3]result_all!$E:$U,16,FALSE)</f>
        <v>#N/A</v>
      </c>
      <c r="BT26" t="e">
        <f>VLOOKUP(BD26,[3]result_all!$E:$U,17,FALSE)</f>
        <v>#N/A</v>
      </c>
      <c r="BU26" s="119" t="s">
        <v>20</v>
      </c>
      <c r="BV26" t="e">
        <f>VLOOKUP(BU26,[3]result_all!$E:$U,2,FALSE)</f>
        <v>#N/A</v>
      </c>
      <c r="BW26" t="e">
        <f>VLOOKUP(BU26,[3]result_all!$E:$U,3,FALSE)</f>
        <v>#N/A</v>
      </c>
      <c r="BX26" t="e">
        <f>VLOOKUP(BU26,[4]result_all!$C:$S,4,FALSE)</f>
        <v>#N/A</v>
      </c>
      <c r="BY26" t="e">
        <f>VLOOKUP(BU26,[4]result_all!$C:$S,5,FALSE)</f>
        <v>#N/A</v>
      </c>
      <c r="BZ26" t="e">
        <f>VLOOKUP(BU26,[4]result_all!$C:$S,6,FALSE)</f>
        <v>#N/A</v>
      </c>
      <c r="CA26" t="e">
        <f>VLOOKUP(BU26,[4]result_all!$C:$S,7,FALSE)</f>
        <v>#N/A</v>
      </c>
      <c r="CB26" t="e">
        <f>VLOOKUP(BU26,[4]result_all!$C:$S,8,FALSE)</f>
        <v>#N/A</v>
      </c>
      <c r="CC26" t="e">
        <f>VLOOKUP(BU26,[4]result_all!$C:$S,9,FALSE)</f>
        <v>#N/A</v>
      </c>
      <c r="CD26" t="e">
        <f>VLOOKUP(BU26,[4]result_all!$C:$S,10,FALSE)</f>
        <v>#N/A</v>
      </c>
      <c r="CE26" t="e">
        <f>VLOOKUP(BU26,[4]result_all!$C:$S,11,FALSE)</f>
        <v>#N/A</v>
      </c>
      <c r="CF26" t="e">
        <f>VLOOKUP(BU26,[4]result_all!$C:$S,12,FALSE)</f>
        <v>#N/A</v>
      </c>
      <c r="CG26" t="e">
        <f>VLOOKUP(BU26,[4]result_all!$C:$S,13,FALSE)</f>
        <v>#N/A</v>
      </c>
      <c r="CH26" t="e">
        <f>VLOOKUP(BU26,[4]result_all!$C:$S,14,FALSE)</f>
        <v>#N/A</v>
      </c>
      <c r="CI26" t="e">
        <f>VLOOKUP(BU26,[4]result_all!$C:$S,15,FALSE)</f>
        <v>#N/A</v>
      </c>
      <c r="CJ26" t="e">
        <f>VLOOKUP(BU26,[4]result_all!$C:$S,16,FALSE)</f>
        <v>#N/A</v>
      </c>
      <c r="CK26" t="e">
        <f>VLOOKUP(BU26,[4]result_all!$C:$S,17,FALSE)</f>
        <v>#N/A</v>
      </c>
      <c r="CL26" s="28" t="s">
        <v>20</v>
      </c>
      <c r="CM26" s="113" t="e">
        <f>VLOOKUP(CL26, [2]Tabelle1!$E:$M, 2, FALSE)</f>
        <v>#N/A</v>
      </c>
      <c r="CN26" s="113" t="e">
        <f>VLOOKUP(CL26, [2]Tabelle1!$E:$M, 3, FALSE)</f>
        <v>#N/A</v>
      </c>
      <c r="CO26" s="113" t="e">
        <f>VLOOKUP(CL26, [2]Tabelle1!$E:$M, 4, FALSE)</f>
        <v>#N/A</v>
      </c>
      <c r="CP26" s="113" t="e">
        <f>VLOOKUP(CL26, [2]Tabelle1!$E:$M, 5, FALSE)</f>
        <v>#N/A</v>
      </c>
      <c r="CQ26" s="113" t="e">
        <f>VLOOKUP(CL26, [2]Tabelle1!$E:$M, 6, FALSE)</f>
        <v>#N/A</v>
      </c>
      <c r="CR26" s="63" t="e">
        <f>VLOOKUP(CL26, [2]Tabelle1!$E:$O, 7, FALSE)</f>
        <v>#N/A</v>
      </c>
      <c r="CS26" s="63" t="e">
        <f>VLOOKUP(CL26, [2]Tabelle1!$E:$O, 8, FALSE)</f>
        <v>#N/A</v>
      </c>
      <c r="CT26" s="63" t="e">
        <f>VLOOKUP(CL26, [2]Tabelle1!$E:$O, 9, FALSE)</f>
        <v>#N/A</v>
      </c>
      <c r="CU26" s="63" t="e">
        <f>VLOOKUP(CL26, [2]Tabelle1!$E:$O, 10, FALSE)</f>
        <v>#N/A</v>
      </c>
      <c r="CV26" s="63" t="e">
        <f>VLOOKUP(CL26, [2]Tabelle1!$E:$O, 11, FALSE)</f>
        <v>#N/A</v>
      </c>
      <c r="CW26" s="147" t="s">
        <v>20</v>
      </c>
      <c r="CX26" s="113" t="e">
        <f>VLOOKUP(CW26, [2]Tabelle1!$E:$M, 2, FALSE)</f>
        <v>#N/A</v>
      </c>
      <c r="CY26" s="113" t="e">
        <f>VLOOKUP(CW26, [2]Tabelle1!$E:$M, 3, FALSE)</f>
        <v>#N/A</v>
      </c>
      <c r="CZ26" s="113" t="e">
        <f>VLOOKUP(CW26, [2]Tabelle1!$E:$M, 4, FALSE)</f>
        <v>#N/A</v>
      </c>
      <c r="DA26" s="113" t="e">
        <f>VLOOKUP(CW26, [2]Tabelle1!$E:$M, 5, FALSE)</f>
        <v>#N/A</v>
      </c>
      <c r="DB26" s="113" t="e">
        <f>VLOOKUP(CW26, [2]Tabelle1!$E:$M, 6, FALSE)</f>
        <v>#N/A</v>
      </c>
      <c r="DC26" s="149" t="e">
        <f>VLOOKUP(CW26, [2]Tabelle1!$E:$O, 2, FALSE)</f>
        <v>#N/A</v>
      </c>
      <c r="DD26" s="149" t="e">
        <f>VLOOKUP(CW26, [2]Tabelle1!$E:$O, 8, FALSE)</f>
        <v>#N/A</v>
      </c>
      <c r="DE26" s="149" t="e">
        <f>VLOOKUP(CW26, [2]Tabelle1!$E:$O, 9, FALSE)</f>
        <v>#N/A</v>
      </c>
      <c r="DF26" s="149" t="e">
        <f>VLOOKUP(CW26, [2]Tabelle1!$E:$O, 10, FALSE)</f>
        <v>#N/A</v>
      </c>
      <c r="DG26" s="149" t="e">
        <f>VLOOKUP(CW26, [2]Tabelle1!$E:$O, 11, FALSE)</f>
        <v>#N/A</v>
      </c>
      <c r="DH26" s="112">
        <v>3054</v>
      </c>
      <c r="DI26" s="113">
        <v>2024</v>
      </c>
      <c r="DU26" s="207"/>
      <c r="DV26" s="207"/>
      <c r="DW26" s="207"/>
      <c r="DX26" s="207"/>
    </row>
    <row r="27" spans="1:128" s="113" customFormat="1" x14ac:dyDescent="0.35">
      <c r="A27" s="113" t="s">
        <v>65</v>
      </c>
      <c r="B27" s="59">
        <v>1</v>
      </c>
      <c r="C27" s="121" t="s">
        <v>21</v>
      </c>
      <c r="D27" s="114">
        <v>7</v>
      </c>
      <c r="E27" s="114"/>
      <c r="F27" s="61" t="str">
        <f t="shared" si="0"/>
        <v/>
      </c>
      <c r="G27" s="114" t="s">
        <v>77</v>
      </c>
      <c r="H27" s="114" t="s">
        <v>77</v>
      </c>
      <c r="I27" s="114" t="s">
        <v>332</v>
      </c>
      <c r="J27" s="41" t="s">
        <v>332</v>
      </c>
      <c r="K27" s="62" t="e">
        <f>VLOOKUP(C27,[1]TOC_240823_F3!$C:$J,8,FALSE)</f>
        <v>#N/A</v>
      </c>
      <c r="M27" s="125"/>
      <c r="N27" s="113" t="s">
        <v>332</v>
      </c>
      <c r="R27" s="64" t="e">
        <f>VLOOKUP(C27,[1]TOC_240823_F3!$C:$O,13,FALSE)</f>
        <v>#N/A</v>
      </c>
      <c r="S27" s="115" t="e">
        <f>VLOOKUP(M27,[2]TOC_240828_Sophi!$C:$O,13,FALSE)</f>
        <v>#N/A</v>
      </c>
      <c r="T27" s="37"/>
      <c r="U27" s="38"/>
      <c r="V27" s="114" t="s">
        <v>332</v>
      </c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D27" s="114" t="s">
        <v>21</v>
      </c>
      <c r="BE27" t="e">
        <f>VLOOKUP(BD27,[3]result_all!$E:$U,2,FALSE)</f>
        <v>#N/A</v>
      </c>
      <c r="BF27" t="e">
        <f>VLOOKUP(BD27,[3]result_all!$E:$U,3,FALSE)</f>
        <v>#N/A</v>
      </c>
      <c r="BG27" t="e">
        <f>VLOOKUP(BD27,[3]result_all!$E:$U,4,FALSE)</f>
        <v>#N/A</v>
      </c>
      <c r="BH27" t="e">
        <f>VLOOKUP(BD27,[3]result_all!$E:$U,5,FALSE)</f>
        <v>#N/A</v>
      </c>
      <c r="BI27" t="e">
        <f>VLOOKUP(BD27,[3]result_all!$E:$U,6,FALSE)</f>
        <v>#N/A</v>
      </c>
      <c r="BJ27" t="e">
        <f>VLOOKUP(BD27,[3]result_all!$E:$U,7,FALSE)</f>
        <v>#N/A</v>
      </c>
      <c r="BK27" t="e">
        <f>VLOOKUP(BD27,[3]result_all!$E:$U,8,FALSE)</f>
        <v>#N/A</v>
      </c>
      <c r="BL27" t="e">
        <f>VLOOKUP(BD27,[3]result_all!$E:$U,9,FALSE)</f>
        <v>#N/A</v>
      </c>
      <c r="BM27" t="e">
        <f>VLOOKUP(BD27,[3]result_all!$E:$U,10,FALSE)</f>
        <v>#N/A</v>
      </c>
      <c r="BN27" t="e">
        <f>VLOOKUP(BD27,[3]result_all!$E:$U,11,FALSE)</f>
        <v>#N/A</v>
      </c>
      <c r="BO27" t="e">
        <f>VLOOKUP(BD27,[3]result_all!$E:$U,12,FALSE)</f>
        <v>#N/A</v>
      </c>
      <c r="BP27" t="e">
        <f>VLOOKUP(BD27,[3]result_all!$E:$U,13,FALSE)</f>
        <v>#N/A</v>
      </c>
      <c r="BQ27" t="e">
        <f>VLOOKUP(BD27,[3]result_all!$E:$U,14,FALSE)</f>
        <v>#N/A</v>
      </c>
      <c r="BR27" t="e">
        <f>VLOOKUP(BD27,[3]result_all!$E:$U,15,FALSE)</f>
        <v>#N/A</v>
      </c>
      <c r="BS27" t="e">
        <f>VLOOKUP(BD27,[3]result_all!$E:$U,16,FALSE)</f>
        <v>#N/A</v>
      </c>
      <c r="BT27" t="e">
        <f>VLOOKUP(BD27,[3]result_all!$E:$U,17,FALSE)</f>
        <v>#N/A</v>
      </c>
      <c r="BU27" s="119" t="s">
        <v>21</v>
      </c>
      <c r="BV27" t="e">
        <f>VLOOKUP(BU27,[3]result_all!$E:$U,2,FALSE)</f>
        <v>#N/A</v>
      </c>
      <c r="BW27" t="e">
        <f>VLOOKUP(BU27,[3]result_all!$E:$U,3,FALSE)</f>
        <v>#N/A</v>
      </c>
      <c r="BX27" t="e">
        <f>VLOOKUP(BU27,[4]result_all!$C:$S,4,FALSE)</f>
        <v>#N/A</v>
      </c>
      <c r="BY27" t="e">
        <f>VLOOKUP(BU27,[4]result_all!$C:$S,5,FALSE)</f>
        <v>#N/A</v>
      </c>
      <c r="BZ27" t="e">
        <f>VLOOKUP(BU27,[4]result_all!$C:$S,6,FALSE)</f>
        <v>#N/A</v>
      </c>
      <c r="CA27" t="e">
        <f>VLOOKUP(BU27,[4]result_all!$C:$S,7,FALSE)</f>
        <v>#N/A</v>
      </c>
      <c r="CB27" t="e">
        <f>VLOOKUP(BU27,[4]result_all!$C:$S,8,FALSE)</f>
        <v>#N/A</v>
      </c>
      <c r="CC27" t="e">
        <f>VLOOKUP(BU27,[4]result_all!$C:$S,9,FALSE)</f>
        <v>#N/A</v>
      </c>
      <c r="CD27" t="e">
        <f>VLOOKUP(BU27,[4]result_all!$C:$S,10,FALSE)</f>
        <v>#N/A</v>
      </c>
      <c r="CE27" t="e">
        <f>VLOOKUP(BU27,[4]result_all!$C:$S,11,FALSE)</f>
        <v>#N/A</v>
      </c>
      <c r="CF27" t="e">
        <f>VLOOKUP(BU27,[4]result_all!$C:$S,12,FALSE)</f>
        <v>#N/A</v>
      </c>
      <c r="CG27" t="e">
        <f>VLOOKUP(BU27,[4]result_all!$C:$S,13,FALSE)</f>
        <v>#N/A</v>
      </c>
      <c r="CH27" t="e">
        <f>VLOOKUP(BU27,[4]result_all!$C:$S,14,FALSE)</f>
        <v>#N/A</v>
      </c>
      <c r="CI27" t="e">
        <f>VLOOKUP(BU27,[4]result_all!$C:$S,15,FALSE)</f>
        <v>#N/A</v>
      </c>
      <c r="CJ27" t="e">
        <f>VLOOKUP(BU27,[4]result_all!$C:$S,16,FALSE)</f>
        <v>#N/A</v>
      </c>
      <c r="CK27" t="e">
        <f>VLOOKUP(BU27,[4]result_all!$C:$S,17,FALSE)</f>
        <v>#N/A</v>
      </c>
      <c r="CL27" s="28" t="s">
        <v>21</v>
      </c>
      <c r="CM27" s="113" t="e">
        <f>VLOOKUP(CL27, [2]Tabelle1!$E:$M, 2, FALSE)</f>
        <v>#N/A</v>
      </c>
      <c r="CN27" s="113" t="e">
        <f>VLOOKUP(CL27, [2]Tabelle1!$E:$M, 3, FALSE)</f>
        <v>#N/A</v>
      </c>
      <c r="CO27" s="113" t="e">
        <f>VLOOKUP(CL27, [2]Tabelle1!$E:$M, 4, FALSE)</f>
        <v>#N/A</v>
      </c>
      <c r="CP27" s="113" t="e">
        <f>VLOOKUP(CL27, [2]Tabelle1!$E:$M, 5, FALSE)</f>
        <v>#N/A</v>
      </c>
      <c r="CQ27" s="113" t="e">
        <f>VLOOKUP(CL27, [2]Tabelle1!$E:$M, 6, FALSE)</f>
        <v>#N/A</v>
      </c>
      <c r="CR27" s="63" t="e">
        <f>VLOOKUP(CL27, [2]Tabelle1!$E:$O, 7, FALSE)</f>
        <v>#N/A</v>
      </c>
      <c r="CS27" s="63" t="e">
        <f>VLOOKUP(CL27, [2]Tabelle1!$E:$O, 8, FALSE)</f>
        <v>#N/A</v>
      </c>
      <c r="CT27" s="63" t="e">
        <f>VLOOKUP(CL27, [2]Tabelle1!$E:$O, 9, FALSE)</f>
        <v>#N/A</v>
      </c>
      <c r="CU27" s="63" t="e">
        <f>VLOOKUP(CL27, [2]Tabelle1!$E:$O, 10, FALSE)</f>
        <v>#N/A</v>
      </c>
      <c r="CV27" s="63" t="e">
        <f>VLOOKUP(CL27, [2]Tabelle1!$E:$O, 11, FALSE)</f>
        <v>#N/A</v>
      </c>
      <c r="CW27" s="147" t="s">
        <v>21</v>
      </c>
      <c r="CX27" s="113" t="e">
        <f>VLOOKUP(CW27, [2]Tabelle1!$E:$M, 2, FALSE)</f>
        <v>#N/A</v>
      </c>
      <c r="CY27" s="113" t="e">
        <f>VLOOKUP(CW27, [2]Tabelle1!$E:$M, 3, FALSE)</f>
        <v>#N/A</v>
      </c>
      <c r="CZ27" s="113" t="e">
        <f>VLOOKUP(CW27, [2]Tabelle1!$E:$M, 4, FALSE)</f>
        <v>#N/A</v>
      </c>
      <c r="DA27" s="113" t="e">
        <f>VLOOKUP(CW27, [2]Tabelle1!$E:$M, 5, FALSE)</f>
        <v>#N/A</v>
      </c>
      <c r="DB27" s="113" t="e">
        <f>VLOOKUP(CW27, [2]Tabelle1!$E:$M, 6, FALSE)</f>
        <v>#N/A</v>
      </c>
      <c r="DC27" s="149" t="e">
        <f>VLOOKUP(CW27, [2]Tabelle1!$E:$O, 2, FALSE)</f>
        <v>#N/A</v>
      </c>
      <c r="DD27" s="149" t="e">
        <f>VLOOKUP(CW27, [2]Tabelle1!$E:$O, 8, FALSE)</f>
        <v>#N/A</v>
      </c>
      <c r="DE27" s="149" t="e">
        <f>VLOOKUP(CW27, [2]Tabelle1!$E:$O, 9, FALSE)</f>
        <v>#N/A</v>
      </c>
      <c r="DF27" s="149" t="e">
        <f>VLOOKUP(CW27, [2]Tabelle1!$E:$O, 10, FALSE)</f>
        <v>#N/A</v>
      </c>
      <c r="DG27" s="149" t="e">
        <f>VLOOKUP(CW27, [2]Tabelle1!$E:$O, 11, FALSE)</f>
        <v>#N/A</v>
      </c>
      <c r="DH27" s="112">
        <v>3054</v>
      </c>
      <c r="DI27" s="113">
        <v>2024</v>
      </c>
      <c r="DU27" s="207"/>
      <c r="DV27" s="207"/>
      <c r="DW27" s="207"/>
      <c r="DX27" s="207"/>
    </row>
    <row r="28" spans="1:128" s="113" customFormat="1" x14ac:dyDescent="0.35">
      <c r="A28" s="113" t="s">
        <v>65</v>
      </c>
      <c r="B28" s="59">
        <v>1</v>
      </c>
      <c r="C28" s="121" t="s">
        <v>22</v>
      </c>
      <c r="D28" s="114">
        <v>8</v>
      </c>
      <c r="E28" s="114"/>
      <c r="F28" s="61" t="str">
        <f t="shared" si="0"/>
        <v/>
      </c>
      <c r="G28" s="114" t="s">
        <v>77</v>
      </c>
      <c r="H28" s="114" t="s">
        <v>77</v>
      </c>
      <c r="I28" s="114" t="s">
        <v>332</v>
      </c>
      <c r="J28" s="41" t="s">
        <v>332</v>
      </c>
      <c r="K28" s="62" t="e">
        <f>VLOOKUP(C28,[1]TOC_240823_F3!$C:$J,8,FALSE)</f>
        <v>#N/A</v>
      </c>
      <c r="M28" s="125"/>
      <c r="N28" s="113" t="s">
        <v>332</v>
      </c>
      <c r="R28" s="64" t="e">
        <f>VLOOKUP(C28,[1]TOC_240823_F3!$C:$O,13,FALSE)</f>
        <v>#N/A</v>
      </c>
      <c r="S28" s="115" t="e">
        <f>VLOOKUP(M28,[2]TOC_240828_Sophi!$C:$O,13,FALSE)</f>
        <v>#N/A</v>
      </c>
      <c r="T28" s="37"/>
      <c r="U28" s="38"/>
      <c r="V28" s="114" t="s">
        <v>332</v>
      </c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D28" s="114" t="s">
        <v>22</v>
      </c>
      <c r="BE28" t="e">
        <f>VLOOKUP(BD28,[3]result_all!$E:$U,2,FALSE)</f>
        <v>#N/A</v>
      </c>
      <c r="BF28" t="e">
        <f>VLOOKUP(BD28,[3]result_all!$E:$U,3,FALSE)</f>
        <v>#N/A</v>
      </c>
      <c r="BG28" t="e">
        <f>VLOOKUP(BD28,[3]result_all!$E:$U,4,FALSE)</f>
        <v>#N/A</v>
      </c>
      <c r="BH28" t="e">
        <f>VLOOKUP(BD28,[3]result_all!$E:$U,5,FALSE)</f>
        <v>#N/A</v>
      </c>
      <c r="BI28" t="e">
        <f>VLOOKUP(BD28,[3]result_all!$E:$U,6,FALSE)</f>
        <v>#N/A</v>
      </c>
      <c r="BJ28" t="e">
        <f>VLOOKUP(BD28,[3]result_all!$E:$U,7,FALSE)</f>
        <v>#N/A</v>
      </c>
      <c r="BK28" t="e">
        <f>VLOOKUP(BD28,[3]result_all!$E:$U,8,FALSE)</f>
        <v>#N/A</v>
      </c>
      <c r="BL28" t="e">
        <f>VLOOKUP(BD28,[3]result_all!$E:$U,9,FALSE)</f>
        <v>#N/A</v>
      </c>
      <c r="BM28" t="e">
        <f>VLOOKUP(BD28,[3]result_all!$E:$U,10,FALSE)</f>
        <v>#N/A</v>
      </c>
      <c r="BN28" t="e">
        <f>VLOOKUP(BD28,[3]result_all!$E:$U,11,FALSE)</f>
        <v>#N/A</v>
      </c>
      <c r="BO28" t="e">
        <f>VLOOKUP(BD28,[3]result_all!$E:$U,12,FALSE)</f>
        <v>#N/A</v>
      </c>
      <c r="BP28" t="e">
        <f>VLOOKUP(BD28,[3]result_all!$E:$U,13,FALSE)</f>
        <v>#N/A</v>
      </c>
      <c r="BQ28" t="e">
        <f>VLOOKUP(BD28,[3]result_all!$E:$U,14,FALSE)</f>
        <v>#N/A</v>
      </c>
      <c r="BR28" t="e">
        <f>VLOOKUP(BD28,[3]result_all!$E:$U,15,FALSE)</f>
        <v>#N/A</v>
      </c>
      <c r="BS28" t="e">
        <f>VLOOKUP(BD28,[3]result_all!$E:$U,16,FALSE)</f>
        <v>#N/A</v>
      </c>
      <c r="BT28" t="e">
        <f>VLOOKUP(BD28,[3]result_all!$E:$U,17,FALSE)</f>
        <v>#N/A</v>
      </c>
      <c r="BU28" s="119" t="s">
        <v>22</v>
      </c>
      <c r="BV28" t="e">
        <f>VLOOKUP(BU28,[3]result_all!$E:$U,2,FALSE)</f>
        <v>#N/A</v>
      </c>
      <c r="BW28" t="e">
        <f>VLOOKUP(BU28,[3]result_all!$E:$U,3,FALSE)</f>
        <v>#N/A</v>
      </c>
      <c r="BX28" t="e">
        <f>VLOOKUP(BU28,[4]result_all!$C:$S,4,FALSE)</f>
        <v>#N/A</v>
      </c>
      <c r="BY28" t="e">
        <f>VLOOKUP(BU28,[4]result_all!$C:$S,5,FALSE)</f>
        <v>#N/A</v>
      </c>
      <c r="BZ28" t="e">
        <f>VLOOKUP(BU28,[4]result_all!$C:$S,6,FALSE)</f>
        <v>#N/A</v>
      </c>
      <c r="CA28" t="e">
        <f>VLOOKUP(BU28,[4]result_all!$C:$S,7,FALSE)</f>
        <v>#N/A</v>
      </c>
      <c r="CB28" t="e">
        <f>VLOOKUP(BU28,[4]result_all!$C:$S,8,FALSE)</f>
        <v>#N/A</v>
      </c>
      <c r="CC28" t="e">
        <f>VLOOKUP(BU28,[4]result_all!$C:$S,9,FALSE)</f>
        <v>#N/A</v>
      </c>
      <c r="CD28" t="e">
        <f>VLOOKUP(BU28,[4]result_all!$C:$S,10,FALSE)</f>
        <v>#N/A</v>
      </c>
      <c r="CE28" t="e">
        <f>VLOOKUP(BU28,[4]result_all!$C:$S,11,FALSE)</f>
        <v>#N/A</v>
      </c>
      <c r="CF28" t="e">
        <f>VLOOKUP(BU28,[4]result_all!$C:$S,12,FALSE)</f>
        <v>#N/A</v>
      </c>
      <c r="CG28" t="e">
        <f>VLOOKUP(BU28,[4]result_all!$C:$S,13,FALSE)</f>
        <v>#N/A</v>
      </c>
      <c r="CH28" t="e">
        <f>VLOOKUP(BU28,[4]result_all!$C:$S,14,FALSE)</f>
        <v>#N/A</v>
      </c>
      <c r="CI28" t="e">
        <f>VLOOKUP(BU28,[4]result_all!$C:$S,15,FALSE)</f>
        <v>#N/A</v>
      </c>
      <c r="CJ28" t="e">
        <f>VLOOKUP(BU28,[4]result_all!$C:$S,16,FALSE)</f>
        <v>#N/A</v>
      </c>
      <c r="CK28" t="e">
        <f>VLOOKUP(BU28,[4]result_all!$C:$S,17,FALSE)</f>
        <v>#N/A</v>
      </c>
      <c r="CL28" s="28" t="s">
        <v>22</v>
      </c>
      <c r="CM28" s="113" t="e">
        <f>VLOOKUP(CL28, [2]Tabelle1!$E:$M, 2, FALSE)</f>
        <v>#N/A</v>
      </c>
      <c r="CN28" s="113" t="e">
        <f>VLOOKUP(CL28, [2]Tabelle1!$E:$M, 3, FALSE)</f>
        <v>#N/A</v>
      </c>
      <c r="CO28" s="113" t="e">
        <f>VLOOKUP(CL28, [2]Tabelle1!$E:$M, 4, FALSE)</f>
        <v>#N/A</v>
      </c>
      <c r="CP28" s="113" t="e">
        <f>VLOOKUP(CL28, [2]Tabelle1!$E:$M, 5, FALSE)</f>
        <v>#N/A</v>
      </c>
      <c r="CQ28" s="113" t="e">
        <f>VLOOKUP(CL28, [2]Tabelle1!$E:$M, 6, FALSE)</f>
        <v>#N/A</v>
      </c>
      <c r="CR28" s="63" t="e">
        <f>VLOOKUP(CL28, [2]Tabelle1!$E:$O, 7, FALSE)</f>
        <v>#N/A</v>
      </c>
      <c r="CS28" s="63" t="e">
        <f>VLOOKUP(CL28, [2]Tabelle1!$E:$O, 8, FALSE)</f>
        <v>#N/A</v>
      </c>
      <c r="CT28" s="63" t="e">
        <f>VLOOKUP(CL28, [2]Tabelle1!$E:$O, 9, FALSE)</f>
        <v>#N/A</v>
      </c>
      <c r="CU28" s="63" t="e">
        <f>VLOOKUP(CL28, [2]Tabelle1!$E:$O, 10, FALSE)</f>
        <v>#N/A</v>
      </c>
      <c r="CV28" s="63" t="e">
        <f>VLOOKUP(CL28, [2]Tabelle1!$E:$O, 11, FALSE)</f>
        <v>#N/A</v>
      </c>
      <c r="CW28" s="147" t="s">
        <v>22</v>
      </c>
      <c r="CX28" s="113" t="e">
        <f>VLOOKUP(CW28, [2]Tabelle1!$E:$M, 2, FALSE)</f>
        <v>#N/A</v>
      </c>
      <c r="CY28" s="113" t="e">
        <f>VLOOKUP(CW28, [2]Tabelle1!$E:$M, 3, FALSE)</f>
        <v>#N/A</v>
      </c>
      <c r="CZ28" s="113" t="e">
        <f>VLOOKUP(CW28, [2]Tabelle1!$E:$M, 4, FALSE)</f>
        <v>#N/A</v>
      </c>
      <c r="DA28" s="113" t="e">
        <f>VLOOKUP(CW28, [2]Tabelle1!$E:$M, 5, FALSE)</f>
        <v>#N/A</v>
      </c>
      <c r="DB28" s="113" t="e">
        <f>VLOOKUP(CW28, [2]Tabelle1!$E:$M, 6, FALSE)</f>
        <v>#N/A</v>
      </c>
      <c r="DC28" s="149" t="e">
        <f>VLOOKUP(CW28, [2]Tabelle1!$E:$O, 2, FALSE)</f>
        <v>#N/A</v>
      </c>
      <c r="DD28" s="149" t="e">
        <f>VLOOKUP(CW28, [2]Tabelle1!$E:$O, 8, FALSE)</f>
        <v>#N/A</v>
      </c>
      <c r="DE28" s="149" t="e">
        <f>VLOOKUP(CW28, [2]Tabelle1!$E:$O, 9, FALSE)</f>
        <v>#N/A</v>
      </c>
      <c r="DF28" s="149" t="e">
        <f>VLOOKUP(CW28, [2]Tabelle1!$E:$O, 10, FALSE)</f>
        <v>#N/A</v>
      </c>
      <c r="DG28" s="149" t="e">
        <f>VLOOKUP(CW28, [2]Tabelle1!$E:$O, 11, FALSE)</f>
        <v>#N/A</v>
      </c>
      <c r="DH28" s="112">
        <v>3054</v>
      </c>
      <c r="DI28" s="113">
        <v>2024</v>
      </c>
      <c r="DU28" s="207"/>
      <c r="DV28" s="207"/>
      <c r="DW28" s="207"/>
      <c r="DX28" s="207"/>
    </row>
    <row r="29" spans="1:128" x14ac:dyDescent="0.35">
      <c r="A29" t="s">
        <v>65</v>
      </c>
      <c r="B29" s="59">
        <v>1</v>
      </c>
      <c r="C29" s="120" t="s">
        <v>23</v>
      </c>
      <c r="D29" s="1">
        <v>9</v>
      </c>
      <c r="E29" s="1" t="s">
        <v>75</v>
      </c>
      <c r="F29" s="61" t="str">
        <f t="shared" si="0"/>
        <v>A</v>
      </c>
      <c r="G29" s="1">
        <v>22</v>
      </c>
      <c r="H29" s="14">
        <v>45495</v>
      </c>
      <c r="I29" s="69">
        <v>0.43091435185185184</v>
      </c>
      <c r="J29" s="41">
        <v>23080</v>
      </c>
      <c r="K29" s="62">
        <f>VLOOKUP(C29,[1]TOC_240823_F3!$C:$J,8,FALSE)</f>
        <v>0.20469999999999999</v>
      </c>
      <c r="L29">
        <f>AVERAGE(K29:K30)</f>
        <v>0.19334999999999999</v>
      </c>
      <c r="M29" s="125" t="str">
        <f t="shared" ref="M29:M62" si="6">REPLACE(C29, FIND("DOC", C29), 3, "BDOC")</f>
        <v>H_WJ09_1_BDOC_VM_A</v>
      </c>
      <c r="N29" t="e">
        <f>VLOOKUP(M29,[2]TOC_240828_Sophia!$C:$I,7,FALSE)</f>
        <v>#N/A</v>
      </c>
      <c r="O29" t="e">
        <f>AVERAGE(N29:N30)</f>
        <v>#N/A</v>
      </c>
      <c r="P29" t="e">
        <f>L29-O29</f>
        <v>#N/A</v>
      </c>
      <c r="Q29" s="3" t="e">
        <f>100-((1-(P29/L29))*100)</f>
        <v>#N/A</v>
      </c>
      <c r="R29" s="64">
        <f>VLOOKUP(C29,[1]TOC_240823_F3!$C:$O,13,FALSE)</f>
        <v>45527</v>
      </c>
      <c r="S29" s="40" t="e">
        <f>VLOOKUP(M29,[2]TOC_240828_Sophi!$C:$O,13,FALSE)</f>
        <v>#N/A</v>
      </c>
      <c r="V29" s="93">
        <v>45495</v>
      </c>
      <c r="W29" s="94">
        <v>0.52728009259259256</v>
      </c>
      <c r="X29" s="95" t="s">
        <v>66</v>
      </c>
      <c r="Y29" s="95" t="s">
        <v>65</v>
      </c>
      <c r="Z29" s="95">
        <v>-0.19</v>
      </c>
      <c r="AA29" s="95">
        <v>-0.11</v>
      </c>
      <c r="AB29" s="95">
        <v>42.3</v>
      </c>
      <c r="AC29" s="95">
        <v>4.2299999999999997E-2</v>
      </c>
      <c r="AD29" s="95">
        <v>-0.80200000000000005</v>
      </c>
      <c r="AE29" s="95">
        <v>-0.42</v>
      </c>
      <c r="AF29" s="95">
        <v>-0.14000000000000001</v>
      </c>
      <c r="AG29" s="95">
        <v>69.599999999999994</v>
      </c>
      <c r="AH29" s="95">
        <v>92.5</v>
      </c>
      <c r="AI29" s="95">
        <v>94.3</v>
      </c>
      <c r="AJ29" s="95">
        <v>11.83</v>
      </c>
      <c r="AK29" s="95">
        <v>191.4</v>
      </c>
      <c r="AL29" s="95">
        <v>-1.141</v>
      </c>
      <c r="AM29" s="95">
        <v>0.03</v>
      </c>
      <c r="AN29" s="95">
        <v>3.0000000000000001E-5</v>
      </c>
      <c r="AO29" s="95">
        <v>68.599999999999994</v>
      </c>
      <c r="AP29" s="95">
        <v>6.8599999999999994E-2</v>
      </c>
      <c r="AQ29" s="95">
        <v>-0.89</v>
      </c>
      <c r="AR29" s="95">
        <v>0.38</v>
      </c>
      <c r="AS29" s="95">
        <v>45</v>
      </c>
      <c r="AT29" s="95">
        <v>4.4999999999999998E-2</v>
      </c>
      <c r="AU29" s="95">
        <v>3.89</v>
      </c>
      <c r="AV29" s="95">
        <v>0</v>
      </c>
      <c r="AW29" s="95">
        <v>1.1930000000000001</v>
      </c>
      <c r="AX29" s="95">
        <v>7.4</v>
      </c>
      <c r="AY29" s="95">
        <v>-51.6</v>
      </c>
      <c r="AZ29" s="95">
        <v>4.923</v>
      </c>
      <c r="BA29" s="95">
        <v>-0.79500000000000004</v>
      </c>
      <c r="BB29" s="95">
        <v>5.0199999999999996</v>
      </c>
      <c r="BD29" s="21" t="s">
        <v>23</v>
      </c>
      <c r="BE29">
        <f>VLOOKUP(BD29,[3]result_all!$E:$U,2,FALSE)</f>
        <v>1</v>
      </c>
      <c r="BF29">
        <f>VLOOKUP(BD29,[3]result_all!$E:$U,3,FALSE)</f>
        <v>0</v>
      </c>
      <c r="BG29">
        <f>VLOOKUP(BD29,[3]result_all!$E:$U,4,FALSE)</f>
        <v>0</v>
      </c>
      <c r="BH29" t="str">
        <f>VLOOKUP(BD29,[3]result_all!$E:$U,5,FALSE)</f>
        <v>3.3881317890172e-21</v>
      </c>
      <c r="BI29">
        <f>VLOOKUP(BD29,[3]result_all!$E:$U,6,FALSE)</f>
        <v>-9.3199999999999993E-22</v>
      </c>
      <c r="BJ29">
        <f>VLOOKUP(BD29,[3]result_all!$E:$U,7,FALSE)</f>
        <v>6.1554929999999997E-3</v>
      </c>
      <c r="BK29">
        <f>VLOOKUP(BD29,[3]result_all!$E:$U,8,FALSE)</f>
        <v>1</v>
      </c>
      <c r="BL29" t="str">
        <f>VLOOKUP(BD29,[3]result_all!$E:$U,9,FALSE)</f>
        <v>NA</v>
      </c>
      <c r="BM29">
        <f>VLOOKUP(BD29,[3]result_all!$E:$U,10,FALSE)</f>
        <v>-1.7861481509999999</v>
      </c>
      <c r="BN29">
        <f>VLOOKUP(BD29,[3]result_all!$E:$U,11,FALSE)</f>
        <v>-0.84208826299999995</v>
      </c>
      <c r="BO29">
        <f>VLOOKUP(BD29,[3]result_all!$E:$U,12,FALSE)</f>
        <v>5.3921568630000003</v>
      </c>
      <c r="BP29">
        <f>VLOOKUP(BD29,[3]result_all!$E:$U,13,FALSE)</f>
        <v>0.84782608699999995</v>
      </c>
      <c r="BQ29">
        <f>VLOOKUP(BD29,[3]result_all!$E:$U,14,FALSE)</f>
        <v>1.8245708999999999E-2</v>
      </c>
      <c r="BR29">
        <f>VLOOKUP(BD29,[3]result_all!$E:$U,15,FALSE)</f>
        <v>7.8573559999999994E-3</v>
      </c>
      <c r="BS29">
        <f>VLOOKUP(BD29,[3]result_all!$E:$U,16,FALSE)</f>
        <v>9.9221369999999993E-3</v>
      </c>
      <c r="BT29">
        <f>VLOOKUP(BD29,[3]result_all!$E:$U,17,FALSE)</f>
        <v>2.322118224</v>
      </c>
      <c r="BU29" s="109" t="s">
        <v>253</v>
      </c>
      <c r="BV29" t="e">
        <f>VLOOKUP(BU29,[3]result_all!$E:$U,2,FALSE)</f>
        <v>#N/A</v>
      </c>
      <c r="BW29" t="e">
        <f>VLOOKUP(BU29,[3]result_all!$E:$U,3,FALSE)</f>
        <v>#N/A</v>
      </c>
      <c r="BX29" t="e">
        <f>VLOOKUP(BU29,[4]result_all!$C:$S,4,FALSE)</f>
        <v>#N/A</v>
      </c>
      <c r="BY29" t="e">
        <f>VLOOKUP(BU29,[4]result_all!$C:$S,5,FALSE)</f>
        <v>#N/A</v>
      </c>
      <c r="BZ29" t="e">
        <f>VLOOKUP(BU29,[4]result_all!$C:$S,6,FALSE)</f>
        <v>#N/A</v>
      </c>
      <c r="CA29" t="e">
        <f>VLOOKUP(BU29,[4]result_all!$C:$S,7,FALSE)</f>
        <v>#N/A</v>
      </c>
      <c r="CB29" t="e">
        <f>VLOOKUP(BU29,[4]result_all!$C:$S,8,FALSE)</f>
        <v>#N/A</v>
      </c>
      <c r="CC29" t="e">
        <f>VLOOKUP(BU29,[4]result_all!$C:$S,9,FALSE)</f>
        <v>#N/A</v>
      </c>
      <c r="CD29" t="e">
        <f>VLOOKUP(BU29,[4]result_all!$C:$S,10,FALSE)</f>
        <v>#N/A</v>
      </c>
      <c r="CE29" t="e">
        <f>VLOOKUP(BU29,[4]result_all!$C:$S,11,FALSE)</f>
        <v>#N/A</v>
      </c>
      <c r="CF29" t="e">
        <f>VLOOKUP(BU29,[4]result_all!$C:$S,12,FALSE)</f>
        <v>#N/A</v>
      </c>
      <c r="CG29" t="e">
        <f>VLOOKUP(BU29,[4]result_all!$C:$S,13,FALSE)</f>
        <v>#N/A</v>
      </c>
      <c r="CH29" t="e">
        <f>VLOOKUP(BU29,[4]result_all!$C:$S,14,FALSE)</f>
        <v>#N/A</v>
      </c>
      <c r="CI29" t="e">
        <f>VLOOKUP(BU29,[4]result_all!$C:$S,15,FALSE)</f>
        <v>#N/A</v>
      </c>
      <c r="CJ29" t="e">
        <f>VLOOKUP(BU29,[4]result_all!$C:$S,16,FALSE)</f>
        <v>#N/A</v>
      </c>
      <c r="CK29" t="e">
        <f>VLOOKUP(BU29,[4]result_all!$C:$S,17,FALSE)</f>
        <v>#N/A</v>
      </c>
      <c r="CL29" s="27" t="s">
        <v>23</v>
      </c>
      <c r="CM29">
        <f>VLOOKUP(CL29, [2]Tabelle1!$E:$M, 2, FALSE)</f>
        <v>6.6395549548316299E-22</v>
      </c>
      <c r="CN29">
        <f>VLOOKUP(CL29, [2]Tabelle1!$E:$M, 3, FALSE)</f>
        <v>4.8757127002520999E-21</v>
      </c>
      <c r="CO29">
        <f>VLOOKUP(CL29, [2]Tabelle1!$E:$M, 4, FALSE)</f>
        <v>0</v>
      </c>
      <c r="CP29">
        <f>VLOOKUP(CL29, [2]Tabelle1!$E:$M, 5, FALSE)</f>
        <v>5.4834271536865901E-4</v>
      </c>
      <c r="CQ29">
        <f>VLOOKUP(CL29, [2]Tabelle1!$E:$M, 6, FALSE)</f>
        <v>3.8279212498760302E-4</v>
      </c>
      <c r="CR29" s="63">
        <f>VLOOKUP(CL29, [2]Tabelle1!$E:$O, 7, FALSE)</f>
        <v>7.1306052217864236E-19</v>
      </c>
      <c r="CS29" s="63">
        <f>VLOOKUP(CL29, [2]Tabelle1!$E:$O, 8, FALSE)</f>
        <v>5.2363121740634267E-18</v>
      </c>
      <c r="CT29" s="63">
        <f>VLOOKUP(CL29, [2]Tabelle1!$E:$O, 9, FALSE)</f>
        <v>0</v>
      </c>
      <c r="CU29" s="63">
        <f>VLOOKUP(CL29, [2]Tabelle1!$E:$O, 10, FALSE)</f>
        <v>0.58889721617425173</v>
      </c>
      <c r="CV29" s="63">
        <f>VLOOKUP(CL29, [2]Tabelle1!$E:$O, 11, FALSE)</f>
        <v>0.41110278382574827</v>
      </c>
      <c r="CW29" s="147" t="s">
        <v>253</v>
      </c>
      <c r="CX29" t="e">
        <f>VLOOKUP(CW29, [2]Tabelle1!$E:$M, 2, FALSE)</f>
        <v>#N/A</v>
      </c>
      <c r="CY29" t="e">
        <f>VLOOKUP(CW29, [2]Tabelle1!$E:$M, 3, FALSE)</f>
        <v>#N/A</v>
      </c>
      <c r="CZ29" t="e">
        <f>VLOOKUP(CW29, [2]Tabelle1!$E:$M, 4, FALSE)</f>
        <v>#N/A</v>
      </c>
      <c r="DA29" t="e">
        <f>VLOOKUP(CW29, [2]Tabelle1!$E:$M, 5, FALSE)</f>
        <v>#N/A</v>
      </c>
      <c r="DB29" t="e">
        <f>VLOOKUP(CW29, [2]Tabelle1!$E:$M, 6, FALSE)</f>
        <v>#N/A</v>
      </c>
      <c r="DC29" s="149" t="e">
        <f>VLOOKUP(CW29, [2]Tabelle1!$E:$O, 2, FALSE)</f>
        <v>#N/A</v>
      </c>
      <c r="DD29" s="149" t="e">
        <f>VLOOKUP(CW29, [2]Tabelle1!$E:$O, 8, FALSE)</f>
        <v>#N/A</v>
      </c>
      <c r="DE29" s="149" t="e">
        <f>VLOOKUP(CW29, [2]Tabelle1!$E:$O, 9, FALSE)</f>
        <v>#N/A</v>
      </c>
      <c r="DF29" s="149" t="e">
        <f>VLOOKUP(CW29, [2]Tabelle1!$E:$O, 10, FALSE)</f>
        <v>#N/A</v>
      </c>
      <c r="DG29" s="149" t="e">
        <f>VLOOKUP(CW29, [2]Tabelle1!$E:$O, 11, FALSE)</f>
        <v>#N/A</v>
      </c>
      <c r="DH29" s="17">
        <v>3054</v>
      </c>
      <c r="DI29">
        <v>2024</v>
      </c>
      <c r="DJ29">
        <v>7</v>
      </c>
      <c r="DK29">
        <v>22</v>
      </c>
      <c r="DL29">
        <v>11</v>
      </c>
      <c r="DM29">
        <v>4.1999998092651367</v>
      </c>
      <c r="DN29">
        <v>4.4000000953674316</v>
      </c>
      <c r="DO29">
        <v>3.5</v>
      </c>
      <c r="DR29">
        <v>225</v>
      </c>
      <c r="DS29" t="s">
        <v>232</v>
      </c>
      <c r="DT29">
        <v>8.6000003814697266</v>
      </c>
      <c r="DU29" s="39">
        <v>8.6999998092651367</v>
      </c>
      <c r="DV29" s="39">
        <v>10.89999961853027</v>
      </c>
      <c r="DW29" s="39"/>
      <c r="DX29" s="209">
        <v>1.3999999761581421</v>
      </c>
    </row>
    <row r="30" spans="1:128" x14ac:dyDescent="0.35">
      <c r="A30" t="s">
        <v>65</v>
      </c>
      <c r="B30" s="59">
        <v>1</v>
      </c>
      <c r="C30" s="120" t="s">
        <v>24</v>
      </c>
      <c r="D30" s="1">
        <v>9</v>
      </c>
      <c r="E30" s="1" t="s">
        <v>75</v>
      </c>
      <c r="F30" s="61" t="str">
        <f t="shared" si="0"/>
        <v>B</v>
      </c>
      <c r="G30" s="1">
        <v>22</v>
      </c>
      <c r="H30" s="14">
        <v>45495</v>
      </c>
      <c r="I30" s="69">
        <v>0.43091435185185184</v>
      </c>
      <c r="J30" s="41">
        <v>23080</v>
      </c>
      <c r="K30" s="62">
        <f>VLOOKUP(C30,[1]TOC_240823_F3!$C:$J,8,FALSE)</f>
        <v>0.182</v>
      </c>
      <c r="M30" s="125" t="str">
        <f t="shared" si="6"/>
        <v>H_WJ09_1_BDOC_VM_B</v>
      </c>
      <c r="N30" t="e">
        <f>VLOOKUP(M30,[2]TOC_240828_Sophia!$C:$I,7,FALSE)</f>
        <v>#N/A</v>
      </c>
      <c r="R30" s="64">
        <f>VLOOKUP(C30,[1]TOC_240823_F3!$C:$O,13,FALSE)</f>
        <v>45719</v>
      </c>
      <c r="S30" s="40" t="e">
        <f>VLOOKUP(M30,[2]TOC_240828_Sophi!$C:$O,13,FALSE)</f>
        <v>#N/A</v>
      </c>
      <c r="V30" s="93">
        <v>45495</v>
      </c>
      <c r="W30" s="94">
        <v>0.52728009259259256</v>
      </c>
      <c r="X30" s="95" t="s">
        <v>66</v>
      </c>
      <c r="Y30" s="95" t="s">
        <v>65</v>
      </c>
      <c r="Z30" s="95">
        <v>-0.19</v>
      </c>
      <c r="AA30" s="95">
        <v>-0.11</v>
      </c>
      <c r="AB30" s="95">
        <v>42.3</v>
      </c>
      <c r="AC30" s="95">
        <v>4.2299999999999997E-2</v>
      </c>
      <c r="AD30" s="95">
        <v>-0.80200000000000005</v>
      </c>
      <c r="AE30" s="95">
        <v>-0.42</v>
      </c>
      <c r="AF30" s="95">
        <v>-0.14000000000000001</v>
      </c>
      <c r="AG30" s="95">
        <v>69.599999999999994</v>
      </c>
      <c r="AH30" s="95">
        <v>92.5</v>
      </c>
      <c r="AI30" s="95">
        <v>94.3</v>
      </c>
      <c r="AJ30" s="95">
        <v>11.83</v>
      </c>
      <c r="AK30" s="95">
        <v>191.4</v>
      </c>
      <c r="AL30" s="95">
        <v>-1.141</v>
      </c>
      <c r="AM30" s="95">
        <v>0.03</v>
      </c>
      <c r="AN30" s="95">
        <v>3.0000000000000001E-5</v>
      </c>
      <c r="AO30" s="95">
        <v>68.599999999999994</v>
      </c>
      <c r="AP30" s="95">
        <v>6.8599999999999994E-2</v>
      </c>
      <c r="AQ30" s="95">
        <v>-0.89</v>
      </c>
      <c r="AR30" s="95">
        <v>0.38</v>
      </c>
      <c r="AS30" s="95">
        <v>45</v>
      </c>
      <c r="AT30" s="95">
        <v>4.4999999999999998E-2</v>
      </c>
      <c r="AU30" s="95">
        <v>3.89</v>
      </c>
      <c r="AV30" s="95">
        <v>0</v>
      </c>
      <c r="AW30" s="95">
        <v>1.1930000000000001</v>
      </c>
      <c r="AX30" s="95">
        <v>7.4</v>
      </c>
      <c r="AY30" s="95">
        <v>-51.6</v>
      </c>
      <c r="AZ30" s="95">
        <v>4.923</v>
      </c>
      <c r="BA30" s="95">
        <v>-0.79500000000000004</v>
      </c>
      <c r="BB30" s="95">
        <v>5.0199999999999996</v>
      </c>
      <c r="BD30" s="21" t="s">
        <v>24</v>
      </c>
      <c r="BE30">
        <f>VLOOKUP(BD30,[3]result_all!$E:$U,2,FALSE)</f>
        <v>1</v>
      </c>
      <c r="BF30">
        <f>VLOOKUP(BD30,[3]result_all!$E:$U,3,FALSE)</f>
        <v>0</v>
      </c>
      <c r="BG30">
        <f>VLOOKUP(BD30,[3]result_all!$E:$U,4,FALSE)</f>
        <v>0</v>
      </c>
      <c r="BH30" t="str">
        <f>VLOOKUP(BD30,[3]result_all!$E:$U,5,FALSE)</f>
        <v>1.35525271560688e-20</v>
      </c>
      <c r="BI30">
        <f>VLOOKUP(BD30,[3]result_all!$E:$U,6,FALSE)</f>
        <v>-5.8900000000000001E-23</v>
      </c>
      <c r="BJ30">
        <f>VLOOKUP(BD30,[3]result_all!$E:$U,7,FALSE)</f>
        <v>7.16692E-4</v>
      </c>
      <c r="BK30">
        <f>VLOOKUP(BD30,[3]result_all!$E:$U,8,FALSE)</f>
        <v>1</v>
      </c>
      <c r="BL30" t="str">
        <f>VLOOKUP(BD30,[3]result_all!$E:$U,9,FALSE)</f>
        <v>NA</v>
      </c>
      <c r="BM30">
        <f>VLOOKUP(BD30,[3]result_all!$E:$U,10,FALSE)</f>
        <v>5.665455798</v>
      </c>
      <c r="BN30">
        <f>VLOOKUP(BD30,[3]result_all!$E:$U,11,FALSE)</f>
        <v>3.2937931520000001</v>
      </c>
      <c r="BO30">
        <f>VLOOKUP(BD30,[3]result_all!$E:$U,12,FALSE)</f>
        <v>3.4705882350000001</v>
      </c>
      <c r="BP30">
        <f>VLOOKUP(BD30,[3]result_all!$E:$U,13,FALSE)</f>
        <v>-3.0273972599999999</v>
      </c>
      <c r="BQ30">
        <f>VLOOKUP(BD30,[3]result_all!$E:$U,14,FALSE)</f>
        <v>1.4616038E-2</v>
      </c>
      <c r="BR30">
        <f>VLOOKUP(BD30,[3]result_all!$E:$U,15,FALSE)</f>
        <v>1.1074789E-2</v>
      </c>
      <c r="BS30">
        <f>VLOOKUP(BD30,[3]result_all!$E:$U,16,FALSE)</f>
        <v>1.1795483000000001E-2</v>
      </c>
      <c r="BT30">
        <f>VLOOKUP(BD30,[3]result_all!$E:$U,17,FALSE)</f>
        <v>1.3197577069999999</v>
      </c>
      <c r="BU30" s="109" t="s">
        <v>254</v>
      </c>
      <c r="BV30" t="e">
        <f>VLOOKUP(BU30,[3]result_all!$E:$U,2,FALSE)</f>
        <v>#N/A</v>
      </c>
      <c r="BW30" t="e">
        <f>VLOOKUP(BU30,[3]result_all!$E:$U,3,FALSE)</f>
        <v>#N/A</v>
      </c>
      <c r="BX30" t="e">
        <f>VLOOKUP(BU30,[4]result_all!$C:$S,4,FALSE)</f>
        <v>#N/A</v>
      </c>
      <c r="BY30" t="e">
        <f>VLOOKUP(BU30,[4]result_all!$C:$S,5,FALSE)</f>
        <v>#N/A</v>
      </c>
      <c r="BZ30" t="e">
        <f>VLOOKUP(BU30,[4]result_all!$C:$S,6,FALSE)</f>
        <v>#N/A</v>
      </c>
      <c r="CA30" t="e">
        <f>VLOOKUP(BU30,[4]result_all!$C:$S,7,FALSE)</f>
        <v>#N/A</v>
      </c>
      <c r="CB30" t="e">
        <f>VLOOKUP(BU30,[4]result_all!$C:$S,8,FALSE)</f>
        <v>#N/A</v>
      </c>
      <c r="CC30" t="e">
        <f>VLOOKUP(BU30,[4]result_all!$C:$S,9,FALSE)</f>
        <v>#N/A</v>
      </c>
      <c r="CD30" t="e">
        <f>VLOOKUP(BU30,[4]result_all!$C:$S,10,FALSE)</f>
        <v>#N/A</v>
      </c>
      <c r="CE30" t="e">
        <f>VLOOKUP(BU30,[4]result_all!$C:$S,11,FALSE)</f>
        <v>#N/A</v>
      </c>
      <c r="CF30" t="e">
        <f>VLOOKUP(BU30,[4]result_all!$C:$S,12,FALSE)</f>
        <v>#N/A</v>
      </c>
      <c r="CG30" t="e">
        <f>VLOOKUP(BU30,[4]result_all!$C:$S,13,FALSE)</f>
        <v>#N/A</v>
      </c>
      <c r="CH30" t="e">
        <f>VLOOKUP(BU30,[4]result_all!$C:$S,14,FALSE)</f>
        <v>#N/A</v>
      </c>
      <c r="CI30" t="e">
        <f>VLOOKUP(BU30,[4]result_all!$C:$S,15,FALSE)</f>
        <v>#N/A</v>
      </c>
      <c r="CJ30" t="e">
        <f>VLOOKUP(BU30,[4]result_all!$C:$S,16,FALSE)</f>
        <v>#N/A</v>
      </c>
      <c r="CK30" t="e">
        <f>VLOOKUP(BU30,[4]result_all!$C:$S,17,FALSE)</f>
        <v>#N/A</v>
      </c>
      <c r="CL30" s="27" t="s">
        <v>24</v>
      </c>
      <c r="CM30">
        <f>VLOOKUP(CL30, [2]Tabelle1!$E:$M, 2, FALSE)</f>
        <v>1.48686338428406E-6</v>
      </c>
      <c r="CN30">
        <f>VLOOKUP(CL30, [2]Tabelle1!$E:$M, 3, FALSE)</f>
        <v>0</v>
      </c>
      <c r="CO30">
        <f>VLOOKUP(CL30, [2]Tabelle1!$E:$M, 4, FALSE)</f>
        <v>0</v>
      </c>
      <c r="CP30">
        <f>VLOOKUP(CL30, [2]Tabelle1!$E:$M, 5, FALSE)</f>
        <v>2.4029984059423601E-4</v>
      </c>
      <c r="CQ30">
        <f>VLOOKUP(CL30, [2]Tabelle1!$E:$M, 6, FALSE)</f>
        <v>0</v>
      </c>
      <c r="CR30" s="63">
        <f>VLOOKUP(CL30, [2]Tabelle1!$E:$O, 7, FALSE)</f>
        <v>6.1494836557106566E-3</v>
      </c>
      <c r="CS30" s="63">
        <f>VLOOKUP(CL30, [2]Tabelle1!$E:$O, 8, FALSE)</f>
        <v>0</v>
      </c>
      <c r="CT30" s="63">
        <f>VLOOKUP(CL30, [2]Tabelle1!$E:$O, 9, FALSE)</f>
        <v>0</v>
      </c>
      <c r="CU30" s="63">
        <f>VLOOKUP(CL30, [2]Tabelle1!$E:$O, 10, FALSE)</f>
        <v>0.99385051634428934</v>
      </c>
      <c r="CV30" s="63">
        <f>VLOOKUP(CL30, [2]Tabelle1!$E:$O, 11, FALSE)</f>
        <v>0</v>
      </c>
      <c r="CW30" s="147" t="s">
        <v>254</v>
      </c>
      <c r="CX30" t="e">
        <f>VLOOKUP(CW30, [2]Tabelle1!$E:$M, 2, FALSE)</f>
        <v>#N/A</v>
      </c>
      <c r="CY30" t="e">
        <f>VLOOKUP(CW30, [2]Tabelle1!$E:$M, 3, FALSE)</f>
        <v>#N/A</v>
      </c>
      <c r="CZ30" t="e">
        <f>VLOOKUP(CW30, [2]Tabelle1!$E:$M, 4, FALSE)</f>
        <v>#N/A</v>
      </c>
      <c r="DA30" t="e">
        <f>VLOOKUP(CW30, [2]Tabelle1!$E:$M, 5, FALSE)</f>
        <v>#N/A</v>
      </c>
      <c r="DB30" t="e">
        <f>VLOOKUP(CW30, [2]Tabelle1!$E:$M, 6, FALSE)</f>
        <v>#N/A</v>
      </c>
      <c r="DC30" s="149" t="e">
        <f>VLOOKUP(CW30, [2]Tabelle1!$E:$O, 2, FALSE)</f>
        <v>#N/A</v>
      </c>
      <c r="DD30" s="149" t="e">
        <f>VLOOKUP(CW30, [2]Tabelle1!$E:$O, 8, FALSE)</f>
        <v>#N/A</v>
      </c>
      <c r="DE30" s="149" t="e">
        <f>VLOOKUP(CW30, [2]Tabelle1!$E:$O, 9, FALSE)</f>
        <v>#N/A</v>
      </c>
      <c r="DF30" s="149" t="e">
        <f>VLOOKUP(CW30, [2]Tabelle1!$E:$O, 10, FALSE)</f>
        <v>#N/A</v>
      </c>
      <c r="DG30" s="149" t="e">
        <f>VLOOKUP(CW30, [2]Tabelle1!$E:$O, 11, FALSE)</f>
        <v>#N/A</v>
      </c>
      <c r="DH30" s="17">
        <v>3054</v>
      </c>
      <c r="DI30">
        <v>2024</v>
      </c>
      <c r="DJ30">
        <v>7</v>
      </c>
      <c r="DK30">
        <v>22</v>
      </c>
      <c r="DL30">
        <v>11</v>
      </c>
      <c r="DM30">
        <v>4.1999998092651367</v>
      </c>
      <c r="DN30">
        <v>4.4000000953674316</v>
      </c>
      <c r="DO30">
        <v>3.5</v>
      </c>
      <c r="DR30">
        <v>225</v>
      </c>
      <c r="DS30" t="s">
        <v>232</v>
      </c>
      <c r="DT30">
        <v>8.6000003814697266</v>
      </c>
      <c r="DU30" s="39">
        <v>8.6999998092651367</v>
      </c>
      <c r="DV30" s="39">
        <v>10.89999961853027</v>
      </c>
      <c r="DW30" s="39"/>
      <c r="DX30" s="209">
        <v>1.3999999761581421</v>
      </c>
    </row>
    <row r="31" spans="1:128" x14ac:dyDescent="0.35">
      <c r="A31" t="s">
        <v>65</v>
      </c>
      <c r="B31" s="59">
        <v>1</v>
      </c>
      <c r="C31" s="120" t="s">
        <v>25</v>
      </c>
      <c r="D31" s="1">
        <v>9</v>
      </c>
      <c r="E31" s="1" t="s">
        <v>76</v>
      </c>
      <c r="F31" s="61" t="str">
        <f t="shared" si="0"/>
        <v>A</v>
      </c>
      <c r="G31" s="1">
        <v>22</v>
      </c>
      <c r="H31" s="14">
        <v>45495</v>
      </c>
      <c r="I31" s="69">
        <v>0.55556712962962962</v>
      </c>
      <c r="J31" s="41">
        <v>23080</v>
      </c>
      <c r="K31" s="62">
        <f>VLOOKUP(C31,[1]TOC_240823_F3!$C:$J,8,FALSE)</f>
        <v>0.22309999999999999</v>
      </c>
      <c r="L31">
        <f>AVERAGE(K31:K32)</f>
        <v>0.18590000000000001</v>
      </c>
      <c r="M31" s="125" t="str">
        <f t="shared" si="6"/>
        <v>H_WJ09_1_BDOC_NM_A</v>
      </c>
      <c r="N31" t="e">
        <f>VLOOKUP(M31,[2]TOC_240828_Sophia!$C:$I,7,FALSE)</f>
        <v>#N/A</v>
      </c>
      <c r="O31" t="e">
        <f>AVERAGE(N31:N32)</f>
        <v>#N/A</v>
      </c>
      <c r="P31" t="e">
        <f>L31-O31</f>
        <v>#N/A</v>
      </c>
      <c r="Q31" s="3" t="e">
        <f>100-((1-(P31/L31))*100)</f>
        <v>#N/A</v>
      </c>
      <c r="R31" s="64">
        <f>VLOOKUP(C31,[1]TOC_240823_F3!$C:$O,13,FALSE)</f>
        <v>45527</v>
      </c>
      <c r="S31" s="40" t="e">
        <f>VLOOKUP(M31,[2]TOC_240828_Sophi!$C:$O,13,FALSE)</f>
        <v>#N/A</v>
      </c>
      <c r="V31" s="93">
        <v>45495</v>
      </c>
      <c r="W31" s="94">
        <v>0.65317129629629633</v>
      </c>
      <c r="X31" s="95" t="s">
        <v>66</v>
      </c>
      <c r="Y31" s="95" t="s">
        <v>65</v>
      </c>
      <c r="Z31" s="95">
        <v>-0.19</v>
      </c>
      <c r="AA31" s="95">
        <v>-0.13</v>
      </c>
      <c r="AB31" s="95">
        <v>51</v>
      </c>
      <c r="AC31" s="95">
        <v>5.0999999999999997E-2</v>
      </c>
      <c r="AD31" s="95">
        <v>-0.68700000000000006</v>
      </c>
      <c r="AE31" s="95">
        <v>-0.35</v>
      </c>
      <c r="AF31" s="95">
        <v>-0.12</v>
      </c>
      <c r="AG31" s="95">
        <v>79.3</v>
      </c>
      <c r="AH31" s="95">
        <v>92.6</v>
      </c>
      <c r="AI31" s="95">
        <v>94.4</v>
      </c>
      <c r="AJ31" s="95">
        <v>11.28</v>
      </c>
      <c r="AK31" s="95">
        <v>242.5</v>
      </c>
      <c r="AL31" s="95">
        <v>-0.97699999999999998</v>
      </c>
      <c r="AM31" s="95">
        <v>0.04</v>
      </c>
      <c r="AN31" s="95">
        <v>4.0000000000000003E-5</v>
      </c>
      <c r="AO31" s="95">
        <v>78</v>
      </c>
      <c r="AP31" s="95">
        <v>7.8E-2</v>
      </c>
      <c r="AQ31" s="95">
        <v>-0.96</v>
      </c>
      <c r="AR31" s="95">
        <v>0.31</v>
      </c>
      <c r="AS31" s="95">
        <v>51</v>
      </c>
      <c r="AT31" s="95">
        <v>5.0999999999999997E-2</v>
      </c>
      <c r="AU31" s="95">
        <v>4.01</v>
      </c>
      <c r="AV31" s="95">
        <v>0</v>
      </c>
      <c r="AW31" s="95">
        <v>1.1930000000000001</v>
      </c>
      <c r="AX31" s="95">
        <v>7.72</v>
      </c>
      <c r="AY31" s="95">
        <v>-68.3</v>
      </c>
      <c r="AZ31" s="95">
        <v>6.867</v>
      </c>
      <c r="BA31" s="95">
        <v>-0.69199999999999995</v>
      </c>
      <c r="BB31" s="95">
        <v>4.6399999999999997</v>
      </c>
      <c r="BD31" s="21" t="s">
        <v>25</v>
      </c>
      <c r="BE31">
        <f>VLOOKUP(BD31,[3]result_all!$E:$U,2,FALSE)</f>
        <v>1</v>
      </c>
      <c r="BF31">
        <f>VLOOKUP(BD31,[3]result_all!$E:$U,3,FALSE)</f>
        <v>0</v>
      </c>
      <c r="BG31">
        <f>VLOOKUP(BD31,[3]result_all!$E:$U,4,FALSE)</f>
        <v>0</v>
      </c>
      <c r="BH31" t="str">
        <f>VLOOKUP(BD31,[3]result_all!$E:$U,5,FALSE)</f>
        <v>6.7762635780344e-21</v>
      </c>
      <c r="BI31">
        <f>VLOOKUP(BD31,[3]result_all!$E:$U,6,FALSE)</f>
        <v>-6.3699999999999999E-21</v>
      </c>
      <c r="BJ31">
        <f>VLOOKUP(BD31,[3]result_all!$E:$U,7,FALSE)</f>
        <v>3.5785460000000002E-3</v>
      </c>
      <c r="BK31" t="str">
        <f>VLOOKUP(BD31,[3]result_all!$E:$U,8,FALSE)</f>
        <v>29648510853010772</v>
      </c>
      <c r="BL31" t="str">
        <f>VLOOKUP(BD31,[3]result_all!$E:$U,9,FALSE)</f>
        <v>NA</v>
      </c>
      <c r="BM31">
        <f>VLOOKUP(BD31,[3]result_all!$E:$U,10,FALSE)</f>
        <v>-1.310280565</v>
      </c>
      <c r="BN31">
        <f>VLOOKUP(BD31,[3]result_all!$E:$U,11,FALSE)</f>
        <v>-0.55042748399999997</v>
      </c>
      <c r="BO31">
        <f>VLOOKUP(BD31,[3]result_all!$E:$U,12,FALSE)</f>
        <v>5.745192308</v>
      </c>
      <c r="BP31">
        <f>VLOOKUP(BD31,[3]result_all!$E:$U,13,FALSE)</f>
        <v>0.449781659</v>
      </c>
      <c r="BQ31">
        <f>VLOOKUP(BD31,[3]result_all!$E:$U,14,FALSE)</f>
        <v>2.2758585000000001E-2</v>
      </c>
      <c r="BR31">
        <f>VLOOKUP(BD31,[3]result_all!$E:$U,15,FALSE)</f>
        <v>1.2231824000000001E-2</v>
      </c>
      <c r="BS31">
        <f>VLOOKUP(BD31,[3]result_all!$E:$U,16,FALSE)</f>
        <v>7.854794E-3</v>
      </c>
      <c r="BT31">
        <f>VLOOKUP(BD31,[3]result_all!$E:$U,17,FALSE)</f>
        <v>1.860604326</v>
      </c>
      <c r="BU31" s="109" t="s">
        <v>255</v>
      </c>
      <c r="BV31" t="e">
        <f>VLOOKUP(BU31,[3]result_all!$E:$U,2,FALSE)</f>
        <v>#N/A</v>
      </c>
      <c r="BW31" t="e">
        <f>VLOOKUP(BU31,[3]result_all!$E:$U,3,FALSE)</f>
        <v>#N/A</v>
      </c>
      <c r="BX31" t="e">
        <f>VLOOKUP(BU31,[4]result_all!$C:$S,4,FALSE)</f>
        <v>#N/A</v>
      </c>
      <c r="BY31" t="e">
        <f>VLOOKUP(BU31,[4]result_all!$C:$S,5,FALSE)</f>
        <v>#N/A</v>
      </c>
      <c r="BZ31" t="e">
        <f>VLOOKUP(BU31,[4]result_all!$C:$S,6,FALSE)</f>
        <v>#N/A</v>
      </c>
      <c r="CA31" t="e">
        <f>VLOOKUP(BU31,[4]result_all!$C:$S,7,FALSE)</f>
        <v>#N/A</v>
      </c>
      <c r="CB31" t="e">
        <f>VLOOKUP(BU31,[4]result_all!$C:$S,8,FALSE)</f>
        <v>#N/A</v>
      </c>
      <c r="CC31" t="e">
        <f>VLOOKUP(BU31,[4]result_all!$C:$S,9,FALSE)</f>
        <v>#N/A</v>
      </c>
      <c r="CD31" t="e">
        <f>VLOOKUP(BU31,[4]result_all!$C:$S,10,FALSE)</f>
        <v>#N/A</v>
      </c>
      <c r="CE31" t="e">
        <f>VLOOKUP(BU31,[4]result_all!$C:$S,11,FALSE)</f>
        <v>#N/A</v>
      </c>
      <c r="CF31" t="e">
        <f>VLOOKUP(BU31,[4]result_all!$C:$S,12,FALSE)</f>
        <v>#N/A</v>
      </c>
      <c r="CG31" t="e">
        <f>VLOOKUP(BU31,[4]result_all!$C:$S,13,FALSE)</f>
        <v>#N/A</v>
      </c>
      <c r="CH31" t="e">
        <f>VLOOKUP(BU31,[4]result_all!$C:$S,14,FALSE)</f>
        <v>#N/A</v>
      </c>
      <c r="CI31" t="e">
        <f>VLOOKUP(BU31,[4]result_all!$C:$S,15,FALSE)</f>
        <v>#N/A</v>
      </c>
      <c r="CJ31" t="e">
        <f>VLOOKUP(BU31,[4]result_all!$C:$S,16,FALSE)</f>
        <v>#N/A</v>
      </c>
      <c r="CK31" t="e">
        <f>VLOOKUP(BU31,[4]result_all!$C:$S,17,FALSE)</f>
        <v>#N/A</v>
      </c>
      <c r="CL31" s="27" t="s">
        <v>25</v>
      </c>
      <c r="CM31">
        <f>VLOOKUP(CL31, [2]Tabelle1!$E:$M, 2, FALSE)</f>
        <v>0</v>
      </c>
      <c r="CN31">
        <f>VLOOKUP(CL31, [2]Tabelle1!$E:$M, 3, FALSE)</f>
        <v>7.7667677273074808E-6</v>
      </c>
      <c r="CO31">
        <f>VLOOKUP(CL31, [2]Tabelle1!$E:$M, 4, FALSE)</f>
        <v>7.5956195049510304E-24</v>
      </c>
      <c r="CP31">
        <f>VLOOKUP(CL31, [2]Tabelle1!$E:$M, 5, FALSE)</f>
        <v>5.9620054016450998E-4</v>
      </c>
      <c r="CQ31">
        <f>VLOOKUP(CL31, [2]Tabelle1!$E:$M, 6, FALSE)</f>
        <v>2.9611990800676999E-5</v>
      </c>
      <c r="CR31" s="63">
        <f>VLOOKUP(CL31, [2]Tabelle1!$E:$O, 7, FALSE)</f>
        <v>0</v>
      </c>
      <c r="CS31" s="63">
        <f>VLOOKUP(CL31, [2]Tabelle1!$E:$O, 8, FALSE)</f>
        <v>1.2258556653185499E-2</v>
      </c>
      <c r="CT31" s="63">
        <f>VLOOKUP(CL31, [2]Tabelle1!$E:$O, 9, FALSE)</f>
        <v>1.19884275269504E-20</v>
      </c>
      <c r="CU31" s="63">
        <f>VLOOKUP(CL31, [2]Tabelle1!$E:$O, 10, FALSE)</f>
        <v>0.94100381971898028</v>
      </c>
      <c r="CV31" s="63">
        <f>VLOOKUP(CL31, [2]Tabelle1!$E:$O, 11, FALSE)</f>
        <v>4.6737623627834277E-2</v>
      </c>
      <c r="CW31" s="147" t="s">
        <v>255</v>
      </c>
      <c r="CX31" t="e">
        <f>VLOOKUP(CW31, [2]Tabelle1!$E:$M, 2, FALSE)</f>
        <v>#N/A</v>
      </c>
      <c r="CY31" t="e">
        <f>VLOOKUP(CW31, [2]Tabelle1!$E:$M, 3, FALSE)</f>
        <v>#N/A</v>
      </c>
      <c r="CZ31" t="e">
        <f>VLOOKUP(CW31, [2]Tabelle1!$E:$M, 4, FALSE)</f>
        <v>#N/A</v>
      </c>
      <c r="DA31" t="e">
        <f>VLOOKUP(CW31, [2]Tabelle1!$E:$M, 5, FALSE)</f>
        <v>#N/A</v>
      </c>
      <c r="DB31" t="e">
        <f>VLOOKUP(CW31, [2]Tabelle1!$E:$M, 6, FALSE)</f>
        <v>#N/A</v>
      </c>
      <c r="DC31" s="149" t="e">
        <f>VLOOKUP(CW31, [2]Tabelle1!$E:$O, 2, FALSE)</f>
        <v>#N/A</v>
      </c>
      <c r="DD31" s="149" t="e">
        <f>VLOOKUP(CW31, [2]Tabelle1!$E:$O, 8, FALSE)</f>
        <v>#N/A</v>
      </c>
      <c r="DE31" s="149" t="e">
        <f>VLOOKUP(CW31, [2]Tabelle1!$E:$O, 9, FALSE)</f>
        <v>#N/A</v>
      </c>
      <c r="DF31" s="149" t="e">
        <f>VLOOKUP(CW31, [2]Tabelle1!$E:$O, 10, FALSE)</f>
        <v>#N/A</v>
      </c>
      <c r="DG31" s="149" t="e">
        <f>VLOOKUP(CW31, [2]Tabelle1!$E:$O, 11, FALSE)</f>
        <v>#N/A</v>
      </c>
      <c r="DH31" s="17">
        <v>3054</v>
      </c>
      <c r="DI31">
        <v>2024</v>
      </c>
      <c r="DJ31">
        <v>7</v>
      </c>
      <c r="DK31">
        <v>22</v>
      </c>
      <c r="DL31">
        <v>14</v>
      </c>
      <c r="DM31">
        <v>5.6999998092651367</v>
      </c>
      <c r="DN31">
        <v>5.8000001907348633</v>
      </c>
      <c r="DO31">
        <v>5</v>
      </c>
      <c r="DR31">
        <v>243</v>
      </c>
      <c r="DS31" t="s">
        <v>83</v>
      </c>
      <c r="DT31">
        <v>9.3999996185302734</v>
      </c>
      <c r="DU31" s="39">
        <v>9.3999996185302734</v>
      </c>
      <c r="DV31" s="39">
        <v>11.60000038146973</v>
      </c>
      <c r="DW31" s="39"/>
      <c r="DX31" s="209">
        <v>0</v>
      </c>
    </row>
    <row r="32" spans="1:128" x14ac:dyDescent="0.35">
      <c r="A32" t="s">
        <v>65</v>
      </c>
      <c r="B32" s="59">
        <v>1</v>
      </c>
      <c r="C32" s="120" t="s">
        <v>26</v>
      </c>
      <c r="D32" s="1">
        <v>9</v>
      </c>
      <c r="E32" s="1" t="s">
        <v>76</v>
      </c>
      <c r="F32" s="61" t="str">
        <f t="shared" si="0"/>
        <v>B</v>
      </c>
      <c r="G32" s="1">
        <v>22</v>
      </c>
      <c r="H32" s="14">
        <v>45495</v>
      </c>
      <c r="I32" s="69">
        <v>0.55556712962962962</v>
      </c>
      <c r="J32" s="41">
        <v>23080</v>
      </c>
      <c r="K32" s="62">
        <f>VLOOKUP(C32,[1]TOC_240823_F3!$C:$J,8,FALSE)</f>
        <v>0.1487</v>
      </c>
      <c r="M32" s="125" t="str">
        <f t="shared" si="6"/>
        <v>H_WJ09_1_BDOC_NM_B</v>
      </c>
      <c r="N32" t="e">
        <f>VLOOKUP(M32,[2]TOC_240828_Sophia!$C:$I,7,FALSE)</f>
        <v>#N/A</v>
      </c>
      <c r="R32" s="64">
        <f>VLOOKUP(C32,[1]TOC_240823_F3!$C:$O,13,FALSE)</f>
        <v>45719</v>
      </c>
      <c r="S32" s="40" t="e">
        <f>VLOOKUP(M32,[2]TOC_240828_Sophi!$C:$O,13,FALSE)</f>
        <v>#N/A</v>
      </c>
      <c r="V32" s="93">
        <v>45495</v>
      </c>
      <c r="W32" s="94">
        <v>0.65317129629629633</v>
      </c>
      <c r="X32" s="95" t="s">
        <v>66</v>
      </c>
      <c r="Y32" s="95" t="s">
        <v>65</v>
      </c>
      <c r="Z32" s="95">
        <v>-0.19</v>
      </c>
      <c r="AA32" s="95">
        <v>-0.13</v>
      </c>
      <c r="AB32" s="95">
        <v>51</v>
      </c>
      <c r="AC32" s="95">
        <v>5.0999999999999997E-2</v>
      </c>
      <c r="AD32" s="95">
        <v>-0.68700000000000006</v>
      </c>
      <c r="AE32" s="95">
        <v>-0.35</v>
      </c>
      <c r="AF32" s="95">
        <v>-0.12</v>
      </c>
      <c r="AG32" s="95">
        <v>79.3</v>
      </c>
      <c r="AH32" s="95">
        <v>92.6</v>
      </c>
      <c r="AI32" s="95">
        <v>94.4</v>
      </c>
      <c r="AJ32" s="95">
        <v>11.28</v>
      </c>
      <c r="AK32" s="95">
        <v>242.5</v>
      </c>
      <c r="AL32" s="95">
        <v>-0.97699999999999998</v>
      </c>
      <c r="AM32" s="95">
        <v>0.04</v>
      </c>
      <c r="AN32" s="95">
        <v>4.0000000000000003E-5</v>
      </c>
      <c r="AO32" s="95">
        <v>78</v>
      </c>
      <c r="AP32" s="95">
        <v>7.8E-2</v>
      </c>
      <c r="AQ32" s="95">
        <v>-0.96</v>
      </c>
      <c r="AR32" s="95">
        <v>0.31</v>
      </c>
      <c r="AS32" s="95">
        <v>51</v>
      </c>
      <c r="AT32" s="95">
        <v>5.0999999999999997E-2</v>
      </c>
      <c r="AU32" s="95">
        <v>4.01</v>
      </c>
      <c r="AV32" s="95">
        <v>0</v>
      </c>
      <c r="AW32" s="95">
        <v>1.1930000000000001</v>
      </c>
      <c r="AX32" s="95">
        <v>7.72</v>
      </c>
      <c r="AY32" s="95">
        <v>-68.3</v>
      </c>
      <c r="AZ32" s="95">
        <v>6.867</v>
      </c>
      <c r="BA32" s="95">
        <v>-0.69199999999999995</v>
      </c>
      <c r="BB32" s="95">
        <v>4.6399999999999997</v>
      </c>
      <c r="BD32" s="21" t="s">
        <v>26</v>
      </c>
      <c r="BE32">
        <f>VLOOKUP(BD32,[3]result_all!$E:$U,2,FALSE)</f>
        <v>1</v>
      </c>
      <c r="BF32">
        <f>VLOOKUP(BD32,[3]result_all!$E:$U,3,FALSE)</f>
        <v>0</v>
      </c>
      <c r="BG32">
        <f>VLOOKUP(BD32,[3]result_all!$E:$U,4,FALSE)</f>
        <v>0</v>
      </c>
      <c r="BH32">
        <f>VLOOKUP(BD32,[3]result_all!$E:$U,5,FALSE)</f>
        <v>-1.02E-20</v>
      </c>
      <c r="BI32">
        <f>VLOOKUP(BD32,[3]result_all!$E:$U,6,FALSE)</f>
        <v>-9.3300000000000004E-23</v>
      </c>
      <c r="BJ32">
        <f>VLOOKUP(BD32,[3]result_all!$E:$U,7,FALSE)</f>
        <v>1.8295360000000001E-3</v>
      </c>
      <c r="BK32">
        <f>VLOOKUP(BD32,[3]result_all!$E:$U,8,FALSE)</f>
        <v>1</v>
      </c>
      <c r="BL32" t="str">
        <f>VLOOKUP(BD32,[3]result_all!$E:$U,9,FALSE)</f>
        <v>NA</v>
      </c>
      <c r="BM32" t="str">
        <f>VLOOKUP(BD32,[3]result_all!$E:$U,10,FALSE)</f>
        <v>NA</v>
      </c>
      <c r="BN32" t="str">
        <f>VLOOKUP(BD32,[3]result_all!$E:$U,11,FALSE)</f>
        <v>NA</v>
      </c>
      <c r="BO32" t="str">
        <f>VLOOKUP(BD32,[3]result_all!$E:$U,12,FALSE)</f>
        <v>NA</v>
      </c>
      <c r="BP32" t="str">
        <f>VLOOKUP(BD32,[3]result_all!$E:$U,13,FALSE)</f>
        <v>NA</v>
      </c>
      <c r="BQ32" t="str">
        <f>VLOOKUP(BD32,[3]result_all!$E:$U,14,FALSE)</f>
        <v>NA</v>
      </c>
      <c r="BR32" t="str">
        <f>VLOOKUP(BD32,[3]result_all!$E:$U,15,FALSE)</f>
        <v>NA</v>
      </c>
      <c r="BS32" t="str">
        <f>VLOOKUP(BD32,[3]result_all!$E:$U,16,FALSE)</f>
        <v>NA</v>
      </c>
      <c r="BT32" t="str">
        <f>VLOOKUP(BD32,[3]result_all!$E:$U,17,FALSE)</f>
        <v>NA</v>
      </c>
      <c r="BU32" s="109" t="s">
        <v>256</v>
      </c>
      <c r="BV32" t="e">
        <f>VLOOKUP(BU32,[3]result_all!$E:$U,2,FALSE)</f>
        <v>#N/A</v>
      </c>
      <c r="BW32" t="e">
        <f>VLOOKUP(BU32,[3]result_all!$E:$U,3,FALSE)</f>
        <v>#N/A</v>
      </c>
      <c r="BX32" t="e">
        <f>VLOOKUP(BU32,[4]result_all!$C:$S,4,FALSE)</f>
        <v>#N/A</v>
      </c>
      <c r="BY32" t="e">
        <f>VLOOKUP(BU32,[4]result_all!$C:$S,5,FALSE)</f>
        <v>#N/A</v>
      </c>
      <c r="BZ32" t="e">
        <f>VLOOKUP(BU32,[4]result_all!$C:$S,6,FALSE)</f>
        <v>#N/A</v>
      </c>
      <c r="CA32" t="e">
        <f>VLOOKUP(BU32,[4]result_all!$C:$S,7,FALSE)</f>
        <v>#N/A</v>
      </c>
      <c r="CB32" t="e">
        <f>VLOOKUP(BU32,[4]result_all!$C:$S,8,FALSE)</f>
        <v>#N/A</v>
      </c>
      <c r="CC32" t="e">
        <f>VLOOKUP(BU32,[4]result_all!$C:$S,9,FALSE)</f>
        <v>#N/A</v>
      </c>
      <c r="CD32" t="e">
        <f>VLOOKUP(BU32,[4]result_all!$C:$S,10,FALSE)</f>
        <v>#N/A</v>
      </c>
      <c r="CE32" t="e">
        <f>VLOOKUP(BU32,[4]result_all!$C:$S,11,FALSE)</f>
        <v>#N/A</v>
      </c>
      <c r="CF32" t="e">
        <f>VLOOKUP(BU32,[4]result_all!$C:$S,12,FALSE)</f>
        <v>#N/A</v>
      </c>
      <c r="CG32" t="e">
        <f>VLOOKUP(BU32,[4]result_all!$C:$S,13,FALSE)</f>
        <v>#N/A</v>
      </c>
      <c r="CH32" t="e">
        <f>VLOOKUP(BU32,[4]result_all!$C:$S,14,FALSE)</f>
        <v>#N/A</v>
      </c>
      <c r="CI32" t="e">
        <f>VLOOKUP(BU32,[4]result_all!$C:$S,15,FALSE)</f>
        <v>#N/A</v>
      </c>
      <c r="CJ32" t="e">
        <f>VLOOKUP(BU32,[4]result_all!$C:$S,16,FALSE)</f>
        <v>#N/A</v>
      </c>
      <c r="CK32" t="e">
        <f>VLOOKUP(BU32,[4]result_all!$C:$S,17,FALSE)</f>
        <v>#N/A</v>
      </c>
      <c r="CL32" s="27" t="s">
        <v>26</v>
      </c>
      <c r="CM32">
        <f>VLOOKUP(CL32, [2]Tabelle1!$E:$M, 2, FALSE)</f>
        <v>1.40057449691909E-6</v>
      </c>
      <c r="CN32">
        <f>VLOOKUP(CL32, [2]Tabelle1!$E:$M, 3, FALSE)</f>
        <v>0</v>
      </c>
      <c r="CO32">
        <f>VLOOKUP(CL32, [2]Tabelle1!$E:$M, 4, FALSE)</f>
        <v>0</v>
      </c>
      <c r="CP32">
        <f>VLOOKUP(CL32, [2]Tabelle1!$E:$M, 5, FALSE)</f>
        <v>2.4585087112493601E-4</v>
      </c>
      <c r="CQ32">
        <f>VLOOKUP(CL32, [2]Tabelle1!$E:$M, 6, FALSE)</f>
        <v>0</v>
      </c>
      <c r="CR32" s="63">
        <f>VLOOKUP(CL32, [2]Tabelle1!$E:$O, 7, FALSE)</f>
        <v>5.6645755635383443E-3</v>
      </c>
      <c r="CS32" s="63">
        <f>VLOOKUP(CL32, [2]Tabelle1!$E:$O, 8, FALSE)</f>
        <v>0</v>
      </c>
      <c r="CT32" s="63">
        <f>VLOOKUP(CL32, [2]Tabelle1!$E:$O, 9, FALSE)</f>
        <v>0</v>
      </c>
      <c r="CU32" s="63">
        <f>VLOOKUP(CL32, [2]Tabelle1!$E:$O, 10, FALSE)</f>
        <v>0.99433542443646161</v>
      </c>
      <c r="CV32" s="63">
        <f>VLOOKUP(CL32, [2]Tabelle1!$E:$O, 11, FALSE)</f>
        <v>0</v>
      </c>
      <c r="CW32" s="147" t="s">
        <v>256</v>
      </c>
      <c r="CX32" t="e">
        <f>VLOOKUP(CW32, [2]Tabelle1!$E:$M, 2, FALSE)</f>
        <v>#N/A</v>
      </c>
      <c r="CY32" t="e">
        <f>VLOOKUP(CW32, [2]Tabelle1!$E:$M, 3, FALSE)</f>
        <v>#N/A</v>
      </c>
      <c r="CZ32" t="e">
        <f>VLOOKUP(CW32, [2]Tabelle1!$E:$M, 4, FALSE)</f>
        <v>#N/A</v>
      </c>
      <c r="DA32" t="e">
        <f>VLOOKUP(CW32, [2]Tabelle1!$E:$M, 5, FALSE)</f>
        <v>#N/A</v>
      </c>
      <c r="DB32" t="e">
        <f>VLOOKUP(CW32, [2]Tabelle1!$E:$M, 6, FALSE)</f>
        <v>#N/A</v>
      </c>
      <c r="DC32" s="149" t="e">
        <f>VLOOKUP(CW32, [2]Tabelle1!$E:$O, 2, FALSE)</f>
        <v>#N/A</v>
      </c>
      <c r="DD32" s="149" t="e">
        <f>VLOOKUP(CW32, [2]Tabelle1!$E:$O, 8, FALSE)</f>
        <v>#N/A</v>
      </c>
      <c r="DE32" s="149" t="e">
        <f>VLOOKUP(CW32, [2]Tabelle1!$E:$O, 9, FALSE)</f>
        <v>#N/A</v>
      </c>
      <c r="DF32" s="149" t="e">
        <f>VLOOKUP(CW32, [2]Tabelle1!$E:$O, 10, FALSE)</f>
        <v>#N/A</v>
      </c>
      <c r="DG32" s="149" t="e">
        <f>VLOOKUP(CW32, [2]Tabelle1!$E:$O, 11, FALSE)</f>
        <v>#N/A</v>
      </c>
      <c r="DH32" s="17">
        <v>3054</v>
      </c>
      <c r="DI32">
        <v>2024</v>
      </c>
      <c r="DJ32">
        <v>7</v>
      </c>
      <c r="DK32">
        <v>22</v>
      </c>
      <c r="DL32">
        <v>14</v>
      </c>
      <c r="DM32">
        <v>5.6999998092651367</v>
      </c>
      <c r="DN32">
        <v>5.8000001907348633</v>
      </c>
      <c r="DO32">
        <v>5</v>
      </c>
      <c r="DR32">
        <v>243</v>
      </c>
      <c r="DS32" t="s">
        <v>83</v>
      </c>
      <c r="DT32">
        <v>9.3999996185302734</v>
      </c>
      <c r="DU32" s="39">
        <v>9.3999996185302734</v>
      </c>
      <c r="DV32" s="39">
        <v>11.60000038146973</v>
      </c>
      <c r="DW32" s="39"/>
      <c r="DX32" s="209">
        <v>0</v>
      </c>
    </row>
    <row r="33" spans="1:128" x14ac:dyDescent="0.35">
      <c r="A33" t="s">
        <v>65</v>
      </c>
      <c r="B33" s="59">
        <v>1</v>
      </c>
      <c r="C33" s="120" t="s">
        <v>27</v>
      </c>
      <c r="D33" s="1">
        <v>10</v>
      </c>
      <c r="E33" s="1" t="s">
        <v>75</v>
      </c>
      <c r="F33" s="61" t="str">
        <f t="shared" si="0"/>
        <v>A</v>
      </c>
      <c r="G33" s="1">
        <v>22</v>
      </c>
      <c r="H33" s="14">
        <v>45495</v>
      </c>
      <c r="I33" s="69">
        <v>0.41644675925925928</v>
      </c>
      <c r="J33" s="41">
        <v>24105</v>
      </c>
      <c r="K33" s="62">
        <f>VLOOKUP(C33,[1]TOC_240823_F3!$C:$J,8,FALSE)</f>
        <v>0.15090000000000001</v>
      </c>
      <c r="L33">
        <f>AVERAGE(K33:K34)</f>
        <v>0.13385</v>
      </c>
      <c r="M33" s="125" t="str">
        <f t="shared" si="6"/>
        <v>H_WJ10_1_BDOC_VM_A</v>
      </c>
      <c r="N33">
        <f>VLOOKUP(M33,[2]TOC_240828_Sophia!$C:$I,7,FALSE)</f>
        <v>0.1133</v>
      </c>
      <c r="O33">
        <f>AVERAGE(N33:N34)</f>
        <v>0.13145000000000001</v>
      </c>
      <c r="P33">
        <f>L33-O33</f>
        <v>2.3999999999999855E-3</v>
      </c>
      <c r="Q33" s="3">
        <f>100-((1-(P33/L33))*100)</f>
        <v>1.7930519237952893</v>
      </c>
      <c r="R33" s="64">
        <f>VLOOKUP(C33,[1]TOC_240823_F3!$C:$O,13,FALSE)</f>
        <v>45527</v>
      </c>
      <c r="S33" s="40">
        <f>VLOOKUP(M33,[2]TOC_240828_Sophi!$C:$O,13,FALSE)</f>
        <v>45537.34878472222</v>
      </c>
      <c r="V33" s="93">
        <v>45495</v>
      </c>
      <c r="W33" s="94">
        <v>0.51313657407407409</v>
      </c>
      <c r="X33" s="95" t="s">
        <v>66</v>
      </c>
      <c r="Y33" s="95" t="s">
        <v>65</v>
      </c>
      <c r="Z33" s="95">
        <v>-0.13</v>
      </c>
      <c r="AA33" s="95">
        <v>0.11</v>
      </c>
      <c r="AB33" s="95">
        <v>32.299999999999997</v>
      </c>
      <c r="AC33" s="95">
        <v>3.2300000000000002E-2</v>
      </c>
      <c r="AD33" s="95">
        <v>-0.67900000000000005</v>
      </c>
      <c r="AE33" s="95">
        <v>-1.54</v>
      </c>
      <c r="AF33" s="95">
        <v>-0.51</v>
      </c>
      <c r="AG33" s="95">
        <v>57.6</v>
      </c>
      <c r="AH33" s="95">
        <v>91.9</v>
      </c>
      <c r="AI33" s="95">
        <v>93.7</v>
      </c>
      <c r="AJ33" s="95">
        <v>12.61</v>
      </c>
      <c r="AK33" s="95">
        <v>198.1</v>
      </c>
      <c r="AL33" s="95">
        <v>-0.96599999999999997</v>
      </c>
      <c r="AM33" s="95">
        <v>0.03</v>
      </c>
      <c r="AN33" s="95">
        <v>3.0000000000000001E-5</v>
      </c>
      <c r="AO33" s="95">
        <v>57.1</v>
      </c>
      <c r="AP33" s="95">
        <v>5.7099999999999998E-2</v>
      </c>
      <c r="AQ33" s="95">
        <v>-0.48</v>
      </c>
      <c r="AR33" s="95">
        <v>0.79</v>
      </c>
      <c r="AS33" s="95">
        <v>37</v>
      </c>
      <c r="AT33" s="95">
        <v>3.6999999999999998E-2</v>
      </c>
      <c r="AU33" s="95">
        <v>146.05000000000001</v>
      </c>
      <c r="AV33" s="95">
        <v>0</v>
      </c>
      <c r="AW33" s="95">
        <v>1.1930000000000001</v>
      </c>
      <c r="AX33" s="95">
        <v>7.55</v>
      </c>
      <c r="AY33" s="95">
        <v>-58.9</v>
      </c>
      <c r="AZ33" s="95">
        <v>2.294</v>
      </c>
      <c r="BA33" s="95">
        <v>-0.68100000000000005</v>
      </c>
      <c r="BB33" s="95">
        <v>5.0999999999999996</v>
      </c>
      <c r="BD33" s="21" t="s">
        <v>27</v>
      </c>
      <c r="BE33" t="str">
        <f>VLOOKUP(BD33,[3]result_all!$E:$U,2,FALSE)</f>
        <v>Inf</v>
      </c>
      <c r="BF33">
        <f>VLOOKUP(BD33,[3]result_all!$E:$U,3,FALSE)</f>
        <v>0.12068451400000001</v>
      </c>
      <c r="BG33">
        <f>VLOOKUP(BD33,[3]result_all!$E:$U,4,FALSE)</f>
        <v>6.3085750000000003E-3</v>
      </c>
      <c r="BH33" t="str">
        <f>VLOOKUP(BD33,[3]result_all!$E:$U,5,FALSE)</f>
        <v>1.43114686768087e-17</v>
      </c>
      <c r="BI33">
        <f>VLOOKUP(BD33,[3]result_all!$E:$U,6,FALSE)</f>
        <v>1.6997460999999998E-2</v>
      </c>
      <c r="BJ33">
        <f>VLOOKUP(BD33,[3]result_all!$E:$U,7,FALSE)</f>
        <v>2.4261884000000001E-2</v>
      </c>
      <c r="BK33" t="str">
        <f>VLOOKUP(BD33,[3]result_all!$E:$U,8,FALSE)</f>
        <v>1534958722093329</v>
      </c>
      <c r="BL33">
        <f>VLOOKUP(BD33,[3]result_all!$E:$U,9,FALSE)</f>
        <v>0.5</v>
      </c>
      <c r="BM33">
        <f>VLOOKUP(BD33,[3]result_all!$E:$U,10,FALSE)</f>
        <v>39.390652129999999</v>
      </c>
      <c r="BN33">
        <f>VLOOKUP(BD33,[3]result_all!$E:$U,11,FALSE)</f>
        <v>24.055435410000001</v>
      </c>
      <c r="BO33">
        <f>VLOOKUP(BD33,[3]result_all!$E:$U,12,FALSE)</f>
        <v>3.829974811</v>
      </c>
      <c r="BP33">
        <f>VLOOKUP(BD33,[3]result_all!$E:$U,13,FALSE)</f>
        <v>-15.90769231</v>
      </c>
      <c r="BQ33">
        <f>VLOOKUP(BD33,[3]result_all!$E:$U,14,FALSE)</f>
        <v>1.2618904E-2</v>
      </c>
      <c r="BR33">
        <f>VLOOKUP(BD33,[3]result_all!$E:$U,15,FALSE)</f>
        <v>1.1744176E-2</v>
      </c>
      <c r="BS33">
        <f>VLOOKUP(BD33,[3]result_all!$E:$U,16,FALSE)</f>
        <v>1.3384303E-2</v>
      </c>
      <c r="BT33">
        <f>VLOOKUP(BD33,[3]result_all!$E:$U,17,FALSE)</f>
        <v>1.0744819000000001</v>
      </c>
      <c r="BU33" s="109" t="s">
        <v>257</v>
      </c>
      <c r="BV33" t="str">
        <f>VLOOKUP(BU33,[3]result_all!$E:$U,2,FALSE)</f>
        <v>3776873698426880</v>
      </c>
      <c r="BW33">
        <f>VLOOKUP(BU33,[3]result_all!$E:$U,3,FALSE)</f>
        <v>3.9317562E-2</v>
      </c>
      <c r="BX33">
        <f>VLOOKUP(BU33,[4]result_all!$C:$S,4,FALSE)</f>
        <v>9.9750570000000007E-3</v>
      </c>
      <c r="BY33">
        <f>VLOOKUP(BU33,[4]result_all!$C:$S,5,FALSE)</f>
        <v>-6.51E-18</v>
      </c>
      <c r="BZ33">
        <f>VLOOKUP(BU33,[4]result_all!$C:$S,6,FALSE)</f>
        <v>1.0057342E-2</v>
      </c>
      <c r="CA33">
        <f>VLOOKUP(BU33,[4]result_all!$C:$S,7,FALSE)</f>
        <v>1.8654423E-2</v>
      </c>
      <c r="CB33" t="str">
        <f>VLOOKUP(BU33,[4]result_all!$C:$S,8,FALSE)</f>
        <v>Inf</v>
      </c>
      <c r="CC33">
        <f>VLOOKUP(BU33,[4]result_all!$C:$S,9,FALSE)</f>
        <v>0.5</v>
      </c>
      <c r="CD33">
        <f>VLOOKUP(BU33,[4]result_all!$C:$S,10,FALSE)</f>
        <v>23.511586739999998</v>
      </c>
      <c r="CE33">
        <f>VLOOKUP(BU33,[4]result_all!$C:$S,11,FALSE)</f>
        <v>14.922944340000001</v>
      </c>
      <c r="CF33">
        <f>VLOOKUP(BU33,[4]result_all!$C:$S,12,FALSE)</f>
        <v>3.5922521340000002</v>
      </c>
      <c r="CG33">
        <f>VLOOKUP(BU33,[4]result_all!$C:$S,13,FALSE)</f>
        <v>-19.592233010000001</v>
      </c>
      <c r="CH33">
        <f>VLOOKUP(BU33,[4]result_all!$C:$S,14,FALSE)</f>
        <v>1.1338239E-2</v>
      </c>
      <c r="CI33">
        <f>VLOOKUP(BU33,[4]result_all!$C:$S,15,FALSE)</f>
        <v>1.1622743E-2</v>
      </c>
      <c r="CJ33">
        <f>VLOOKUP(BU33,[4]result_all!$C:$S,16,FALSE)</f>
        <v>1.2784859000000001E-2</v>
      </c>
      <c r="CK33">
        <f>VLOOKUP(BU33,[4]result_all!$C:$S,17,FALSE)</f>
        <v>0.97552177699999998</v>
      </c>
      <c r="CL33" s="27" t="s">
        <v>27</v>
      </c>
      <c r="CM33">
        <f>VLOOKUP(CL33, [2]Tabelle1!$E:$M, 2, FALSE)</f>
        <v>0.36162265025573298</v>
      </c>
      <c r="CN33">
        <f>VLOOKUP(CL33, [2]Tabelle1!$E:$M, 3, FALSE)</f>
        <v>0.29465108251204603</v>
      </c>
      <c r="CO33">
        <f>VLOOKUP(CL33, [2]Tabelle1!$E:$M, 4, FALSE)</f>
        <v>0.187646682101868</v>
      </c>
      <c r="CP33">
        <f>VLOOKUP(CL33, [2]Tabelle1!$E:$M, 5, FALSE)</f>
        <v>0.11188873762173999</v>
      </c>
      <c r="CQ33">
        <f>VLOOKUP(CL33, [2]Tabelle1!$E:$M, 6, FALSE)</f>
        <v>1.8880953721929199E-2</v>
      </c>
      <c r="CR33" s="63">
        <f>VLOOKUP(CL33, [2]Tabelle1!$E:$O, 7, FALSE)</f>
        <v>0.37101294857771944</v>
      </c>
      <c r="CS33" s="63">
        <f>VLOOKUP(CL33, [2]Tabelle1!$E:$O, 8, FALSE)</f>
        <v>0.30230232217783487</v>
      </c>
      <c r="CT33" s="63">
        <f>VLOOKUP(CL33, [2]Tabelle1!$E:$O, 9, FALSE)</f>
        <v>0.1925193257894838</v>
      </c>
      <c r="CU33" s="63">
        <f>VLOOKUP(CL33, [2]Tabelle1!$E:$O, 10, FALSE)</f>
        <v>0.1147941657645723</v>
      </c>
      <c r="CV33" s="63">
        <f>VLOOKUP(CL33, [2]Tabelle1!$E:$O, 11, FALSE)</f>
        <v>1.9371237690389564E-2</v>
      </c>
      <c r="CW33" s="147" t="s">
        <v>257</v>
      </c>
      <c r="CX33">
        <f>VLOOKUP(CW33, [2]Tabelle1!$E:$M, 2, FALSE)</f>
        <v>0.26537078251471602</v>
      </c>
      <c r="CY33">
        <f>VLOOKUP(CW33, [2]Tabelle1!$E:$M, 3, FALSE)</f>
        <v>0.22172109367755399</v>
      </c>
      <c r="CZ33">
        <f>VLOOKUP(CW33, [2]Tabelle1!$E:$M, 4, FALSE)</f>
        <v>9.5508229352779805E-2</v>
      </c>
      <c r="DA33">
        <f>VLOOKUP(CW33, [2]Tabelle1!$E:$M, 5, FALSE)</f>
        <v>8.1584157374466199E-2</v>
      </c>
      <c r="DB33">
        <f>VLOOKUP(CW33, [2]Tabelle1!$E:$M, 6, FALSE)</f>
        <v>1.1974054170789601E-2</v>
      </c>
      <c r="DC33" s="149">
        <f>VLOOKUP(CW33, [2]Tabelle1!$E:$O, 2, FALSE)</f>
        <v>0.26537078251471602</v>
      </c>
      <c r="DD33" s="149">
        <f>VLOOKUP(CW33, [2]Tabelle1!$E:$O, 8, FALSE)</f>
        <v>0.32791298734840768</v>
      </c>
      <c r="DE33" s="149">
        <f>VLOOKUP(CW33, [2]Tabelle1!$E:$O, 9, FALSE)</f>
        <v>0.14125128233839948</v>
      </c>
      <c r="DF33" s="149">
        <f>VLOOKUP(CW33, [2]Tabelle1!$E:$O, 10, FALSE)</f>
        <v>0.12065836552236045</v>
      </c>
      <c r="DG33" s="149">
        <f>VLOOKUP(CW33, [2]Tabelle1!$E:$O, 11, FALSE)</f>
        <v>1.7708950504842173E-2</v>
      </c>
      <c r="DH33" s="17">
        <v>3054</v>
      </c>
      <c r="DI33">
        <v>2024</v>
      </c>
      <c r="DJ33">
        <v>7</v>
      </c>
      <c r="DK33">
        <v>22</v>
      </c>
      <c r="DL33">
        <v>10</v>
      </c>
      <c r="DM33">
        <v>3.7000000476837158</v>
      </c>
      <c r="DN33">
        <v>3.9000000953674321</v>
      </c>
      <c r="DO33">
        <v>3.0999999046325679</v>
      </c>
      <c r="DR33">
        <v>234</v>
      </c>
      <c r="DS33" t="s">
        <v>232</v>
      </c>
      <c r="DT33">
        <v>8.3000001907348633</v>
      </c>
      <c r="DU33" s="39">
        <v>10</v>
      </c>
      <c r="DV33" s="39">
        <v>12.80000019073486</v>
      </c>
      <c r="DW33" s="39"/>
      <c r="DX33" s="209">
        <v>1.6000000238418579</v>
      </c>
    </row>
    <row r="34" spans="1:128" x14ac:dyDescent="0.35">
      <c r="A34" t="s">
        <v>65</v>
      </c>
      <c r="B34" s="59">
        <v>1</v>
      </c>
      <c r="C34" s="120" t="s">
        <v>28</v>
      </c>
      <c r="D34" s="1">
        <v>10</v>
      </c>
      <c r="E34" s="1" t="s">
        <v>75</v>
      </c>
      <c r="F34" s="61" t="str">
        <f t="shared" ref="F34:F63" si="7">IF(OR(RIGHT(C34,1)="A",RIGHT(C34,1)="B"),RIGHT(C34,1),"")</f>
        <v>B</v>
      </c>
      <c r="G34" s="1">
        <v>22</v>
      </c>
      <c r="H34" s="14">
        <v>45495</v>
      </c>
      <c r="I34" s="69">
        <v>0.41644675925925928</v>
      </c>
      <c r="J34" s="41">
        <v>24105</v>
      </c>
      <c r="K34" s="62">
        <f>VLOOKUP(C34,[1]TOC_240823_F3!$C:$J,8,FALSE)</f>
        <v>0.1168</v>
      </c>
      <c r="M34" s="125" t="str">
        <f t="shared" si="6"/>
        <v>H_WJ10_1_BDOC_VM_B</v>
      </c>
      <c r="N34">
        <f>VLOOKUP(M34,[2]TOC_240828_Sophia!$C:$I,7,FALSE)</f>
        <v>0.14960000000000001</v>
      </c>
      <c r="R34" s="64">
        <f>VLOOKUP(C34,[1]TOC_240823_F3!$C:$O,13,FALSE)</f>
        <v>45720</v>
      </c>
      <c r="S34" s="40">
        <f>VLOOKUP(M34,[2]TOC_240828_Sophi!$C:$O,13,FALSE)</f>
        <v>45537.34878472222</v>
      </c>
      <c r="V34" s="93">
        <v>45495</v>
      </c>
      <c r="W34" s="94">
        <v>0.51313657407407409</v>
      </c>
      <c r="X34" s="95" t="s">
        <v>66</v>
      </c>
      <c r="Y34" s="95" t="s">
        <v>65</v>
      </c>
      <c r="Z34" s="95">
        <v>-0.13</v>
      </c>
      <c r="AA34" s="95">
        <v>0.11</v>
      </c>
      <c r="AB34" s="95">
        <v>32.299999999999997</v>
      </c>
      <c r="AC34" s="95">
        <v>3.2300000000000002E-2</v>
      </c>
      <c r="AD34" s="95">
        <v>-0.67900000000000005</v>
      </c>
      <c r="AE34" s="95">
        <v>-1.54</v>
      </c>
      <c r="AF34" s="95">
        <v>-0.51</v>
      </c>
      <c r="AG34" s="95">
        <v>57.6</v>
      </c>
      <c r="AH34" s="95">
        <v>91.9</v>
      </c>
      <c r="AI34" s="95">
        <v>93.7</v>
      </c>
      <c r="AJ34" s="95">
        <v>12.61</v>
      </c>
      <c r="AK34" s="95">
        <v>198.1</v>
      </c>
      <c r="AL34" s="95">
        <v>-0.96599999999999997</v>
      </c>
      <c r="AM34" s="95">
        <v>0.03</v>
      </c>
      <c r="AN34" s="95">
        <v>3.0000000000000001E-5</v>
      </c>
      <c r="AO34" s="95">
        <v>57.1</v>
      </c>
      <c r="AP34" s="95">
        <v>5.7099999999999998E-2</v>
      </c>
      <c r="AQ34" s="95">
        <v>-0.48</v>
      </c>
      <c r="AR34" s="95">
        <v>0.79</v>
      </c>
      <c r="AS34" s="95">
        <v>37</v>
      </c>
      <c r="AT34" s="95">
        <v>3.6999999999999998E-2</v>
      </c>
      <c r="AU34" s="95">
        <v>146.05000000000001</v>
      </c>
      <c r="AV34" s="95">
        <v>0</v>
      </c>
      <c r="AW34" s="95">
        <v>1.1930000000000001</v>
      </c>
      <c r="AX34" s="95">
        <v>7.55</v>
      </c>
      <c r="AY34" s="95">
        <v>-58.9</v>
      </c>
      <c r="AZ34" s="95">
        <v>2.294</v>
      </c>
      <c r="BA34" s="95">
        <v>-0.68100000000000005</v>
      </c>
      <c r="BB34" s="95">
        <v>5.0999999999999996</v>
      </c>
      <c r="BD34" s="21" t="s">
        <v>28</v>
      </c>
      <c r="BE34">
        <f>VLOOKUP(BD34,[3]result_all!$E:$U,2,FALSE)</f>
        <v>1</v>
      </c>
      <c r="BF34">
        <f>VLOOKUP(BD34,[3]result_all!$E:$U,3,FALSE)</f>
        <v>3.7617641E-2</v>
      </c>
      <c r="BG34">
        <f>VLOOKUP(BD34,[3]result_all!$E:$U,4,FALSE)</f>
        <v>-3.7900000000000002E-19</v>
      </c>
      <c r="BH34" t="str">
        <f>VLOOKUP(BD34,[3]result_all!$E:$U,5,FALSE)</f>
        <v>2.71050543121376e-20</v>
      </c>
      <c r="BI34">
        <f>VLOOKUP(BD34,[3]result_all!$E:$U,6,FALSE)</f>
        <v>2.8715350000000001E-3</v>
      </c>
      <c r="BJ34">
        <f>VLOOKUP(BD34,[3]result_all!$E:$U,7,FALSE)</f>
        <v>1.1577588E-2</v>
      </c>
      <c r="BK34">
        <f>VLOOKUP(BD34,[3]result_all!$E:$U,8,FALSE)</f>
        <v>1</v>
      </c>
      <c r="BL34">
        <f>VLOOKUP(BD34,[3]result_all!$E:$U,9,FALSE)</f>
        <v>0.5</v>
      </c>
      <c r="BM34">
        <f>VLOOKUP(BD34,[3]result_all!$E:$U,10,FALSE)</f>
        <v>29.598086670000001</v>
      </c>
      <c r="BN34">
        <f>VLOOKUP(BD34,[3]result_all!$E:$U,11,FALSE)</f>
        <v>18.223316310000001</v>
      </c>
      <c r="BO34">
        <f>VLOOKUP(BD34,[3]result_all!$E:$U,12,FALSE)</f>
        <v>3.8375996639999999</v>
      </c>
      <c r="BP34">
        <f>VLOOKUP(BD34,[3]result_all!$E:$U,13,FALSE)</f>
        <v>-17.84615385</v>
      </c>
      <c r="BQ34">
        <f>VLOOKUP(BD34,[3]result_all!$E:$U,14,FALSE)</f>
        <v>1.2397119999999999E-2</v>
      </c>
      <c r="BR34">
        <f>VLOOKUP(BD34,[3]result_all!$E:$U,15,FALSE)</f>
        <v>1.2210149999999999E-2</v>
      </c>
      <c r="BS34">
        <f>VLOOKUP(BD34,[3]result_all!$E:$U,16,FALSE)</f>
        <v>1.3411734999999999E-2</v>
      </c>
      <c r="BT34">
        <f>VLOOKUP(BD34,[3]result_all!$E:$U,17,FALSE)</f>
        <v>1.0153126189999999</v>
      </c>
      <c r="BU34" s="109" t="s">
        <v>258</v>
      </c>
      <c r="BV34">
        <f>VLOOKUP(BU34,[3]result_all!$E:$U,2,FALSE)</f>
        <v>213.23666040000001</v>
      </c>
      <c r="BW34">
        <f>VLOOKUP(BU34,[3]result_all!$E:$U,3,FALSE)</f>
        <v>0.119907027</v>
      </c>
      <c r="BX34">
        <f>VLOOKUP(BU34,[4]result_all!$C:$S,4,FALSE)</f>
        <v>1.7544119E-2</v>
      </c>
      <c r="BY34">
        <f>VLOOKUP(BU34,[4]result_all!$C:$S,5,FALSE)</f>
        <v>0</v>
      </c>
      <c r="BZ34">
        <f>VLOOKUP(BU34,[4]result_all!$C:$S,6,FALSE)</f>
        <v>2.4578794000000001E-2</v>
      </c>
      <c r="CA34">
        <f>VLOOKUP(BU34,[4]result_all!$C:$S,7,FALSE)</f>
        <v>2.1271277000000002E-2</v>
      </c>
      <c r="CB34">
        <f>VLOOKUP(BU34,[4]result_all!$C:$S,8,FALSE)</f>
        <v>-5.80923E+16</v>
      </c>
      <c r="CC34">
        <f>VLOOKUP(BU34,[4]result_all!$C:$S,9,FALSE)</f>
        <v>0.5</v>
      </c>
      <c r="CD34">
        <f>VLOOKUP(BU34,[4]result_all!$C:$S,10,FALSE)</f>
        <v>32.863371620000002</v>
      </c>
      <c r="CE34">
        <f>VLOOKUP(BU34,[4]result_all!$C:$S,11,FALSE)</f>
        <v>20.79782574</v>
      </c>
      <c r="CF34">
        <f>VLOOKUP(BU34,[4]result_all!$C:$S,12,FALSE)</f>
        <v>3.6516800190000001</v>
      </c>
      <c r="CG34">
        <f>VLOOKUP(BU34,[4]result_all!$C:$S,13,FALSE)</f>
        <v>-12.52195122</v>
      </c>
      <c r="CH34">
        <f>VLOOKUP(BU34,[4]result_all!$C:$S,14,FALSE)</f>
        <v>1.1531955999999999E-2</v>
      </c>
      <c r="CI34">
        <f>VLOOKUP(BU34,[4]result_all!$C:$S,15,FALSE)</f>
        <v>1.2215172999999999E-2</v>
      </c>
      <c r="CJ34">
        <f>VLOOKUP(BU34,[4]result_all!$C:$S,16,FALSE)</f>
        <v>1.2890929000000001E-2</v>
      </c>
      <c r="CK34">
        <f>VLOOKUP(BU34,[4]result_all!$C:$S,17,FALSE)</f>
        <v>0.94406817700000001</v>
      </c>
      <c r="CL34" s="27" t="s">
        <v>28</v>
      </c>
      <c r="CM34">
        <f>VLOOKUP(CL34, [2]Tabelle1!$E:$M, 2, FALSE)</f>
        <v>0.266886687302819</v>
      </c>
      <c r="CN34">
        <f>VLOOKUP(CL34, [2]Tabelle1!$E:$M, 3, FALSE)</f>
        <v>0.207561479507924</v>
      </c>
      <c r="CO34">
        <f>VLOOKUP(CL34, [2]Tabelle1!$E:$M, 4, FALSE)</f>
        <v>2.2426294555068799E-2</v>
      </c>
      <c r="CP34">
        <f>VLOOKUP(CL34, [2]Tabelle1!$E:$M, 5, FALSE)</f>
        <v>8.3619311830619797E-2</v>
      </c>
      <c r="CQ34">
        <f>VLOOKUP(CL34, [2]Tabelle1!$E:$M, 6, FALSE)</f>
        <v>0</v>
      </c>
      <c r="CR34" s="63">
        <f>VLOOKUP(CL34, [2]Tabelle1!$E:$O, 7, FALSE)</f>
        <v>0.45975805361913502</v>
      </c>
      <c r="CS34" s="63">
        <f>VLOOKUP(CL34, [2]Tabelle1!$E:$O, 8, FALSE)</f>
        <v>0.35756021699424478</v>
      </c>
      <c r="CT34" s="63">
        <f>VLOOKUP(CL34, [2]Tabelle1!$E:$O, 9, FALSE)</f>
        <v>3.8633135428103947E-2</v>
      </c>
      <c r="CU34" s="63">
        <f>VLOOKUP(CL34, [2]Tabelle1!$E:$O, 10, FALSE)</f>
        <v>0.14404859395851624</v>
      </c>
      <c r="CV34" s="63">
        <f>VLOOKUP(CL34, [2]Tabelle1!$E:$O, 11, FALSE)</f>
        <v>0</v>
      </c>
      <c r="CW34" s="147" t="s">
        <v>258</v>
      </c>
      <c r="CX34">
        <f>VLOOKUP(CW34, [2]Tabelle1!$E:$M, 2, FALSE)</f>
        <v>0.40940073440352098</v>
      </c>
      <c r="CY34">
        <f>VLOOKUP(CW34, [2]Tabelle1!$E:$M, 3, FALSE)</f>
        <v>0.288018852142362</v>
      </c>
      <c r="CZ34">
        <f>VLOOKUP(CW34, [2]Tabelle1!$E:$M, 4, FALSE)</f>
        <v>0.19858571778871401</v>
      </c>
      <c r="DA34">
        <f>VLOOKUP(CW34, [2]Tabelle1!$E:$M, 5, FALSE)</f>
        <v>0.114250585296104</v>
      </c>
      <c r="DB34">
        <f>VLOOKUP(CW34, [2]Tabelle1!$E:$M, 6, FALSE)</f>
        <v>1.09264781256434E-19</v>
      </c>
      <c r="DC34" s="149">
        <f>VLOOKUP(CW34, [2]Tabelle1!$E:$O, 2, FALSE)</f>
        <v>0.40940073440352098</v>
      </c>
      <c r="DD34" s="149">
        <f>VLOOKUP(CW34, [2]Tabelle1!$E:$O, 8, FALSE)</f>
        <v>0.28509494980291306</v>
      </c>
      <c r="DE34" s="149">
        <f>VLOOKUP(CW34, [2]Tabelle1!$E:$O, 9, FALSE)</f>
        <v>0.19656972043123352</v>
      </c>
      <c r="DF34" s="149">
        <f>VLOOKUP(CW34, [2]Tabelle1!$E:$O, 10, FALSE)</f>
        <v>0.11309073915705485</v>
      </c>
      <c r="DG34" s="149">
        <f>VLOOKUP(CW34, [2]Tabelle1!$E:$O, 11, FALSE)</f>
        <v>1.0815554987397869E-19</v>
      </c>
      <c r="DH34" s="17">
        <v>3054</v>
      </c>
      <c r="DI34">
        <v>2024</v>
      </c>
      <c r="DJ34">
        <v>7</v>
      </c>
      <c r="DK34">
        <v>22</v>
      </c>
      <c r="DL34">
        <v>10</v>
      </c>
      <c r="DM34">
        <v>3.7000000476837158</v>
      </c>
      <c r="DN34">
        <v>3.9000000953674321</v>
      </c>
      <c r="DO34">
        <v>3.0999999046325679</v>
      </c>
      <c r="DR34">
        <v>234</v>
      </c>
      <c r="DS34" t="s">
        <v>232</v>
      </c>
      <c r="DT34">
        <v>8.3000001907348633</v>
      </c>
      <c r="DU34" s="39">
        <v>10</v>
      </c>
      <c r="DV34" s="39">
        <v>12.80000019073486</v>
      </c>
      <c r="DW34" s="39"/>
      <c r="DX34" s="209">
        <v>1.6000000238418579</v>
      </c>
    </row>
    <row r="35" spans="1:128" s="59" customFormat="1" x14ac:dyDescent="0.35">
      <c r="A35" s="59" t="s">
        <v>65</v>
      </c>
      <c r="B35" s="59">
        <v>1</v>
      </c>
      <c r="C35" s="120" t="s">
        <v>29</v>
      </c>
      <c r="D35" s="61">
        <v>10</v>
      </c>
      <c r="E35" s="61" t="s">
        <v>76</v>
      </c>
      <c r="F35" s="61" t="str">
        <f t="shared" si="7"/>
        <v>A</v>
      </c>
      <c r="G35" s="61">
        <v>22</v>
      </c>
      <c r="H35" s="67">
        <v>45495</v>
      </c>
      <c r="I35" s="69">
        <v>0.64871527777777782</v>
      </c>
      <c r="J35" s="41">
        <v>24105</v>
      </c>
      <c r="K35" s="62" t="e">
        <f>VLOOKUP(C35,[1]TOC_240823_F3!$C:$J,8,FALSE)</f>
        <v>#N/A</v>
      </c>
      <c r="L35" s="62">
        <f>K36</f>
        <v>0.1019</v>
      </c>
      <c r="M35" s="125" t="str">
        <f t="shared" si="6"/>
        <v>H_WJ10_1_BDOC_NM_A</v>
      </c>
      <c r="N35" s="59">
        <f>VLOOKUP(M35,[2]TOC_240828_Sophia!$C:$I,7,FALSE)</f>
        <v>0.1011</v>
      </c>
      <c r="O35" s="59">
        <f>AVERAGE(N35:N36)</f>
        <v>0.10164999999999999</v>
      </c>
      <c r="P35" s="59">
        <f>L35-O35</f>
        <v>2.500000000000141E-4</v>
      </c>
      <c r="Q35" s="60">
        <f>100-((1-(P35/L35))*100)</f>
        <v>0.24533856722278813</v>
      </c>
      <c r="R35" s="64" t="e">
        <f>VLOOKUP(C35,[1]TOC_240823_F3!$C:$O,13,FALSE)</f>
        <v>#N/A</v>
      </c>
      <c r="S35" s="40">
        <f>VLOOKUP(M35,[2]TOC_240828_Sophi!$C:$O,13,FALSE)</f>
        <v>45537.34878472222</v>
      </c>
      <c r="T35" s="150"/>
      <c r="U35" s="38"/>
      <c r="V35" s="96">
        <v>45495</v>
      </c>
      <c r="W35" s="97">
        <v>0.74490740740740746</v>
      </c>
      <c r="X35" s="81" t="s">
        <v>66</v>
      </c>
      <c r="Y35" s="81" t="s">
        <v>65</v>
      </c>
      <c r="Z35" s="81">
        <v>-0.12</v>
      </c>
      <c r="AA35" s="81">
        <v>0.15</v>
      </c>
      <c r="AB35" s="81">
        <v>37.5</v>
      </c>
      <c r="AC35" s="81">
        <v>3.7499999999999999E-2</v>
      </c>
      <c r="AD35" s="81">
        <v>-0.76200000000000001</v>
      </c>
      <c r="AE35" s="81">
        <v>-1.7</v>
      </c>
      <c r="AF35" s="81">
        <v>-0.56999999999999995</v>
      </c>
      <c r="AG35" s="81">
        <v>62</v>
      </c>
      <c r="AH35" s="81">
        <v>92.2</v>
      </c>
      <c r="AI35" s="81">
        <v>94</v>
      </c>
      <c r="AJ35" s="81">
        <v>11.86</v>
      </c>
      <c r="AK35" s="81">
        <v>279.7</v>
      </c>
      <c r="AL35" s="81">
        <v>-1.083</v>
      </c>
      <c r="AM35" s="81">
        <v>0.03</v>
      </c>
      <c r="AN35" s="81">
        <v>3.0000000000000001E-5</v>
      </c>
      <c r="AO35" s="81">
        <v>61.1</v>
      </c>
      <c r="AP35" s="81">
        <v>6.1100000000000002E-2</v>
      </c>
      <c r="AQ35" s="81">
        <v>-0.59</v>
      </c>
      <c r="AR35" s="81">
        <v>0.68</v>
      </c>
      <c r="AS35" s="81">
        <v>40</v>
      </c>
      <c r="AT35" s="81">
        <v>0.04</v>
      </c>
      <c r="AU35" s="81">
        <v>136.27000000000001</v>
      </c>
      <c r="AV35" s="81">
        <v>0</v>
      </c>
      <c r="AW35" s="81">
        <v>1.1930000000000001</v>
      </c>
      <c r="AX35" s="81">
        <v>7.53</v>
      </c>
      <c r="AY35" s="81">
        <v>-58.3</v>
      </c>
      <c r="AZ35" s="81">
        <v>4.7359999999999998</v>
      </c>
      <c r="BA35" s="81">
        <v>-0.75800000000000001</v>
      </c>
      <c r="BB35" s="81">
        <v>5.12</v>
      </c>
      <c r="BC35" s="68"/>
      <c r="BD35" s="59" t="s">
        <v>29</v>
      </c>
      <c r="BE35" t="str">
        <f>VLOOKUP(BD35,[3]result_all!$E:$U,2,FALSE)</f>
        <v>Inf</v>
      </c>
      <c r="BF35">
        <f>VLOOKUP(BD35,[3]result_all!$E:$U,3,FALSE)</f>
        <v>0.14633328400000001</v>
      </c>
      <c r="BG35">
        <f>VLOOKUP(BD35,[3]result_all!$E:$U,4,FALSE)</f>
        <v>3.9297770000000003E-2</v>
      </c>
      <c r="BH35" t="str">
        <f>VLOOKUP(BD35,[3]result_all!$E:$U,5,FALSE)</f>
        <v>4.33680868994202e-19</v>
      </c>
      <c r="BI35">
        <f>VLOOKUP(BD35,[3]result_all!$E:$U,6,FALSE)</f>
        <v>2.7765081E-2</v>
      </c>
      <c r="BJ35">
        <f>VLOOKUP(BD35,[3]result_all!$E:$U,7,FALSE)</f>
        <v>3.3245508999999999E-2</v>
      </c>
      <c r="BK35">
        <f>VLOOKUP(BD35,[3]result_all!$E:$U,8,FALSE)</f>
        <v>1.506858021</v>
      </c>
      <c r="BL35" t="str">
        <f>VLOOKUP(BD35,[3]result_all!$E:$U,9,FALSE)</f>
        <v>2.86651937974338e-15</v>
      </c>
      <c r="BM35">
        <f>VLOOKUP(BD35,[3]result_all!$E:$U,10,FALSE)</f>
        <v>68.602781669999999</v>
      </c>
      <c r="BN35">
        <f>VLOOKUP(BD35,[3]result_all!$E:$U,11,FALSE)</f>
        <v>45.89929266</v>
      </c>
      <c r="BO35">
        <f>VLOOKUP(BD35,[3]result_all!$E:$U,12,FALSE)</f>
        <v>3.0302265799999999</v>
      </c>
      <c r="BP35">
        <f>VLOOKUP(BD35,[3]result_all!$E:$U,13,FALSE)</f>
        <v>24.535603720000001</v>
      </c>
      <c r="BQ35">
        <f>VLOOKUP(BD35,[3]result_all!$E:$U,14,FALSE)</f>
        <v>1.0012635000000001E-2</v>
      </c>
      <c r="BR35">
        <f>VLOOKUP(BD35,[3]result_all!$E:$U,15,FALSE)</f>
        <v>9.9422959999999998E-3</v>
      </c>
      <c r="BS35">
        <f>VLOOKUP(BD35,[3]result_all!$E:$U,16,FALSE)</f>
        <v>1.0918762E-2</v>
      </c>
      <c r="BT35">
        <f>VLOOKUP(BD35,[3]result_all!$E:$U,17,FALSE)</f>
        <v>1.0070747739999999</v>
      </c>
      <c r="BU35" s="108" t="s">
        <v>259</v>
      </c>
      <c r="BV35" t="str">
        <f>VLOOKUP(BU35,[3]result_all!$E:$U,2,FALSE)</f>
        <v>Inf</v>
      </c>
      <c r="BW35">
        <f>VLOOKUP(BU35,[3]result_all!$E:$U,3,FALSE)</f>
        <v>4.9530515999999997E-2</v>
      </c>
      <c r="BX35">
        <f>VLOOKUP(BU35,[4]result_all!$C:$S,4,FALSE)</f>
        <v>3.2483392E-2</v>
      </c>
      <c r="BY35">
        <f>VLOOKUP(BU35,[4]result_all!$C:$S,5,FALSE)</f>
        <v>3.7683360000000002E-3</v>
      </c>
      <c r="BZ35">
        <f>VLOOKUP(BU35,[4]result_all!$C:$S,6,FALSE)</f>
        <v>2.0918923999999998E-2</v>
      </c>
      <c r="CA35">
        <f>VLOOKUP(BU35,[4]result_all!$C:$S,7,FALSE)</f>
        <v>1.6926152999999999E-2</v>
      </c>
      <c r="CB35" t="str">
        <f>VLOOKUP(BU35,[4]result_all!$C:$S,8,FALSE)</f>
        <v>Inf</v>
      </c>
      <c r="CC35">
        <f>VLOOKUP(BU35,[4]result_all!$C:$S,9,FALSE)</f>
        <v>0</v>
      </c>
      <c r="CD35">
        <f>VLOOKUP(BU35,[4]result_all!$C:$S,10,FALSE)</f>
        <v>27.836060839999998</v>
      </c>
      <c r="CE35">
        <f>VLOOKUP(BU35,[4]result_all!$C:$S,11,FALSE)</f>
        <v>17.129040150000002</v>
      </c>
      <c r="CF35">
        <f>VLOOKUP(BU35,[4]result_all!$C:$S,12,FALSE)</f>
        <v>3.847722536</v>
      </c>
      <c r="CG35">
        <f>VLOOKUP(BU35,[4]result_all!$C:$S,13,FALSE)</f>
        <v>-15.5703125</v>
      </c>
      <c r="CH35">
        <f>VLOOKUP(BU35,[4]result_all!$C:$S,14,FALSE)</f>
        <v>1.2208915000000001E-2</v>
      </c>
      <c r="CI35">
        <f>VLOOKUP(BU35,[4]result_all!$C:$S,15,FALSE)</f>
        <v>1.2455341E-2</v>
      </c>
      <c r="CJ35">
        <f>VLOOKUP(BU35,[4]result_all!$C:$S,16,FALSE)</f>
        <v>1.3402966000000001E-2</v>
      </c>
      <c r="CK35">
        <f>VLOOKUP(BU35,[4]result_all!$C:$S,17,FALSE)</f>
        <v>0.98021521700000003</v>
      </c>
      <c r="CL35" s="27" t="s">
        <v>29</v>
      </c>
      <c r="CM35">
        <f>VLOOKUP(CL35, [2]Tabelle1!$E:$M, 2, FALSE)</f>
        <v>0.59152636284020399</v>
      </c>
      <c r="CN35">
        <f>VLOOKUP(CL35, [2]Tabelle1!$E:$M, 3, FALSE)</f>
        <v>0.42463626885356698</v>
      </c>
      <c r="CO35">
        <f>VLOOKUP(CL35, [2]Tabelle1!$E:$M, 4, FALSE)</f>
        <v>0.28243487355739799</v>
      </c>
      <c r="CP35">
        <f>VLOOKUP(CL35, [2]Tabelle1!$E:$M, 5, FALSE)</f>
        <v>0.16996476667429899</v>
      </c>
      <c r="CQ35">
        <f>VLOOKUP(CL35, [2]Tabelle1!$E:$M, 6, FALSE)</f>
        <v>0</v>
      </c>
      <c r="CR35" s="63">
        <f>VLOOKUP(CL35, [2]Tabelle1!$E:$O, 7, FALSE)</f>
        <v>0.40279283633280272</v>
      </c>
      <c r="CS35" s="63">
        <f>VLOOKUP(CL35, [2]Tabelle1!$E:$O, 8, FALSE)</f>
        <v>0.28915101318571662</v>
      </c>
      <c r="CT35" s="63">
        <f>VLOOKUP(CL35, [2]Tabelle1!$E:$O, 9, FALSE)</f>
        <v>0.19232066556298677</v>
      </c>
      <c r="CU35" s="63">
        <f>VLOOKUP(CL35, [2]Tabelle1!$E:$O, 10, FALSE)</f>
        <v>0.11573548491849379</v>
      </c>
      <c r="CV35" s="63">
        <f>VLOOKUP(CL35, [2]Tabelle1!$E:$O, 11, FALSE)</f>
        <v>0</v>
      </c>
      <c r="CW35" s="147" t="s">
        <v>259</v>
      </c>
      <c r="CX35">
        <f>VLOOKUP(CW35, [2]Tabelle1!$E:$M, 2, FALSE)</f>
        <v>0.29096716270572398</v>
      </c>
      <c r="CY35">
        <f>VLOOKUP(CW35, [2]Tabelle1!$E:$M, 3, FALSE)</f>
        <v>0.22862360673552201</v>
      </c>
      <c r="CZ35">
        <f>VLOOKUP(CW35, [2]Tabelle1!$E:$M, 4, FALSE)</f>
        <v>8.0602904535840306E-2</v>
      </c>
      <c r="DA35">
        <f>VLOOKUP(CW35, [2]Tabelle1!$E:$M, 5, FALSE)</f>
        <v>8.5246058090306304E-2</v>
      </c>
      <c r="DB35">
        <f>VLOOKUP(CW35, [2]Tabelle1!$E:$M, 6, FALSE)</f>
        <v>4.7896654500852301E-2</v>
      </c>
      <c r="DC35" s="149">
        <f>VLOOKUP(CW35, [2]Tabelle1!$E:$O, 2, FALSE)</f>
        <v>0.29096716270572398</v>
      </c>
      <c r="DD35" s="149">
        <f>VLOOKUP(CW35, [2]Tabelle1!$E:$O, 8, FALSE)</f>
        <v>0.3117581657244633</v>
      </c>
      <c r="DE35" s="149">
        <f>VLOOKUP(CW35, [2]Tabelle1!$E:$O, 9, FALSE)</f>
        <v>0.10991259401846049</v>
      </c>
      <c r="DF35" s="149">
        <f>VLOOKUP(CW35, [2]Tabelle1!$E:$O, 10, FALSE)</f>
        <v>0.11624414068586958</v>
      </c>
      <c r="DG35" s="149">
        <f>VLOOKUP(CW35, [2]Tabelle1!$E:$O, 11, FALSE)</f>
        <v>6.5313347841625194E-2</v>
      </c>
      <c r="DH35" s="17">
        <v>3054</v>
      </c>
      <c r="DI35">
        <v>2024</v>
      </c>
      <c r="DJ35">
        <v>7</v>
      </c>
      <c r="DK35">
        <v>22</v>
      </c>
      <c r="DL35">
        <v>16</v>
      </c>
      <c r="DM35">
        <v>4.6999998092651367</v>
      </c>
      <c r="DN35">
        <v>5.0999999046325684</v>
      </c>
      <c r="DO35">
        <v>4.5999999046325684</v>
      </c>
      <c r="DP35"/>
      <c r="DQ35"/>
      <c r="DR35">
        <v>248</v>
      </c>
      <c r="DS35" t="s">
        <v>83</v>
      </c>
      <c r="DT35">
        <v>7.5999999046325684</v>
      </c>
      <c r="DU35" s="39">
        <v>8.3000001907348633</v>
      </c>
      <c r="DV35" s="39">
        <v>11.10000038146973</v>
      </c>
      <c r="DW35" s="39"/>
      <c r="DX35" s="209">
        <v>0.60000002384185791</v>
      </c>
    </row>
    <row r="36" spans="1:128" x14ac:dyDescent="0.35">
      <c r="A36" t="s">
        <v>65</v>
      </c>
      <c r="B36" s="59">
        <v>1</v>
      </c>
      <c r="C36" s="120" t="s">
        <v>30</v>
      </c>
      <c r="D36" s="1">
        <v>10</v>
      </c>
      <c r="E36" s="1" t="s">
        <v>76</v>
      </c>
      <c r="F36" s="61" t="str">
        <f t="shared" si="7"/>
        <v>B</v>
      </c>
      <c r="G36" s="1">
        <v>22</v>
      </c>
      <c r="H36" s="14">
        <v>45495</v>
      </c>
      <c r="I36" s="69">
        <v>0.64871527777777782</v>
      </c>
      <c r="J36" s="41">
        <v>24105</v>
      </c>
      <c r="K36" s="62">
        <f>VLOOKUP(C36,[1]TOC_240823_F3!$C:$J,8,FALSE)</f>
        <v>0.1019</v>
      </c>
      <c r="M36" s="125" t="str">
        <f t="shared" si="6"/>
        <v>H_WJ10_1_BDOC_NM_B</v>
      </c>
      <c r="N36">
        <f>VLOOKUP(M36,[2]TOC_240828_Sophia!$C:$I,7,FALSE)</f>
        <v>0.1022</v>
      </c>
      <c r="R36" s="64">
        <f>VLOOKUP(C36,[1]TOC_240823_F3!$C:$O,13,FALSE)</f>
        <v>45720</v>
      </c>
      <c r="S36" s="40">
        <f>VLOOKUP(M36,[2]TOC_240828_Sophi!$C:$O,13,FALSE)</f>
        <v>45537.34878472222</v>
      </c>
      <c r="V36" s="96">
        <v>45495</v>
      </c>
      <c r="W36" s="97">
        <v>0.74490740740740746</v>
      </c>
      <c r="X36" s="81" t="s">
        <v>66</v>
      </c>
      <c r="Y36" s="81" t="s">
        <v>65</v>
      </c>
      <c r="Z36" s="81">
        <v>-0.12</v>
      </c>
      <c r="AA36" s="81">
        <v>0.15</v>
      </c>
      <c r="AB36" s="81">
        <v>37.5</v>
      </c>
      <c r="AC36" s="81">
        <v>3.7499999999999999E-2</v>
      </c>
      <c r="AD36" s="81">
        <v>-0.76200000000000001</v>
      </c>
      <c r="AE36" s="81">
        <v>-1.7</v>
      </c>
      <c r="AF36" s="81">
        <v>-0.56999999999999995</v>
      </c>
      <c r="AG36" s="81">
        <v>62</v>
      </c>
      <c r="AH36" s="81">
        <v>92.2</v>
      </c>
      <c r="AI36" s="81">
        <v>94</v>
      </c>
      <c r="AJ36" s="81">
        <v>11.86</v>
      </c>
      <c r="AK36" s="81">
        <v>279.7</v>
      </c>
      <c r="AL36" s="81">
        <v>-1.083</v>
      </c>
      <c r="AM36" s="81">
        <v>0.03</v>
      </c>
      <c r="AN36" s="81">
        <v>3.0000000000000001E-5</v>
      </c>
      <c r="AO36" s="81">
        <v>61.1</v>
      </c>
      <c r="AP36" s="81">
        <v>6.1100000000000002E-2</v>
      </c>
      <c r="AQ36" s="81">
        <v>-0.59</v>
      </c>
      <c r="AR36" s="81">
        <v>0.68</v>
      </c>
      <c r="AS36" s="81">
        <v>40</v>
      </c>
      <c r="AT36" s="81">
        <v>0.04</v>
      </c>
      <c r="AU36" s="81">
        <v>136.27000000000001</v>
      </c>
      <c r="AV36" s="81">
        <v>0</v>
      </c>
      <c r="AW36" s="81">
        <v>1.1930000000000001</v>
      </c>
      <c r="AX36" s="81">
        <v>7.53</v>
      </c>
      <c r="AY36" s="81">
        <v>-58.3</v>
      </c>
      <c r="AZ36" s="81">
        <v>4.7359999999999998</v>
      </c>
      <c r="BA36" s="81">
        <v>-0.75800000000000001</v>
      </c>
      <c r="BB36" s="81">
        <v>5.12</v>
      </c>
      <c r="BD36" s="21" t="s">
        <v>30</v>
      </c>
      <c r="BE36">
        <f>VLOOKUP(BD36,[3]result_all!$E:$U,2,FALSE)</f>
        <v>-6213420000000000</v>
      </c>
      <c r="BF36">
        <f>VLOOKUP(BD36,[3]result_all!$E:$U,3,FALSE)</f>
        <v>7.1808686999999996E-2</v>
      </c>
      <c r="BG36" t="str">
        <f>VLOOKUP(BD36,[3]result_all!$E:$U,4,FALSE)</f>
        <v>8.67361737988404e-19</v>
      </c>
      <c r="BH36">
        <f>VLOOKUP(BD36,[3]result_all!$E:$U,5,FALSE)</f>
        <v>-2.1699999999999998E-19</v>
      </c>
      <c r="BI36">
        <f>VLOOKUP(BD36,[3]result_all!$E:$U,6,FALSE)</f>
        <v>8.0114369999999997E-3</v>
      </c>
      <c r="BJ36">
        <f>VLOOKUP(BD36,[3]result_all!$E:$U,7,FALSE)</f>
        <v>2.1832526000000001E-2</v>
      </c>
      <c r="BK36" t="str">
        <f>VLOOKUP(BD36,[3]result_all!$E:$U,8,FALSE)</f>
        <v>Inf</v>
      </c>
      <c r="BL36">
        <f>VLOOKUP(BD36,[3]result_all!$E:$U,9,FALSE)</f>
        <v>0.5</v>
      </c>
      <c r="BM36">
        <f>VLOOKUP(BD36,[3]result_all!$E:$U,10,FALSE)</f>
        <v>41.676790179999998</v>
      </c>
      <c r="BN36">
        <f>VLOOKUP(BD36,[3]result_all!$E:$U,11,FALSE)</f>
        <v>26.29552176</v>
      </c>
      <c r="BO36">
        <f>VLOOKUP(BD36,[3]result_all!$E:$U,12,FALSE)</f>
        <v>3.5181644360000002</v>
      </c>
      <c r="BP36">
        <f>VLOOKUP(BD36,[3]result_all!$E:$U,13,FALSE)</f>
        <v>175</v>
      </c>
      <c r="BQ36">
        <f>VLOOKUP(BD36,[3]result_all!$E:$U,14,FALSE)</f>
        <v>1.1694912E-2</v>
      </c>
      <c r="BR36">
        <f>VLOOKUP(BD36,[3]result_all!$E:$U,15,FALSE)</f>
        <v>1.1122444E-2</v>
      </c>
      <c r="BS36">
        <f>VLOOKUP(BD36,[3]result_all!$E:$U,16,FALSE)</f>
        <v>1.2293899E-2</v>
      </c>
      <c r="BT36">
        <f>VLOOKUP(BD36,[3]result_all!$E:$U,17,FALSE)</f>
        <v>1.051469548</v>
      </c>
      <c r="BU36" s="109" t="s">
        <v>260</v>
      </c>
      <c r="BV36">
        <f>VLOOKUP(BU36,[3]result_all!$E:$U,2,FALSE)</f>
        <v>-883974000000000</v>
      </c>
      <c r="BW36">
        <f>VLOOKUP(BU36,[3]result_all!$E:$U,3,FALSE)</f>
        <v>0.110844964</v>
      </c>
      <c r="BX36">
        <f>VLOOKUP(BU36,[4]result_all!$C:$S,4,FALSE)</f>
        <v>0</v>
      </c>
      <c r="BY36">
        <f>VLOOKUP(BU36,[4]result_all!$C:$S,5,FALSE)</f>
        <v>1.7259084000000001E-2</v>
      </c>
      <c r="BZ36">
        <f>VLOOKUP(BU36,[4]result_all!$C:$S,6,FALSE)</f>
        <v>1.0344681E-2</v>
      </c>
      <c r="CA36">
        <f>VLOOKUP(BU36,[4]result_all!$C:$S,7,FALSE)</f>
        <v>2.3017905000000002E-2</v>
      </c>
      <c r="CB36" t="str">
        <f>VLOOKUP(BU36,[4]result_all!$C:$S,8,FALSE)</f>
        <v>Inf</v>
      </c>
      <c r="CC36">
        <f>VLOOKUP(BU36,[4]result_all!$C:$S,9,FALSE)</f>
        <v>-1.28E-14</v>
      </c>
      <c r="CD36">
        <f>VLOOKUP(BU36,[4]result_all!$C:$S,10,FALSE)</f>
        <v>31.69782498</v>
      </c>
      <c r="CE36">
        <f>VLOOKUP(BU36,[4]result_all!$C:$S,11,FALSE)</f>
        <v>19.908589299999999</v>
      </c>
      <c r="CF36">
        <f>VLOOKUP(BU36,[4]result_all!$C:$S,12,FALSE)</f>
        <v>3.6850994620000002</v>
      </c>
      <c r="CG36">
        <f>VLOOKUP(BU36,[4]result_all!$C:$S,13,FALSE)</f>
        <v>-27.304347830000001</v>
      </c>
      <c r="CH36">
        <f>VLOOKUP(BU36,[4]result_all!$C:$S,14,FALSE)</f>
        <v>1.1539254000000001E-2</v>
      </c>
      <c r="CI36">
        <f>VLOOKUP(BU36,[4]result_all!$C:$S,15,FALSE)</f>
        <v>1.2190393000000001E-2</v>
      </c>
      <c r="CJ36">
        <f>VLOOKUP(BU36,[4]result_all!$C:$S,16,FALSE)</f>
        <v>1.2875454999999999E-2</v>
      </c>
      <c r="CK36">
        <f>VLOOKUP(BU36,[4]result_all!$C:$S,17,FALSE)</f>
        <v>0.94658593099999999</v>
      </c>
      <c r="CL36" s="27" t="s">
        <v>30</v>
      </c>
      <c r="CM36">
        <f>VLOOKUP(CL36, [2]Tabelle1!$E:$M, 2, FALSE)</f>
        <v>0.41854445929523498</v>
      </c>
      <c r="CN36">
        <f>VLOOKUP(CL36, [2]Tabelle1!$E:$M, 3, FALSE)</f>
        <v>0.30663081140767401</v>
      </c>
      <c r="CO36">
        <f>VLOOKUP(CL36, [2]Tabelle1!$E:$M, 4, FALSE)</f>
        <v>8.6055541760696699E-2</v>
      </c>
      <c r="CP36">
        <f>VLOOKUP(CL36, [2]Tabelle1!$E:$M, 5, FALSE)</f>
        <v>0.136305581705327</v>
      </c>
      <c r="CQ36">
        <f>VLOOKUP(CL36, [2]Tabelle1!$E:$M, 6, FALSE)</f>
        <v>0</v>
      </c>
      <c r="CR36" s="63">
        <f>VLOOKUP(CL36, [2]Tabelle1!$E:$O, 7, FALSE)</f>
        <v>0.44171861035726534</v>
      </c>
      <c r="CS36" s="63">
        <f>VLOOKUP(CL36, [2]Tabelle1!$E:$O, 8, FALSE)</f>
        <v>0.32360847909869933</v>
      </c>
      <c r="CT36" s="63">
        <f>VLOOKUP(CL36, [2]Tabelle1!$E:$O, 9, FALSE)</f>
        <v>9.082030230213424E-2</v>
      </c>
      <c r="CU36" s="63">
        <f>VLOOKUP(CL36, [2]Tabelle1!$E:$O, 10, FALSE)</f>
        <v>0.14385260824190102</v>
      </c>
      <c r="CV36" s="63">
        <f>VLOOKUP(CL36, [2]Tabelle1!$E:$O, 11, FALSE)</f>
        <v>0</v>
      </c>
      <c r="CW36" s="147" t="s">
        <v>260</v>
      </c>
      <c r="CX36">
        <f>VLOOKUP(CW36, [2]Tabelle1!$E:$M, 2, FALSE)</f>
        <v>0.38633601483743502</v>
      </c>
      <c r="CY36">
        <f>VLOOKUP(CW36, [2]Tabelle1!$E:$M, 3, FALSE)</f>
        <v>0.27302995480137698</v>
      </c>
      <c r="CZ36">
        <f>VLOOKUP(CW36, [2]Tabelle1!$E:$M, 4, FALSE)</f>
        <v>0.13823226018889401</v>
      </c>
      <c r="DA36">
        <f>VLOOKUP(CW36, [2]Tabelle1!$E:$M, 5, FALSE)</f>
        <v>0.110166807952513</v>
      </c>
      <c r="DB36">
        <f>VLOOKUP(CW36, [2]Tabelle1!$E:$M, 6, FALSE)</f>
        <v>0</v>
      </c>
      <c r="DC36" s="149">
        <f>VLOOKUP(CW36, [2]Tabelle1!$E:$O, 2, FALSE)</f>
        <v>0.38633601483743502</v>
      </c>
      <c r="DD36" s="149">
        <f>VLOOKUP(CW36, [2]Tabelle1!$E:$O, 8, FALSE)</f>
        <v>0.30077161317979828</v>
      </c>
      <c r="DE36" s="149">
        <f>VLOOKUP(CW36, [2]Tabelle1!$E:$O, 9, FALSE)</f>
        <v>0.15227757672504869</v>
      </c>
      <c r="DF36" s="149">
        <f>VLOOKUP(CW36, [2]Tabelle1!$E:$O, 10, FALSE)</f>
        <v>0.12136048797594882</v>
      </c>
      <c r="DG36" s="149">
        <f>VLOOKUP(CW36, [2]Tabelle1!$E:$O, 11, FALSE)</f>
        <v>0</v>
      </c>
      <c r="DH36" s="17">
        <v>3054</v>
      </c>
      <c r="DI36">
        <v>2024</v>
      </c>
      <c r="DJ36">
        <v>7</v>
      </c>
      <c r="DK36">
        <v>22</v>
      </c>
      <c r="DL36">
        <v>16</v>
      </c>
      <c r="DM36">
        <v>4.6999998092651367</v>
      </c>
      <c r="DN36">
        <v>5.0999999046325684</v>
      </c>
      <c r="DO36">
        <v>4.5999999046325684</v>
      </c>
      <c r="DR36">
        <v>248</v>
      </c>
      <c r="DS36" t="s">
        <v>83</v>
      </c>
      <c r="DT36">
        <v>7.5999999046325684</v>
      </c>
      <c r="DU36" s="39">
        <v>8.3000001907348633</v>
      </c>
      <c r="DV36" s="39">
        <v>11.10000038146973</v>
      </c>
      <c r="DW36" s="39"/>
      <c r="DX36" s="209">
        <v>0.60000002384185791</v>
      </c>
    </row>
    <row r="37" spans="1:128" s="55" customFormat="1" x14ac:dyDescent="0.35">
      <c r="A37" s="55" t="s">
        <v>65</v>
      </c>
      <c r="B37" s="59">
        <v>1</v>
      </c>
      <c r="C37" s="184" t="s">
        <v>345</v>
      </c>
      <c r="D37" s="56">
        <v>11</v>
      </c>
      <c r="E37" s="56" t="s">
        <v>75</v>
      </c>
      <c r="F37" s="61" t="str">
        <f t="shared" si="7"/>
        <v>A</v>
      </c>
      <c r="G37" s="56">
        <v>28</v>
      </c>
      <c r="H37" s="58">
        <v>45501</v>
      </c>
      <c r="I37" s="69">
        <v>0.40653935185185186</v>
      </c>
      <c r="J37" s="41">
        <v>44100</v>
      </c>
      <c r="K37" s="62">
        <f>VLOOKUP(C37,[1]TOC_240823_F3!$C:$J,8,FALSE)</f>
        <v>0.14430000000000001</v>
      </c>
      <c r="L37">
        <f t="shared" ref="L37:L39" si="8">AVERAGE(K37:K38)</f>
        <v>0.14205000000000001</v>
      </c>
      <c r="M37" s="125" t="str">
        <f t="shared" si="6"/>
        <v>H_WJ11_1_BDOC_VM_A</v>
      </c>
      <c r="N37" s="55" t="e">
        <f>VLOOKUP(M37,[2]TOC_240828_Sophia!$C:$I,7,FALSE)</f>
        <v>#N/A</v>
      </c>
      <c r="Q37" s="57"/>
      <c r="R37" s="64">
        <f>VLOOKUP(C37,[1]TOC_240823_F3!$C:$O,13,FALSE)</f>
        <v>45527</v>
      </c>
      <c r="S37" s="40" t="e">
        <f>VLOOKUP(M37,[2]TOC_240828_Sophi!$C:$O,13,FALSE)</f>
        <v>#N/A</v>
      </c>
      <c r="T37" s="150"/>
      <c r="U37" s="38"/>
      <c r="V37" s="11">
        <v>45501</v>
      </c>
      <c r="W37" s="12">
        <v>0.5030324074074074</v>
      </c>
      <c r="X37" s="13">
        <v>0</v>
      </c>
      <c r="Y37" s="13" t="s">
        <v>65</v>
      </c>
      <c r="Z37" s="13">
        <v>-0.06</v>
      </c>
      <c r="AA37" s="13">
        <v>0.4</v>
      </c>
      <c r="AB37" s="13">
        <v>32.6</v>
      </c>
      <c r="AC37" s="55">
        <v>3.2599999999999997E-2</v>
      </c>
      <c r="AD37" s="13">
        <v>-0.21299999999999999</v>
      </c>
      <c r="AE37" s="13">
        <v>-1.7</v>
      </c>
      <c r="AF37" s="13">
        <v>-0.56999999999999995</v>
      </c>
      <c r="AG37" s="13">
        <v>52.9</v>
      </c>
      <c r="AH37" s="13">
        <v>97.8</v>
      </c>
      <c r="AI37" s="13">
        <v>99.7</v>
      </c>
      <c r="AJ37" s="13">
        <v>12.36</v>
      </c>
      <c r="AK37" s="13">
        <v>227.9</v>
      </c>
      <c r="AL37" s="13">
        <v>-0.30299999999999999</v>
      </c>
      <c r="AM37" s="13">
        <v>0.02</v>
      </c>
      <c r="AN37" s="55">
        <v>2.0000000000000002E-5</v>
      </c>
      <c r="AO37" s="13">
        <v>52.1</v>
      </c>
      <c r="AP37" s="55">
        <v>5.21E-2</v>
      </c>
      <c r="AQ37" s="13">
        <v>-0.44</v>
      </c>
      <c r="AR37" s="13">
        <v>0.83</v>
      </c>
      <c r="AS37" s="13">
        <v>34</v>
      </c>
      <c r="AT37" s="55">
        <v>3.4000000000000002E-2</v>
      </c>
      <c r="AU37" s="13">
        <v>225.27</v>
      </c>
      <c r="AV37" s="13">
        <v>0</v>
      </c>
      <c r="AW37" s="105">
        <v>1.1930000000000001</v>
      </c>
      <c r="AX37" s="13">
        <v>7.18</v>
      </c>
      <c r="AY37" s="13">
        <v>-39.9</v>
      </c>
      <c r="AZ37" s="80">
        <v>5.4089999999999998</v>
      </c>
      <c r="BA37" s="13">
        <v>-0.22</v>
      </c>
      <c r="BB37" s="13">
        <v>5.0999999999999996</v>
      </c>
      <c r="BC37" s="13"/>
      <c r="BD37" t="s">
        <v>345</v>
      </c>
      <c r="BE37">
        <f>VLOOKUP(BD37,[3]result_all!$E:$U,2,FALSE)</f>
        <v>-3.86799E+16</v>
      </c>
      <c r="BF37">
        <f>VLOOKUP(BD37,[3]result_all!$E:$U,3,FALSE)</f>
        <v>9.4056105000000001E-2</v>
      </c>
      <c r="BG37">
        <f>VLOOKUP(BD37,[3]result_all!$E:$U,4,FALSE)</f>
        <v>0</v>
      </c>
      <c r="BH37" t="str">
        <f>VLOOKUP(BD37,[3]result_all!$E:$U,5,FALSE)</f>
        <v>3.03576608295941e-18</v>
      </c>
      <c r="BI37">
        <f>VLOOKUP(BD37,[3]result_all!$E:$U,6,FALSE)</f>
        <v>1.2403399000000001E-2</v>
      </c>
      <c r="BJ37">
        <f>VLOOKUP(BD37,[3]result_all!$E:$U,7,FALSE)</f>
        <v>2.6299308E-2</v>
      </c>
      <c r="BK37">
        <f>VLOOKUP(BD37,[3]result_all!$E:$U,8,FALSE)</f>
        <v>16.191481079999999</v>
      </c>
      <c r="BL37">
        <f>VLOOKUP(BD37,[3]result_all!$E:$U,9,FALSE)</f>
        <v>0.5</v>
      </c>
      <c r="BM37">
        <f>VLOOKUP(BD37,[3]result_all!$E:$U,10,FALSE)</f>
        <v>36.172515339999997</v>
      </c>
      <c r="BN37">
        <f>VLOOKUP(BD37,[3]result_all!$E:$U,11,FALSE)</f>
        <v>24.33722796</v>
      </c>
      <c r="BO37">
        <f>VLOOKUP(BD37,[3]result_all!$E:$U,12,FALSE)</f>
        <v>3.0420899850000001</v>
      </c>
      <c r="BP37">
        <f>VLOOKUP(BD37,[3]result_all!$E:$U,13,FALSE)</f>
        <v>38.75961538</v>
      </c>
      <c r="BQ37">
        <f>VLOOKUP(BD37,[3]result_all!$E:$U,14,FALSE)</f>
        <v>9.8265220000000007E-3</v>
      </c>
      <c r="BR37">
        <f>VLOOKUP(BD37,[3]result_all!$E:$U,15,FALSE)</f>
        <v>1.0184987E-2</v>
      </c>
      <c r="BS37">
        <f>VLOOKUP(BD37,[3]result_all!$E:$U,16,FALSE)</f>
        <v>1.1053354E-2</v>
      </c>
      <c r="BT37">
        <f>VLOOKUP(BD37,[3]result_all!$E:$U,17,FALSE)</f>
        <v>0.96480460300000004</v>
      </c>
      <c r="BU37" s="110" t="s">
        <v>349</v>
      </c>
      <c r="BV37" t="e">
        <f>VLOOKUP(BU37,[3]result_all!$E:$U,2,FALSE)</f>
        <v>#N/A</v>
      </c>
      <c r="BW37" t="e">
        <f>VLOOKUP(BU37,[3]result_all!$E:$U,3,FALSE)</f>
        <v>#N/A</v>
      </c>
      <c r="BX37" t="e">
        <f>VLOOKUP(BU37,[4]result_all!$C:$S,4,FALSE)</f>
        <v>#N/A</v>
      </c>
      <c r="BY37" t="e">
        <f>VLOOKUP(BU37,[4]result_all!$C:$S,5,FALSE)</f>
        <v>#N/A</v>
      </c>
      <c r="BZ37" t="e">
        <f>VLOOKUP(BU37,[4]result_all!$C:$S,6,FALSE)</f>
        <v>#N/A</v>
      </c>
      <c r="CA37" t="e">
        <f>VLOOKUP(BU37,[4]result_all!$C:$S,7,FALSE)</f>
        <v>#N/A</v>
      </c>
      <c r="CB37" t="e">
        <f>VLOOKUP(BU37,[4]result_all!$C:$S,8,FALSE)</f>
        <v>#N/A</v>
      </c>
      <c r="CC37" t="e">
        <f>VLOOKUP(BU37,[4]result_all!$C:$S,9,FALSE)</f>
        <v>#N/A</v>
      </c>
      <c r="CD37" t="e">
        <f>VLOOKUP(BU37,[4]result_all!$C:$S,10,FALSE)</f>
        <v>#N/A</v>
      </c>
      <c r="CE37" t="e">
        <f>VLOOKUP(BU37,[4]result_all!$C:$S,11,FALSE)</f>
        <v>#N/A</v>
      </c>
      <c r="CF37" t="e">
        <f>VLOOKUP(BU37,[4]result_all!$C:$S,12,FALSE)</f>
        <v>#N/A</v>
      </c>
      <c r="CG37" t="e">
        <f>VLOOKUP(BU37,[4]result_all!$C:$S,13,FALSE)</f>
        <v>#N/A</v>
      </c>
      <c r="CH37" t="e">
        <f>VLOOKUP(BU37,[4]result_all!$C:$S,14,FALSE)</f>
        <v>#N/A</v>
      </c>
      <c r="CI37" t="e">
        <f>VLOOKUP(BU37,[4]result_all!$C:$S,15,FALSE)</f>
        <v>#N/A</v>
      </c>
      <c r="CJ37" t="e">
        <f>VLOOKUP(BU37,[4]result_all!$C:$S,16,FALSE)</f>
        <v>#N/A</v>
      </c>
      <c r="CK37" t="e">
        <f>VLOOKUP(BU37,[4]result_all!$C:$S,17,FALSE)</f>
        <v>#N/A</v>
      </c>
      <c r="CL37" s="28" t="s">
        <v>345</v>
      </c>
      <c r="CM37">
        <f>VLOOKUP(CL37, [2]Tabelle1!$E:$M, 2, FALSE)</f>
        <v>0.43378563404056703</v>
      </c>
      <c r="CN37">
        <f>VLOOKUP(CL37, [2]Tabelle1!$E:$M, 3, FALSE)</f>
        <v>0.306962909396719</v>
      </c>
      <c r="CO37">
        <f>VLOOKUP(CL37, [2]Tabelle1!$E:$M, 4, FALSE)</f>
        <v>0.165234473162195</v>
      </c>
      <c r="CP37">
        <f>VLOOKUP(CL37, [2]Tabelle1!$E:$M, 5, FALSE)</f>
        <v>0.13284547410491199</v>
      </c>
      <c r="CQ37">
        <f>VLOOKUP(CL37, [2]Tabelle1!$E:$M, 6, FALSE)</f>
        <v>0</v>
      </c>
      <c r="CR37" s="63">
        <f>VLOOKUP(CL37, [2]Tabelle1!$E:$O, 7, FALSE)</f>
        <v>0.41757194563121031</v>
      </c>
      <c r="CS37" s="63">
        <f>VLOOKUP(CL37, [2]Tabelle1!$E:$O, 8, FALSE)</f>
        <v>0.29548949816401193</v>
      </c>
      <c r="CT37" s="63">
        <f>VLOOKUP(CL37, [2]Tabelle1!$E:$O, 9, FALSE)</f>
        <v>0.15905847273225568</v>
      </c>
      <c r="CU37" s="63">
        <f>VLOOKUP(CL37, [2]Tabelle1!$E:$O, 10, FALSE)</f>
        <v>0.12788008347252217</v>
      </c>
      <c r="CV37" s="63">
        <f>VLOOKUP(CL37, [2]Tabelle1!$E:$O, 11, FALSE)</f>
        <v>0</v>
      </c>
      <c r="CW37" s="146" t="s">
        <v>349</v>
      </c>
      <c r="CX37" t="e">
        <f>VLOOKUP(CW37, [2]Tabelle1!$E:$M, 2, FALSE)</f>
        <v>#N/A</v>
      </c>
      <c r="CY37" t="e">
        <f>VLOOKUP(CW37, [2]Tabelle1!$E:$M, 3, FALSE)</f>
        <v>#N/A</v>
      </c>
      <c r="CZ37" t="e">
        <f>VLOOKUP(CW37, [2]Tabelle1!$E:$M, 4, FALSE)</f>
        <v>#N/A</v>
      </c>
      <c r="DA37" t="e">
        <f>VLOOKUP(CW37, [2]Tabelle1!$E:$M, 5, FALSE)</f>
        <v>#N/A</v>
      </c>
      <c r="DB37" t="e">
        <f>VLOOKUP(CW37, [2]Tabelle1!$E:$M, 6, FALSE)</f>
        <v>#N/A</v>
      </c>
      <c r="DC37" s="149" t="e">
        <f>VLOOKUP(CW37, [2]Tabelle1!$E:$O, 2, FALSE)</f>
        <v>#N/A</v>
      </c>
      <c r="DD37" s="149" t="e">
        <f>VLOOKUP(CW37, [2]Tabelle1!$E:$O, 8, FALSE)</f>
        <v>#N/A</v>
      </c>
      <c r="DE37" s="149" t="e">
        <f>VLOOKUP(CW37, [2]Tabelle1!$E:$O, 9, FALSE)</f>
        <v>#N/A</v>
      </c>
      <c r="DF37" s="149" t="e">
        <f>VLOOKUP(CW37, [2]Tabelle1!$E:$O, 10, FALSE)</f>
        <v>#N/A</v>
      </c>
      <c r="DG37" s="149" t="e">
        <f>VLOOKUP(CW37, [2]Tabelle1!$E:$O, 11, FALSE)</f>
        <v>#N/A</v>
      </c>
      <c r="DH37" s="17">
        <v>3054</v>
      </c>
      <c r="DI37">
        <v>2024</v>
      </c>
      <c r="DU37" s="208"/>
      <c r="DV37" s="208"/>
      <c r="DW37" s="208"/>
      <c r="DX37" s="208"/>
    </row>
    <row r="38" spans="1:128" s="55" customFormat="1" x14ac:dyDescent="0.35">
      <c r="A38" s="55" t="s">
        <v>65</v>
      </c>
      <c r="B38" s="59">
        <v>1</v>
      </c>
      <c r="C38" s="184" t="s">
        <v>346</v>
      </c>
      <c r="D38" s="56">
        <v>11</v>
      </c>
      <c r="E38" s="56" t="s">
        <v>75</v>
      </c>
      <c r="F38" s="61" t="str">
        <f t="shared" si="7"/>
        <v>B</v>
      </c>
      <c r="G38" s="56">
        <v>28</v>
      </c>
      <c r="H38" s="58">
        <v>45501</v>
      </c>
      <c r="J38" s="41">
        <v>44100</v>
      </c>
      <c r="K38" s="62">
        <f>VLOOKUP(C38,[1]TOC_240823_F3!$C:$J,8,FALSE)</f>
        <v>0.13980000000000001</v>
      </c>
      <c r="L38"/>
      <c r="M38" s="125" t="str">
        <f t="shared" si="6"/>
        <v>H_WJ11_1_BDOC_VM_B</v>
      </c>
      <c r="N38" s="55" t="e">
        <f>VLOOKUP(M38,[2]TOC_240828_Sophia!$C:$I,7,FALSE)</f>
        <v>#N/A</v>
      </c>
      <c r="Q38" s="57"/>
      <c r="R38" s="64">
        <f>VLOOKUP(C38,[1]TOC_240823_F3!$C:$O,13,FALSE)</f>
        <v>45719</v>
      </c>
      <c r="S38" s="40" t="e">
        <f>VLOOKUP(M38,[2]TOC_240828_Sophi!$C:$O,13,FALSE)</f>
        <v>#N/A</v>
      </c>
      <c r="T38" s="150"/>
      <c r="U38" s="38"/>
      <c r="V38" s="11">
        <v>45501</v>
      </c>
      <c r="W38" s="12">
        <v>0.5030324074074074</v>
      </c>
      <c r="X38" s="13">
        <v>0</v>
      </c>
      <c r="Y38" s="13" t="s">
        <v>65</v>
      </c>
      <c r="Z38" s="13">
        <v>-0.06</v>
      </c>
      <c r="AA38" s="13">
        <v>0.4</v>
      </c>
      <c r="AB38" s="13">
        <v>32.6</v>
      </c>
      <c r="AC38" s="55">
        <v>3.2599999999999997E-2</v>
      </c>
      <c r="AD38" s="13">
        <v>-0.21299999999999999</v>
      </c>
      <c r="AE38" s="13">
        <v>-1.7</v>
      </c>
      <c r="AF38" s="13">
        <v>-0.56999999999999995</v>
      </c>
      <c r="AG38" s="13">
        <v>52.9</v>
      </c>
      <c r="AH38" s="13">
        <v>97.8</v>
      </c>
      <c r="AI38" s="13">
        <v>99.7</v>
      </c>
      <c r="AJ38" s="13">
        <v>12.36</v>
      </c>
      <c r="AK38" s="13">
        <v>227.9</v>
      </c>
      <c r="AL38" s="13">
        <v>-0.30299999999999999</v>
      </c>
      <c r="AM38" s="13">
        <v>0.02</v>
      </c>
      <c r="AN38" s="55">
        <v>2.0000000000000002E-5</v>
      </c>
      <c r="AO38" s="13">
        <v>52.1</v>
      </c>
      <c r="AP38" s="55">
        <v>5.21E-2</v>
      </c>
      <c r="AQ38" s="13">
        <v>-0.44</v>
      </c>
      <c r="AR38" s="13">
        <v>0.83</v>
      </c>
      <c r="AS38" s="13">
        <v>34</v>
      </c>
      <c r="AT38" s="55">
        <v>3.4000000000000002E-2</v>
      </c>
      <c r="AU38" s="13">
        <v>225.27</v>
      </c>
      <c r="AV38" s="13">
        <v>0</v>
      </c>
      <c r="AW38" s="105">
        <v>1.1930000000000001</v>
      </c>
      <c r="AX38" s="13">
        <v>7.18</v>
      </c>
      <c r="AY38" s="13">
        <v>-39.9</v>
      </c>
      <c r="AZ38" s="80">
        <v>5.4089999999999998</v>
      </c>
      <c r="BA38" s="13">
        <v>-0.22</v>
      </c>
      <c r="BB38" s="13">
        <v>5.0999999999999996</v>
      </c>
      <c r="BC38" s="13"/>
      <c r="BD38" t="s">
        <v>346</v>
      </c>
      <c r="BE38" t="str">
        <f>VLOOKUP(BD38,[3]result_all!$E:$U,2,FALSE)</f>
        <v>1.59728E+13</v>
      </c>
      <c r="BF38">
        <f>VLOOKUP(BD38,[3]result_all!$E:$U,3,FALSE)</f>
        <v>4.4838587999999999E-2</v>
      </c>
      <c r="BG38">
        <f>VLOOKUP(BD38,[3]result_all!$E:$U,4,FALSE)</f>
        <v>0</v>
      </c>
      <c r="BH38" t="str">
        <f>VLOOKUP(BD38,[3]result_all!$E:$U,5,FALSE)</f>
        <v>3.3881317890172e-20</v>
      </c>
      <c r="BI38">
        <f>VLOOKUP(BD38,[3]result_all!$E:$U,6,FALSE)</f>
        <v>1.3129210000000001E-3</v>
      </c>
      <c r="BJ38">
        <f>VLOOKUP(BD38,[3]result_all!$E:$U,7,FALSE)</f>
        <v>1.7821097000000001E-2</v>
      </c>
      <c r="BK38">
        <f>VLOOKUP(BD38,[3]result_all!$E:$U,8,FALSE)</f>
        <v>-1021440000000000</v>
      </c>
      <c r="BL38">
        <f>VLOOKUP(BD38,[3]result_all!$E:$U,9,FALSE)</f>
        <v>0.5</v>
      </c>
      <c r="BM38">
        <f>VLOOKUP(BD38,[3]result_all!$E:$U,10,FALSE)</f>
        <v>31.034461180000001</v>
      </c>
      <c r="BN38">
        <f>VLOOKUP(BD38,[3]result_all!$E:$U,11,FALSE)</f>
        <v>19.93600103</v>
      </c>
      <c r="BO38">
        <f>VLOOKUP(BD38,[3]result_all!$E:$U,12,FALSE)</f>
        <v>3.3368494260000001</v>
      </c>
      <c r="BP38">
        <f>VLOOKUP(BD38,[3]result_all!$E:$U,13,FALSE)</f>
        <v>-749.75</v>
      </c>
      <c r="BQ38">
        <f>VLOOKUP(BD38,[3]result_all!$E:$U,14,FALSE)</f>
        <v>1.1271474E-2</v>
      </c>
      <c r="BR38">
        <f>VLOOKUP(BD38,[3]result_all!$E:$U,15,FALSE)</f>
        <v>1.0655836E-2</v>
      </c>
      <c r="BS38">
        <f>VLOOKUP(BD38,[3]result_all!$E:$U,16,FALSE)</f>
        <v>1.1720572E-2</v>
      </c>
      <c r="BT38">
        <f>VLOOKUP(BD38,[3]result_all!$E:$U,17,FALSE)</f>
        <v>1.057774714</v>
      </c>
      <c r="BU38" s="110" t="s">
        <v>350</v>
      </c>
      <c r="BV38" t="e">
        <f>VLOOKUP(BU38,[3]result_all!$E:$U,2,FALSE)</f>
        <v>#N/A</v>
      </c>
      <c r="BW38" t="e">
        <f>VLOOKUP(BU38,[3]result_all!$E:$U,3,FALSE)</f>
        <v>#N/A</v>
      </c>
      <c r="BX38" t="e">
        <f>VLOOKUP(BU38,[4]result_all!$C:$S,4,FALSE)</f>
        <v>#N/A</v>
      </c>
      <c r="BY38" t="e">
        <f>VLOOKUP(BU38,[4]result_all!$C:$S,5,FALSE)</f>
        <v>#N/A</v>
      </c>
      <c r="BZ38" t="e">
        <f>VLOOKUP(BU38,[4]result_all!$C:$S,6,FALSE)</f>
        <v>#N/A</v>
      </c>
      <c r="CA38" t="e">
        <f>VLOOKUP(BU38,[4]result_all!$C:$S,7,FALSE)</f>
        <v>#N/A</v>
      </c>
      <c r="CB38" t="e">
        <f>VLOOKUP(BU38,[4]result_all!$C:$S,8,FALSE)</f>
        <v>#N/A</v>
      </c>
      <c r="CC38" t="e">
        <f>VLOOKUP(BU38,[4]result_all!$C:$S,9,FALSE)</f>
        <v>#N/A</v>
      </c>
      <c r="CD38" t="e">
        <f>VLOOKUP(BU38,[4]result_all!$C:$S,10,FALSE)</f>
        <v>#N/A</v>
      </c>
      <c r="CE38" t="e">
        <f>VLOOKUP(BU38,[4]result_all!$C:$S,11,FALSE)</f>
        <v>#N/A</v>
      </c>
      <c r="CF38" t="e">
        <f>VLOOKUP(BU38,[4]result_all!$C:$S,12,FALSE)</f>
        <v>#N/A</v>
      </c>
      <c r="CG38" t="e">
        <f>VLOOKUP(BU38,[4]result_all!$C:$S,13,FALSE)</f>
        <v>#N/A</v>
      </c>
      <c r="CH38" t="e">
        <f>VLOOKUP(BU38,[4]result_all!$C:$S,14,FALSE)</f>
        <v>#N/A</v>
      </c>
      <c r="CI38" t="e">
        <f>VLOOKUP(BU38,[4]result_all!$C:$S,15,FALSE)</f>
        <v>#N/A</v>
      </c>
      <c r="CJ38" t="e">
        <f>VLOOKUP(BU38,[4]result_all!$C:$S,16,FALSE)</f>
        <v>#N/A</v>
      </c>
      <c r="CK38" t="e">
        <f>VLOOKUP(BU38,[4]result_all!$C:$S,17,FALSE)</f>
        <v>#N/A</v>
      </c>
      <c r="CL38" s="28" t="s">
        <v>346</v>
      </c>
      <c r="CM38">
        <f>VLOOKUP(CL38, [2]Tabelle1!$E:$M, 2, FALSE)</f>
        <v>0.25046976035393798</v>
      </c>
      <c r="CN38">
        <f>VLOOKUP(CL38, [2]Tabelle1!$E:$M, 3, FALSE)</f>
        <v>0.218948574226321</v>
      </c>
      <c r="CO38">
        <f>VLOOKUP(CL38, [2]Tabelle1!$E:$M, 4, FALSE)</f>
        <v>2.6585059818631799E-2</v>
      </c>
      <c r="CP38">
        <f>VLOOKUP(CL38, [2]Tabelle1!$E:$M, 5, FALSE)</f>
        <v>9.7455594242856394E-2</v>
      </c>
      <c r="CQ38">
        <f>VLOOKUP(CL38, [2]Tabelle1!$E:$M, 6, FALSE)</f>
        <v>0</v>
      </c>
      <c r="CR38" s="63">
        <f>VLOOKUP(CL38, [2]Tabelle1!$E:$O, 7, FALSE)</f>
        <v>0.42205066423745552</v>
      </c>
      <c r="CS38" s="63">
        <f>VLOOKUP(CL38, [2]Tabelle1!$E:$O, 8, FALSE)</f>
        <v>0.36893631812272282</v>
      </c>
      <c r="CT38" s="63">
        <f>VLOOKUP(CL38, [2]Tabelle1!$E:$O, 9, FALSE)</f>
        <v>4.4796793590534657E-2</v>
      </c>
      <c r="CU38" s="63">
        <f>VLOOKUP(CL38, [2]Tabelle1!$E:$O, 10, FALSE)</f>
        <v>0.16421622404928696</v>
      </c>
      <c r="CV38" s="63">
        <f>VLOOKUP(CL38, [2]Tabelle1!$E:$O, 11, FALSE)</f>
        <v>0</v>
      </c>
      <c r="CW38" s="146" t="s">
        <v>350</v>
      </c>
      <c r="CX38" t="e">
        <f>VLOOKUP(CW38, [2]Tabelle1!$E:$M, 2, FALSE)</f>
        <v>#N/A</v>
      </c>
      <c r="CY38" t="e">
        <f>VLOOKUP(CW38, [2]Tabelle1!$E:$M, 3, FALSE)</f>
        <v>#N/A</v>
      </c>
      <c r="CZ38" t="e">
        <f>VLOOKUP(CW38, [2]Tabelle1!$E:$M, 4, FALSE)</f>
        <v>#N/A</v>
      </c>
      <c r="DA38" t="e">
        <f>VLOOKUP(CW38, [2]Tabelle1!$E:$M, 5, FALSE)</f>
        <v>#N/A</v>
      </c>
      <c r="DB38" t="e">
        <f>VLOOKUP(CW38, [2]Tabelle1!$E:$M, 6, FALSE)</f>
        <v>#N/A</v>
      </c>
      <c r="DC38" s="149" t="e">
        <f>VLOOKUP(CW38, [2]Tabelle1!$E:$O, 2, FALSE)</f>
        <v>#N/A</v>
      </c>
      <c r="DD38" s="149" t="e">
        <f>VLOOKUP(CW38, [2]Tabelle1!$E:$O, 8, FALSE)</f>
        <v>#N/A</v>
      </c>
      <c r="DE38" s="149" t="e">
        <f>VLOOKUP(CW38, [2]Tabelle1!$E:$O, 9, FALSE)</f>
        <v>#N/A</v>
      </c>
      <c r="DF38" s="149" t="e">
        <f>VLOOKUP(CW38, [2]Tabelle1!$E:$O, 10, FALSE)</f>
        <v>#N/A</v>
      </c>
      <c r="DG38" s="149" t="e">
        <f>VLOOKUP(CW38, [2]Tabelle1!$E:$O, 11, FALSE)</f>
        <v>#N/A</v>
      </c>
      <c r="DH38" s="17">
        <v>3054</v>
      </c>
      <c r="DI38">
        <v>2024</v>
      </c>
      <c r="DU38" s="208"/>
      <c r="DV38" s="208"/>
      <c r="DW38" s="208"/>
      <c r="DX38" s="208"/>
    </row>
    <row r="39" spans="1:128" s="55" customFormat="1" x14ac:dyDescent="0.35">
      <c r="A39" s="55" t="s">
        <v>65</v>
      </c>
      <c r="B39" s="59">
        <v>1</v>
      </c>
      <c r="C39" s="184" t="s">
        <v>347</v>
      </c>
      <c r="D39" s="56">
        <v>11</v>
      </c>
      <c r="E39" s="56" t="s">
        <v>76</v>
      </c>
      <c r="F39" s="61" t="str">
        <f t="shared" si="7"/>
        <v>A</v>
      </c>
      <c r="G39" s="56">
        <v>27</v>
      </c>
      <c r="H39" s="58">
        <v>45500</v>
      </c>
      <c r="I39" s="69">
        <v>0.59236111111111112</v>
      </c>
      <c r="J39" s="41">
        <v>44100</v>
      </c>
      <c r="K39" s="62">
        <f>VLOOKUP(C39,[1]TOC_240823_F3!$C:$J,8,FALSE)</f>
        <v>0.151</v>
      </c>
      <c r="L39">
        <f t="shared" si="8"/>
        <v>0.123365</v>
      </c>
      <c r="M39" s="125" t="str">
        <f t="shared" si="6"/>
        <v>H_WJ11_1_BDOC_NM_A</v>
      </c>
      <c r="N39" s="55" t="e">
        <f>VLOOKUP(M39,[2]TOC_240828_Sophia!$C:$I,7,FALSE)</f>
        <v>#N/A</v>
      </c>
      <c r="Q39" s="57"/>
      <c r="R39" s="64">
        <f>VLOOKUP(C39,[1]TOC_240823_F3!$C:$O,13,FALSE)</f>
        <v>45527</v>
      </c>
      <c r="S39" s="40" t="e">
        <f>VLOOKUP(M39,[2]TOC_240828_Sophi!$C:$O,13,FALSE)</f>
        <v>#N/A</v>
      </c>
      <c r="T39" s="150"/>
      <c r="U39" s="38"/>
      <c r="V39" s="11">
        <v>45500</v>
      </c>
      <c r="W39" s="12">
        <v>0.68906250000000002</v>
      </c>
      <c r="X39" s="13">
        <v>0</v>
      </c>
      <c r="Y39" s="13" t="s">
        <v>65</v>
      </c>
      <c r="Z39" s="13">
        <v>-7.0000000000000007E-2</v>
      </c>
      <c r="AA39" s="13">
        <v>0.38</v>
      </c>
      <c r="AB39" s="13">
        <v>36.6</v>
      </c>
      <c r="AC39" s="55">
        <v>3.6600000000000001E-2</v>
      </c>
      <c r="AD39" s="13">
        <v>-0.253</v>
      </c>
      <c r="AE39" s="13">
        <v>-1.57</v>
      </c>
      <c r="AF39" s="13">
        <v>-0.52</v>
      </c>
      <c r="AG39" s="13">
        <v>59.4</v>
      </c>
      <c r="AH39" s="13">
        <v>97.5</v>
      </c>
      <c r="AI39" s="13">
        <v>99.4</v>
      </c>
      <c r="AJ39" s="13">
        <v>12.33</v>
      </c>
      <c r="AK39" s="13">
        <v>287.60000000000002</v>
      </c>
      <c r="AL39" s="13">
        <v>-0.36</v>
      </c>
      <c r="AM39" s="13">
        <v>0.03</v>
      </c>
      <c r="AN39" s="55">
        <v>3.0000000000000001E-5</v>
      </c>
      <c r="AO39" s="13">
        <v>58.5</v>
      </c>
      <c r="AP39" s="55">
        <v>5.8500000000000003E-2</v>
      </c>
      <c r="AQ39" s="13">
        <v>-0.43</v>
      </c>
      <c r="AR39" s="13">
        <v>0.84</v>
      </c>
      <c r="AS39" s="13">
        <v>38</v>
      </c>
      <c r="AT39" s="55">
        <v>3.7999999999999999E-2</v>
      </c>
      <c r="AU39" s="13">
        <v>220.81</v>
      </c>
      <c r="AV39" s="13">
        <v>0</v>
      </c>
      <c r="AW39" s="105">
        <v>1.1930000000000001</v>
      </c>
      <c r="AX39" s="13">
        <v>7.4</v>
      </c>
      <c r="AY39" s="13">
        <v>-51.8</v>
      </c>
      <c r="AZ39" s="80">
        <v>5.3730000000000002</v>
      </c>
      <c r="BA39" s="13">
        <v>-0.253</v>
      </c>
      <c r="BB39" s="13">
        <v>5.18</v>
      </c>
      <c r="BC39" s="13"/>
      <c r="BD39" t="s">
        <v>347</v>
      </c>
      <c r="BE39">
        <f>VLOOKUP(BD39,[3]result_all!$E:$U,2,FALSE)</f>
        <v>-6.86875E+16</v>
      </c>
      <c r="BF39">
        <f>VLOOKUP(BD39,[3]result_all!$E:$U,3,FALSE)</f>
        <v>0.12044389599999999</v>
      </c>
      <c r="BG39">
        <f>VLOOKUP(BD39,[3]result_all!$E:$U,4,FALSE)</f>
        <v>0</v>
      </c>
      <c r="BH39">
        <f>VLOOKUP(BD39,[3]result_all!$E:$U,5,FALSE)</f>
        <v>-2.7800000000000003E-17</v>
      </c>
      <c r="BI39">
        <f>VLOOKUP(BD39,[3]result_all!$E:$U,6,FALSE)</f>
        <v>2.0332039999999999E-2</v>
      </c>
      <c r="BJ39">
        <f>VLOOKUP(BD39,[3]result_all!$E:$U,7,FALSE)</f>
        <v>3.7534132999999997E-2</v>
      </c>
      <c r="BK39">
        <f>VLOOKUP(BD39,[3]result_all!$E:$U,8,FALSE)</f>
        <v>4.1956016759999999</v>
      </c>
      <c r="BL39" t="str">
        <f>VLOOKUP(BD39,[3]result_all!$E:$U,9,FALSE)</f>
        <v>1.41783605396181e-14</v>
      </c>
      <c r="BM39">
        <f>VLOOKUP(BD39,[3]result_all!$E:$U,10,FALSE)</f>
        <v>46.021000729999997</v>
      </c>
      <c r="BN39">
        <f>VLOOKUP(BD39,[3]result_all!$E:$U,11,FALSE)</f>
        <v>29.83382752</v>
      </c>
      <c r="BO39">
        <f>VLOOKUP(BD39,[3]result_all!$E:$U,12,FALSE)</f>
        <v>3.3632855570000002</v>
      </c>
      <c r="BP39">
        <f>VLOOKUP(BD39,[3]result_all!$E:$U,13,FALSE)</f>
        <v>-88.571428569999995</v>
      </c>
      <c r="BQ39">
        <f>VLOOKUP(BD39,[3]result_all!$E:$U,14,FALSE)</f>
        <v>1.0973533000000001E-2</v>
      </c>
      <c r="BR39">
        <f>VLOOKUP(BD39,[3]result_all!$E:$U,15,FALSE)</f>
        <v>1.0959582000000001E-2</v>
      </c>
      <c r="BS39">
        <f>VLOOKUP(BD39,[3]result_all!$E:$U,16,FALSE)</f>
        <v>1.1976644E-2</v>
      </c>
      <c r="BT39">
        <f>VLOOKUP(BD39,[3]result_all!$E:$U,17,FALSE)</f>
        <v>1.0012729389999999</v>
      </c>
      <c r="BU39" s="110" t="s">
        <v>351</v>
      </c>
      <c r="BV39" t="e">
        <f>VLOOKUP(BU39,[3]result_all!$E:$U,2,FALSE)</f>
        <v>#N/A</v>
      </c>
      <c r="BW39" t="e">
        <f>VLOOKUP(BU39,[3]result_all!$E:$U,3,FALSE)</f>
        <v>#N/A</v>
      </c>
      <c r="BX39" t="e">
        <f>VLOOKUP(BU39,[4]result_all!$C:$S,4,FALSE)</f>
        <v>#N/A</v>
      </c>
      <c r="BY39" t="e">
        <f>VLOOKUP(BU39,[4]result_all!$C:$S,5,FALSE)</f>
        <v>#N/A</v>
      </c>
      <c r="BZ39" t="e">
        <f>VLOOKUP(BU39,[4]result_all!$C:$S,6,FALSE)</f>
        <v>#N/A</v>
      </c>
      <c r="CA39" t="e">
        <f>VLOOKUP(BU39,[4]result_all!$C:$S,7,FALSE)</f>
        <v>#N/A</v>
      </c>
      <c r="CB39" t="e">
        <f>VLOOKUP(BU39,[4]result_all!$C:$S,8,FALSE)</f>
        <v>#N/A</v>
      </c>
      <c r="CC39" t="e">
        <f>VLOOKUP(BU39,[4]result_all!$C:$S,9,FALSE)</f>
        <v>#N/A</v>
      </c>
      <c r="CD39" t="e">
        <f>VLOOKUP(BU39,[4]result_all!$C:$S,10,FALSE)</f>
        <v>#N/A</v>
      </c>
      <c r="CE39" t="e">
        <f>VLOOKUP(BU39,[4]result_all!$C:$S,11,FALSE)</f>
        <v>#N/A</v>
      </c>
      <c r="CF39" t="e">
        <f>VLOOKUP(BU39,[4]result_all!$C:$S,12,FALSE)</f>
        <v>#N/A</v>
      </c>
      <c r="CG39" t="e">
        <f>VLOOKUP(BU39,[4]result_all!$C:$S,13,FALSE)</f>
        <v>#N/A</v>
      </c>
      <c r="CH39" t="e">
        <f>VLOOKUP(BU39,[4]result_all!$C:$S,14,FALSE)</f>
        <v>#N/A</v>
      </c>
      <c r="CI39" t="e">
        <f>VLOOKUP(BU39,[4]result_all!$C:$S,15,FALSE)</f>
        <v>#N/A</v>
      </c>
      <c r="CJ39" t="e">
        <f>VLOOKUP(BU39,[4]result_all!$C:$S,16,FALSE)</f>
        <v>#N/A</v>
      </c>
      <c r="CK39" t="e">
        <f>VLOOKUP(BU39,[4]result_all!$C:$S,17,FALSE)</f>
        <v>#N/A</v>
      </c>
      <c r="CL39" s="28" t="s">
        <v>347</v>
      </c>
      <c r="CM39">
        <f>VLOOKUP(CL39, [2]Tabelle1!$E:$M, 2, FALSE)</f>
        <v>0.55608287541522095</v>
      </c>
      <c r="CN39">
        <f>VLOOKUP(CL39, [2]Tabelle1!$E:$M, 3, FALSE)</f>
        <v>0.399876509649636</v>
      </c>
      <c r="CO39">
        <f>VLOOKUP(CL39, [2]Tabelle1!$E:$M, 4, FALSE)</f>
        <v>0.36287592224559401</v>
      </c>
      <c r="CP39">
        <f>VLOOKUP(CL39, [2]Tabelle1!$E:$M, 5, FALSE)</f>
        <v>0.17610258052709399</v>
      </c>
      <c r="CQ39">
        <f>VLOOKUP(CL39, [2]Tabelle1!$E:$M, 6, FALSE)</f>
        <v>0</v>
      </c>
      <c r="CR39" s="63">
        <f>VLOOKUP(CL39, [2]Tabelle1!$E:$O, 7, FALSE)</f>
        <v>0.37197724396403192</v>
      </c>
      <c r="CS39" s="63">
        <f>VLOOKUP(CL39, [2]Tabelle1!$E:$O, 8, FALSE)</f>
        <v>0.26748703936326396</v>
      </c>
      <c r="CT39" s="63">
        <f>VLOOKUP(CL39, [2]Tabelle1!$E:$O, 9, FALSE)</f>
        <v>0.24273645426867915</v>
      </c>
      <c r="CU39" s="63">
        <f>VLOOKUP(CL39, [2]Tabelle1!$E:$O, 10, FALSE)</f>
        <v>0.11779926240402511</v>
      </c>
      <c r="CV39" s="63">
        <f>VLOOKUP(CL39, [2]Tabelle1!$E:$O, 11, FALSE)</f>
        <v>0</v>
      </c>
      <c r="CW39" s="146" t="s">
        <v>351</v>
      </c>
      <c r="CX39" t="e">
        <f>VLOOKUP(CW39, [2]Tabelle1!$E:$M, 2, FALSE)</f>
        <v>#N/A</v>
      </c>
      <c r="CY39" t="e">
        <f>VLOOKUP(CW39, [2]Tabelle1!$E:$M, 3, FALSE)</f>
        <v>#N/A</v>
      </c>
      <c r="CZ39" t="e">
        <f>VLOOKUP(CW39, [2]Tabelle1!$E:$M, 4, FALSE)</f>
        <v>#N/A</v>
      </c>
      <c r="DA39" t="e">
        <f>VLOOKUP(CW39, [2]Tabelle1!$E:$M, 5, FALSE)</f>
        <v>#N/A</v>
      </c>
      <c r="DB39" t="e">
        <f>VLOOKUP(CW39, [2]Tabelle1!$E:$M, 6, FALSE)</f>
        <v>#N/A</v>
      </c>
      <c r="DC39" s="149" t="e">
        <f>VLOOKUP(CW39, [2]Tabelle1!$E:$O, 2, FALSE)</f>
        <v>#N/A</v>
      </c>
      <c r="DD39" s="149" t="e">
        <f>VLOOKUP(CW39, [2]Tabelle1!$E:$O, 8, FALSE)</f>
        <v>#N/A</v>
      </c>
      <c r="DE39" s="149" t="e">
        <f>VLOOKUP(CW39, [2]Tabelle1!$E:$O, 9, FALSE)</f>
        <v>#N/A</v>
      </c>
      <c r="DF39" s="149" t="e">
        <f>VLOOKUP(CW39, [2]Tabelle1!$E:$O, 10, FALSE)</f>
        <v>#N/A</v>
      </c>
      <c r="DG39" s="149" t="e">
        <f>VLOOKUP(CW39, [2]Tabelle1!$E:$O, 11, FALSE)</f>
        <v>#N/A</v>
      </c>
      <c r="DH39" s="17">
        <v>3054</v>
      </c>
      <c r="DI39">
        <v>2024</v>
      </c>
      <c r="DU39" s="208"/>
      <c r="DV39" s="208"/>
      <c r="DW39" s="208"/>
      <c r="DX39" s="208"/>
    </row>
    <row r="40" spans="1:128" s="55" customFormat="1" x14ac:dyDescent="0.35">
      <c r="A40" s="55" t="s">
        <v>65</v>
      </c>
      <c r="B40" s="59">
        <v>1</v>
      </c>
      <c r="C40" s="184" t="s">
        <v>348</v>
      </c>
      <c r="D40" s="56">
        <v>11</v>
      </c>
      <c r="E40" s="56" t="s">
        <v>76</v>
      </c>
      <c r="F40" s="61" t="str">
        <f t="shared" si="7"/>
        <v>B</v>
      </c>
      <c r="G40" s="56">
        <v>27</v>
      </c>
      <c r="H40" s="58">
        <v>45500</v>
      </c>
      <c r="I40" s="69"/>
      <c r="J40" s="41">
        <v>44100</v>
      </c>
      <c r="K40" s="62">
        <f>VLOOKUP(C40,[1]TOC_240823_F3!$C:$J,8,FALSE)</f>
        <v>9.5729999999999996E-2</v>
      </c>
      <c r="L40"/>
      <c r="M40" s="125" t="str">
        <f t="shared" si="6"/>
        <v>H_WJ11_1_BDOC_NM_B</v>
      </c>
      <c r="N40" s="55" t="e">
        <f>VLOOKUP(M40,[2]TOC_240828_Sophia!$C:$I,7,FALSE)</f>
        <v>#N/A</v>
      </c>
      <c r="Q40" s="57"/>
      <c r="R40" s="64">
        <f>VLOOKUP(C40,[1]TOC_240823_F3!$C:$O,13,FALSE)</f>
        <v>45720</v>
      </c>
      <c r="S40" s="40" t="e">
        <f>VLOOKUP(M40,[2]TOC_240828_Sophi!$C:$O,13,FALSE)</f>
        <v>#N/A</v>
      </c>
      <c r="T40" s="150"/>
      <c r="U40" s="38"/>
      <c r="V40" s="11">
        <v>45500</v>
      </c>
      <c r="W40" s="12">
        <v>0.68906250000000002</v>
      </c>
      <c r="X40" s="13">
        <v>0</v>
      </c>
      <c r="Y40" s="13" t="s">
        <v>65</v>
      </c>
      <c r="Z40" s="13">
        <v>-7.0000000000000007E-2</v>
      </c>
      <c r="AA40" s="13">
        <v>0.38</v>
      </c>
      <c r="AB40" s="13">
        <v>36.6</v>
      </c>
      <c r="AC40" s="55">
        <v>3.6600000000000001E-2</v>
      </c>
      <c r="AD40" s="13">
        <v>-0.253</v>
      </c>
      <c r="AE40" s="13">
        <v>-1.57</v>
      </c>
      <c r="AF40" s="13">
        <v>-0.52</v>
      </c>
      <c r="AG40" s="13">
        <v>59.4</v>
      </c>
      <c r="AH40" s="13">
        <v>97.5</v>
      </c>
      <c r="AI40" s="13">
        <v>99.4</v>
      </c>
      <c r="AJ40" s="13">
        <v>12.33</v>
      </c>
      <c r="AK40" s="13">
        <v>287.60000000000002</v>
      </c>
      <c r="AL40" s="13">
        <v>-0.36</v>
      </c>
      <c r="AM40" s="13">
        <v>0.03</v>
      </c>
      <c r="AN40" s="55">
        <v>3.0000000000000001E-5</v>
      </c>
      <c r="AO40" s="13">
        <v>58.5</v>
      </c>
      <c r="AP40" s="55">
        <v>5.8500000000000003E-2</v>
      </c>
      <c r="AQ40" s="13">
        <v>-0.43</v>
      </c>
      <c r="AR40" s="13">
        <v>0.84</v>
      </c>
      <c r="AS40" s="13">
        <v>38</v>
      </c>
      <c r="AT40" s="55">
        <v>3.7999999999999999E-2</v>
      </c>
      <c r="AU40" s="13">
        <v>220.81</v>
      </c>
      <c r="AV40" s="13">
        <v>0</v>
      </c>
      <c r="AW40" s="105">
        <v>1.1930000000000001</v>
      </c>
      <c r="AX40" s="13">
        <v>7.4</v>
      </c>
      <c r="AY40" s="13">
        <v>-51.8</v>
      </c>
      <c r="AZ40" s="80">
        <v>5.3730000000000002</v>
      </c>
      <c r="BA40" s="13">
        <v>-0.253</v>
      </c>
      <c r="BB40" s="13">
        <v>5.18</v>
      </c>
      <c r="BC40" s="13"/>
      <c r="BD40" t="s">
        <v>348</v>
      </c>
      <c r="BE40" t="str">
        <f>VLOOKUP(BD40,[3]result_all!$E:$U,2,FALSE)</f>
        <v>Inf</v>
      </c>
      <c r="BF40">
        <f>VLOOKUP(BD40,[3]result_all!$E:$U,3,FALSE)</f>
        <v>6.8091631E-2</v>
      </c>
      <c r="BG40">
        <f>VLOOKUP(BD40,[3]result_all!$E:$U,4,FALSE)</f>
        <v>0</v>
      </c>
      <c r="BH40" t="str">
        <f>VLOOKUP(BD40,[3]result_all!$E:$U,5,FALSE)</f>
        <v>7.45388993583784e-20</v>
      </c>
      <c r="BI40">
        <f>VLOOKUP(BD40,[3]result_all!$E:$U,6,FALSE)</f>
        <v>4.2156060000000002E-3</v>
      </c>
      <c r="BJ40">
        <f>VLOOKUP(BD40,[3]result_all!$E:$U,7,FALSE)</f>
        <v>2.5810652999999999E-2</v>
      </c>
      <c r="BK40">
        <f>VLOOKUP(BD40,[3]result_all!$E:$U,8,FALSE)</f>
        <v>-1.11741E+16</v>
      </c>
      <c r="BL40">
        <f>VLOOKUP(BD40,[3]result_all!$E:$U,9,FALSE)</f>
        <v>0.5</v>
      </c>
      <c r="BM40">
        <f>VLOOKUP(BD40,[3]result_all!$E:$U,10,FALSE)</f>
        <v>43.480481840000003</v>
      </c>
      <c r="BN40">
        <f>VLOOKUP(BD40,[3]result_all!$E:$U,11,FALSE)</f>
        <v>26.924895020000001</v>
      </c>
      <c r="BO40">
        <f>VLOOKUP(BD40,[3]result_all!$E:$U,12,FALSE)</f>
        <v>3.702893891</v>
      </c>
      <c r="BP40">
        <f>VLOOKUP(BD40,[3]result_all!$E:$U,13,FALSE)</f>
        <v>71.285714290000001</v>
      </c>
      <c r="BQ40">
        <f>VLOOKUP(BD40,[3]result_all!$E:$U,14,FALSE)</f>
        <v>1.2267498E-2</v>
      </c>
      <c r="BR40">
        <f>VLOOKUP(BD40,[3]result_all!$E:$U,15,FALSE)</f>
        <v>1.1623723000000001E-2</v>
      </c>
      <c r="BS40">
        <f>VLOOKUP(BD40,[3]result_all!$E:$U,16,FALSE)</f>
        <v>1.3053218E-2</v>
      </c>
      <c r="BT40">
        <f>VLOOKUP(BD40,[3]result_all!$E:$U,17,FALSE)</f>
        <v>1.0553846090000001</v>
      </c>
      <c r="BU40" s="110" t="s">
        <v>352</v>
      </c>
      <c r="BV40" t="e">
        <f>VLOOKUP(BU40,[3]result_all!$E:$U,2,FALSE)</f>
        <v>#N/A</v>
      </c>
      <c r="BW40" t="e">
        <f>VLOOKUP(BU40,[3]result_all!$E:$U,3,FALSE)</f>
        <v>#N/A</v>
      </c>
      <c r="BX40" t="e">
        <f>VLOOKUP(BU40,[4]result_all!$C:$S,4,FALSE)</f>
        <v>#N/A</v>
      </c>
      <c r="BY40" t="e">
        <f>VLOOKUP(BU40,[4]result_all!$C:$S,5,FALSE)</f>
        <v>#N/A</v>
      </c>
      <c r="BZ40" t="e">
        <f>VLOOKUP(BU40,[4]result_all!$C:$S,6,FALSE)</f>
        <v>#N/A</v>
      </c>
      <c r="CA40" t="e">
        <f>VLOOKUP(BU40,[4]result_all!$C:$S,7,FALSE)</f>
        <v>#N/A</v>
      </c>
      <c r="CB40" t="e">
        <f>VLOOKUP(BU40,[4]result_all!$C:$S,8,FALSE)</f>
        <v>#N/A</v>
      </c>
      <c r="CC40" t="e">
        <f>VLOOKUP(BU40,[4]result_all!$C:$S,9,FALSE)</f>
        <v>#N/A</v>
      </c>
      <c r="CD40" t="e">
        <f>VLOOKUP(BU40,[4]result_all!$C:$S,10,FALSE)</f>
        <v>#N/A</v>
      </c>
      <c r="CE40" t="e">
        <f>VLOOKUP(BU40,[4]result_all!$C:$S,11,FALSE)</f>
        <v>#N/A</v>
      </c>
      <c r="CF40" t="e">
        <f>VLOOKUP(BU40,[4]result_all!$C:$S,12,FALSE)</f>
        <v>#N/A</v>
      </c>
      <c r="CG40" t="e">
        <f>VLOOKUP(BU40,[4]result_all!$C:$S,13,FALSE)</f>
        <v>#N/A</v>
      </c>
      <c r="CH40" t="e">
        <f>VLOOKUP(BU40,[4]result_all!$C:$S,14,FALSE)</f>
        <v>#N/A</v>
      </c>
      <c r="CI40" t="e">
        <f>VLOOKUP(BU40,[4]result_all!$C:$S,15,FALSE)</f>
        <v>#N/A</v>
      </c>
      <c r="CJ40" t="e">
        <f>VLOOKUP(BU40,[4]result_all!$C:$S,16,FALSE)</f>
        <v>#N/A</v>
      </c>
      <c r="CK40" t="e">
        <f>VLOOKUP(BU40,[4]result_all!$C:$S,17,FALSE)</f>
        <v>#N/A</v>
      </c>
      <c r="CL40" s="28" t="s">
        <v>348</v>
      </c>
      <c r="CM40">
        <f>VLOOKUP(CL40, [2]Tabelle1!$E:$M, 2, FALSE)</f>
        <v>0.42484508350518901</v>
      </c>
      <c r="CN40">
        <f>VLOOKUP(CL40, [2]Tabelle1!$E:$M, 3, FALSE)</f>
        <v>0.32366336213939401</v>
      </c>
      <c r="CO40">
        <f>VLOOKUP(CL40, [2]Tabelle1!$E:$M, 4, FALSE)</f>
        <v>7.1390382703088895E-2</v>
      </c>
      <c r="CP40">
        <f>VLOOKUP(CL40, [2]Tabelle1!$E:$M, 5, FALSE)</f>
        <v>0.13564310518630901</v>
      </c>
      <c r="CQ40">
        <f>VLOOKUP(CL40, [2]Tabelle1!$E:$M, 6, FALSE)</f>
        <v>0</v>
      </c>
      <c r="CR40" s="63">
        <f>VLOOKUP(CL40, [2]Tabelle1!$E:$O, 7, FALSE)</f>
        <v>0.44461165815501152</v>
      </c>
      <c r="CS40" s="63">
        <f>VLOOKUP(CL40, [2]Tabelle1!$E:$O, 8, FALSE)</f>
        <v>0.33872230069731835</v>
      </c>
      <c r="CT40" s="63">
        <f>VLOOKUP(CL40, [2]Tabelle1!$E:$O, 9, FALSE)</f>
        <v>7.4711930683207556E-2</v>
      </c>
      <c r="CU40" s="63">
        <f>VLOOKUP(CL40, [2]Tabelle1!$E:$O, 10, FALSE)</f>
        <v>0.14195411046446274</v>
      </c>
      <c r="CV40" s="63">
        <f>VLOOKUP(CL40, [2]Tabelle1!$E:$O, 11, FALSE)</f>
        <v>0</v>
      </c>
      <c r="CW40" s="146" t="s">
        <v>352</v>
      </c>
      <c r="CX40" t="e">
        <f>VLOOKUP(CW40, [2]Tabelle1!$E:$M, 2, FALSE)</f>
        <v>#N/A</v>
      </c>
      <c r="CY40" t="e">
        <f>VLOOKUP(CW40, [2]Tabelle1!$E:$M, 3, FALSE)</f>
        <v>#N/A</v>
      </c>
      <c r="CZ40" t="e">
        <f>VLOOKUP(CW40, [2]Tabelle1!$E:$M, 4, FALSE)</f>
        <v>#N/A</v>
      </c>
      <c r="DA40" t="e">
        <f>VLOOKUP(CW40, [2]Tabelle1!$E:$M, 5, FALSE)</f>
        <v>#N/A</v>
      </c>
      <c r="DB40" t="e">
        <f>VLOOKUP(CW40, [2]Tabelle1!$E:$M, 6, FALSE)</f>
        <v>#N/A</v>
      </c>
      <c r="DC40" s="149" t="e">
        <f>VLOOKUP(CW40, [2]Tabelle1!$E:$O, 2, FALSE)</f>
        <v>#N/A</v>
      </c>
      <c r="DD40" s="149" t="e">
        <f>VLOOKUP(CW40, [2]Tabelle1!$E:$O, 8, FALSE)</f>
        <v>#N/A</v>
      </c>
      <c r="DE40" s="149" t="e">
        <f>VLOOKUP(CW40, [2]Tabelle1!$E:$O, 9, FALSE)</f>
        <v>#N/A</v>
      </c>
      <c r="DF40" s="149" t="e">
        <f>VLOOKUP(CW40, [2]Tabelle1!$E:$O, 10, FALSE)</f>
        <v>#N/A</v>
      </c>
      <c r="DG40" s="149" t="e">
        <f>VLOOKUP(CW40, [2]Tabelle1!$E:$O, 11, FALSE)</f>
        <v>#N/A</v>
      </c>
      <c r="DH40" s="17">
        <v>3054</v>
      </c>
      <c r="DI40">
        <v>2024</v>
      </c>
      <c r="DU40" s="208"/>
      <c r="DV40" s="208"/>
      <c r="DW40" s="208"/>
      <c r="DX40" s="208"/>
    </row>
    <row r="41" spans="1:128" x14ac:dyDescent="0.35">
      <c r="A41" t="s">
        <v>65</v>
      </c>
      <c r="B41" s="59">
        <v>1</v>
      </c>
      <c r="C41" s="120" t="s">
        <v>31</v>
      </c>
      <c r="D41" s="1">
        <v>12</v>
      </c>
      <c r="E41" s="1" t="s">
        <v>75</v>
      </c>
      <c r="F41" s="61" t="str">
        <f t="shared" si="7"/>
        <v>A</v>
      </c>
      <c r="G41" s="1">
        <v>23</v>
      </c>
      <c r="H41" s="14">
        <v>45496</v>
      </c>
      <c r="I41" s="69">
        <v>0.41768518518518516</v>
      </c>
      <c r="J41" s="41">
        <v>47440</v>
      </c>
      <c r="K41" s="62">
        <f>VLOOKUP(C41,[1]TOC_240823_F3!$C:$J,8,FALSE)</f>
        <v>0.22239999999999999</v>
      </c>
      <c r="L41">
        <f>AVERAGE(K41:K42)</f>
        <v>0.19055</v>
      </c>
      <c r="M41" s="125" t="str">
        <f t="shared" si="6"/>
        <v>H_WJ12_1_BDOC_VM_A</v>
      </c>
      <c r="N41">
        <f>VLOOKUP(M41,[2]TOC_240828_Sophia!$C:$I,7,FALSE)</f>
        <v>0.20380000000000001</v>
      </c>
      <c r="O41">
        <f>AVERAGE(N41:N42)</f>
        <v>0.18959999999999999</v>
      </c>
      <c r="P41">
        <f>L41-O41</f>
        <v>9.5000000000000639E-4</v>
      </c>
      <c r="Q41" s="3">
        <f>100-((1-(P41/L41))*100)</f>
        <v>0.4985568092364332</v>
      </c>
      <c r="R41" s="64">
        <f>VLOOKUP(C41,[1]TOC_240823_F3!$C:$O,13,FALSE)</f>
        <v>45527</v>
      </c>
      <c r="S41" s="40">
        <f>VLOOKUP(M41,[2]TOC_240828_Sophi!$C:$O,13,FALSE)</f>
        <v>45537.34878472222</v>
      </c>
      <c r="V41" s="98">
        <v>45496</v>
      </c>
      <c r="W41" s="99">
        <v>0.51385416666666661</v>
      </c>
      <c r="X41" s="100" t="s">
        <v>66</v>
      </c>
      <c r="Y41" s="100" t="s">
        <v>65</v>
      </c>
      <c r="Z41" s="100">
        <v>-0.12</v>
      </c>
      <c r="AA41" s="100">
        <v>0.18</v>
      </c>
      <c r="AB41" s="100">
        <v>48.4</v>
      </c>
      <c r="AC41" s="100">
        <v>4.8399999999999999E-2</v>
      </c>
      <c r="AD41" s="100">
        <v>-0.1</v>
      </c>
      <c r="AE41" s="100">
        <v>-0.83</v>
      </c>
      <c r="AF41" s="100">
        <v>-0.28000000000000003</v>
      </c>
      <c r="AG41" s="100">
        <v>77.5</v>
      </c>
      <c r="AH41" s="100">
        <v>97.8</v>
      </c>
      <c r="AI41" s="100">
        <v>99.7</v>
      </c>
      <c r="AJ41" s="100">
        <v>12.21</v>
      </c>
      <c r="AK41" s="100">
        <v>186.9</v>
      </c>
      <c r="AL41" s="100">
        <v>-0.14199999999999999</v>
      </c>
      <c r="AM41" s="100">
        <v>0.04</v>
      </c>
      <c r="AN41" s="100">
        <v>4.0000000000000003E-5</v>
      </c>
      <c r="AO41" s="100">
        <v>76.3</v>
      </c>
      <c r="AP41" s="100">
        <v>7.6300000000000007E-2</v>
      </c>
      <c r="AQ41" s="100">
        <v>-0.74</v>
      </c>
      <c r="AR41" s="100">
        <v>0.53</v>
      </c>
      <c r="AS41" s="100">
        <v>50</v>
      </c>
      <c r="AT41" s="100">
        <v>0.05</v>
      </c>
      <c r="AU41" s="100">
        <v>82.14</v>
      </c>
      <c r="AV41" s="100">
        <v>0</v>
      </c>
      <c r="AW41" s="100">
        <v>1.1930000000000001</v>
      </c>
      <c r="AX41" s="100">
        <v>7.56</v>
      </c>
      <c r="AY41" s="100">
        <v>-60</v>
      </c>
      <c r="AZ41" s="100">
        <v>5.8609999999999998</v>
      </c>
      <c r="BA41" s="100">
        <v>-0.10199999999999999</v>
      </c>
      <c r="BB41" s="100">
        <v>4.6399999999999997</v>
      </c>
      <c r="BD41" s="21" t="s">
        <v>31</v>
      </c>
      <c r="BE41">
        <f>VLOOKUP(BD41,[3]result_all!$E:$U,2,FALSE)</f>
        <v>-3.81507E+16</v>
      </c>
      <c r="BF41">
        <f>VLOOKUP(BD41,[3]result_all!$E:$U,3,FALSE)</f>
        <v>2.0783123000000001E-2</v>
      </c>
      <c r="BG41">
        <f>VLOOKUP(BD41,[3]result_all!$E:$U,4,FALSE)</f>
        <v>6.4273291999999996E-2</v>
      </c>
      <c r="BH41">
        <f>VLOOKUP(BD41,[3]result_all!$E:$U,5,FALSE)</f>
        <v>0</v>
      </c>
      <c r="BI41">
        <f>VLOOKUP(BD41,[3]result_all!$E:$U,6,FALSE)</f>
        <v>1.3857911000000001E-2</v>
      </c>
      <c r="BJ41" t="str">
        <f>VLOOKUP(BD41,[3]result_all!$E:$U,7,FALSE)</f>
        <v>4.47233396150271e-19</v>
      </c>
      <c r="BK41">
        <f>VLOOKUP(BD41,[3]result_all!$E:$U,8,FALSE)</f>
        <v>1</v>
      </c>
      <c r="BL41" t="str">
        <f>VLOOKUP(BD41,[3]result_all!$E:$U,9,FALSE)</f>
        <v>NA</v>
      </c>
      <c r="BM41">
        <f>VLOOKUP(BD41,[3]result_all!$E:$U,10,FALSE)</f>
        <v>12.53922053</v>
      </c>
      <c r="BN41">
        <f>VLOOKUP(BD41,[3]result_all!$E:$U,11,FALSE)</f>
        <v>8.486670771</v>
      </c>
      <c r="BO41">
        <f>VLOOKUP(BD41,[3]result_all!$E:$U,12,FALSE)</f>
        <v>3.164361269</v>
      </c>
      <c r="BP41">
        <f>VLOOKUP(BD41,[3]result_all!$E:$U,13,FALSE)</f>
        <v>102.5</v>
      </c>
      <c r="BQ41">
        <f>VLOOKUP(BD41,[3]result_all!$E:$U,14,FALSE)</f>
        <v>9.5083019999999997E-3</v>
      </c>
      <c r="BR41">
        <f>VLOOKUP(BD41,[3]result_all!$E:$U,15,FALSE)</f>
        <v>1.1219721E-2</v>
      </c>
      <c r="BS41">
        <f>VLOOKUP(BD41,[3]result_all!$E:$U,16,FALSE)</f>
        <v>1.1642352E-2</v>
      </c>
      <c r="BT41">
        <f>VLOOKUP(BD41,[3]result_all!$E:$U,17,FALSE)</f>
        <v>0.84746338700000001</v>
      </c>
      <c r="BU41" s="109" t="s">
        <v>261</v>
      </c>
      <c r="BV41">
        <f>VLOOKUP(BU41,[3]result_all!$E:$U,2,FALSE)</f>
        <v>5.0582028409999999</v>
      </c>
      <c r="BW41">
        <f>VLOOKUP(BU41,[3]result_all!$E:$U,3,FALSE)</f>
        <v>2.1889352000000001E-2</v>
      </c>
      <c r="BX41">
        <f>VLOOKUP(BU41,[4]result_all!$C:$S,4,FALSE)</f>
        <v>1.2700763E-2</v>
      </c>
      <c r="BY41">
        <f>VLOOKUP(BU41,[4]result_all!$C:$S,5,FALSE)</f>
        <v>7.4728900000000005E-4</v>
      </c>
      <c r="BZ41">
        <f>VLOOKUP(BU41,[4]result_all!$C:$S,6,FALSE)</f>
        <v>2.6922204000000002E-2</v>
      </c>
      <c r="CA41">
        <f>VLOOKUP(BU41,[4]result_all!$C:$S,7,FALSE)</f>
        <v>2.0119944000000001E-2</v>
      </c>
      <c r="CB41" t="str">
        <f>VLOOKUP(BU41,[4]result_all!$C:$S,8,FALSE)</f>
        <v>Inf</v>
      </c>
      <c r="CC41">
        <f>VLOOKUP(BU41,[4]result_all!$C:$S,9,FALSE)</f>
        <v>1</v>
      </c>
      <c r="CD41">
        <f>VLOOKUP(BU41,[4]result_all!$C:$S,10,FALSE)</f>
        <v>13.825378779999999</v>
      </c>
      <c r="CE41">
        <f>VLOOKUP(BU41,[4]result_all!$C:$S,11,FALSE)</f>
        <v>8.9899500850000003</v>
      </c>
      <c r="CF41">
        <f>VLOOKUP(BU41,[4]result_all!$C:$S,12,FALSE)</f>
        <v>3.4629629629999998</v>
      </c>
      <c r="CG41">
        <f>VLOOKUP(BU41,[4]result_all!$C:$S,13,FALSE)</f>
        <v>-8.1304347830000001</v>
      </c>
      <c r="CH41">
        <f>VLOOKUP(BU41,[4]result_all!$C:$S,14,FALSE)</f>
        <v>1.0381619E-2</v>
      </c>
      <c r="CI41">
        <f>VLOOKUP(BU41,[4]result_all!$C:$S,15,FALSE)</f>
        <v>1.2084081E-2</v>
      </c>
      <c r="CJ41">
        <f>VLOOKUP(BU41,[4]result_all!$C:$S,16,FALSE)</f>
        <v>1.2453745E-2</v>
      </c>
      <c r="CK41">
        <f>VLOOKUP(BU41,[4]result_all!$C:$S,17,FALSE)</f>
        <v>0.85911528699999995</v>
      </c>
      <c r="CL41" s="27" t="s">
        <v>31</v>
      </c>
      <c r="CM41">
        <f>VLOOKUP(CL41, [2]Tabelle1!$E:$M, 2, FALSE)</f>
        <v>0</v>
      </c>
      <c r="CN41">
        <f>VLOOKUP(CL41, [2]Tabelle1!$E:$M, 3, FALSE)</f>
        <v>3.2621940119631002E-2</v>
      </c>
      <c r="CO41">
        <f>VLOOKUP(CL41, [2]Tabelle1!$E:$M, 4, FALSE)</f>
        <v>1.38555598043822E-21</v>
      </c>
      <c r="CP41">
        <f>VLOOKUP(CL41, [2]Tabelle1!$E:$M, 5, FALSE)</f>
        <v>1.0876911136925599E-3</v>
      </c>
      <c r="CQ41">
        <f>VLOOKUP(CL41, [2]Tabelle1!$E:$M, 6, FALSE)</f>
        <v>0.14201931238500901</v>
      </c>
      <c r="CR41" s="63">
        <f>VLOOKUP(CL41, [2]Tabelle1!$E:$O, 7, FALSE)</f>
        <v>0</v>
      </c>
      <c r="CS41" s="63">
        <f>VLOOKUP(CL41, [2]Tabelle1!$E:$O, 8, FALSE)</f>
        <v>0.18563783203797612</v>
      </c>
      <c r="CT41" s="63">
        <f>VLOOKUP(CL41, [2]Tabelle1!$E:$O, 9, FALSE)</f>
        <v>7.8846202105870652E-21</v>
      </c>
      <c r="CU41" s="63">
        <f>VLOOKUP(CL41, [2]Tabelle1!$E:$O, 10, FALSE)</f>
        <v>6.1895956994706975E-3</v>
      </c>
      <c r="CV41" s="63">
        <f>VLOOKUP(CL41, [2]Tabelle1!$E:$O, 11, FALSE)</f>
        <v>0.80817257226255312</v>
      </c>
      <c r="CW41" s="147" t="s">
        <v>261</v>
      </c>
      <c r="CX41">
        <f>VLOOKUP(CW41, [2]Tabelle1!$E:$M, 2, FALSE)</f>
        <v>0.160801726056539</v>
      </c>
      <c r="CY41">
        <f>VLOOKUP(CW41, [2]Tabelle1!$E:$M, 3, FALSE)</f>
        <v>0.13934450469401799</v>
      </c>
      <c r="CZ41">
        <f>VLOOKUP(CW41, [2]Tabelle1!$E:$M, 4, FALSE)</f>
        <v>2.9218060982826199E-2</v>
      </c>
      <c r="DA41">
        <f>VLOOKUP(CW41, [2]Tabelle1!$E:$M, 5, FALSE)</f>
        <v>5.5540071536174698E-2</v>
      </c>
      <c r="DB41">
        <f>VLOOKUP(CW41, [2]Tabelle1!$E:$M, 6, FALSE)</f>
        <v>3.7516803254887002E-2</v>
      </c>
      <c r="DC41" s="149">
        <f>VLOOKUP(CW41, [2]Tabelle1!$E:$O, 2, FALSE)</f>
        <v>0.160801726056539</v>
      </c>
      <c r="DD41" s="149">
        <f>VLOOKUP(CW41, [2]Tabelle1!$E:$O, 8, FALSE)</f>
        <v>0.32987102857677075</v>
      </c>
      <c r="DE41" s="149">
        <f>VLOOKUP(CW41, [2]Tabelle1!$E:$O, 9, FALSE)</f>
        <v>6.9168079864992738E-2</v>
      </c>
      <c r="DF41" s="149">
        <f>VLOOKUP(CW41, [2]Tabelle1!$E:$O, 10, FALSE)</f>
        <v>0.13148032328290224</v>
      </c>
      <c r="DG41" s="149">
        <f>VLOOKUP(CW41, [2]Tabelle1!$E:$O, 11, FALSE)</f>
        <v>8.8813739054707047E-2</v>
      </c>
      <c r="DH41" s="17">
        <v>3054</v>
      </c>
      <c r="DI41">
        <v>2024</v>
      </c>
      <c r="DJ41">
        <v>7</v>
      </c>
      <c r="DK41">
        <v>23</v>
      </c>
      <c r="DL41">
        <v>11</v>
      </c>
      <c r="DM41">
        <v>6.5</v>
      </c>
      <c r="DN41">
        <v>8.1999998092651367</v>
      </c>
      <c r="DO41">
        <v>6.5</v>
      </c>
      <c r="DR41">
        <v>213</v>
      </c>
      <c r="DS41" t="s">
        <v>231</v>
      </c>
      <c r="DT41">
        <v>6.6999998092651367</v>
      </c>
      <c r="DU41" s="39">
        <v>7.5</v>
      </c>
      <c r="DV41" s="39">
        <v>9.8000001907348633</v>
      </c>
      <c r="DW41" s="39"/>
      <c r="DX41" s="209">
        <v>0</v>
      </c>
    </row>
    <row r="42" spans="1:128" x14ac:dyDescent="0.35">
      <c r="A42" t="s">
        <v>65</v>
      </c>
      <c r="B42" s="59">
        <v>1</v>
      </c>
      <c r="C42" s="120" t="s">
        <v>32</v>
      </c>
      <c r="D42" s="1">
        <v>12</v>
      </c>
      <c r="E42" s="1" t="s">
        <v>75</v>
      </c>
      <c r="F42" s="61" t="str">
        <f t="shared" si="7"/>
        <v>B</v>
      </c>
      <c r="G42" s="1">
        <v>23</v>
      </c>
      <c r="H42" s="14">
        <v>45496</v>
      </c>
      <c r="I42" s="69">
        <v>0.41768518518518516</v>
      </c>
      <c r="J42" s="41">
        <v>47440</v>
      </c>
      <c r="K42" s="62">
        <f>VLOOKUP(C42,[1]TOC_240823_F3!$C:$J,8,FALSE)</f>
        <v>0.15870000000000001</v>
      </c>
      <c r="M42" s="125" t="str">
        <f t="shared" si="6"/>
        <v>H_WJ12_1_BDOC_VM_B</v>
      </c>
      <c r="N42">
        <f>VLOOKUP(M42,[2]TOC_240828_Sophia!$C:$I,7,FALSE)</f>
        <v>0.1754</v>
      </c>
      <c r="R42" s="64">
        <f>VLOOKUP(C42,[1]TOC_240823_F3!$C:$O,13,FALSE)</f>
        <v>45720</v>
      </c>
      <c r="S42" s="40">
        <f>VLOOKUP(M42,[2]TOC_240828_Sophi!$C:$O,13,FALSE)</f>
        <v>45537.34878472222</v>
      </c>
      <c r="V42" s="98">
        <v>45496</v>
      </c>
      <c r="W42" s="99">
        <v>0.51385416666666661</v>
      </c>
      <c r="X42" s="100" t="s">
        <v>66</v>
      </c>
      <c r="Y42" s="100" t="s">
        <v>65</v>
      </c>
      <c r="Z42" s="100">
        <v>-0.12</v>
      </c>
      <c r="AA42" s="100">
        <v>0.18</v>
      </c>
      <c r="AB42" s="100">
        <v>48.4</v>
      </c>
      <c r="AC42" s="100">
        <v>4.8399999999999999E-2</v>
      </c>
      <c r="AD42" s="100">
        <v>-0.1</v>
      </c>
      <c r="AE42" s="100">
        <v>-0.83</v>
      </c>
      <c r="AF42" s="100">
        <v>-0.28000000000000003</v>
      </c>
      <c r="AG42" s="100">
        <v>77.5</v>
      </c>
      <c r="AH42" s="100">
        <v>97.8</v>
      </c>
      <c r="AI42" s="100">
        <v>99.7</v>
      </c>
      <c r="AJ42" s="100">
        <v>12.21</v>
      </c>
      <c r="AK42" s="100">
        <v>186.9</v>
      </c>
      <c r="AL42" s="100">
        <v>-0.14199999999999999</v>
      </c>
      <c r="AM42" s="100">
        <v>0.04</v>
      </c>
      <c r="AN42" s="100">
        <v>4.0000000000000003E-5</v>
      </c>
      <c r="AO42" s="100">
        <v>76.3</v>
      </c>
      <c r="AP42" s="100">
        <v>7.6300000000000007E-2</v>
      </c>
      <c r="AQ42" s="100">
        <v>-0.74</v>
      </c>
      <c r="AR42" s="100">
        <v>0.53</v>
      </c>
      <c r="AS42" s="100">
        <v>50</v>
      </c>
      <c r="AT42" s="100">
        <v>0.05</v>
      </c>
      <c r="AU42" s="100">
        <v>82.14</v>
      </c>
      <c r="AV42" s="100">
        <v>0</v>
      </c>
      <c r="AW42" s="100">
        <v>1.1930000000000001</v>
      </c>
      <c r="AX42" s="100">
        <v>7.56</v>
      </c>
      <c r="AY42" s="100">
        <v>-60</v>
      </c>
      <c r="AZ42" s="100">
        <v>5.8609999999999998</v>
      </c>
      <c r="BA42" s="100">
        <v>-0.10199999999999999</v>
      </c>
      <c r="BB42" s="100">
        <v>4.6399999999999997</v>
      </c>
      <c r="BD42" s="21" t="s">
        <v>32</v>
      </c>
      <c r="BE42">
        <f>VLOOKUP(BD42,[3]result_all!$E:$U,2,FALSE)</f>
        <v>1</v>
      </c>
      <c r="BF42">
        <f>VLOOKUP(BD42,[3]result_all!$E:$U,3,FALSE)</f>
        <v>6.9029119999999998E-3</v>
      </c>
      <c r="BG42">
        <f>VLOOKUP(BD42,[3]result_all!$E:$U,4,FALSE)</f>
        <v>-2.0999999999999999E-19</v>
      </c>
      <c r="BH42" t="str">
        <f>VLOOKUP(BD42,[3]result_all!$E:$U,5,FALSE)</f>
        <v>6.7762635780344e-21</v>
      </c>
      <c r="BI42" t="str">
        <f>VLOOKUP(BD42,[3]result_all!$E:$U,6,FALSE)</f>
        <v>3.41513392205783e-05</v>
      </c>
      <c r="BJ42">
        <f>VLOOKUP(BD42,[3]result_all!$E:$U,7,FALSE)</f>
        <v>1.5843782000000001E-2</v>
      </c>
      <c r="BK42" t="str">
        <f>VLOOKUP(BD42,[3]result_all!$E:$U,8,FALSE)</f>
        <v>Inf</v>
      </c>
      <c r="BL42" t="str">
        <f>VLOOKUP(BD42,[3]result_all!$E:$U,9,FALSE)</f>
        <v>NA</v>
      </c>
      <c r="BM42" t="str">
        <f>VLOOKUP(BD42,[3]result_all!$E:$U,10,FALSE)</f>
        <v>NA</v>
      </c>
      <c r="BN42" t="str">
        <f>VLOOKUP(BD42,[3]result_all!$E:$U,11,FALSE)</f>
        <v>NA</v>
      </c>
      <c r="BO42" t="str">
        <f>VLOOKUP(BD42,[3]result_all!$E:$U,12,FALSE)</f>
        <v>NA</v>
      </c>
      <c r="BP42" t="str">
        <f>VLOOKUP(BD42,[3]result_all!$E:$U,13,FALSE)</f>
        <v>NA</v>
      </c>
      <c r="BQ42" t="str">
        <f>VLOOKUP(BD42,[3]result_all!$E:$U,14,FALSE)</f>
        <v>NA</v>
      </c>
      <c r="BR42" t="str">
        <f>VLOOKUP(BD42,[3]result_all!$E:$U,15,FALSE)</f>
        <v>NA</v>
      </c>
      <c r="BS42" t="str">
        <f>VLOOKUP(BD42,[3]result_all!$E:$U,16,FALSE)</f>
        <v>NA</v>
      </c>
      <c r="BT42" t="str">
        <f>VLOOKUP(BD42,[3]result_all!$E:$U,17,FALSE)</f>
        <v>NA</v>
      </c>
      <c r="BU42" s="109" t="s">
        <v>262</v>
      </c>
      <c r="BV42" t="str">
        <f>VLOOKUP(BU42,[3]result_all!$E:$U,2,FALSE)</f>
        <v>Inf</v>
      </c>
      <c r="BW42">
        <f>VLOOKUP(BU42,[3]result_all!$E:$U,3,FALSE)</f>
        <v>1.9382697000000001E-2</v>
      </c>
      <c r="BX42" t="str">
        <f>VLOOKUP(BU42,[4]result_all!$C:$S,4,FALSE)</f>
        <v>5.42E-19</v>
      </c>
      <c r="BY42">
        <f>VLOOKUP(BU42,[4]result_all!$C:$S,5,FALSE)</f>
        <v>-6.7800000000000003E-21</v>
      </c>
      <c r="BZ42">
        <f>VLOOKUP(BU42,[4]result_all!$C:$S,6,FALSE)</f>
        <v>5.6985619999999999E-3</v>
      </c>
      <c r="CA42">
        <f>VLOOKUP(BU42,[4]result_all!$C:$S,7,FALSE)</f>
        <v>1.5724504E-2</v>
      </c>
      <c r="CB42" t="str">
        <f>VLOOKUP(BU42,[4]result_all!$C:$S,8,FALSE)</f>
        <v>Inf</v>
      </c>
      <c r="CC42">
        <f>VLOOKUP(BU42,[4]result_all!$C:$S,9,FALSE)</f>
        <v>0.5</v>
      </c>
      <c r="CD42">
        <f>VLOOKUP(BU42,[4]result_all!$C:$S,10,FALSE)</f>
        <v>9.5930080849999992</v>
      </c>
      <c r="CE42">
        <f>VLOOKUP(BU42,[4]result_all!$C:$S,11,FALSE)</f>
        <v>6.3003114020000002</v>
      </c>
      <c r="CF42">
        <f>VLOOKUP(BU42,[4]result_all!$C:$S,12,FALSE)</f>
        <v>3.6186234819999998</v>
      </c>
      <c r="CG42">
        <f>VLOOKUP(BU42,[4]result_all!$C:$S,13,FALSE)</f>
        <v>-5.425373134</v>
      </c>
      <c r="CH42">
        <f>VLOOKUP(BU42,[4]result_all!$C:$S,14,FALSE)</f>
        <v>1.0182929E-2</v>
      </c>
      <c r="CI42">
        <f>VLOOKUP(BU42,[4]result_all!$C:$S,15,FALSE)</f>
        <v>1.3694476000000001E-2</v>
      </c>
      <c r="CJ42">
        <f>VLOOKUP(BU42,[4]result_all!$C:$S,16,FALSE)</f>
        <v>1.3172434E-2</v>
      </c>
      <c r="CK42">
        <f>VLOOKUP(BU42,[4]result_all!$C:$S,17,FALSE)</f>
        <v>0.74357928900000003</v>
      </c>
      <c r="CL42" s="27" t="s">
        <v>32</v>
      </c>
      <c r="CM42">
        <f>VLOOKUP(CL42, [2]Tabelle1!$E:$M, 2, FALSE)</f>
        <v>4.4836987031855902E-2</v>
      </c>
      <c r="CN42">
        <f>VLOOKUP(CL42, [2]Tabelle1!$E:$M, 3, FALSE)</f>
        <v>5.8957974968175397E-2</v>
      </c>
      <c r="CO42">
        <f>VLOOKUP(CL42, [2]Tabelle1!$E:$M, 4, FALSE)</f>
        <v>0</v>
      </c>
      <c r="CP42">
        <f>VLOOKUP(CL42, [2]Tabelle1!$E:$M, 5, FALSE)</f>
        <v>3.2613878476427202E-2</v>
      </c>
      <c r="CQ42">
        <f>VLOOKUP(CL42, [2]Tabelle1!$E:$M, 6, FALSE)</f>
        <v>0</v>
      </c>
      <c r="CR42" s="63">
        <f>VLOOKUP(CL42, [2]Tabelle1!$E:$O, 7, FALSE)</f>
        <v>0.32869561001505532</v>
      </c>
      <c r="CS42" s="63">
        <f>VLOOKUP(CL42, [2]Tabelle1!$E:$O, 8, FALSE)</f>
        <v>0.43221520513071426</v>
      </c>
      <c r="CT42" s="63">
        <f>VLOOKUP(CL42, [2]Tabelle1!$E:$O, 9, FALSE)</f>
        <v>0</v>
      </c>
      <c r="CU42" s="63">
        <f>VLOOKUP(CL42, [2]Tabelle1!$E:$O, 10, FALSE)</f>
        <v>0.23908918485423031</v>
      </c>
      <c r="CV42" s="63">
        <f>VLOOKUP(CL42, [2]Tabelle1!$E:$O, 11, FALSE)</f>
        <v>0</v>
      </c>
      <c r="CW42" s="147" t="s">
        <v>262</v>
      </c>
      <c r="CX42">
        <f>VLOOKUP(CW42, [2]Tabelle1!$E:$M, 2, FALSE)</f>
        <v>0.105556254865527</v>
      </c>
      <c r="CY42">
        <f>VLOOKUP(CW42, [2]Tabelle1!$E:$M, 3, FALSE)</f>
        <v>8.9537920720817205E-2</v>
      </c>
      <c r="CZ42">
        <f>VLOOKUP(CW42, [2]Tabelle1!$E:$M, 4, FALSE)</f>
        <v>1.6347512870353399E-2</v>
      </c>
      <c r="DA42">
        <f>VLOOKUP(CW42, [2]Tabelle1!$E:$M, 5, FALSE)</f>
        <v>4.1536317190338498E-2</v>
      </c>
      <c r="DB42">
        <f>VLOOKUP(CW42, [2]Tabelle1!$E:$M, 6, FALSE)</f>
        <v>0</v>
      </c>
      <c r="DC42" s="149">
        <f>VLOOKUP(CW42, [2]Tabelle1!$E:$O, 2, FALSE)</f>
        <v>0.105556254865527</v>
      </c>
      <c r="DD42" s="149">
        <f>VLOOKUP(CW42, [2]Tabelle1!$E:$O, 8, FALSE)</f>
        <v>0.35393559409170017</v>
      </c>
      <c r="DE42" s="149">
        <f>VLOOKUP(CW42, [2]Tabelle1!$E:$O, 9, FALSE)</f>
        <v>6.4620293090467434E-2</v>
      </c>
      <c r="DF42" s="149">
        <f>VLOOKUP(CW42, [2]Tabelle1!$E:$O, 10, FALSE)</f>
        <v>0.16418944043812031</v>
      </c>
      <c r="DG42" s="149">
        <f>VLOOKUP(CW42, [2]Tabelle1!$E:$O, 11, FALSE)</f>
        <v>0</v>
      </c>
      <c r="DH42" s="17">
        <v>3054</v>
      </c>
      <c r="DI42">
        <v>2024</v>
      </c>
      <c r="DJ42">
        <v>7</v>
      </c>
      <c r="DK42">
        <v>23</v>
      </c>
      <c r="DL42">
        <v>11</v>
      </c>
      <c r="DM42">
        <v>6.5</v>
      </c>
      <c r="DN42">
        <v>8.1999998092651367</v>
      </c>
      <c r="DO42">
        <v>6.5</v>
      </c>
      <c r="DR42">
        <v>213</v>
      </c>
      <c r="DS42" t="s">
        <v>231</v>
      </c>
      <c r="DT42">
        <v>6.6999998092651367</v>
      </c>
      <c r="DU42" s="39">
        <v>7.5</v>
      </c>
      <c r="DV42" s="39">
        <v>9.8000001907348633</v>
      </c>
      <c r="DW42" s="39"/>
      <c r="DX42" s="209">
        <v>0</v>
      </c>
    </row>
    <row r="43" spans="1:128" x14ac:dyDescent="0.35">
      <c r="A43" t="s">
        <v>65</v>
      </c>
      <c r="B43" s="59">
        <v>1</v>
      </c>
      <c r="C43" s="120" t="s">
        <v>33</v>
      </c>
      <c r="D43" s="1">
        <v>12</v>
      </c>
      <c r="E43" s="1" t="s">
        <v>76</v>
      </c>
      <c r="F43" s="61" t="str">
        <f t="shared" si="7"/>
        <v>A</v>
      </c>
      <c r="G43" s="1">
        <v>23</v>
      </c>
      <c r="H43" s="14">
        <v>45496</v>
      </c>
      <c r="I43" s="69">
        <v>0.59942129629629626</v>
      </c>
      <c r="J43" s="41">
        <v>47440</v>
      </c>
      <c r="K43" s="62">
        <f>VLOOKUP(C43,[1]TOC_240823_F3!$C:$J,8,FALSE)</f>
        <v>0.24640000000000001</v>
      </c>
      <c r="L43">
        <f>AVERAGE(K43:K44)</f>
        <v>0.21565000000000001</v>
      </c>
      <c r="M43" s="125" t="str">
        <f t="shared" si="6"/>
        <v>H_WJ12_1_BDOC_NM_A</v>
      </c>
      <c r="N43">
        <f>VLOOKUP(M43,[2]TOC_240828_Sophia!$C:$I,7,FALSE)</f>
        <v>0.17710000000000001</v>
      </c>
      <c r="O43">
        <f>AVERAGE(N43:N44)</f>
        <v>0.18159999999999998</v>
      </c>
      <c r="P43">
        <f>L43-O43</f>
        <v>3.4050000000000025E-2</v>
      </c>
      <c r="Q43" s="3">
        <f>100-((1-(P43/L43))*100)</f>
        <v>15.789473684210535</v>
      </c>
      <c r="R43" s="64">
        <f>VLOOKUP(C43,[1]TOC_240823_F3!$C:$O,13,FALSE)</f>
        <v>45527</v>
      </c>
      <c r="S43" s="40">
        <f>VLOOKUP(M43,[2]TOC_240828_Sophi!$C:$O,13,FALSE)</f>
        <v>45537.34878472222</v>
      </c>
      <c r="V43" s="98">
        <v>45496</v>
      </c>
      <c r="W43" s="99">
        <v>0.69672453703703707</v>
      </c>
      <c r="X43" s="100" t="s">
        <v>66</v>
      </c>
      <c r="Y43" s="100" t="s">
        <v>65</v>
      </c>
      <c r="Z43" s="100">
        <v>-0.15</v>
      </c>
      <c r="AA43" s="100">
        <v>0.03</v>
      </c>
      <c r="AB43" s="100">
        <v>51.7</v>
      </c>
      <c r="AC43" s="100">
        <v>5.1700000000000003E-2</v>
      </c>
      <c r="AD43" s="100">
        <v>-0.105</v>
      </c>
      <c r="AE43" s="100">
        <v>-0.98</v>
      </c>
      <c r="AF43" s="100">
        <v>-0.33</v>
      </c>
      <c r="AG43" s="100">
        <v>79.2</v>
      </c>
      <c r="AH43" s="100">
        <v>97.9</v>
      </c>
      <c r="AI43" s="100">
        <v>99.8</v>
      </c>
      <c r="AJ43" s="100">
        <v>11.76</v>
      </c>
      <c r="AK43" s="100">
        <v>195.2</v>
      </c>
      <c r="AL43" s="100">
        <v>-0.14899999999999999</v>
      </c>
      <c r="AM43" s="100">
        <v>0.04</v>
      </c>
      <c r="AN43" s="100">
        <v>4.0000000000000003E-5</v>
      </c>
      <c r="AO43" s="100">
        <v>77.900000000000006</v>
      </c>
      <c r="AP43" s="100">
        <v>7.7899999999999997E-2</v>
      </c>
      <c r="AQ43" s="100">
        <v>-0.8</v>
      </c>
      <c r="AR43" s="100">
        <v>0.47</v>
      </c>
      <c r="AS43" s="100">
        <v>51</v>
      </c>
      <c r="AT43" s="100">
        <v>5.0999999999999997E-2</v>
      </c>
      <c r="AU43" s="100">
        <v>73.95</v>
      </c>
      <c r="AV43" s="100">
        <v>0</v>
      </c>
      <c r="AW43" s="100">
        <v>1.1919999999999999</v>
      </c>
      <c r="AX43" s="100">
        <v>7.43</v>
      </c>
      <c r="AY43" s="100">
        <v>-53.5</v>
      </c>
      <c r="AZ43" s="100">
        <v>7.4160000000000004</v>
      </c>
      <c r="BA43" s="100">
        <v>-0.126</v>
      </c>
      <c r="BB43" s="100">
        <v>5.22</v>
      </c>
      <c r="BD43" s="21" t="s">
        <v>33</v>
      </c>
      <c r="BE43" t="str">
        <f>VLOOKUP(BD43,[3]result_all!$E:$U,2,FALSE)</f>
        <v>NA</v>
      </c>
      <c r="BF43">
        <f>VLOOKUP(BD43,[3]result_all!$E:$U,3,FALSE)</f>
        <v>1.5446783E-2</v>
      </c>
      <c r="BG43">
        <f>VLOOKUP(BD43,[3]result_all!$E:$U,4,FALSE)</f>
        <v>-3.93E-19</v>
      </c>
      <c r="BH43">
        <f>VLOOKUP(BD43,[3]result_all!$E:$U,5,FALSE)</f>
        <v>0</v>
      </c>
      <c r="BI43">
        <f>VLOOKUP(BD43,[3]result_all!$E:$U,6,FALSE)</f>
        <v>2.7337059999999998E-3</v>
      </c>
      <c r="BJ43">
        <f>VLOOKUP(BD43,[3]result_all!$E:$U,7,FALSE)</f>
        <v>1.9922217999999998E-2</v>
      </c>
      <c r="BK43">
        <f>VLOOKUP(BD43,[3]result_all!$E:$U,8,FALSE)</f>
        <v>3.8111989070000001</v>
      </c>
      <c r="BL43" t="str">
        <f>VLOOKUP(BD43,[3]result_all!$E:$U,9,FALSE)</f>
        <v>NA</v>
      </c>
      <c r="BM43">
        <f>VLOOKUP(BD43,[3]result_all!$E:$U,10,FALSE)</f>
        <v>17.198117709999998</v>
      </c>
      <c r="BN43">
        <f>VLOOKUP(BD43,[3]result_all!$E:$U,11,FALSE)</f>
        <v>11.23442232</v>
      </c>
      <c r="BO43">
        <f>VLOOKUP(BD43,[3]result_all!$E:$U,12,FALSE)</f>
        <v>3.2953186219999999</v>
      </c>
      <c r="BP43">
        <f>VLOOKUP(BD43,[3]result_all!$E:$U,13,FALSE)</f>
        <v>-25.492307690000001</v>
      </c>
      <c r="BQ43">
        <f>VLOOKUP(BD43,[3]result_all!$E:$U,14,FALSE)</f>
        <v>1.0622972E-2</v>
      </c>
      <c r="BR43">
        <f>VLOOKUP(BD43,[3]result_all!$E:$U,15,FALSE)</f>
        <v>1.1133379000000001E-2</v>
      </c>
      <c r="BS43">
        <f>VLOOKUP(BD43,[3]result_all!$E:$U,16,FALSE)</f>
        <v>1.1617438000000001E-2</v>
      </c>
      <c r="BT43">
        <f>VLOOKUP(BD43,[3]result_all!$E:$U,17,FALSE)</f>
        <v>0.95415524699999998</v>
      </c>
      <c r="BU43" s="109" t="s">
        <v>263</v>
      </c>
      <c r="BV43">
        <f>VLOOKUP(BU43,[3]result_all!$E:$U,2,FALSE)</f>
        <v>4.3724222700000004</v>
      </c>
      <c r="BW43">
        <f>VLOOKUP(BU43,[3]result_all!$E:$U,3,FALSE)</f>
        <v>1.3115973E-2</v>
      </c>
      <c r="BX43">
        <f>VLOOKUP(BU43,[4]result_all!$C:$S,4,FALSE)</f>
        <v>0</v>
      </c>
      <c r="BY43">
        <f>VLOOKUP(BU43,[4]result_all!$C:$S,5,FALSE)</f>
        <v>-2.03E-20</v>
      </c>
      <c r="BZ43">
        <f>VLOOKUP(BU43,[4]result_all!$C:$S,6,FALSE)</f>
        <v>9.6883200000000003E-3</v>
      </c>
      <c r="CA43">
        <f>VLOOKUP(BU43,[4]result_all!$C:$S,7,FALSE)</f>
        <v>1.6621073E-2</v>
      </c>
      <c r="CB43">
        <f>VLOOKUP(BU43,[4]result_all!$C:$S,8,FALSE)</f>
        <v>-4.36078E+16</v>
      </c>
      <c r="CC43">
        <f>VLOOKUP(BU43,[4]result_all!$C:$S,9,FALSE)</f>
        <v>0</v>
      </c>
      <c r="CD43">
        <f>VLOOKUP(BU43,[4]result_all!$C:$S,10,FALSE)</f>
        <v>18.29129739</v>
      </c>
      <c r="CE43">
        <f>VLOOKUP(BU43,[4]result_all!$C:$S,11,FALSE)</f>
        <v>10.761844139999999</v>
      </c>
      <c r="CF43">
        <f>VLOOKUP(BU43,[4]result_all!$C:$S,12,FALSE)</f>
        <v>4.3606473159999997</v>
      </c>
      <c r="CG43">
        <f>VLOOKUP(BU43,[4]result_all!$C:$S,13,FALSE)</f>
        <v>-8.6101694920000007</v>
      </c>
      <c r="CH43">
        <f>VLOOKUP(BU43,[4]result_all!$C:$S,14,FALSE)</f>
        <v>1.354766E-2</v>
      </c>
      <c r="CI43">
        <f>VLOOKUP(BU43,[4]result_all!$C:$S,15,FALSE)</f>
        <v>1.3835969E-2</v>
      </c>
      <c r="CJ43">
        <f>VLOOKUP(BU43,[4]result_all!$C:$S,16,FALSE)</f>
        <v>1.4795501000000001E-2</v>
      </c>
      <c r="CK43">
        <f>VLOOKUP(BU43,[4]result_all!$C:$S,17,FALSE)</f>
        <v>0.97916238300000003</v>
      </c>
      <c r="CL43" s="27" t="s">
        <v>33</v>
      </c>
      <c r="CM43">
        <f>VLOOKUP(CL43, [2]Tabelle1!$E:$M, 2, FALSE)</f>
        <v>0.109335306093922</v>
      </c>
      <c r="CN43">
        <f>VLOOKUP(CL43, [2]Tabelle1!$E:$M, 3, FALSE)</f>
        <v>0.103499432156914</v>
      </c>
      <c r="CO43">
        <f>VLOOKUP(CL43, [2]Tabelle1!$E:$M, 4, FALSE)</f>
        <v>9.6051330188993995E-3</v>
      </c>
      <c r="CP43">
        <f>VLOOKUP(CL43, [2]Tabelle1!$E:$M, 5, FALSE)</f>
        <v>5.4446929593713403E-2</v>
      </c>
      <c r="CQ43">
        <f>VLOOKUP(CL43, [2]Tabelle1!$E:$M, 6, FALSE)</f>
        <v>0</v>
      </c>
      <c r="CR43" s="63">
        <f>VLOOKUP(CL43, [2]Tabelle1!$E:$O, 7, FALSE)</f>
        <v>0.39487366589150802</v>
      </c>
      <c r="CS43" s="63">
        <f>VLOOKUP(CL43, [2]Tabelle1!$E:$O, 8, FALSE)</f>
        <v>0.37379691568597528</v>
      </c>
      <c r="CT43" s="63">
        <f>VLOOKUP(CL43, [2]Tabelle1!$E:$O, 9, FALSE)</f>
        <v>3.4689746816917888E-2</v>
      </c>
      <c r="CU43" s="63">
        <f>VLOOKUP(CL43, [2]Tabelle1!$E:$O, 10, FALSE)</f>
        <v>0.19663967160559881</v>
      </c>
      <c r="CV43" s="63">
        <f>VLOOKUP(CL43, [2]Tabelle1!$E:$O, 11, FALSE)</f>
        <v>0</v>
      </c>
      <c r="CW43" s="147" t="s">
        <v>263</v>
      </c>
      <c r="CX43">
        <f>VLOOKUP(CW43, [2]Tabelle1!$E:$M, 2, FALSE)</f>
        <v>8.41210922529987E-2</v>
      </c>
      <c r="CY43">
        <f>VLOOKUP(CW43, [2]Tabelle1!$E:$M, 3, FALSE)</f>
        <v>0.105329279264734</v>
      </c>
      <c r="CZ43">
        <f>VLOOKUP(CW43, [2]Tabelle1!$E:$M, 4, FALSE)</f>
        <v>9.0440868633999503E-3</v>
      </c>
      <c r="DA43">
        <f>VLOOKUP(CW43, [2]Tabelle1!$E:$M, 5, FALSE)</f>
        <v>4.3371243658148199E-2</v>
      </c>
      <c r="DB43">
        <f>VLOOKUP(CW43, [2]Tabelle1!$E:$M, 6, FALSE)</f>
        <v>1.73349865992115E-3</v>
      </c>
      <c r="DC43" s="149">
        <f>VLOOKUP(CW43, [2]Tabelle1!$E:$O, 2, FALSE)</f>
        <v>8.41210922529987E-2</v>
      </c>
      <c r="DD43" s="149">
        <f>VLOOKUP(CW43, [2]Tabelle1!$E:$O, 8, FALSE)</f>
        <v>0.43238762262933422</v>
      </c>
      <c r="DE43" s="149">
        <f>VLOOKUP(CW43, [2]Tabelle1!$E:$O, 9, FALSE)</f>
        <v>3.7126915184617755E-2</v>
      </c>
      <c r="DF43" s="149">
        <f>VLOOKUP(CW43, [2]Tabelle1!$E:$O, 10, FALSE)</f>
        <v>0.17804345635642424</v>
      </c>
      <c r="DG43" s="149">
        <f>VLOOKUP(CW43, [2]Tabelle1!$E:$O, 11, FALSE)</f>
        <v>7.1161919043473644E-3</v>
      </c>
      <c r="DH43" s="17">
        <v>3054</v>
      </c>
      <c r="DI43">
        <v>2024</v>
      </c>
      <c r="DJ43">
        <v>7</v>
      </c>
      <c r="DK43">
        <v>23</v>
      </c>
      <c r="DL43">
        <v>15</v>
      </c>
      <c r="DM43">
        <v>8.1999998092651367</v>
      </c>
      <c r="DN43">
        <v>8.8000001907348633</v>
      </c>
      <c r="DO43">
        <v>7.5999999046325684</v>
      </c>
      <c r="DR43">
        <v>208</v>
      </c>
      <c r="DS43" t="s">
        <v>231</v>
      </c>
      <c r="DT43">
        <v>9.3000001907348633</v>
      </c>
      <c r="DU43" s="39">
        <v>9.5</v>
      </c>
      <c r="DV43" s="39">
        <v>12.39999961853027</v>
      </c>
      <c r="DW43" s="39"/>
      <c r="DX43" s="209">
        <v>0</v>
      </c>
    </row>
    <row r="44" spans="1:128" s="33" customFormat="1" x14ac:dyDescent="0.35">
      <c r="A44" s="33" t="s">
        <v>65</v>
      </c>
      <c r="B44" s="59">
        <v>1</v>
      </c>
      <c r="C44" s="155" t="s">
        <v>34</v>
      </c>
      <c r="D44" s="32">
        <v>12</v>
      </c>
      <c r="E44" s="32" t="s">
        <v>76</v>
      </c>
      <c r="F44" s="61" t="str">
        <f t="shared" si="7"/>
        <v>B</v>
      </c>
      <c r="G44" s="32">
        <v>23</v>
      </c>
      <c r="H44" s="156">
        <v>45496</v>
      </c>
      <c r="I44" s="157">
        <v>0.59942129629629626</v>
      </c>
      <c r="J44" s="158">
        <v>47440</v>
      </c>
      <c r="K44" s="62">
        <f>VLOOKUP(C44,[1]TOC_240823_F3!$C:$J,8,FALSE)</f>
        <v>0.18490000000000001</v>
      </c>
      <c r="M44" s="159" t="str">
        <f t="shared" si="6"/>
        <v>H_WJ12_1_BDOC_NM_B</v>
      </c>
      <c r="N44" s="33">
        <f>VLOOKUP(M44,[2]TOC_240828_Sophia!$C:$I,7,FALSE)</f>
        <v>0.18609999999999999</v>
      </c>
      <c r="Q44" s="74"/>
      <c r="R44" s="64">
        <f>VLOOKUP(C44,[1]TOC_240823_F3!$C:$O,13,FALSE)</f>
        <v>45719</v>
      </c>
      <c r="S44" s="75">
        <f>VLOOKUP(M44,[2]TOC_240828_Sophi!$C:$O,13,FALSE)</f>
        <v>45537.34878472222</v>
      </c>
      <c r="T44" s="160"/>
      <c r="U44" s="161"/>
      <c r="V44" s="162">
        <v>45496</v>
      </c>
      <c r="W44" s="163">
        <v>0.69672453703703707</v>
      </c>
      <c r="X44" s="164" t="s">
        <v>66</v>
      </c>
      <c r="Y44" s="164" t="s">
        <v>65</v>
      </c>
      <c r="Z44" s="164">
        <v>-0.15</v>
      </c>
      <c r="AA44" s="164">
        <v>0.03</v>
      </c>
      <c r="AB44" s="164">
        <v>51.7</v>
      </c>
      <c r="AC44" s="164">
        <v>5.1700000000000003E-2</v>
      </c>
      <c r="AD44" s="164">
        <v>-0.105</v>
      </c>
      <c r="AE44" s="164">
        <v>-0.98</v>
      </c>
      <c r="AF44" s="164">
        <v>-0.33</v>
      </c>
      <c r="AG44" s="164">
        <v>79.2</v>
      </c>
      <c r="AH44" s="164">
        <v>97.9</v>
      </c>
      <c r="AI44" s="164">
        <v>99.8</v>
      </c>
      <c r="AJ44" s="164">
        <v>11.76</v>
      </c>
      <c r="AK44" s="164">
        <v>195.2</v>
      </c>
      <c r="AL44" s="164">
        <v>-0.14899999999999999</v>
      </c>
      <c r="AM44" s="164">
        <v>0.04</v>
      </c>
      <c r="AN44" s="164">
        <v>4.0000000000000003E-5</v>
      </c>
      <c r="AO44" s="164">
        <v>77.900000000000006</v>
      </c>
      <c r="AP44" s="164">
        <v>7.7899999999999997E-2</v>
      </c>
      <c r="AQ44" s="164">
        <v>-0.8</v>
      </c>
      <c r="AR44" s="164">
        <v>0.47</v>
      </c>
      <c r="AS44" s="164">
        <v>51</v>
      </c>
      <c r="AT44" s="164">
        <v>5.0999999999999997E-2</v>
      </c>
      <c r="AU44" s="164">
        <v>73.95</v>
      </c>
      <c r="AV44" s="164">
        <v>0</v>
      </c>
      <c r="AW44" s="164">
        <v>1.1919999999999999</v>
      </c>
      <c r="AX44" s="164">
        <v>7.43</v>
      </c>
      <c r="AY44" s="164">
        <v>-53.5</v>
      </c>
      <c r="AZ44" s="164">
        <v>7.4160000000000004</v>
      </c>
      <c r="BA44" s="164">
        <v>-0.126</v>
      </c>
      <c r="BB44" s="164">
        <v>5.22</v>
      </c>
      <c r="BC44" s="74"/>
      <c r="BD44" s="35" t="s">
        <v>34</v>
      </c>
      <c r="BE44">
        <f>VLOOKUP(BD44,[3]result_all!$E:$U,2,FALSE)</f>
        <v>1</v>
      </c>
      <c r="BF44">
        <f>VLOOKUP(BD44,[3]result_all!$E:$U,3,FALSE)</f>
        <v>2.3756778999999999E-2</v>
      </c>
      <c r="BG44" t="str">
        <f>VLOOKUP(BD44,[3]result_all!$E:$U,4,FALSE)</f>
        <v>1.0842021724855e-19</v>
      </c>
      <c r="BH44" t="str">
        <f>VLOOKUP(BD44,[3]result_all!$E:$U,5,FALSE)</f>
        <v>6.7762635780344e-21</v>
      </c>
      <c r="BI44">
        <f>VLOOKUP(BD44,[3]result_all!$E:$U,6,FALSE)</f>
        <v>1.0387319999999999E-3</v>
      </c>
      <c r="BJ44">
        <f>VLOOKUP(BD44,[3]result_all!$E:$U,7,FALSE)</f>
        <v>1.3539114999999999E-2</v>
      </c>
      <c r="BK44">
        <f>VLOOKUP(BD44,[3]result_all!$E:$U,8,FALSE)</f>
        <v>-5237590000000000</v>
      </c>
      <c r="BL44">
        <f>VLOOKUP(BD44,[3]result_all!$E:$U,9,FALSE)</f>
        <v>0.5</v>
      </c>
      <c r="BM44">
        <f>VLOOKUP(BD44,[3]result_all!$E:$U,10,FALSE)</f>
        <v>22.571912730000001</v>
      </c>
      <c r="BN44">
        <f>VLOOKUP(BD44,[3]result_all!$E:$U,11,FALSE)</f>
        <v>13.3385465</v>
      </c>
      <c r="BO44">
        <f>VLOOKUP(BD44,[3]result_all!$E:$U,12,FALSE)</f>
        <v>4.0166858459999997</v>
      </c>
      <c r="BP44">
        <f>VLOOKUP(BD44,[3]result_all!$E:$U,13,FALSE)</f>
        <v>-9.8888888890000004</v>
      </c>
      <c r="BQ44">
        <f>VLOOKUP(BD44,[3]result_all!$E:$U,14,FALSE)</f>
        <v>1.3506499999999999E-2</v>
      </c>
      <c r="BR44">
        <f>VLOOKUP(BD44,[3]result_all!$E:$U,15,FALSE)</f>
        <v>1.2077928E-2</v>
      </c>
      <c r="BS44">
        <f>VLOOKUP(BD44,[3]result_all!$E:$U,16,FALSE)</f>
        <v>1.3687885E-2</v>
      </c>
      <c r="BT44">
        <f>VLOOKUP(BD44,[3]result_all!$E:$U,17,FALSE)</f>
        <v>1.118279585</v>
      </c>
      <c r="BU44" s="165" t="s">
        <v>264</v>
      </c>
      <c r="BV44">
        <f>VLOOKUP(BU44,[3]result_all!$E:$U,2,FALSE)</f>
        <v>72.437494000000001</v>
      </c>
      <c r="BW44">
        <f>VLOOKUP(BU44,[3]result_all!$E:$U,3,FALSE)</f>
        <v>2.8723180000000001E-2</v>
      </c>
      <c r="BX44">
        <f>VLOOKUP(BU44,[4]result_all!$C:$S,4,FALSE)</f>
        <v>1.4704872000000001E-2</v>
      </c>
      <c r="BY44" t="str">
        <f>VLOOKUP(BU44,[4]result_all!$C:$S,5,FALSE)</f>
        <v>3.55E-15</v>
      </c>
      <c r="BZ44">
        <f>VLOOKUP(BU44,[4]result_all!$C:$S,6,FALSE)</f>
        <v>2.0507727E-2</v>
      </c>
      <c r="CA44">
        <f>VLOOKUP(BU44,[4]result_all!$C:$S,7,FALSE)</f>
        <v>1.7285330000000002E-2</v>
      </c>
      <c r="CB44" t="str">
        <f>VLOOKUP(BU44,[4]result_all!$C:$S,8,FALSE)</f>
        <v>Inf</v>
      </c>
      <c r="CC44">
        <f>VLOOKUP(BU44,[4]result_all!$C:$S,9,FALSE)</f>
        <v>0.5</v>
      </c>
      <c r="CD44">
        <f>VLOOKUP(BU44,[4]result_all!$C:$S,10,FALSE)</f>
        <v>11.41314678</v>
      </c>
      <c r="CE44">
        <f>VLOOKUP(BU44,[4]result_all!$C:$S,11,FALSE)</f>
        <v>7.5448038210000004</v>
      </c>
      <c r="CF44">
        <f>VLOOKUP(BU44,[4]result_all!$C:$S,12,FALSE)</f>
        <v>3.4176072230000001</v>
      </c>
      <c r="CG44">
        <f>VLOOKUP(BU44,[4]result_all!$C:$S,13,FALSE)</f>
        <v>-7.2105263160000002</v>
      </c>
      <c r="CH44">
        <f>VLOOKUP(BU44,[4]result_all!$C:$S,14,FALSE)</f>
        <v>1.0342518E-2</v>
      </c>
      <c r="CI44">
        <f>VLOOKUP(BU44,[4]result_all!$C:$S,15,FALSE)</f>
        <v>1.2646308E-2</v>
      </c>
      <c r="CJ44">
        <f>VLOOKUP(BU44,[4]result_all!$C:$S,16,FALSE)</f>
        <v>1.2531133999999999E-2</v>
      </c>
      <c r="CK44">
        <f>VLOOKUP(BU44,[4]result_all!$C:$S,17,FALSE)</f>
        <v>0.81782904999999995</v>
      </c>
      <c r="CL44" s="166" t="s">
        <v>34</v>
      </c>
      <c r="CM44" s="33">
        <f>VLOOKUP(CL44, [2]Tabelle1!$E:$M, 2, FALSE)</f>
        <v>7.9572875035685803E-2</v>
      </c>
      <c r="CN44" s="33">
        <f>VLOOKUP(CL44, [2]Tabelle1!$E:$M, 3, FALSE)</f>
        <v>7.1037786183062501E-2</v>
      </c>
      <c r="CO44" s="33">
        <f>VLOOKUP(CL44, [2]Tabelle1!$E:$M, 4, FALSE)</f>
        <v>1.10546609291148E-2</v>
      </c>
      <c r="CP44" s="33">
        <f>VLOOKUP(CL44, [2]Tabelle1!$E:$M, 5, FALSE)</f>
        <v>3.5826478037364398E-2</v>
      </c>
      <c r="CQ44" s="33">
        <f>VLOOKUP(CL44, [2]Tabelle1!$E:$M, 6, FALSE)</f>
        <v>0</v>
      </c>
      <c r="CR44" s="167">
        <f>VLOOKUP(CL44, [2]Tabelle1!$E:$O, 7, FALSE)</f>
        <v>0.40291736143502882</v>
      </c>
      <c r="CS44" s="167">
        <f>VLOOKUP(CL44, [2]Tabelle1!$E:$O, 8, FALSE)</f>
        <v>0.35969992737134499</v>
      </c>
      <c r="CT44" s="167">
        <f>VLOOKUP(CL44, [2]Tabelle1!$E:$O, 9, FALSE)</f>
        <v>5.5975290714584791E-2</v>
      </c>
      <c r="CU44" s="167">
        <f>VLOOKUP(CL44, [2]Tabelle1!$E:$O, 10, FALSE)</f>
        <v>0.18140742047904143</v>
      </c>
      <c r="CV44" s="167">
        <f>VLOOKUP(CL44, [2]Tabelle1!$E:$O, 11, FALSE)</f>
        <v>0</v>
      </c>
      <c r="CW44" s="168" t="s">
        <v>264</v>
      </c>
      <c r="CX44" s="33">
        <f>VLOOKUP(CW44, [2]Tabelle1!$E:$M, 2, FALSE)</f>
        <v>0.121038163872462</v>
      </c>
      <c r="CY44" s="33">
        <f>VLOOKUP(CW44, [2]Tabelle1!$E:$M, 3, FALSE)</f>
        <v>0.122176603502443</v>
      </c>
      <c r="CZ44" s="33">
        <f>VLOOKUP(CW44, [2]Tabelle1!$E:$M, 4, FALSE)</f>
        <v>2.2812780254752901E-2</v>
      </c>
      <c r="DA44" s="33">
        <f>VLOOKUP(CW44, [2]Tabelle1!$E:$M, 5, FALSE)</f>
        <v>4.6235622926001703E-2</v>
      </c>
      <c r="DB44" s="33">
        <f>VLOOKUP(CW44, [2]Tabelle1!$E:$M, 6, FALSE)</f>
        <v>5.4693146866161897E-2</v>
      </c>
      <c r="DC44" s="169">
        <f>VLOOKUP(CW44, [2]Tabelle1!$E:$O, 2, FALSE)</f>
        <v>0.121038163872462</v>
      </c>
      <c r="DD44" s="169">
        <f>VLOOKUP(CW44, [2]Tabelle1!$E:$O, 8, FALSE)</f>
        <v>0.33294590582562245</v>
      </c>
      <c r="DE44" s="169">
        <f>VLOOKUP(CW44, [2]Tabelle1!$E:$O, 9, FALSE)</f>
        <v>6.2167563744458677E-2</v>
      </c>
      <c r="DF44" s="169">
        <f>VLOOKUP(CW44, [2]Tabelle1!$E:$O, 10, FALSE)</f>
        <v>0.12599762078180329</v>
      </c>
      <c r="DG44" s="169">
        <f>VLOOKUP(CW44, [2]Tabelle1!$E:$O, 11, FALSE)</f>
        <v>0.14904538842777668</v>
      </c>
      <c r="DH44" s="77">
        <v>3054</v>
      </c>
      <c r="DI44">
        <v>2024</v>
      </c>
      <c r="DJ44">
        <v>7</v>
      </c>
      <c r="DK44">
        <v>23</v>
      </c>
      <c r="DL44">
        <v>15</v>
      </c>
      <c r="DM44">
        <v>8.1999998092651367</v>
      </c>
      <c r="DN44">
        <v>8.8000001907348633</v>
      </c>
      <c r="DO44">
        <v>7.5999999046325684</v>
      </c>
      <c r="DP44"/>
      <c r="DQ44"/>
      <c r="DR44">
        <v>208</v>
      </c>
      <c r="DS44" t="s">
        <v>231</v>
      </c>
      <c r="DT44">
        <v>9.3000001907348633</v>
      </c>
      <c r="DU44" s="39">
        <v>9.5</v>
      </c>
      <c r="DV44" s="39">
        <v>12.39999961853027</v>
      </c>
      <c r="DW44" s="39"/>
      <c r="DX44" s="209">
        <v>0</v>
      </c>
    </row>
    <row r="45" spans="1:128" ht="14.5" customHeight="1" x14ac:dyDescent="0.35">
      <c r="A45" t="s">
        <v>406</v>
      </c>
      <c r="B45" s="59">
        <v>1</v>
      </c>
      <c r="C45" s="125" t="s">
        <v>67</v>
      </c>
      <c r="D45" s="1" t="s">
        <v>77</v>
      </c>
      <c r="E45" s="1" t="s">
        <v>75</v>
      </c>
      <c r="F45" s="61" t="str">
        <f t="shared" si="7"/>
        <v>A</v>
      </c>
      <c r="G45" s="1">
        <v>20</v>
      </c>
      <c r="H45" s="14">
        <v>45493</v>
      </c>
      <c r="I45" s="106">
        <v>0.41584490740740743</v>
      </c>
      <c r="J45" s="123" t="s">
        <v>331</v>
      </c>
      <c r="K45" s="62">
        <f>VLOOKUP(C45,[1]TOC_240823_F3!$C:$J,8,FALSE)</f>
        <v>0.20319999999999999</v>
      </c>
      <c r="M45" s="159" t="str">
        <f t="shared" si="6"/>
        <v>H_ST02_1_BDOC_VM_A</v>
      </c>
      <c r="N45" s="33" t="e">
        <f>VLOOKUP(M45,[2]TOC_240828_Sophia!$C:$I,7,FALSE)</f>
        <v>#N/A</v>
      </c>
      <c r="R45" s="6">
        <f>VLOOKUP(C45,[1]TOC_240823_F3!$C:$O,13,FALSE)</f>
        <v>45527</v>
      </c>
      <c r="S45" s="40"/>
      <c r="V45" s="101">
        <v>45493</v>
      </c>
      <c r="W45" s="102">
        <v>0.51265046296296302</v>
      </c>
      <c r="X45" s="103" t="s">
        <v>66</v>
      </c>
      <c r="Y45" s="103" t="s">
        <v>65</v>
      </c>
      <c r="Z45" s="103">
        <v>-0.2</v>
      </c>
      <c r="AA45" s="103">
        <v>-0.15</v>
      </c>
      <c r="AB45" s="103">
        <v>32.6</v>
      </c>
      <c r="AC45" s="103">
        <v>3.2599999999999997E-2</v>
      </c>
      <c r="AD45" s="103">
        <v>-0.76500000000000001</v>
      </c>
      <c r="AE45" s="103">
        <v>-0.73</v>
      </c>
      <c r="AF45" s="103">
        <v>-0.24</v>
      </c>
      <c r="AG45" s="103">
        <v>51.1</v>
      </c>
      <c r="AH45" s="103">
        <v>93.4</v>
      </c>
      <c r="AI45" s="103">
        <v>95.3</v>
      </c>
      <c r="AJ45" s="103">
        <v>11.46</v>
      </c>
      <c r="AK45" s="103">
        <v>275.7</v>
      </c>
      <c r="AL45" s="103">
        <v>-1.0880000000000001</v>
      </c>
      <c r="AM45" s="103">
        <v>0.02</v>
      </c>
      <c r="AN45" s="103">
        <v>2.0000000000000002E-5</v>
      </c>
      <c r="AO45" s="103">
        <v>50.3</v>
      </c>
      <c r="AP45" s="103">
        <v>5.0299999999999997E-2</v>
      </c>
      <c r="AQ45" s="103">
        <v>-0.93</v>
      </c>
      <c r="AR45" s="103">
        <v>0.34</v>
      </c>
      <c r="AS45" s="103">
        <v>33</v>
      </c>
      <c r="AT45" s="103">
        <v>3.3000000000000002E-2</v>
      </c>
      <c r="AU45" s="103">
        <v>0.39</v>
      </c>
      <c r="AV45" s="103">
        <v>0</v>
      </c>
      <c r="AW45" s="103">
        <v>1.1930000000000001</v>
      </c>
      <c r="AX45" s="103">
        <v>7.57</v>
      </c>
      <c r="AY45" s="103">
        <v>-60.5</v>
      </c>
      <c r="AZ45" s="103">
        <v>6.5709999999999997</v>
      </c>
      <c r="BA45" s="103">
        <v>-0.75900000000000001</v>
      </c>
      <c r="BB45" s="103">
        <v>5.36</v>
      </c>
      <c r="BC45" s="206" t="s">
        <v>68</v>
      </c>
      <c r="BD45" s="21" t="s">
        <v>67</v>
      </c>
      <c r="BE45">
        <f>VLOOKUP(BD45,[3]result_all!$E:$U,2,FALSE)</f>
        <v>1</v>
      </c>
      <c r="BF45">
        <f>VLOOKUP(BD45,[3]result_all!$E:$U,3,FALSE)</f>
        <v>0</v>
      </c>
      <c r="BG45">
        <f>VLOOKUP(BD45,[3]result_all!$E:$U,4,FALSE)</f>
        <v>0</v>
      </c>
      <c r="BH45" t="str">
        <f>VLOOKUP(BD45,[3]result_all!$E:$U,5,FALSE)</f>
        <v>3.3881317890172e-21</v>
      </c>
      <c r="BI45">
        <f>VLOOKUP(BD45,[3]result_all!$E:$U,6,FALSE)</f>
        <v>-1.05E-22</v>
      </c>
      <c r="BJ45">
        <f>VLOOKUP(BD45,[3]result_all!$E:$U,7,FALSE)</f>
        <v>5.4739700000000003E-4</v>
      </c>
      <c r="BK45">
        <f>VLOOKUP(BD45,[3]result_all!$E:$U,8,FALSE)</f>
        <v>1</v>
      </c>
      <c r="BL45" t="str">
        <f>VLOOKUP(BD45,[3]result_all!$E:$U,9,FALSE)</f>
        <v>NA</v>
      </c>
      <c r="BM45">
        <f>VLOOKUP(BD45,[3]result_all!$E:$U,10,FALSE)</f>
        <v>-3.50212228</v>
      </c>
      <c r="BN45">
        <f>VLOOKUP(BD45,[3]result_all!$E:$U,11,FALSE)</f>
        <v>-1.475847398</v>
      </c>
      <c r="BO45">
        <f>VLOOKUP(BD45,[3]result_all!$E:$U,12,FALSE)</f>
        <v>9.5739644970000004</v>
      </c>
      <c r="BP45">
        <f>VLOOKUP(BD45,[3]result_all!$E:$U,13,FALSE)</f>
        <v>0.306603774</v>
      </c>
      <c r="BQ45">
        <f>VLOOKUP(BD45,[3]result_all!$E:$U,14,FALSE)</f>
        <v>2.1635538999999999E-2</v>
      </c>
      <c r="BR45">
        <f>VLOOKUP(BD45,[3]result_all!$E:$U,15,FALSE)</f>
        <v>1.3775397E-2</v>
      </c>
      <c r="BS45">
        <f>VLOOKUP(BD45,[3]result_all!$E:$U,16,FALSE)</f>
        <v>1.2639357E-2</v>
      </c>
      <c r="BT45">
        <f>VLOOKUP(BD45,[3]result_all!$E:$U,17,FALSE)</f>
        <v>1.5705928259999999</v>
      </c>
      <c r="BU45" s="109" t="s">
        <v>265</v>
      </c>
      <c r="BV45" t="e">
        <f>VLOOKUP(BU45,[3]result_all!$E:$U,2,FALSE)</f>
        <v>#N/A</v>
      </c>
      <c r="BW45" t="e">
        <f>VLOOKUP(BU45,[3]result_all!$E:$U,3,FALSE)</f>
        <v>#N/A</v>
      </c>
      <c r="BX45" t="e">
        <f>VLOOKUP(BU45,[4]result_all!$C:$S,4,FALSE)</f>
        <v>#N/A</v>
      </c>
      <c r="BY45" t="e">
        <f>VLOOKUP(BU45,[4]result_all!$C:$S,5,FALSE)</f>
        <v>#N/A</v>
      </c>
      <c r="BZ45" t="e">
        <f>VLOOKUP(BU45,[4]result_all!$C:$S,6,FALSE)</f>
        <v>#N/A</v>
      </c>
      <c r="CA45" t="e">
        <f>VLOOKUP(BU45,[4]result_all!$C:$S,7,FALSE)</f>
        <v>#N/A</v>
      </c>
      <c r="CB45" t="e">
        <f>VLOOKUP(BU45,[4]result_all!$C:$S,8,FALSE)</f>
        <v>#N/A</v>
      </c>
      <c r="CC45" t="e">
        <f>VLOOKUP(BU45,[4]result_all!$C:$S,9,FALSE)</f>
        <v>#N/A</v>
      </c>
      <c r="CD45" t="e">
        <f>VLOOKUP(BU45,[4]result_all!$C:$S,10,FALSE)</f>
        <v>#N/A</v>
      </c>
      <c r="CE45" t="e">
        <f>VLOOKUP(BU45,[4]result_all!$C:$S,11,FALSE)</f>
        <v>#N/A</v>
      </c>
      <c r="CF45" t="e">
        <f>VLOOKUP(BU45,[4]result_all!$C:$S,12,FALSE)</f>
        <v>#N/A</v>
      </c>
      <c r="CG45" t="e">
        <f>VLOOKUP(BU45,[4]result_all!$C:$S,13,FALSE)</f>
        <v>#N/A</v>
      </c>
      <c r="CH45" t="e">
        <f>VLOOKUP(BU45,[4]result_all!$C:$S,14,FALSE)</f>
        <v>#N/A</v>
      </c>
      <c r="CI45" t="e">
        <f>VLOOKUP(BU45,[4]result_all!$C:$S,15,FALSE)</f>
        <v>#N/A</v>
      </c>
      <c r="CJ45" t="e">
        <f>VLOOKUP(BU45,[4]result_all!$C:$S,16,FALSE)</f>
        <v>#N/A</v>
      </c>
      <c r="CK45" t="e">
        <f>VLOOKUP(BU45,[4]result_all!$C:$S,17,FALSE)</f>
        <v>#N/A</v>
      </c>
      <c r="CL45" s="27" t="s">
        <v>67</v>
      </c>
      <c r="CM45">
        <f>VLOOKUP(CL45, [2]Tabelle1!$E:$M, 2, FALSE)</f>
        <v>5.0055167876325204E-7</v>
      </c>
      <c r="CN45">
        <f>VLOOKUP(CL45, [2]Tabelle1!$E:$M, 3, FALSE)</f>
        <v>0</v>
      </c>
      <c r="CO45">
        <f>VLOOKUP(CL45, [2]Tabelle1!$E:$M, 4, FALSE)</f>
        <v>0</v>
      </c>
      <c r="CP45">
        <f>VLOOKUP(CL45, [2]Tabelle1!$E:$M, 5, FALSE)</f>
        <v>2.6580305682865702E-4</v>
      </c>
      <c r="CQ45">
        <f>VLOOKUP(CL45, [2]Tabelle1!$E:$M, 6, FALSE)</f>
        <v>6.849459401172E-6</v>
      </c>
      <c r="CR45" s="63">
        <f>VLOOKUP(CL45, [2]Tabelle1!$E:$O, 7, FALSE)</f>
        <v>1.8324951742103672E-3</v>
      </c>
      <c r="CS45" s="63">
        <f>VLOOKUP(CL45, [2]Tabelle1!$E:$O, 8, FALSE)</f>
        <v>0</v>
      </c>
      <c r="CT45" s="63">
        <f>VLOOKUP(CL45, [2]Tabelle1!$E:$O, 9, FALSE)</f>
        <v>0</v>
      </c>
      <c r="CU45" s="63">
        <f>VLOOKUP(CL45, [2]Tabelle1!$E:$O, 10, FALSE)</f>
        <v>0.97309196950921728</v>
      </c>
      <c r="CV45" s="63">
        <f>VLOOKUP(CL45, [2]Tabelle1!$E:$O, 11, FALSE)</f>
        <v>2.5075535316572386E-2</v>
      </c>
      <c r="CW45" s="147" t="s">
        <v>265</v>
      </c>
      <c r="CX45" t="e">
        <f>VLOOKUP(CW45, [2]Tabelle1!$E:$M, 2, FALSE)</f>
        <v>#N/A</v>
      </c>
      <c r="CY45" t="e">
        <f>VLOOKUP(CW45, [2]Tabelle1!$E:$M, 3, FALSE)</f>
        <v>#N/A</v>
      </c>
      <c r="CZ45" t="e">
        <f>VLOOKUP(CW45, [2]Tabelle1!$E:$M, 4, FALSE)</f>
        <v>#N/A</v>
      </c>
      <c r="DA45" t="e">
        <f>VLOOKUP(CW45, [2]Tabelle1!$E:$M, 5, FALSE)</f>
        <v>#N/A</v>
      </c>
      <c r="DB45" t="e">
        <f>VLOOKUP(CW45, [2]Tabelle1!$E:$M, 6, FALSE)</f>
        <v>#N/A</v>
      </c>
      <c r="DC45" s="149" t="e">
        <f>VLOOKUP(CW45, [2]Tabelle1!$E:$O, 2, FALSE)</f>
        <v>#N/A</v>
      </c>
      <c r="DD45" s="149" t="e">
        <f>VLOOKUP(CW45, [2]Tabelle1!$E:$O, 8, FALSE)</f>
        <v>#N/A</v>
      </c>
      <c r="DE45" s="149" t="e">
        <f>VLOOKUP(CW45, [2]Tabelle1!$E:$O, 9, FALSE)</f>
        <v>#N/A</v>
      </c>
      <c r="DF45" s="149" t="e">
        <f>VLOOKUP(CW45, [2]Tabelle1!$E:$O, 10, FALSE)</f>
        <v>#N/A</v>
      </c>
      <c r="DG45" s="149" t="e">
        <f>VLOOKUP(CW45, [2]Tabelle1!$E:$O, 11, FALSE)</f>
        <v>#N/A</v>
      </c>
      <c r="DH45" s="17">
        <v>3054</v>
      </c>
      <c r="DI45">
        <v>2024</v>
      </c>
      <c r="DJ45">
        <v>7</v>
      </c>
      <c r="DK45">
        <v>20</v>
      </c>
      <c r="DL45">
        <v>10</v>
      </c>
      <c r="DM45">
        <v>5.3000001907348633</v>
      </c>
      <c r="DN45">
        <v>5.5999999046325684</v>
      </c>
      <c r="DO45">
        <v>4.8000001907348633</v>
      </c>
      <c r="DR45">
        <v>288</v>
      </c>
      <c r="DS45" t="s">
        <v>225</v>
      </c>
      <c r="DT45">
        <v>2.2999999523162842</v>
      </c>
      <c r="DU45" s="39">
        <v>2.9000000953674321</v>
      </c>
      <c r="DV45" s="39">
        <v>3.7000000476837158</v>
      </c>
      <c r="DW45" s="39"/>
      <c r="DX45" s="209">
        <v>0</v>
      </c>
    </row>
    <row r="46" spans="1:128" x14ac:dyDescent="0.35">
      <c r="A46" t="s">
        <v>406</v>
      </c>
      <c r="B46" s="59">
        <v>1</v>
      </c>
      <c r="C46" s="125" t="s">
        <v>72</v>
      </c>
      <c r="D46" s="1" t="s">
        <v>77</v>
      </c>
      <c r="E46" s="1" t="s">
        <v>76</v>
      </c>
      <c r="F46" s="61" t="str">
        <f t="shared" si="7"/>
        <v>A</v>
      </c>
      <c r="G46" s="1">
        <v>20</v>
      </c>
      <c r="H46" s="14">
        <v>45493</v>
      </c>
      <c r="I46" s="69">
        <v>0.60806712962962961</v>
      </c>
      <c r="J46" s="123" t="s">
        <v>331</v>
      </c>
      <c r="K46" s="62">
        <f>VLOOKUP(C46,[1]TOC_240823_F3!$C:$J,8,FALSE)</f>
        <v>0.18540000000000001</v>
      </c>
      <c r="M46" s="159" t="str">
        <f t="shared" si="6"/>
        <v>H_ST02_1_BDOC_NM_A</v>
      </c>
      <c r="N46" s="33" t="e">
        <f>VLOOKUP(M46,[2]TOC_240828_Sophia!$C:$I,7,FALSE)</f>
        <v>#N/A</v>
      </c>
      <c r="R46" s="6">
        <f>VLOOKUP(C46,[1]TOC_240823_F3!$C:$O,13,FALSE)</f>
        <v>45527</v>
      </c>
      <c r="S46" s="40"/>
      <c r="V46" s="101">
        <v>45493</v>
      </c>
      <c r="W46" s="102">
        <v>0.70464120370370376</v>
      </c>
      <c r="X46" s="103" t="s">
        <v>66</v>
      </c>
      <c r="Y46" s="103" t="s">
        <v>65</v>
      </c>
      <c r="Z46" s="103">
        <v>-0.19</v>
      </c>
      <c r="AA46" s="103">
        <v>-0.13</v>
      </c>
      <c r="AB46" s="103">
        <v>35.1</v>
      </c>
      <c r="AC46" s="103">
        <v>3.5099999999999999E-2</v>
      </c>
      <c r="AD46" s="103">
        <v>-0.77600000000000002</v>
      </c>
      <c r="AE46" s="103">
        <v>-1.01</v>
      </c>
      <c r="AF46" s="103">
        <v>-0.34</v>
      </c>
      <c r="AG46" s="103">
        <v>51.2</v>
      </c>
      <c r="AH46" s="103">
        <v>93</v>
      </c>
      <c r="AI46" s="103">
        <v>94.8</v>
      </c>
      <c r="AJ46" s="103">
        <v>10.69</v>
      </c>
      <c r="AK46" s="103">
        <v>264.89999999999998</v>
      </c>
      <c r="AL46" s="103">
        <v>-1.103</v>
      </c>
      <c r="AM46" s="103">
        <v>0.02</v>
      </c>
      <c r="AN46" s="103">
        <v>2.0000000000000002E-5</v>
      </c>
      <c r="AO46" s="103">
        <v>50.3</v>
      </c>
      <c r="AP46" s="103">
        <v>5.0299999999999997E-2</v>
      </c>
      <c r="AQ46" s="103">
        <v>-1.03</v>
      </c>
      <c r="AR46" s="103">
        <v>0.24</v>
      </c>
      <c r="AS46" s="103">
        <v>33</v>
      </c>
      <c r="AT46" s="103">
        <v>3.3000000000000002E-2</v>
      </c>
      <c r="AU46" s="103">
        <v>0.38</v>
      </c>
      <c r="AV46" s="103">
        <v>0</v>
      </c>
      <c r="AW46" s="103">
        <v>1.1930000000000001</v>
      </c>
      <c r="AX46" s="103">
        <v>7.54</v>
      </c>
      <c r="AY46" s="103">
        <v>-59.2</v>
      </c>
      <c r="AZ46" s="103">
        <v>9.2140000000000004</v>
      </c>
      <c r="BA46" s="103">
        <v>-0.77700000000000002</v>
      </c>
      <c r="BB46" s="103">
        <v>5.31</v>
      </c>
      <c r="BC46" s="206" t="s">
        <v>68</v>
      </c>
      <c r="BD46" s="21" t="s">
        <v>72</v>
      </c>
      <c r="BE46">
        <f>VLOOKUP(BD46,[3]result_all!$E:$U,2,FALSE)</f>
        <v>1</v>
      </c>
      <c r="BF46">
        <f>VLOOKUP(BD46,[3]result_all!$E:$U,3,FALSE)</f>
        <v>0</v>
      </c>
      <c r="BG46">
        <f>VLOOKUP(BD46,[3]result_all!$E:$U,4,FALSE)</f>
        <v>0</v>
      </c>
      <c r="BH46" t="str">
        <f>VLOOKUP(BD46,[3]result_all!$E:$U,5,FALSE)</f>
        <v>3.3881317890172e-21</v>
      </c>
      <c r="BI46">
        <f>VLOOKUP(BD46,[3]result_all!$E:$U,6,FALSE)</f>
        <v>-1.01E-22</v>
      </c>
      <c r="BJ46">
        <f>VLOOKUP(BD46,[3]result_all!$E:$U,7,FALSE)</f>
        <v>0</v>
      </c>
      <c r="BK46">
        <f>VLOOKUP(BD46,[3]result_all!$E:$U,8,FALSE)</f>
        <v>1</v>
      </c>
      <c r="BL46" t="str">
        <f>VLOOKUP(BD46,[3]result_all!$E:$U,9,FALSE)</f>
        <v>NA</v>
      </c>
      <c r="BM46">
        <f>VLOOKUP(BD46,[3]result_all!$E:$U,10,FALSE)</f>
        <v>-2.2400863549999999</v>
      </c>
      <c r="BN46">
        <f>VLOOKUP(BD46,[3]result_all!$E:$U,11,FALSE)</f>
        <v>-1.157871361</v>
      </c>
      <c r="BO46">
        <f>VLOOKUP(BD46,[3]result_all!$E:$U,12,FALSE)</f>
        <v>4.0882352940000004</v>
      </c>
      <c r="BP46">
        <f>VLOOKUP(BD46,[3]result_all!$E:$U,13,FALSE)</f>
        <v>1</v>
      </c>
      <c r="BQ46">
        <f>VLOOKUP(BD46,[3]result_all!$E:$U,14,FALSE)</f>
        <v>1.7278135999999999E-2</v>
      </c>
      <c r="BR46">
        <f>VLOOKUP(BD46,[3]result_all!$E:$U,15,FALSE)</f>
        <v>3.8367230000000002E-3</v>
      </c>
      <c r="BS46">
        <f>VLOOKUP(BD46,[3]result_all!$E:$U,16,FALSE)</f>
        <v>8.7359359999999997E-3</v>
      </c>
      <c r="BT46">
        <f>VLOOKUP(BD46,[3]result_all!$E:$U,17,FALSE)</f>
        <v>4.5033576599999998</v>
      </c>
      <c r="BU46" s="109" t="s">
        <v>266</v>
      </c>
      <c r="BV46" t="e">
        <f>VLOOKUP(BU46,[3]result_all!$E:$U,2,FALSE)</f>
        <v>#N/A</v>
      </c>
      <c r="BW46" t="e">
        <f>VLOOKUP(BU46,[3]result_all!$E:$U,3,FALSE)</f>
        <v>#N/A</v>
      </c>
      <c r="BX46" t="e">
        <f>VLOOKUP(BU46,[4]result_all!$C:$S,4,FALSE)</f>
        <v>#N/A</v>
      </c>
      <c r="BY46" t="e">
        <f>VLOOKUP(BU46,[4]result_all!$C:$S,5,FALSE)</f>
        <v>#N/A</v>
      </c>
      <c r="BZ46" t="e">
        <f>VLOOKUP(BU46,[4]result_all!$C:$S,6,FALSE)</f>
        <v>#N/A</v>
      </c>
      <c r="CA46" t="e">
        <f>VLOOKUP(BU46,[4]result_all!$C:$S,7,FALSE)</f>
        <v>#N/A</v>
      </c>
      <c r="CB46" t="e">
        <f>VLOOKUP(BU46,[4]result_all!$C:$S,8,FALSE)</f>
        <v>#N/A</v>
      </c>
      <c r="CC46" t="e">
        <f>VLOOKUP(BU46,[4]result_all!$C:$S,9,FALSE)</f>
        <v>#N/A</v>
      </c>
      <c r="CD46" t="e">
        <f>VLOOKUP(BU46,[4]result_all!$C:$S,10,FALSE)</f>
        <v>#N/A</v>
      </c>
      <c r="CE46" t="e">
        <f>VLOOKUP(BU46,[4]result_all!$C:$S,11,FALSE)</f>
        <v>#N/A</v>
      </c>
      <c r="CF46" t="e">
        <f>VLOOKUP(BU46,[4]result_all!$C:$S,12,FALSE)</f>
        <v>#N/A</v>
      </c>
      <c r="CG46" t="e">
        <f>VLOOKUP(BU46,[4]result_all!$C:$S,13,FALSE)</f>
        <v>#N/A</v>
      </c>
      <c r="CH46" t="e">
        <f>VLOOKUP(BU46,[4]result_all!$C:$S,14,FALSE)</f>
        <v>#N/A</v>
      </c>
      <c r="CI46" t="e">
        <f>VLOOKUP(BU46,[4]result_all!$C:$S,15,FALSE)</f>
        <v>#N/A</v>
      </c>
      <c r="CJ46" t="e">
        <f>VLOOKUP(BU46,[4]result_all!$C:$S,16,FALSE)</f>
        <v>#N/A</v>
      </c>
      <c r="CK46" t="e">
        <f>VLOOKUP(BU46,[4]result_all!$C:$S,17,FALSE)</f>
        <v>#N/A</v>
      </c>
      <c r="CL46" s="27" t="s">
        <v>72</v>
      </c>
      <c r="CM46">
        <f>VLOOKUP(CL46, [2]Tabelle1!$E:$M, 2, FALSE)</f>
        <v>6.5094482928797196E-5</v>
      </c>
      <c r="CN46">
        <f>VLOOKUP(CL46, [2]Tabelle1!$E:$M, 3, FALSE)</f>
        <v>2.47235803933617E-21</v>
      </c>
      <c r="CO46">
        <f>VLOOKUP(CL46, [2]Tabelle1!$E:$M, 4, FALSE)</f>
        <v>0</v>
      </c>
      <c r="CP46">
        <f>VLOOKUP(CL46, [2]Tabelle1!$E:$M, 5, FALSE)</f>
        <v>9.8912876553976299E-5</v>
      </c>
      <c r="CQ46">
        <f>VLOOKUP(CL46, [2]Tabelle1!$E:$M, 6, FALSE)</f>
        <v>6.5329107466709699E-6</v>
      </c>
      <c r="CR46" s="63">
        <f>VLOOKUP(CL46, [2]Tabelle1!$E:$O, 7, FALSE)</f>
        <v>0.38169567129933146</v>
      </c>
      <c r="CS46" s="63">
        <f>VLOOKUP(CL46, [2]Tabelle1!$E:$O, 8, FALSE)</f>
        <v>1.4497209579941828E-17</v>
      </c>
      <c r="CT46" s="63">
        <f>VLOOKUP(CL46, [2]Tabelle1!$E:$O, 9, FALSE)</f>
        <v>0</v>
      </c>
      <c r="CU46" s="63">
        <f>VLOOKUP(CL46, [2]Tabelle1!$E:$O, 10, FALSE)</f>
        <v>0.57999718436530656</v>
      </c>
      <c r="CV46" s="63">
        <f>VLOOKUP(CL46, [2]Tabelle1!$E:$O, 11, FALSE)</f>
        <v>3.830714433536201E-2</v>
      </c>
      <c r="CW46" s="147" t="s">
        <v>266</v>
      </c>
      <c r="CX46" t="e">
        <f>VLOOKUP(CW46, [2]Tabelle1!$E:$M, 2, FALSE)</f>
        <v>#N/A</v>
      </c>
      <c r="CY46" t="e">
        <f>VLOOKUP(CW46, [2]Tabelle1!$E:$M, 3, FALSE)</f>
        <v>#N/A</v>
      </c>
      <c r="CZ46" t="e">
        <f>VLOOKUP(CW46, [2]Tabelle1!$E:$M, 4, FALSE)</f>
        <v>#N/A</v>
      </c>
      <c r="DA46" t="e">
        <f>VLOOKUP(CW46, [2]Tabelle1!$E:$M, 5, FALSE)</f>
        <v>#N/A</v>
      </c>
      <c r="DB46" t="e">
        <f>VLOOKUP(CW46, [2]Tabelle1!$E:$M, 6, FALSE)</f>
        <v>#N/A</v>
      </c>
      <c r="DC46" s="149" t="e">
        <f>VLOOKUP(CW46, [2]Tabelle1!$E:$O, 2, FALSE)</f>
        <v>#N/A</v>
      </c>
      <c r="DD46" s="149" t="e">
        <f>VLOOKUP(CW46, [2]Tabelle1!$E:$O, 8, FALSE)</f>
        <v>#N/A</v>
      </c>
      <c r="DE46" s="149" t="e">
        <f>VLOOKUP(CW46, [2]Tabelle1!$E:$O, 9, FALSE)</f>
        <v>#N/A</v>
      </c>
      <c r="DF46" s="149" t="e">
        <f>VLOOKUP(CW46, [2]Tabelle1!$E:$O, 10, FALSE)</f>
        <v>#N/A</v>
      </c>
      <c r="DG46" s="149" t="e">
        <f>VLOOKUP(CW46, [2]Tabelle1!$E:$O, 11, FALSE)</f>
        <v>#N/A</v>
      </c>
      <c r="DH46" s="17">
        <v>3054</v>
      </c>
      <c r="DI46">
        <v>2024</v>
      </c>
      <c r="DJ46">
        <v>7</v>
      </c>
      <c r="DK46">
        <v>20</v>
      </c>
      <c r="DL46">
        <v>15</v>
      </c>
      <c r="DM46">
        <v>6</v>
      </c>
      <c r="DN46">
        <v>6</v>
      </c>
      <c r="DO46">
        <v>5.3000001907348633</v>
      </c>
      <c r="DR46">
        <v>287</v>
      </c>
      <c r="DS46" t="s">
        <v>225</v>
      </c>
      <c r="DT46">
        <v>3.0999999046325679</v>
      </c>
      <c r="DU46" s="39">
        <v>3.0999999046325679</v>
      </c>
      <c r="DV46" s="39">
        <v>4.3000001907348633</v>
      </c>
      <c r="DW46" s="39"/>
      <c r="DX46" s="209">
        <v>0</v>
      </c>
    </row>
    <row r="47" spans="1:128" ht="14.5" customHeight="1" x14ac:dyDescent="0.35">
      <c r="A47" t="s">
        <v>405</v>
      </c>
      <c r="B47" s="59">
        <v>1</v>
      </c>
      <c r="C47" s="203" t="s">
        <v>70</v>
      </c>
      <c r="D47" s="1" t="s">
        <v>77</v>
      </c>
      <c r="E47" s="1" t="s">
        <v>75</v>
      </c>
      <c r="F47" s="61" t="str">
        <f t="shared" si="7"/>
        <v>A</v>
      </c>
      <c r="G47" s="1">
        <v>20</v>
      </c>
      <c r="H47" s="14">
        <v>45493</v>
      </c>
      <c r="I47" s="106">
        <v>0.43384259259259261</v>
      </c>
      <c r="J47" s="123" t="s">
        <v>331</v>
      </c>
      <c r="K47" s="62">
        <f>VLOOKUP(C47,[1]TOC_240823_F3!$C:$J,8,FALSE)</f>
        <v>0.18049999999999999</v>
      </c>
      <c r="M47" s="159" t="str">
        <f t="shared" si="6"/>
        <v>H_HN01_1_BDOC_VM_A</v>
      </c>
      <c r="N47" s="33" t="e">
        <f>VLOOKUP(M47,[2]TOC_240828_Sophia!$C:$I,7,FALSE)</f>
        <v>#N/A</v>
      </c>
      <c r="R47" s="6">
        <f>VLOOKUP(C47,[1]TOC_240823_F3!$C:$O,13,FALSE)</f>
        <v>45527</v>
      </c>
      <c r="S47" s="40"/>
      <c r="V47" s="101">
        <v>45493</v>
      </c>
      <c r="W47" s="102">
        <v>0.53057870370370375</v>
      </c>
      <c r="X47" s="103" t="s">
        <v>66</v>
      </c>
      <c r="Y47" s="103" t="s">
        <v>65</v>
      </c>
      <c r="Z47" s="103">
        <v>-0.19</v>
      </c>
      <c r="AA47" s="103">
        <v>-0.12</v>
      </c>
      <c r="AB47" s="103">
        <v>34.4</v>
      </c>
      <c r="AC47" s="103">
        <v>3.44E-2</v>
      </c>
      <c r="AD47" s="103">
        <v>-0.73299999999999998</v>
      </c>
      <c r="AE47" s="103">
        <v>-1.36</v>
      </c>
      <c r="AF47" s="103">
        <v>-0.45</v>
      </c>
      <c r="AG47" s="103">
        <v>51.2</v>
      </c>
      <c r="AH47" s="103">
        <v>94.6</v>
      </c>
      <c r="AI47" s="103">
        <v>96.4</v>
      </c>
      <c r="AJ47" s="103">
        <v>11.1</v>
      </c>
      <c r="AK47" s="103">
        <v>211.4</v>
      </c>
      <c r="AL47" s="103">
        <v>-1.0429999999999999</v>
      </c>
      <c r="AM47" s="103">
        <v>0.02</v>
      </c>
      <c r="AN47" s="103">
        <v>2.0000000000000002E-5</v>
      </c>
      <c r="AO47" s="103">
        <v>50.3</v>
      </c>
      <c r="AP47" s="103">
        <v>5.0299999999999997E-2</v>
      </c>
      <c r="AQ47" s="103">
        <v>-0.9</v>
      </c>
      <c r="AR47" s="103">
        <v>0.37</v>
      </c>
      <c r="AS47" s="103">
        <v>33</v>
      </c>
      <c r="AT47" s="103">
        <v>3.3000000000000002E-2</v>
      </c>
      <c r="AU47" s="103">
        <v>20.71</v>
      </c>
      <c r="AV47" s="103">
        <v>0</v>
      </c>
      <c r="AW47" s="103">
        <v>1.1930000000000001</v>
      </c>
      <c r="AX47" s="103">
        <v>7.74</v>
      </c>
      <c r="AY47" s="103">
        <v>-69.400000000000006</v>
      </c>
      <c r="AZ47" s="103">
        <v>8.3810000000000002</v>
      </c>
      <c r="BA47" s="103">
        <v>-0.72899999999999998</v>
      </c>
      <c r="BB47" s="103">
        <v>5.3</v>
      </c>
      <c r="BC47" s="206" t="s">
        <v>69</v>
      </c>
      <c r="BD47" s="21" t="s">
        <v>70</v>
      </c>
      <c r="BE47" t="str">
        <f>VLOOKUP(BD47,[3]result_all!$E:$U,2,FALSE)</f>
        <v>NA</v>
      </c>
      <c r="BF47">
        <f>VLOOKUP(BD47,[3]result_all!$E:$U,3,FALSE)</f>
        <v>1.7734820000000001E-3</v>
      </c>
      <c r="BG47">
        <f>VLOOKUP(BD47,[3]result_all!$E:$U,4,FALSE)</f>
        <v>-5.5900000000000002E-20</v>
      </c>
      <c r="BH47">
        <f>VLOOKUP(BD47,[3]result_all!$E:$U,5,FALSE)</f>
        <v>0</v>
      </c>
      <c r="BI47">
        <f>VLOOKUP(BD47,[3]result_all!$E:$U,6,FALSE)</f>
        <v>-4.3400000000000002E-20</v>
      </c>
      <c r="BJ47">
        <f>VLOOKUP(BD47,[3]result_all!$E:$U,7,FALSE)</f>
        <v>4.9781570000000004E-3</v>
      </c>
      <c r="BK47">
        <f>VLOOKUP(BD47,[3]result_all!$E:$U,8,FALSE)</f>
        <v>0</v>
      </c>
      <c r="BL47" t="str">
        <f>VLOOKUP(BD47,[3]result_all!$E:$U,9,FALSE)</f>
        <v>NA</v>
      </c>
      <c r="BM47">
        <f>VLOOKUP(BD47,[3]result_all!$E:$U,10,FALSE)</f>
        <v>4.0393921349999999</v>
      </c>
      <c r="BN47">
        <f>VLOOKUP(BD47,[3]result_all!$E:$U,11,FALSE)</f>
        <v>3.2795390539999998</v>
      </c>
      <c r="BO47">
        <f>VLOOKUP(BD47,[3]result_all!$E:$U,12,FALSE)</f>
        <v>2.4708171210000001</v>
      </c>
      <c r="BP47">
        <f>VLOOKUP(BD47,[3]result_all!$E:$U,13,FALSE)</f>
        <v>-55</v>
      </c>
      <c r="BQ47">
        <f>VLOOKUP(BD47,[3]result_all!$E:$U,14,FALSE)</f>
        <v>3.9707680000000004E-3</v>
      </c>
      <c r="BR47">
        <f>VLOOKUP(BD47,[3]result_all!$E:$U,15,FALSE)</f>
        <v>1.2583403999999999E-2</v>
      </c>
      <c r="BS47">
        <f>VLOOKUP(BD47,[3]result_all!$E:$U,16,FALSE)</f>
        <v>1.0541903E-2</v>
      </c>
      <c r="BT47">
        <f>VLOOKUP(BD47,[3]result_all!$E:$U,17,FALSE)</f>
        <v>0.31555596299999999</v>
      </c>
      <c r="BU47" s="109" t="s">
        <v>267</v>
      </c>
      <c r="BV47" t="e">
        <f>VLOOKUP(BU47,[3]result_all!$E:$U,2,FALSE)</f>
        <v>#N/A</v>
      </c>
      <c r="BW47" t="e">
        <f>VLOOKUP(BU47,[3]result_all!$E:$U,3,FALSE)</f>
        <v>#N/A</v>
      </c>
      <c r="BX47" t="e">
        <f>VLOOKUP(BU47,[4]result_all!$C:$S,4,FALSE)</f>
        <v>#N/A</v>
      </c>
      <c r="BY47" t="e">
        <f>VLOOKUP(BU47,[4]result_all!$C:$S,5,FALSE)</f>
        <v>#N/A</v>
      </c>
      <c r="BZ47" t="e">
        <f>VLOOKUP(BU47,[4]result_all!$C:$S,6,FALSE)</f>
        <v>#N/A</v>
      </c>
      <c r="CA47" t="e">
        <f>VLOOKUP(BU47,[4]result_all!$C:$S,7,FALSE)</f>
        <v>#N/A</v>
      </c>
      <c r="CB47" t="e">
        <f>VLOOKUP(BU47,[4]result_all!$C:$S,8,FALSE)</f>
        <v>#N/A</v>
      </c>
      <c r="CC47" t="e">
        <f>VLOOKUP(BU47,[4]result_all!$C:$S,9,FALSE)</f>
        <v>#N/A</v>
      </c>
      <c r="CD47" t="e">
        <f>VLOOKUP(BU47,[4]result_all!$C:$S,10,FALSE)</f>
        <v>#N/A</v>
      </c>
      <c r="CE47" t="e">
        <f>VLOOKUP(BU47,[4]result_all!$C:$S,11,FALSE)</f>
        <v>#N/A</v>
      </c>
      <c r="CF47" t="e">
        <f>VLOOKUP(BU47,[4]result_all!$C:$S,12,FALSE)</f>
        <v>#N/A</v>
      </c>
      <c r="CG47" t="e">
        <f>VLOOKUP(BU47,[4]result_all!$C:$S,13,FALSE)</f>
        <v>#N/A</v>
      </c>
      <c r="CH47" t="e">
        <f>VLOOKUP(BU47,[4]result_all!$C:$S,14,FALSE)</f>
        <v>#N/A</v>
      </c>
      <c r="CI47" t="e">
        <f>VLOOKUP(BU47,[4]result_all!$C:$S,15,FALSE)</f>
        <v>#N/A</v>
      </c>
      <c r="CJ47" t="e">
        <f>VLOOKUP(BU47,[4]result_all!$C:$S,16,FALSE)</f>
        <v>#N/A</v>
      </c>
      <c r="CK47" t="e">
        <f>VLOOKUP(BU47,[4]result_all!$C:$S,17,FALSE)</f>
        <v>#N/A</v>
      </c>
      <c r="CL47" s="27" t="s">
        <v>70</v>
      </c>
      <c r="CM47">
        <f>VLOOKUP(CL47, [2]Tabelle1!$E:$M, 2, FALSE)</f>
        <v>1.71323818033528E-2</v>
      </c>
      <c r="CN47">
        <f>VLOOKUP(CL47, [2]Tabelle1!$E:$M, 3, FALSE)</f>
        <v>3.4853016801901802E-2</v>
      </c>
      <c r="CO47">
        <f>VLOOKUP(CL47, [2]Tabelle1!$E:$M, 4, FALSE)</f>
        <v>0</v>
      </c>
      <c r="CP47">
        <f>VLOOKUP(CL47, [2]Tabelle1!$E:$M, 5, FALSE)</f>
        <v>1.6731634621804901E-2</v>
      </c>
      <c r="CQ47">
        <f>VLOOKUP(CL47, [2]Tabelle1!$E:$M, 6, FALSE)</f>
        <v>0</v>
      </c>
      <c r="CR47" s="63">
        <f>VLOOKUP(CL47, [2]Tabelle1!$E:$O, 7, FALSE)</f>
        <v>0.24931783283982617</v>
      </c>
      <c r="CS47" s="63">
        <f>VLOOKUP(CL47, [2]Tabelle1!$E:$O, 8, FALSE)</f>
        <v>0.50719618070148775</v>
      </c>
      <c r="CT47" s="63">
        <f>VLOOKUP(CL47, [2]Tabelle1!$E:$O, 9, FALSE)</f>
        <v>0</v>
      </c>
      <c r="CU47" s="63">
        <f>VLOOKUP(CL47, [2]Tabelle1!$E:$O, 10, FALSE)</f>
        <v>0.24348598645868627</v>
      </c>
      <c r="CV47" s="63">
        <f>VLOOKUP(CL47, [2]Tabelle1!$E:$O, 11, FALSE)</f>
        <v>0</v>
      </c>
      <c r="CW47" s="147" t="s">
        <v>267</v>
      </c>
      <c r="CX47" t="e">
        <f>VLOOKUP(CW47, [2]Tabelle1!$E:$M, 2, FALSE)</f>
        <v>#N/A</v>
      </c>
      <c r="CY47" t="e">
        <f>VLOOKUP(CW47, [2]Tabelle1!$E:$M, 3, FALSE)</f>
        <v>#N/A</v>
      </c>
      <c r="CZ47" t="e">
        <f>VLOOKUP(CW47, [2]Tabelle1!$E:$M, 4, FALSE)</f>
        <v>#N/A</v>
      </c>
      <c r="DA47" t="e">
        <f>VLOOKUP(CW47, [2]Tabelle1!$E:$M, 5, FALSE)</f>
        <v>#N/A</v>
      </c>
      <c r="DB47" t="e">
        <f>VLOOKUP(CW47, [2]Tabelle1!$E:$M, 6, FALSE)</f>
        <v>#N/A</v>
      </c>
      <c r="DC47" s="149" t="e">
        <f>VLOOKUP(CW47, [2]Tabelle1!$E:$O, 2, FALSE)</f>
        <v>#N/A</v>
      </c>
      <c r="DD47" s="149" t="e">
        <f>VLOOKUP(CW47, [2]Tabelle1!$E:$O, 8, FALSE)</f>
        <v>#N/A</v>
      </c>
      <c r="DE47" s="149" t="e">
        <f>VLOOKUP(CW47, [2]Tabelle1!$E:$O, 9, FALSE)</f>
        <v>#N/A</v>
      </c>
      <c r="DF47" s="149" t="e">
        <f>VLOOKUP(CW47, [2]Tabelle1!$E:$O, 10, FALSE)</f>
        <v>#N/A</v>
      </c>
      <c r="DG47" s="149" t="e">
        <f>VLOOKUP(CW47, [2]Tabelle1!$E:$O, 11, FALSE)</f>
        <v>#N/A</v>
      </c>
      <c r="DH47" s="17">
        <v>3054</v>
      </c>
      <c r="DI47">
        <v>2024</v>
      </c>
      <c r="DJ47">
        <v>7</v>
      </c>
      <c r="DK47">
        <v>20</v>
      </c>
      <c r="DL47">
        <v>11</v>
      </c>
      <c r="DM47">
        <v>5.1999998092651367</v>
      </c>
      <c r="DN47">
        <v>5.5999999046325684</v>
      </c>
      <c r="DO47">
        <v>4.9000000953674316</v>
      </c>
      <c r="DR47">
        <v>295</v>
      </c>
      <c r="DS47" t="s">
        <v>225</v>
      </c>
      <c r="DT47">
        <v>2.9000000953674321</v>
      </c>
      <c r="DU47" s="39">
        <v>2.9000000953674321</v>
      </c>
      <c r="DV47" s="39">
        <v>3.7999999523162842</v>
      </c>
      <c r="DW47" s="39"/>
      <c r="DX47" s="209">
        <v>0</v>
      </c>
    </row>
    <row r="48" spans="1:128" x14ac:dyDescent="0.35">
      <c r="A48" t="s">
        <v>405</v>
      </c>
      <c r="B48" s="59">
        <v>1</v>
      </c>
      <c r="C48" s="203" t="s">
        <v>71</v>
      </c>
      <c r="D48" s="1" t="s">
        <v>77</v>
      </c>
      <c r="E48" s="1" t="s">
        <v>76</v>
      </c>
      <c r="F48" s="61" t="str">
        <f t="shared" si="7"/>
        <v>A</v>
      </c>
      <c r="G48" s="1">
        <v>20</v>
      </c>
      <c r="H48" s="14">
        <v>45493</v>
      </c>
      <c r="I48" s="106">
        <v>0.56168981481481484</v>
      </c>
      <c r="J48" s="123" t="s">
        <v>331</v>
      </c>
      <c r="K48" s="62">
        <f>VLOOKUP(C48,[1]TOC_240823_F3!$C:$J,8,FALSE)</f>
        <v>0.2772</v>
      </c>
      <c r="M48" s="159" t="str">
        <f t="shared" si="6"/>
        <v>H_HN01_1_BDOC_NM_A</v>
      </c>
      <c r="N48" s="33" t="e">
        <f>VLOOKUP(M48,[2]TOC_240828_Sophia!$C:$I,7,FALSE)</f>
        <v>#N/A</v>
      </c>
      <c r="R48" s="6">
        <f>VLOOKUP(C48,[1]TOC_240823_F3!$C:$O,13,FALSE)</f>
        <v>45527</v>
      </c>
      <c r="S48" s="40"/>
      <c r="V48" s="101">
        <v>45493</v>
      </c>
      <c r="W48" s="102">
        <v>0.6580555555555555</v>
      </c>
      <c r="X48" s="103" t="s">
        <v>66</v>
      </c>
      <c r="Y48" s="103" t="s">
        <v>65</v>
      </c>
      <c r="Z48" s="103">
        <v>-0.2</v>
      </c>
      <c r="AA48" s="103">
        <v>-0.15</v>
      </c>
      <c r="AB48" s="103">
        <v>35.1</v>
      </c>
      <c r="AC48" s="103">
        <v>3.5099999999999999E-2</v>
      </c>
      <c r="AD48" s="103">
        <v>-0.752</v>
      </c>
      <c r="AE48" s="103">
        <v>-1.55</v>
      </c>
      <c r="AF48" s="103">
        <v>-0.52</v>
      </c>
      <c r="AG48" s="103">
        <v>50.3</v>
      </c>
      <c r="AH48" s="103">
        <v>94</v>
      </c>
      <c r="AI48" s="103">
        <v>95.8</v>
      </c>
      <c r="AJ48" s="103">
        <v>10.64</v>
      </c>
      <c r="AK48" s="103">
        <v>249.6</v>
      </c>
      <c r="AL48" s="103">
        <v>-1.07</v>
      </c>
      <c r="AM48" s="103">
        <v>0.02</v>
      </c>
      <c r="AN48" s="103">
        <v>2.0000000000000002E-5</v>
      </c>
      <c r="AO48" s="103">
        <v>49.4</v>
      </c>
      <c r="AP48" s="103">
        <v>4.9399999999999999E-2</v>
      </c>
      <c r="AQ48" s="103">
        <v>-0.96</v>
      </c>
      <c r="AR48" s="103">
        <v>0.31</v>
      </c>
      <c r="AS48" s="103">
        <v>32</v>
      </c>
      <c r="AT48" s="103">
        <v>3.2000000000000001E-2</v>
      </c>
      <c r="AU48" s="103">
        <v>22.4</v>
      </c>
      <c r="AV48" s="103">
        <v>0</v>
      </c>
      <c r="AW48" s="103">
        <v>1.1930000000000001</v>
      </c>
      <c r="AX48" s="103">
        <v>7.91</v>
      </c>
      <c r="AY48" s="103">
        <v>-78.5</v>
      </c>
      <c r="AZ48" s="103">
        <v>9.875</v>
      </c>
      <c r="BA48" s="103">
        <v>-0.755</v>
      </c>
      <c r="BB48" s="103">
        <v>5.09</v>
      </c>
      <c r="BC48" s="206" t="s">
        <v>69</v>
      </c>
      <c r="BD48" s="21" t="s">
        <v>71</v>
      </c>
      <c r="BE48">
        <f>VLOOKUP(BD48,[3]result_all!$E:$U,2,FALSE)</f>
        <v>1</v>
      </c>
      <c r="BF48">
        <f>VLOOKUP(BD48,[3]result_all!$E:$U,3,FALSE)</f>
        <v>1.6002970000000001E-3</v>
      </c>
      <c r="BG48" t="str">
        <f>VLOOKUP(BD48,[3]result_all!$E:$U,4,FALSE)</f>
        <v>5.0821976835258e-20</v>
      </c>
      <c r="BH48">
        <f>VLOOKUP(BD48,[3]result_all!$E:$U,5,FALSE)</f>
        <v>0</v>
      </c>
      <c r="BI48" t="str">
        <f>VLOOKUP(BD48,[3]result_all!$E:$U,6,FALSE)</f>
        <v>4.55364912443917e-19</v>
      </c>
      <c r="BJ48">
        <f>VLOOKUP(BD48,[3]result_all!$E:$U,7,FALSE)</f>
        <v>3.0392119999999999E-3</v>
      </c>
      <c r="BK48">
        <f>VLOOKUP(BD48,[3]result_all!$E:$U,8,FALSE)</f>
        <v>1</v>
      </c>
      <c r="BL48" t="str">
        <f>VLOOKUP(BD48,[3]result_all!$E:$U,9,FALSE)</f>
        <v>NA</v>
      </c>
      <c r="BM48">
        <f>VLOOKUP(BD48,[3]result_all!$E:$U,10,FALSE)</f>
        <v>6.4691676420000004</v>
      </c>
      <c r="BN48">
        <f>VLOOKUP(BD48,[3]result_all!$E:$U,11,FALSE)</f>
        <v>4.511970313</v>
      </c>
      <c r="BO48">
        <f>VLOOKUP(BD48,[3]result_all!$E:$U,12,FALSE)</f>
        <v>3.0325977929999999</v>
      </c>
      <c r="BP48">
        <f>VLOOKUP(BD48,[3]result_all!$E:$U,13,FALSE)</f>
        <v>-3.3791469190000001</v>
      </c>
      <c r="BQ48">
        <f>VLOOKUP(BD48,[3]result_all!$E:$U,14,FALSE)</f>
        <v>8.6354569999999992E-3</v>
      </c>
      <c r="BR48">
        <f>VLOOKUP(BD48,[3]result_all!$E:$U,15,FALSE)</f>
        <v>1.1415249000000001E-2</v>
      </c>
      <c r="BS48">
        <f>VLOOKUP(BD48,[3]result_all!$E:$U,16,FALSE)</f>
        <v>1.1321223E-2</v>
      </c>
      <c r="BT48">
        <f>VLOOKUP(BD48,[3]result_all!$E:$U,17,FALSE)</f>
        <v>0.75648433299999995</v>
      </c>
      <c r="BU48" s="109" t="s">
        <v>268</v>
      </c>
      <c r="BV48" t="e">
        <f>VLOOKUP(BU48,[3]result_all!$E:$U,2,FALSE)</f>
        <v>#N/A</v>
      </c>
      <c r="BW48" t="e">
        <f>VLOOKUP(BU48,[3]result_all!$E:$U,3,FALSE)</f>
        <v>#N/A</v>
      </c>
      <c r="BX48" t="e">
        <f>VLOOKUP(BU48,[4]result_all!$C:$S,4,FALSE)</f>
        <v>#N/A</v>
      </c>
      <c r="BY48" t="e">
        <f>VLOOKUP(BU48,[4]result_all!$C:$S,5,FALSE)</f>
        <v>#N/A</v>
      </c>
      <c r="BZ48" t="e">
        <f>VLOOKUP(BU48,[4]result_all!$C:$S,6,FALSE)</f>
        <v>#N/A</v>
      </c>
      <c r="CA48" t="e">
        <f>VLOOKUP(BU48,[4]result_all!$C:$S,7,FALSE)</f>
        <v>#N/A</v>
      </c>
      <c r="CB48" t="e">
        <f>VLOOKUP(BU48,[4]result_all!$C:$S,8,FALSE)</f>
        <v>#N/A</v>
      </c>
      <c r="CC48" t="e">
        <f>VLOOKUP(BU48,[4]result_all!$C:$S,9,FALSE)</f>
        <v>#N/A</v>
      </c>
      <c r="CD48" t="e">
        <f>VLOOKUP(BU48,[4]result_all!$C:$S,10,FALSE)</f>
        <v>#N/A</v>
      </c>
      <c r="CE48" t="e">
        <f>VLOOKUP(BU48,[4]result_all!$C:$S,11,FALSE)</f>
        <v>#N/A</v>
      </c>
      <c r="CF48" t="e">
        <f>VLOOKUP(BU48,[4]result_all!$C:$S,12,FALSE)</f>
        <v>#N/A</v>
      </c>
      <c r="CG48" t="e">
        <f>VLOOKUP(BU48,[4]result_all!$C:$S,13,FALSE)</f>
        <v>#N/A</v>
      </c>
      <c r="CH48" t="e">
        <f>VLOOKUP(BU48,[4]result_all!$C:$S,14,FALSE)</f>
        <v>#N/A</v>
      </c>
      <c r="CI48" t="e">
        <f>VLOOKUP(BU48,[4]result_all!$C:$S,15,FALSE)</f>
        <v>#N/A</v>
      </c>
      <c r="CJ48" t="e">
        <f>VLOOKUP(BU48,[4]result_all!$C:$S,16,FALSE)</f>
        <v>#N/A</v>
      </c>
      <c r="CK48" t="e">
        <f>VLOOKUP(BU48,[4]result_all!$C:$S,17,FALSE)</f>
        <v>#N/A</v>
      </c>
      <c r="CL48" s="27" t="s">
        <v>71</v>
      </c>
      <c r="CM48">
        <f>VLOOKUP(CL48, [2]Tabelle1!$E:$M, 2, FALSE)</f>
        <v>2.81047800363417E-2</v>
      </c>
      <c r="CN48">
        <f>VLOOKUP(CL48, [2]Tabelle1!$E:$M, 3, FALSE)</f>
        <v>3.5681724707608803E-2</v>
      </c>
      <c r="CO48">
        <f>VLOOKUP(CL48, [2]Tabelle1!$E:$M, 4, FALSE)</f>
        <v>0</v>
      </c>
      <c r="CP48">
        <f>VLOOKUP(CL48, [2]Tabelle1!$E:$M, 5, FALSE)</f>
        <v>1.8240492152892199E-2</v>
      </c>
      <c r="CQ48">
        <f>VLOOKUP(CL48, [2]Tabelle1!$E:$M, 6, FALSE)</f>
        <v>8.02857944760666E-4</v>
      </c>
      <c r="CR48" s="63">
        <f>VLOOKUP(CL48, [2]Tabelle1!$E:$O, 7, FALSE)</f>
        <v>0.33930736797845229</v>
      </c>
      <c r="CS48" s="63">
        <f>VLOOKUP(CL48, [2]Tabelle1!$E:$O, 8, FALSE)</f>
        <v>0.43078337847921427</v>
      </c>
      <c r="CT48" s="63">
        <f>VLOOKUP(CL48, [2]Tabelle1!$E:$O, 9, FALSE)</f>
        <v>0</v>
      </c>
      <c r="CU48" s="63">
        <f>VLOOKUP(CL48, [2]Tabelle1!$E:$O, 10, FALSE)</f>
        <v>0.22021639646446001</v>
      </c>
      <c r="CV48" s="63">
        <f>VLOOKUP(CL48, [2]Tabelle1!$E:$O, 11, FALSE)</f>
        <v>9.6928570778734551E-3</v>
      </c>
      <c r="CW48" s="147" t="s">
        <v>268</v>
      </c>
      <c r="CX48" t="e">
        <f>VLOOKUP(CW48, [2]Tabelle1!$E:$M, 2, FALSE)</f>
        <v>#N/A</v>
      </c>
      <c r="CY48" t="e">
        <f>VLOOKUP(CW48, [2]Tabelle1!$E:$M, 3, FALSE)</f>
        <v>#N/A</v>
      </c>
      <c r="CZ48" t="e">
        <f>VLOOKUP(CW48, [2]Tabelle1!$E:$M, 4, FALSE)</f>
        <v>#N/A</v>
      </c>
      <c r="DA48" t="e">
        <f>VLOOKUP(CW48, [2]Tabelle1!$E:$M, 5, FALSE)</f>
        <v>#N/A</v>
      </c>
      <c r="DB48" t="e">
        <f>VLOOKUP(CW48, [2]Tabelle1!$E:$M, 6, FALSE)</f>
        <v>#N/A</v>
      </c>
      <c r="DC48" s="149" t="e">
        <f>VLOOKUP(CW48, [2]Tabelle1!$E:$O, 2, FALSE)</f>
        <v>#N/A</v>
      </c>
      <c r="DD48" s="149" t="e">
        <f>VLOOKUP(CW48, [2]Tabelle1!$E:$O, 8, FALSE)</f>
        <v>#N/A</v>
      </c>
      <c r="DE48" s="149" t="e">
        <f>VLOOKUP(CW48, [2]Tabelle1!$E:$O, 9, FALSE)</f>
        <v>#N/A</v>
      </c>
      <c r="DF48" s="149" t="e">
        <f>VLOOKUP(CW48, [2]Tabelle1!$E:$O, 10, FALSE)</f>
        <v>#N/A</v>
      </c>
      <c r="DG48" s="149" t="e">
        <f>VLOOKUP(CW48, [2]Tabelle1!$E:$O, 11, FALSE)</f>
        <v>#N/A</v>
      </c>
      <c r="DH48" s="17">
        <v>3054</v>
      </c>
      <c r="DI48">
        <v>2024</v>
      </c>
      <c r="DJ48">
        <v>7</v>
      </c>
      <c r="DK48">
        <v>20</v>
      </c>
      <c r="DL48">
        <v>14</v>
      </c>
      <c r="DM48">
        <v>5.5</v>
      </c>
      <c r="DN48">
        <v>6.0999999046325684</v>
      </c>
      <c r="DO48">
        <v>5.4000000953674316</v>
      </c>
      <c r="DR48">
        <v>282</v>
      </c>
      <c r="DS48" t="s">
        <v>225</v>
      </c>
      <c r="DT48">
        <v>2.7999999523162842</v>
      </c>
      <c r="DU48" s="39">
        <v>3.0999999046325679</v>
      </c>
      <c r="DV48" s="39">
        <v>4.0999999046325684</v>
      </c>
      <c r="DW48" s="39"/>
      <c r="DX48" s="209">
        <v>0</v>
      </c>
    </row>
    <row r="49" spans="1:128" s="107" customFormat="1" x14ac:dyDescent="0.35">
      <c r="A49" t="s">
        <v>405</v>
      </c>
      <c r="B49" s="59">
        <v>1</v>
      </c>
      <c r="C49" s="203" t="s">
        <v>364</v>
      </c>
      <c r="E49" s="200" t="s">
        <v>75</v>
      </c>
      <c r="F49" s="61" t="str">
        <f t="shared" si="7"/>
        <v>B</v>
      </c>
      <c r="G49" s="1">
        <v>20</v>
      </c>
      <c r="H49" s="14">
        <v>45493</v>
      </c>
      <c r="I49" s="106">
        <v>0.43384259259259261</v>
      </c>
      <c r="K49">
        <f>VLOOKUP(C49,[1]TOC_240823_F3!$C:$J,8,FALSE)</f>
        <v>0.18740000000000001</v>
      </c>
      <c r="M49" s="159" t="str">
        <f t="shared" si="6"/>
        <v>H_HN01_1_BDOC_VM_B</v>
      </c>
      <c r="N49" s="33" t="e">
        <f>VLOOKUP(M49,[2]TOC_240828_Sophia!$C:$I,7,FALSE)</f>
        <v>#N/A</v>
      </c>
      <c r="R49" s="6">
        <f>VLOOKUP(C49,[1]TOC_240823_F3!$C:$O,13,FALSE)</f>
        <v>45719</v>
      </c>
      <c r="S49" s="40"/>
      <c r="V49" s="101">
        <v>45493</v>
      </c>
      <c r="W49" s="102">
        <v>0.53057870370370375</v>
      </c>
      <c r="X49" s="103" t="s">
        <v>66</v>
      </c>
      <c r="Y49" s="103" t="s">
        <v>65</v>
      </c>
      <c r="Z49" s="103">
        <v>-0.19</v>
      </c>
      <c r="AA49" s="103">
        <v>-0.12</v>
      </c>
      <c r="AB49" s="103">
        <v>34.4</v>
      </c>
      <c r="AC49" s="103">
        <v>3.44E-2</v>
      </c>
      <c r="AD49" s="103">
        <v>-0.73299999999999998</v>
      </c>
      <c r="AE49" s="103">
        <v>-1.36</v>
      </c>
      <c r="AF49" s="103">
        <v>-0.45</v>
      </c>
      <c r="AG49" s="103">
        <v>51.2</v>
      </c>
      <c r="AH49" s="103">
        <v>94.6</v>
      </c>
      <c r="AI49" s="103">
        <v>96.4</v>
      </c>
      <c r="AJ49" s="103">
        <v>11.1</v>
      </c>
      <c r="AK49" s="103">
        <v>211.4</v>
      </c>
      <c r="AL49" s="103">
        <v>-1.0429999999999999</v>
      </c>
      <c r="AM49" s="103">
        <v>0.02</v>
      </c>
      <c r="AN49" s="103">
        <v>2.0000000000000002E-5</v>
      </c>
      <c r="AO49" s="103">
        <v>50.3</v>
      </c>
      <c r="AP49" s="103">
        <v>5.0299999999999997E-2</v>
      </c>
      <c r="AQ49" s="103">
        <v>-0.9</v>
      </c>
      <c r="AR49" s="103">
        <v>0.37</v>
      </c>
      <c r="AS49" s="103">
        <v>33</v>
      </c>
      <c r="AT49" s="103">
        <v>3.3000000000000002E-2</v>
      </c>
      <c r="AU49" s="103">
        <v>20.71</v>
      </c>
      <c r="AV49" s="103">
        <v>0</v>
      </c>
      <c r="AW49" s="103">
        <v>1.1930000000000001</v>
      </c>
      <c r="AX49" s="103">
        <v>7.74</v>
      </c>
      <c r="AY49" s="103">
        <v>-69.400000000000006</v>
      </c>
      <c r="AZ49" s="103">
        <v>8.3810000000000002</v>
      </c>
      <c r="BA49" s="103">
        <v>-0.72899999999999998</v>
      </c>
      <c r="BB49" s="103">
        <v>5.3</v>
      </c>
      <c r="BC49" s="206" t="s">
        <v>69</v>
      </c>
      <c r="BD49" s="21" t="s">
        <v>364</v>
      </c>
      <c r="BE49">
        <f>VLOOKUP(BD49,[3]result_all!$E:$U,2,FALSE)</f>
        <v>1</v>
      </c>
      <c r="BF49">
        <f>VLOOKUP(BD49,[3]result_all!$E:$U,3,FALSE)</f>
        <v>0</v>
      </c>
      <c r="BG49">
        <f>VLOOKUP(BD49,[3]result_all!$E:$U,4,FALSE)</f>
        <v>0</v>
      </c>
      <c r="BH49" t="str">
        <f>VLOOKUP(BD49,[3]result_all!$E:$U,5,FALSE)</f>
        <v>3.3881317890172e-21</v>
      </c>
      <c r="BI49">
        <f>VLOOKUP(BD49,[3]result_all!$E:$U,6,FALSE)</f>
        <v>-2.7099999999999999E-19</v>
      </c>
      <c r="BJ49" t="str">
        <f>VLOOKUP(BD49,[3]result_all!$E:$U,7,FALSE)</f>
        <v>2.43945488809238e-19</v>
      </c>
      <c r="BK49">
        <f>VLOOKUP(BD49,[3]result_all!$E:$U,8,FALSE)</f>
        <v>1</v>
      </c>
      <c r="BL49" t="str">
        <f>VLOOKUP(BD49,[3]result_all!$E:$U,9,FALSE)</f>
        <v>NA</v>
      </c>
      <c r="BM49">
        <f>VLOOKUP(BD49,[3]result_all!$E:$U,10,FALSE)</f>
        <v>6.3814501149999998</v>
      </c>
      <c r="BN49">
        <f>VLOOKUP(BD49,[3]result_all!$E:$U,11,FALSE)</f>
        <v>3.917684065</v>
      </c>
      <c r="BO49">
        <f>VLOOKUP(BD49,[3]result_all!$E:$U,12,FALSE)</f>
        <v>4.1095041319999996</v>
      </c>
      <c r="BP49">
        <f>VLOOKUP(BD49,[3]result_all!$E:$U,13,FALSE)</f>
        <v>-2.054545455</v>
      </c>
      <c r="BQ49">
        <f>VLOOKUP(BD49,[3]result_all!$E:$U,14,FALSE)</f>
        <v>1.2087903000000001E-2</v>
      </c>
      <c r="BR49">
        <f>VLOOKUP(BD49,[3]result_all!$E:$U,15,FALSE)</f>
        <v>1.4428241E-2</v>
      </c>
      <c r="BS49">
        <f>VLOOKUP(BD49,[3]result_all!$E:$U,16,FALSE)</f>
        <v>1.404497E-2</v>
      </c>
      <c r="BT49">
        <f>VLOOKUP(BD49,[3]result_all!$E:$U,17,FALSE)</f>
        <v>0.83779460699999997</v>
      </c>
      <c r="BU49" s="109" t="str">
        <f>CW49</f>
        <v>H_HN01_1_BDOC_VM_B</v>
      </c>
      <c r="BV49" t="e">
        <f>VLOOKUP(BU49,[3]result_all!$E:$U,2,FALSE)</f>
        <v>#N/A</v>
      </c>
      <c r="BW49" t="e">
        <f>VLOOKUP(BU49,[3]result_all!$E:$U,3,FALSE)</f>
        <v>#N/A</v>
      </c>
      <c r="BX49" t="e">
        <f>VLOOKUP(BU49,[4]result_all!$C:$S,4,FALSE)</f>
        <v>#N/A</v>
      </c>
      <c r="BY49" t="e">
        <f>VLOOKUP(BU49,[4]result_all!$C:$S,5,FALSE)</f>
        <v>#N/A</v>
      </c>
      <c r="BZ49" t="e">
        <f>VLOOKUP(BU49,[4]result_all!$C:$S,6,FALSE)</f>
        <v>#N/A</v>
      </c>
      <c r="CA49" t="e">
        <f>VLOOKUP(BU49,[4]result_all!$C:$S,7,FALSE)</f>
        <v>#N/A</v>
      </c>
      <c r="CB49" t="e">
        <f>VLOOKUP(BU49,[4]result_all!$C:$S,8,FALSE)</f>
        <v>#N/A</v>
      </c>
      <c r="CC49" t="e">
        <f>VLOOKUP(BU49,[4]result_all!$C:$S,9,FALSE)</f>
        <v>#N/A</v>
      </c>
      <c r="CD49" t="e">
        <f>VLOOKUP(BU49,[4]result_all!$C:$S,10,FALSE)</f>
        <v>#N/A</v>
      </c>
      <c r="CE49" t="e">
        <f>VLOOKUP(BU49,[4]result_all!$C:$S,11,FALSE)</f>
        <v>#N/A</v>
      </c>
      <c r="CF49" t="e">
        <f>VLOOKUP(BU49,[4]result_all!$C:$S,12,FALSE)</f>
        <v>#N/A</v>
      </c>
      <c r="CG49" t="e">
        <f>VLOOKUP(BU49,[4]result_all!$C:$S,13,FALSE)</f>
        <v>#N/A</v>
      </c>
      <c r="CH49" t="e">
        <f>VLOOKUP(BU49,[4]result_all!$C:$S,14,FALSE)</f>
        <v>#N/A</v>
      </c>
      <c r="CI49" t="e">
        <f>VLOOKUP(BU49,[4]result_all!$C:$S,15,FALSE)</f>
        <v>#N/A</v>
      </c>
      <c r="CJ49" t="e">
        <f>VLOOKUP(BU49,[4]result_all!$C:$S,16,FALSE)</f>
        <v>#N/A</v>
      </c>
      <c r="CK49" t="e">
        <f>VLOOKUP(BU49,[4]result_all!$C:$S,17,FALSE)</f>
        <v>#N/A</v>
      </c>
      <c r="CL49" s="27" t="s">
        <v>364</v>
      </c>
      <c r="CM49">
        <f>VLOOKUP(CL49, [2]Tabelle1!$E:$M, 2, FALSE)</f>
        <v>2.0569642635100099E-3</v>
      </c>
      <c r="CN49">
        <f>VLOOKUP(CL49, [2]Tabelle1!$E:$M, 3, FALSE)</f>
        <v>1.24322221378059E-2</v>
      </c>
      <c r="CO49">
        <f>VLOOKUP(CL49, [2]Tabelle1!$E:$M, 4, FALSE)</f>
        <v>0</v>
      </c>
      <c r="CP49">
        <f>VLOOKUP(CL49, [2]Tabelle1!$E:$M, 5, FALSE)</f>
        <v>6.08719238956209E-3</v>
      </c>
      <c r="CQ49">
        <f>VLOOKUP(CL49, [2]Tabelle1!$E:$M, 6, FALSE)</f>
        <v>2.1921267347802501E-3</v>
      </c>
      <c r="CR49" s="63">
        <f>VLOOKUP(CL49, [2]Tabelle1!$E:$O, 7, FALSE)</f>
        <v>9.0342524290493234E-2</v>
      </c>
      <c r="CS49" s="63">
        <f>VLOOKUP(CL49, [2]Tabelle1!$E:$O, 8, FALSE)</f>
        <v>0.54602714806186103</v>
      </c>
      <c r="CT49" s="63">
        <f>VLOOKUP(CL49, [2]Tabelle1!$E:$O, 9, FALSE)</f>
        <v>0</v>
      </c>
      <c r="CU49" s="63">
        <f>VLOOKUP(CL49, [2]Tabelle1!$E:$O, 10, FALSE)</f>
        <v>0.26735142465553219</v>
      </c>
      <c r="CV49" s="63">
        <f>VLOOKUP(CL49, [2]Tabelle1!$E:$O, 11, FALSE)</f>
        <v>9.627890299211346E-2</v>
      </c>
      <c r="CW49" s="27" t="s">
        <v>366</v>
      </c>
      <c r="CX49" t="e">
        <f>VLOOKUP(CW49, [2]Tabelle1!$E:$M, 2, FALSE)</f>
        <v>#N/A</v>
      </c>
      <c r="CY49" t="e">
        <f>VLOOKUP(CW49, [2]Tabelle1!$E:$M, 3, FALSE)</f>
        <v>#N/A</v>
      </c>
      <c r="CZ49" t="e">
        <f>VLOOKUP(CW49, [2]Tabelle1!$E:$M, 4, FALSE)</f>
        <v>#N/A</v>
      </c>
      <c r="DA49" t="e">
        <f>VLOOKUP(CW49, [2]Tabelle1!$E:$M, 5, FALSE)</f>
        <v>#N/A</v>
      </c>
      <c r="DB49" t="e">
        <f>VLOOKUP(CW49, [2]Tabelle1!$E:$M, 6, FALSE)</f>
        <v>#N/A</v>
      </c>
      <c r="DC49" s="149" t="e">
        <f>VLOOKUP(CW49, [2]Tabelle1!$E:$O, 2, FALSE)</f>
        <v>#N/A</v>
      </c>
      <c r="DD49" s="149" t="e">
        <f>VLOOKUP(CW49, [2]Tabelle1!$E:$O, 8, FALSE)</f>
        <v>#N/A</v>
      </c>
      <c r="DE49" s="149" t="e">
        <f>VLOOKUP(CW49, [2]Tabelle1!$E:$O, 9, FALSE)</f>
        <v>#N/A</v>
      </c>
      <c r="DF49" s="149" t="e">
        <f>VLOOKUP(CW49, [2]Tabelle1!$E:$O, 10, FALSE)</f>
        <v>#N/A</v>
      </c>
      <c r="DG49" s="149" t="e">
        <f>VLOOKUP(CW49, [2]Tabelle1!$E:$O, 11, FALSE)</f>
        <v>#N/A</v>
      </c>
      <c r="DH49" s="17">
        <v>3054</v>
      </c>
      <c r="DI49">
        <v>2024</v>
      </c>
      <c r="DJ49">
        <v>7</v>
      </c>
      <c r="DK49">
        <v>20</v>
      </c>
      <c r="DL49">
        <v>11</v>
      </c>
      <c r="DM49">
        <v>5.1999998092651367</v>
      </c>
      <c r="DN49">
        <v>5.5999999046325684</v>
      </c>
      <c r="DO49">
        <v>4.9000000953674316</v>
      </c>
      <c r="DP49"/>
      <c r="DQ49"/>
      <c r="DR49">
        <v>295</v>
      </c>
      <c r="DS49" t="s">
        <v>225</v>
      </c>
      <c r="DT49">
        <v>2.9000000953674321</v>
      </c>
      <c r="DU49" s="39">
        <v>2.9000000953674321</v>
      </c>
      <c r="DV49" s="39">
        <v>3.7999999523162842</v>
      </c>
      <c r="DW49" s="39"/>
      <c r="DX49" s="209">
        <v>0</v>
      </c>
    </row>
    <row r="50" spans="1:128" s="107" customFormat="1" x14ac:dyDescent="0.35">
      <c r="A50" t="s">
        <v>405</v>
      </c>
      <c r="B50" s="59">
        <v>1</v>
      </c>
      <c r="C50" s="203" t="s">
        <v>365</v>
      </c>
      <c r="E50" s="200" t="s">
        <v>76</v>
      </c>
      <c r="F50" s="61" t="str">
        <f t="shared" si="7"/>
        <v>B</v>
      </c>
      <c r="G50" s="1">
        <v>20</v>
      </c>
      <c r="H50" s="14">
        <v>45493</v>
      </c>
      <c r="I50" s="106">
        <v>0.56168981481481484</v>
      </c>
      <c r="K50">
        <f>VLOOKUP(C50,[1]TOC_240823_F3!$C:$J,8,FALSE)</f>
        <v>0.13239999999999999</v>
      </c>
      <c r="M50" s="159" t="str">
        <f t="shared" si="6"/>
        <v>H_HN01_1_BDOC_NM_B</v>
      </c>
      <c r="N50" s="33" t="e">
        <f>VLOOKUP(M50,[2]TOC_240828_Sophia!$C:$I,7,FALSE)</f>
        <v>#N/A</v>
      </c>
      <c r="R50" s="6">
        <f>VLOOKUP(C50,[1]TOC_240823_F3!$C:$O,13,FALSE)</f>
        <v>45720</v>
      </c>
      <c r="S50" s="40"/>
      <c r="V50" s="101">
        <v>45493</v>
      </c>
      <c r="W50" s="102">
        <v>0.6580555555555555</v>
      </c>
      <c r="X50" s="103" t="s">
        <v>66</v>
      </c>
      <c r="Y50" s="103" t="s">
        <v>65</v>
      </c>
      <c r="Z50" s="103">
        <v>-0.2</v>
      </c>
      <c r="AA50" s="103">
        <v>-0.15</v>
      </c>
      <c r="AB50" s="103">
        <v>35.1</v>
      </c>
      <c r="AC50" s="103">
        <v>3.5099999999999999E-2</v>
      </c>
      <c r="AD50" s="103">
        <v>-0.752</v>
      </c>
      <c r="AE50" s="103">
        <v>-1.55</v>
      </c>
      <c r="AF50" s="103">
        <v>-0.52</v>
      </c>
      <c r="AG50" s="103">
        <v>50.3</v>
      </c>
      <c r="AH50" s="103">
        <v>94</v>
      </c>
      <c r="AI50" s="103">
        <v>95.8</v>
      </c>
      <c r="AJ50" s="103">
        <v>10.64</v>
      </c>
      <c r="AK50" s="103">
        <v>249.6</v>
      </c>
      <c r="AL50" s="103">
        <v>-1.07</v>
      </c>
      <c r="AM50" s="103">
        <v>0.02</v>
      </c>
      <c r="AN50" s="103">
        <v>2.0000000000000002E-5</v>
      </c>
      <c r="AO50" s="103">
        <v>49.4</v>
      </c>
      <c r="AP50" s="103">
        <v>4.9399999999999999E-2</v>
      </c>
      <c r="AQ50" s="103">
        <v>-0.96</v>
      </c>
      <c r="AR50" s="103">
        <v>0.31</v>
      </c>
      <c r="AS50" s="103">
        <v>32</v>
      </c>
      <c r="AT50" s="103">
        <v>3.2000000000000001E-2</v>
      </c>
      <c r="AU50" s="103">
        <v>22.4</v>
      </c>
      <c r="AV50" s="103">
        <v>0</v>
      </c>
      <c r="AW50" s="103">
        <v>1.1930000000000001</v>
      </c>
      <c r="AX50" s="103">
        <v>7.91</v>
      </c>
      <c r="AY50" s="103">
        <v>-78.5</v>
      </c>
      <c r="AZ50" s="103">
        <v>9.875</v>
      </c>
      <c r="BA50" s="103">
        <v>-0.755</v>
      </c>
      <c r="BB50" s="103">
        <v>5.09</v>
      </c>
      <c r="BC50" s="206" t="s">
        <v>69</v>
      </c>
      <c r="BD50" s="21" t="s">
        <v>365</v>
      </c>
      <c r="BE50">
        <f>VLOOKUP(BD50,[3]result_all!$E:$U,2,FALSE)</f>
        <v>1</v>
      </c>
      <c r="BF50">
        <f>VLOOKUP(BD50,[3]result_all!$E:$U,3,FALSE)</f>
        <v>0</v>
      </c>
      <c r="BG50">
        <f>VLOOKUP(BD50,[3]result_all!$E:$U,4,FALSE)</f>
        <v>0</v>
      </c>
      <c r="BH50">
        <f>VLOOKUP(BD50,[3]result_all!$E:$U,5,FALSE)</f>
        <v>0</v>
      </c>
      <c r="BI50">
        <f>VLOOKUP(BD50,[3]result_all!$E:$U,6,FALSE)</f>
        <v>-1.69E-19</v>
      </c>
      <c r="BJ50" t="str">
        <f>VLOOKUP(BD50,[3]result_all!$E:$U,7,FALSE)</f>
        <v>7.86046575051991e-19</v>
      </c>
      <c r="BK50">
        <f>VLOOKUP(BD50,[3]result_all!$E:$U,8,FALSE)</f>
        <v>1</v>
      </c>
      <c r="BL50" t="str">
        <f>VLOOKUP(BD50,[3]result_all!$E:$U,9,FALSE)</f>
        <v>NA</v>
      </c>
      <c r="BM50">
        <f>VLOOKUP(BD50,[3]result_all!$E:$U,10,FALSE)</f>
        <v>12.42080187</v>
      </c>
      <c r="BN50">
        <f>VLOOKUP(BD50,[3]result_all!$E:$U,11,FALSE)</f>
        <v>7.1018303080000003</v>
      </c>
      <c r="BO50">
        <f>VLOOKUP(BD50,[3]result_all!$E:$U,12,FALSE)</f>
        <v>4.2201533409999996</v>
      </c>
      <c r="BP50">
        <f>VLOOKUP(BD50,[3]result_all!$E:$U,13,FALSE)</f>
        <v>-4.9433962259999999</v>
      </c>
      <c r="BQ50">
        <f>VLOOKUP(BD50,[3]result_all!$E:$U,14,FALSE)</f>
        <v>1.4519504000000001E-2</v>
      </c>
      <c r="BR50">
        <f>VLOOKUP(BD50,[3]result_all!$E:$U,15,FALSE)</f>
        <v>1.2486249E-2</v>
      </c>
      <c r="BS50">
        <f>VLOOKUP(BD50,[3]result_all!$E:$U,16,FALSE)</f>
        <v>1.3949451E-2</v>
      </c>
      <c r="BT50">
        <f>VLOOKUP(BD50,[3]result_all!$E:$U,17,FALSE)</f>
        <v>1.162839545</v>
      </c>
      <c r="BU50" s="109" t="str">
        <f t="shared" ref="BU50:BU63" si="9">CW50</f>
        <v>H_HN01_1_BDOC_NM_B</v>
      </c>
      <c r="BV50" t="e">
        <f>VLOOKUP(BU50,[3]result_all!$E:$U,2,FALSE)</f>
        <v>#N/A</v>
      </c>
      <c r="BW50" t="e">
        <f>VLOOKUP(BU50,[3]result_all!$E:$U,3,FALSE)</f>
        <v>#N/A</v>
      </c>
      <c r="BX50" t="e">
        <f>VLOOKUP(BU50,[4]result_all!$C:$S,4,FALSE)</f>
        <v>#N/A</v>
      </c>
      <c r="BY50" t="e">
        <f>VLOOKUP(BU50,[4]result_all!$C:$S,5,FALSE)</f>
        <v>#N/A</v>
      </c>
      <c r="BZ50" t="e">
        <f>VLOOKUP(BU50,[4]result_all!$C:$S,6,FALSE)</f>
        <v>#N/A</v>
      </c>
      <c r="CA50" t="e">
        <f>VLOOKUP(BU50,[4]result_all!$C:$S,7,FALSE)</f>
        <v>#N/A</v>
      </c>
      <c r="CB50" t="e">
        <f>VLOOKUP(BU50,[4]result_all!$C:$S,8,FALSE)</f>
        <v>#N/A</v>
      </c>
      <c r="CC50" t="e">
        <f>VLOOKUP(BU50,[4]result_all!$C:$S,9,FALSE)</f>
        <v>#N/A</v>
      </c>
      <c r="CD50" t="e">
        <f>VLOOKUP(BU50,[4]result_all!$C:$S,10,FALSE)</f>
        <v>#N/A</v>
      </c>
      <c r="CE50" t="e">
        <f>VLOOKUP(BU50,[4]result_all!$C:$S,11,FALSE)</f>
        <v>#N/A</v>
      </c>
      <c r="CF50" t="e">
        <f>VLOOKUP(BU50,[4]result_all!$C:$S,12,FALSE)</f>
        <v>#N/A</v>
      </c>
      <c r="CG50" t="e">
        <f>VLOOKUP(BU50,[4]result_all!$C:$S,13,FALSE)</f>
        <v>#N/A</v>
      </c>
      <c r="CH50" t="e">
        <f>VLOOKUP(BU50,[4]result_all!$C:$S,14,FALSE)</f>
        <v>#N/A</v>
      </c>
      <c r="CI50" t="e">
        <f>VLOOKUP(BU50,[4]result_all!$C:$S,15,FALSE)</f>
        <v>#N/A</v>
      </c>
      <c r="CJ50" t="e">
        <f>VLOOKUP(BU50,[4]result_all!$C:$S,16,FALSE)</f>
        <v>#N/A</v>
      </c>
      <c r="CK50" t="e">
        <f>VLOOKUP(BU50,[4]result_all!$C:$S,17,FALSE)</f>
        <v>#N/A</v>
      </c>
      <c r="CL50" s="27" t="s">
        <v>365</v>
      </c>
      <c r="CM50">
        <f>VLOOKUP(CL50, [2]Tabelle1!$E:$M, 2, FALSE)</f>
        <v>8.2061177217146702E-4</v>
      </c>
      <c r="CN50">
        <f>VLOOKUP(CL50, [2]Tabelle1!$E:$M, 3, FALSE)</f>
        <v>3.6585931563131698E-3</v>
      </c>
      <c r="CO50">
        <f>VLOOKUP(CL50, [2]Tabelle1!$E:$M, 4, FALSE)</f>
        <v>2.6909145869654501E-20</v>
      </c>
      <c r="CP50">
        <f>VLOOKUP(CL50, [2]Tabelle1!$E:$M, 5, FALSE)</f>
        <v>3.7482882747876299E-3</v>
      </c>
      <c r="CQ50">
        <f>VLOOKUP(CL50, [2]Tabelle1!$E:$M, 6, FALSE)</f>
        <v>0</v>
      </c>
      <c r="CR50" s="63">
        <f>VLOOKUP(CL50, [2]Tabelle1!$E:$O, 7, FALSE)</f>
        <v>9.9740194479296634E-2</v>
      </c>
      <c r="CS50" s="63">
        <f>VLOOKUP(CL50, [2]Tabelle1!$E:$O, 8, FALSE)</f>
        <v>0.44467896428745296</v>
      </c>
      <c r="CT50" s="63">
        <f>VLOOKUP(CL50, [2]Tabelle1!$E:$O, 9, FALSE)</f>
        <v>3.2706372651820735E-18</v>
      </c>
      <c r="CU50" s="63">
        <f>VLOOKUP(CL50, [2]Tabelle1!$E:$O, 10, FALSE)</f>
        <v>0.45558084123325054</v>
      </c>
      <c r="CV50" s="63">
        <f>VLOOKUP(CL50, [2]Tabelle1!$E:$O, 11, FALSE)</f>
        <v>0</v>
      </c>
      <c r="CW50" s="27" t="s">
        <v>367</v>
      </c>
      <c r="CX50" t="e">
        <f>VLOOKUP(CW50, [2]Tabelle1!$E:$M, 2, FALSE)</f>
        <v>#N/A</v>
      </c>
      <c r="CY50" t="e">
        <f>VLOOKUP(CW50, [2]Tabelle1!$E:$M, 3, FALSE)</f>
        <v>#N/A</v>
      </c>
      <c r="CZ50" t="e">
        <f>VLOOKUP(CW50, [2]Tabelle1!$E:$M, 4, FALSE)</f>
        <v>#N/A</v>
      </c>
      <c r="DA50" t="e">
        <f>VLOOKUP(CW50, [2]Tabelle1!$E:$M, 5, FALSE)</f>
        <v>#N/A</v>
      </c>
      <c r="DB50" t="e">
        <f>VLOOKUP(CW50, [2]Tabelle1!$E:$M, 6, FALSE)</f>
        <v>#N/A</v>
      </c>
      <c r="DC50" s="149" t="e">
        <f>VLOOKUP(CW50, [2]Tabelle1!$E:$O, 2, FALSE)</f>
        <v>#N/A</v>
      </c>
      <c r="DD50" s="149" t="e">
        <f>VLOOKUP(CW50, [2]Tabelle1!$E:$O, 8, FALSE)</f>
        <v>#N/A</v>
      </c>
      <c r="DE50" s="149" t="e">
        <f>VLOOKUP(CW50, [2]Tabelle1!$E:$O, 9, FALSE)</f>
        <v>#N/A</v>
      </c>
      <c r="DF50" s="149" t="e">
        <f>VLOOKUP(CW50, [2]Tabelle1!$E:$O, 10, FALSE)</f>
        <v>#N/A</v>
      </c>
      <c r="DG50" s="149" t="e">
        <f>VLOOKUP(CW50, [2]Tabelle1!$E:$O, 11, FALSE)</f>
        <v>#N/A</v>
      </c>
      <c r="DH50" s="17">
        <v>3054</v>
      </c>
      <c r="DI50">
        <v>2024</v>
      </c>
      <c r="DJ50">
        <v>7</v>
      </c>
      <c r="DK50">
        <v>20</v>
      </c>
      <c r="DL50">
        <v>14</v>
      </c>
      <c r="DM50">
        <v>5.5</v>
      </c>
      <c r="DN50">
        <v>6.0999999046325684</v>
      </c>
      <c r="DO50">
        <v>5.4000000953674316</v>
      </c>
      <c r="DP50"/>
      <c r="DQ50"/>
      <c r="DR50">
        <v>282</v>
      </c>
      <c r="DS50" t="s">
        <v>225</v>
      </c>
      <c r="DT50">
        <v>2.7999999523162842</v>
      </c>
      <c r="DU50" s="39">
        <v>3.0999999046325679</v>
      </c>
      <c r="DV50" s="39">
        <v>4.0999999046325684</v>
      </c>
      <c r="DW50" s="39"/>
      <c r="DX50" s="209">
        <v>0</v>
      </c>
    </row>
    <row r="51" spans="1:128" x14ac:dyDescent="0.35">
      <c r="A51" t="s">
        <v>404</v>
      </c>
      <c r="B51" s="59">
        <v>1</v>
      </c>
      <c r="C51" s="204" t="s">
        <v>368</v>
      </c>
      <c r="E51" s="1" t="s">
        <v>76</v>
      </c>
      <c r="F51" s="61" t="str">
        <f t="shared" si="7"/>
        <v>A</v>
      </c>
      <c r="G51" s="200">
        <v>27</v>
      </c>
      <c r="H51" s="201">
        <v>45500</v>
      </c>
      <c r="I51" s="202">
        <v>0.72395833333333337</v>
      </c>
      <c r="K51">
        <f>VLOOKUP(C51,[1]TOC_240823_F3!$C:$J,8,FALSE)</f>
        <v>0.29499999999999998</v>
      </c>
      <c r="M51" s="159" t="str">
        <f t="shared" si="6"/>
        <v>H_HF01_1_BDOC_NM_A</v>
      </c>
      <c r="N51" s="33" t="e">
        <f>VLOOKUP(M51,[2]TOC_240828_Sophia!$C:$I,7,FALSE)</f>
        <v>#N/A</v>
      </c>
      <c r="R51" s="6">
        <f>VLOOKUP(C51,[1]TOC_240823_F3!$C:$O,13,FALSE)</f>
        <v>45527</v>
      </c>
      <c r="S51" s="40"/>
      <c r="V51" s="11">
        <v>45500</v>
      </c>
      <c r="W51" s="12">
        <v>0.82071759259259258</v>
      </c>
      <c r="X51" s="13">
        <v>0</v>
      </c>
      <c r="Y51" s="13" t="s">
        <v>65</v>
      </c>
      <c r="Z51" s="13">
        <v>-0.12</v>
      </c>
      <c r="AA51" s="13">
        <v>0.15</v>
      </c>
      <c r="AB51" s="13">
        <v>46.4</v>
      </c>
      <c r="AC51" s="89">
        <v>4.6399999999999997E-2</v>
      </c>
      <c r="AD51" s="13">
        <v>-0.20699999999999999</v>
      </c>
      <c r="AE51" s="13">
        <v>-0.41</v>
      </c>
      <c r="AF51" s="13">
        <v>-0.14000000000000001</v>
      </c>
      <c r="AG51" s="13">
        <v>67.2</v>
      </c>
      <c r="AH51" s="13">
        <v>96.8</v>
      </c>
      <c r="AI51" s="13">
        <v>98.7</v>
      </c>
      <c r="AJ51" s="13">
        <v>11.06</v>
      </c>
      <c r="AK51" s="13">
        <v>262.3</v>
      </c>
      <c r="AL51" s="13">
        <v>-0.29399999999999998</v>
      </c>
      <c r="AM51" s="13">
        <v>0.03</v>
      </c>
      <c r="AN51" s="89">
        <v>3.0000000000000001E-5</v>
      </c>
      <c r="AO51" s="13">
        <v>66</v>
      </c>
      <c r="AP51" s="89">
        <v>6.6000000000000003E-2</v>
      </c>
      <c r="AQ51" s="13">
        <v>-0.79</v>
      </c>
      <c r="AR51" s="13">
        <v>0.48</v>
      </c>
      <c r="AS51" s="13">
        <v>43</v>
      </c>
      <c r="AT51" s="89">
        <v>4.2999999999999997E-2</v>
      </c>
      <c r="AU51" s="13">
        <v>93.27</v>
      </c>
      <c r="AV51" s="13">
        <v>0</v>
      </c>
      <c r="AW51" s="80">
        <v>1.1919999999999999</v>
      </c>
      <c r="AX51" s="13">
        <v>7.45</v>
      </c>
      <c r="AY51" s="13">
        <v>-54.4</v>
      </c>
      <c r="AZ51" s="80">
        <v>9.4659999999999993</v>
      </c>
      <c r="BA51" s="13">
        <v>-0.23100000000000001</v>
      </c>
      <c r="BB51" s="13">
        <v>5.2</v>
      </c>
      <c r="BC51" s="13"/>
      <c r="BD51" s="21" t="str">
        <f>CL51</f>
        <v>H_HF01_1_DOC_NM_A</v>
      </c>
      <c r="BE51">
        <f>VLOOKUP(BD51,[3]result_all!$E:$U,2,FALSE)</f>
        <v>0</v>
      </c>
      <c r="BF51">
        <f>VLOOKUP(BD51,[3]result_all!$E:$U,3,FALSE)</f>
        <v>2.74376E-4</v>
      </c>
      <c r="BG51" t="str">
        <f>VLOOKUP(BD51,[3]result_all!$E:$U,4,FALSE)</f>
        <v>8.470329472543e-22</v>
      </c>
      <c r="BH51">
        <f>VLOOKUP(BD51,[3]result_all!$E:$U,5,FALSE)</f>
        <v>-6.7800000000000003E-21</v>
      </c>
      <c r="BI51">
        <f>VLOOKUP(BD51,[3]result_all!$E:$U,6,FALSE)</f>
        <v>5.5575650000000004E-3</v>
      </c>
      <c r="BJ51">
        <f>VLOOKUP(BD51,[3]result_all!$E:$U,7,FALSE)</f>
        <v>2.1900300000000001E-2</v>
      </c>
      <c r="BK51">
        <f>VLOOKUP(BD51,[3]result_all!$E:$U,8,FALSE)</f>
        <v>4.6943551279999998</v>
      </c>
      <c r="BL51" t="str">
        <f>VLOOKUP(BD51,[3]result_all!$E:$U,9,FALSE)</f>
        <v>NA</v>
      </c>
      <c r="BM51">
        <f>VLOOKUP(BD51,[3]result_all!$E:$U,10,FALSE)</f>
        <v>5.0295037249999996</v>
      </c>
      <c r="BN51">
        <f>VLOOKUP(BD51,[3]result_all!$E:$U,11,FALSE)</f>
        <v>3.947288731</v>
      </c>
      <c r="BO51">
        <f>VLOOKUP(BD51,[3]result_all!$E:$U,12,FALSE)</f>
        <v>2.3481481479999999</v>
      </c>
      <c r="BP51">
        <f>VLOOKUP(BD51,[3]result_all!$E:$U,13,FALSE)</f>
        <v>-5.3396226420000001</v>
      </c>
      <c r="BQ51">
        <f>VLOOKUP(BD51,[3]result_all!$E:$U,14,FALSE)</f>
        <v>5.3040639999999998E-3</v>
      </c>
      <c r="BR51">
        <f>VLOOKUP(BD51,[3]result_all!$E:$U,15,FALSE)</f>
        <v>1.0535915E-2</v>
      </c>
      <c r="BS51">
        <f>VLOOKUP(BD51,[3]result_all!$E:$U,16,FALSE)</f>
        <v>9.5886789999999993E-3</v>
      </c>
      <c r="BT51">
        <f>VLOOKUP(BD51,[3]result_all!$E:$U,17,FALSE)</f>
        <v>0.503426924</v>
      </c>
      <c r="BU51" s="109" t="str">
        <f t="shared" si="9"/>
        <v>H_HF01_1_BDOC_NM_A</v>
      </c>
      <c r="BV51" t="e">
        <f>VLOOKUP(BU51,[3]result_all!$E:$U,2,FALSE)</f>
        <v>#N/A</v>
      </c>
      <c r="BW51" t="e">
        <f>VLOOKUP(BU51,[3]result_all!$E:$U,3,FALSE)</f>
        <v>#N/A</v>
      </c>
      <c r="BX51" t="e">
        <f>VLOOKUP(BU51,[4]result_all!$C:$S,4,FALSE)</f>
        <v>#N/A</v>
      </c>
      <c r="BY51" t="e">
        <f>VLOOKUP(BU51,[4]result_all!$C:$S,5,FALSE)</f>
        <v>#N/A</v>
      </c>
      <c r="BZ51" t="e">
        <f>VLOOKUP(BU51,[4]result_all!$C:$S,6,FALSE)</f>
        <v>#N/A</v>
      </c>
      <c r="CA51" t="e">
        <f>VLOOKUP(BU51,[4]result_all!$C:$S,7,FALSE)</f>
        <v>#N/A</v>
      </c>
      <c r="CB51" t="e">
        <f>VLOOKUP(BU51,[4]result_all!$C:$S,8,FALSE)</f>
        <v>#N/A</v>
      </c>
      <c r="CC51" t="e">
        <f>VLOOKUP(BU51,[4]result_all!$C:$S,9,FALSE)</f>
        <v>#N/A</v>
      </c>
      <c r="CD51" t="e">
        <f>VLOOKUP(BU51,[4]result_all!$C:$S,10,FALSE)</f>
        <v>#N/A</v>
      </c>
      <c r="CE51" t="e">
        <f>VLOOKUP(BU51,[4]result_all!$C:$S,11,FALSE)</f>
        <v>#N/A</v>
      </c>
      <c r="CF51" t="e">
        <f>VLOOKUP(BU51,[4]result_all!$C:$S,12,FALSE)</f>
        <v>#N/A</v>
      </c>
      <c r="CG51" t="e">
        <f>VLOOKUP(BU51,[4]result_all!$C:$S,13,FALSE)</f>
        <v>#N/A</v>
      </c>
      <c r="CH51" t="e">
        <f>VLOOKUP(BU51,[4]result_all!$C:$S,14,FALSE)</f>
        <v>#N/A</v>
      </c>
      <c r="CI51" t="e">
        <f>VLOOKUP(BU51,[4]result_all!$C:$S,15,FALSE)</f>
        <v>#N/A</v>
      </c>
      <c r="CJ51" t="e">
        <f>VLOOKUP(BU51,[4]result_all!$C:$S,16,FALSE)</f>
        <v>#N/A</v>
      </c>
      <c r="CK51" t="e">
        <f>VLOOKUP(BU51,[4]result_all!$C:$S,17,FALSE)</f>
        <v>#N/A</v>
      </c>
      <c r="CL51" s="27" t="s">
        <v>368</v>
      </c>
      <c r="CM51">
        <f>VLOOKUP(CL51, [2]Tabelle1!$E:$M, 2, FALSE)</f>
        <v>1.9367558531651601E-2</v>
      </c>
      <c r="CN51">
        <f>VLOOKUP(CL51, [2]Tabelle1!$E:$M, 3, FALSE)</f>
        <v>2.97179620287766E-2</v>
      </c>
      <c r="CO51">
        <f>VLOOKUP(CL51, [2]Tabelle1!$E:$M, 4, FALSE)</f>
        <v>0</v>
      </c>
      <c r="CP51">
        <f>VLOOKUP(CL51, [2]Tabelle1!$E:$M, 5, FALSE)</f>
        <v>2.1525863489203101E-2</v>
      </c>
      <c r="CQ51">
        <f>VLOOKUP(CL51, [2]Tabelle1!$E:$M, 6, FALSE)</f>
        <v>0</v>
      </c>
      <c r="CR51" s="63">
        <f>VLOOKUP(CL51, [2]Tabelle1!$E:$O, 7, FALSE)</f>
        <v>0.27428379704381012</v>
      </c>
      <c r="CS51" s="63">
        <f>VLOOKUP(CL51, [2]Tabelle1!$E:$O, 8, FALSE)</f>
        <v>0.42086644283715574</v>
      </c>
      <c r="CT51" s="63">
        <f>VLOOKUP(CL51, [2]Tabelle1!$E:$O, 9, FALSE)</f>
        <v>0</v>
      </c>
      <c r="CU51" s="63">
        <f>VLOOKUP(CL51, [2]Tabelle1!$E:$O, 10, FALSE)</f>
        <v>0.30484976011903425</v>
      </c>
      <c r="CV51" s="63">
        <f>VLOOKUP(CL51, [2]Tabelle1!$E:$O, 11, FALSE)</f>
        <v>0</v>
      </c>
      <c r="CW51" s="27" t="s">
        <v>375</v>
      </c>
      <c r="CX51" t="e">
        <f>VLOOKUP(CW51, [2]Tabelle1!$E:$M, 2, FALSE)</f>
        <v>#N/A</v>
      </c>
      <c r="CY51" t="e">
        <f>VLOOKUP(CW51, [2]Tabelle1!$E:$M, 3, FALSE)</f>
        <v>#N/A</v>
      </c>
      <c r="CZ51" t="e">
        <f>VLOOKUP(CW51, [2]Tabelle1!$E:$M, 4, FALSE)</f>
        <v>#N/A</v>
      </c>
      <c r="DA51" t="e">
        <f>VLOOKUP(CW51, [2]Tabelle1!$E:$M, 5, FALSE)</f>
        <v>#N/A</v>
      </c>
      <c r="DB51" t="e">
        <f>VLOOKUP(CW51, [2]Tabelle1!$E:$M, 6, FALSE)</f>
        <v>#N/A</v>
      </c>
      <c r="DC51" s="149" t="e">
        <f>VLOOKUP(CW51, [2]Tabelle1!$E:$O, 2, FALSE)</f>
        <v>#N/A</v>
      </c>
      <c r="DD51" s="149" t="e">
        <f>VLOOKUP(CW51, [2]Tabelle1!$E:$O, 8, FALSE)</f>
        <v>#N/A</v>
      </c>
      <c r="DE51" s="149" t="e">
        <f>VLOOKUP(CW51, [2]Tabelle1!$E:$O, 9, FALSE)</f>
        <v>#N/A</v>
      </c>
      <c r="DF51" s="149" t="e">
        <f>VLOOKUP(CW51, [2]Tabelle1!$E:$O, 10, FALSE)</f>
        <v>#N/A</v>
      </c>
      <c r="DG51" s="149" t="e">
        <f>VLOOKUP(CW51, [2]Tabelle1!$E:$O, 11, FALSE)</f>
        <v>#N/A</v>
      </c>
      <c r="DH51" s="17">
        <v>3054</v>
      </c>
      <c r="DI51">
        <v>2024</v>
      </c>
      <c r="DJ51">
        <v>7</v>
      </c>
      <c r="DK51">
        <v>27</v>
      </c>
      <c r="DL51">
        <v>18</v>
      </c>
      <c r="DM51">
        <v>10.19999980926514</v>
      </c>
      <c r="DN51">
        <v>10.19999980926514</v>
      </c>
      <c r="DO51">
        <v>9.3000001907348633</v>
      </c>
      <c r="DR51">
        <v>207</v>
      </c>
      <c r="DS51" t="s">
        <v>231</v>
      </c>
      <c r="DT51">
        <v>5.1999998092651367</v>
      </c>
      <c r="DU51" s="39">
        <v>5.5999999046325684</v>
      </c>
      <c r="DV51" s="39">
        <v>6.6999998092651367</v>
      </c>
      <c r="DW51" s="39"/>
      <c r="DX51" s="209">
        <v>0</v>
      </c>
    </row>
    <row r="52" spans="1:128" x14ac:dyDescent="0.35">
      <c r="A52" t="s">
        <v>404</v>
      </c>
      <c r="B52" s="59">
        <v>1</v>
      </c>
      <c r="C52" s="204" t="s">
        <v>369</v>
      </c>
      <c r="E52" s="1" t="s">
        <v>76</v>
      </c>
      <c r="F52" s="61" t="str">
        <f t="shared" si="7"/>
        <v>B</v>
      </c>
      <c r="G52" s="200">
        <v>27</v>
      </c>
      <c r="H52" s="201">
        <v>45500</v>
      </c>
      <c r="I52" s="202">
        <v>0.72395833333333337</v>
      </c>
      <c r="K52">
        <f>VLOOKUP(C52,[1]TOC_240823_F3!$C:$J,8,FALSE)</f>
        <v>0.26240000000000002</v>
      </c>
      <c r="M52" s="159" t="str">
        <f t="shared" si="6"/>
        <v>H_HF01_1_BDOC_NM_B</v>
      </c>
      <c r="N52" s="33" t="e">
        <f>VLOOKUP(M52,[2]TOC_240828_Sophia!$C:$I,7,FALSE)</f>
        <v>#N/A</v>
      </c>
      <c r="R52" s="6">
        <f>VLOOKUP(C52,[1]TOC_240823_F3!$C:$O,13,FALSE)</f>
        <v>45720</v>
      </c>
      <c r="S52" s="40"/>
      <c r="V52" s="11">
        <v>45500</v>
      </c>
      <c r="W52" s="12">
        <v>0.82071759259259258</v>
      </c>
      <c r="X52" s="13">
        <v>0</v>
      </c>
      <c r="Y52" s="13" t="s">
        <v>65</v>
      </c>
      <c r="Z52" s="13">
        <v>-0.12</v>
      </c>
      <c r="AA52" s="13">
        <v>0.15</v>
      </c>
      <c r="AB52" s="13">
        <v>46.4</v>
      </c>
      <c r="AC52" s="89">
        <v>4.6399999999999997E-2</v>
      </c>
      <c r="AD52" s="13">
        <v>-0.20699999999999999</v>
      </c>
      <c r="AE52" s="13">
        <v>-0.41</v>
      </c>
      <c r="AF52" s="13">
        <v>-0.14000000000000001</v>
      </c>
      <c r="AG52" s="13">
        <v>67.2</v>
      </c>
      <c r="AH52" s="13">
        <v>96.8</v>
      </c>
      <c r="AI52" s="13">
        <v>98.7</v>
      </c>
      <c r="AJ52" s="13">
        <v>11.06</v>
      </c>
      <c r="AK52" s="13">
        <v>262.3</v>
      </c>
      <c r="AL52" s="13">
        <v>-0.29399999999999998</v>
      </c>
      <c r="AM52" s="13">
        <v>0.03</v>
      </c>
      <c r="AN52" s="89">
        <v>3.0000000000000001E-5</v>
      </c>
      <c r="AO52" s="13">
        <v>66</v>
      </c>
      <c r="AP52" s="89">
        <v>6.6000000000000003E-2</v>
      </c>
      <c r="AQ52" s="13">
        <v>-0.79</v>
      </c>
      <c r="AR52" s="13">
        <v>0.48</v>
      </c>
      <c r="AS52" s="13">
        <v>43</v>
      </c>
      <c r="AT52" s="89">
        <v>4.2999999999999997E-2</v>
      </c>
      <c r="AU52" s="13">
        <v>93.27</v>
      </c>
      <c r="AV52" s="13">
        <v>0</v>
      </c>
      <c r="AW52" s="80">
        <v>1.1919999999999999</v>
      </c>
      <c r="AX52" s="13">
        <v>7.45</v>
      </c>
      <c r="AY52" s="13">
        <v>-54.4</v>
      </c>
      <c r="AZ52" s="80">
        <v>9.4659999999999993</v>
      </c>
      <c r="BA52" s="13">
        <v>-0.23100000000000001</v>
      </c>
      <c r="BB52" s="13">
        <v>5.2</v>
      </c>
      <c r="BC52" s="13"/>
      <c r="BD52" s="21" t="str">
        <f t="shared" ref="BD52:BD63" si="10">CL52</f>
        <v>H_HF01_1_DOC_NM_B</v>
      </c>
      <c r="BE52" t="str">
        <f>VLOOKUP(BD52,[3]result_all!$E:$U,2,FALSE)</f>
        <v>1.01040192937091e-15</v>
      </c>
      <c r="BF52">
        <f>VLOOKUP(BD52,[3]result_all!$E:$U,3,FALSE)</f>
        <v>0</v>
      </c>
      <c r="BG52">
        <f>VLOOKUP(BD52,[3]result_all!$E:$U,4,FALSE)</f>
        <v>0</v>
      </c>
      <c r="BH52">
        <f>VLOOKUP(BD52,[3]result_all!$E:$U,5,FALSE)</f>
        <v>-6.7800000000000003E-21</v>
      </c>
      <c r="BI52">
        <f>VLOOKUP(BD52,[3]result_all!$E:$U,6,FALSE)</f>
        <v>1.733662E-3</v>
      </c>
      <c r="BJ52">
        <f>VLOOKUP(BD52,[3]result_all!$E:$U,7,FALSE)</f>
        <v>1.4927342E-2</v>
      </c>
      <c r="BK52">
        <f>VLOOKUP(BD52,[3]result_all!$E:$U,8,FALSE)</f>
        <v>13.740913989999999</v>
      </c>
      <c r="BL52" t="str">
        <f>VLOOKUP(BD52,[3]result_all!$E:$U,9,FALSE)</f>
        <v>NA</v>
      </c>
      <c r="BM52">
        <f>VLOOKUP(BD52,[3]result_all!$E:$U,10,FALSE)</f>
        <v>-13.417492279999999</v>
      </c>
      <c r="BN52">
        <f>VLOOKUP(BD52,[3]result_all!$E:$U,11,FALSE)</f>
        <v>-8.0754948619999993</v>
      </c>
      <c r="BO52">
        <f>VLOOKUP(BD52,[3]result_all!$E:$U,12,FALSE)</f>
        <v>3.5525862070000001</v>
      </c>
      <c r="BP52">
        <f>VLOOKUP(BD52,[3]result_all!$E:$U,13,FALSE)</f>
        <v>6.25</v>
      </c>
      <c r="BQ52">
        <f>VLOOKUP(BD52,[3]result_all!$E:$U,14,FALSE)</f>
        <v>1.1917749E-2</v>
      </c>
      <c r="BR52">
        <f>VLOOKUP(BD52,[3]result_all!$E:$U,15,FALSE)</f>
        <v>9.7099720000000007E-3</v>
      </c>
      <c r="BS52">
        <f>VLOOKUP(BD52,[3]result_all!$E:$U,16,FALSE)</f>
        <v>1.0264014E-2</v>
      </c>
      <c r="BT52">
        <f>VLOOKUP(BD52,[3]result_all!$E:$U,17,FALSE)</f>
        <v>1.227372124</v>
      </c>
      <c r="BU52" s="109" t="str">
        <f t="shared" si="9"/>
        <v>H_HF01_1_BDOC_NM_B</v>
      </c>
      <c r="BV52" t="e">
        <f>VLOOKUP(BU52,[3]result_all!$E:$U,2,FALSE)</f>
        <v>#N/A</v>
      </c>
      <c r="BW52" t="e">
        <f>VLOOKUP(BU52,[3]result_all!$E:$U,3,FALSE)</f>
        <v>#N/A</v>
      </c>
      <c r="BX52" t="e">
        <f>VLOOKUP(BU52,[4]result_all!$C:$S,4,FALSE)</f>
        <v>#N/A</v>
      </c>
      <c r="BY52" t="e">
        <f>VLOOKUP(BU52,[4]result_all!$C:$S,5,FALSE)</f>
        <v>#N/A</v>
      </c>
      <c r="BZ52" t="e">
        <f>VLOOKUP(BU52,[4]result_all!$C:$S,6,FALSE)</f>
        <v>#N/A</v>
      </c>
      <c r="CA52" t="e">
        <f>VLOOKUP(BU52,[4]result_all!$C:$S,7,FALSE)</f>
        <v>#N/A</v>
      </c>
      <c r="CB52" t="e">
        <f>VLOOKUP(BU52,[4]result_all!$C:$S,8,FALSE)</f>
        <v>#N/A</v>
      </c>
      <c r="CC52" t="e">
        <f>VLOOKUP(BU52,[4]result_all!$C:$S,9,FALSE)</f>
        <v>#N/A</v>
      </c>
      <c r="CD52" t="e">
        <f>VLOOKUP(BU52,[4]result_all!$C:$S,10,FALSE)</f>
        <v>#N/A</v>
      </c>
      <c r="CE52" t="e">
        <f>VLOOKUP(BU52,[4]result_all!$C:$S,11,FALSE)</f>
        <v>#N/A</v>
      </c>
      <c r="CF52" t="e">
        <f>VLOOKUP(BU52,[4]result_all!$C:$S,12,FALSE)</f>
        <v>#N/A</v>
      </c>
      <c r="CG52" t="e">
        <f>VLOOKUP(BU52,[4]result_all!$C:$S,13,FALSE)</f>
        <v>#N/A</v>
      </c>
      <c r="CH52" t="e">
        <f>VLOOKUP(BU52,[4]result_all!$C:$S,14,FALSE)</f>
        <v>#N/A</v>
      </c>
      <c r="CI52" t="e">
        <f>VLOOKUP(BU52,[4]result_all!$C:$S,15,FALSE)</f>
        <v>#N/A</v>
      </c>
      <c r="CJ52" t="e">
        <f>VLOOKUP(BU52,[4]result_all!$C:$S,16,FALSE)</f>
        <v>#N/A</v>
      </c>
      <c r="CK52" t="e">
        <f>VLOOKUP(BU52,[4]result_all!$C:$S,17,FALSE)</f>
        <v>#N/A</v>
      </c>
      <c r="CL52" s="27" t="s">
        <v>369</v>
      </c>
      <c r="CM52">
        <f>VLOOKUP(CL52, [2]Tabelle1!$E:$M, 2, FALSE)</f>
        <v>5.0971789811055501E-3</v>
      </c>
      <c r="CN52">
        <f>VLOOKUP(CL52, [2]Tabelle1!$E:$M, 3, FALSE)</f>
        <v>1.8515351212769E-2</v>
      </c>
      <c r="CO52">
        <f>VLOOKUP(CL52, [2]Tabelle1!$E:$M, 4, FALSE)</f>
        <v>0</v>
      </c>
      <c r="CP52">
        <f>VLOOKUP(CL52, [2]Tabelle1!$E:$M, 5, FALSE)</f>
        <v>1.5650191762509601E-2</v>
      </c>
      <c r="CQ52">
        <f>VLOOKUP(CL52, [2]Tabelle1!$E:$M, 6, FALSE)</f>
        <v>0</v>
      </c>
      <c r="CR52" s="63">
        <f>VLOOKUP(CL52, [2]Tabelle1!$E:$O, 7, FALSE)</f>
        <v>0.12982235380338281</v>
      </c>
      <c r="CS52" s="63">
        <f>VLOOKUP(CL52, [2]Tabelle1!$E:$O, 8, FALSE)</f>
        <v>0.47157584319643397</v>
      </c>
      <c r="CT52" s="63">
        <f>VLOOKUP(CL52, [2]Tabelle1!$E:$O, 9, FALSE)</f>
        <v>0</v>
      </c>
      <c r="CU52" s="63">
        <f>VLOOKUP(CL52, [2]Tabelle1!$E:$O, 10, FALSE)</f>
        <v>0.39860180300018316</v>
      </c>
      <c r="CV52" s="63">
        <f>VLOOKUP(CL52, [2]Tabelle1!$E:$O, 11, FALSE)</f>
        <v>0</v>
      </c>
      <c r="CW52" s="27" t="s">
        <v>372</v>
      </c>
      <c r="CX52" t="e">
        <f>VLOOKUP(CW52, [2]Tabelle1!$E:$M, 2, FALSE)</f>
        <v>#N/A</v>
      </c>
      <c r="CY52" t="e">
        <f>VLOOKUP(CW52, [2]Tabelle1!$E:$M, 3, FALSE)</f>
        <v>#N/A</v>
      </c>
      <c r="CZ52" t="e">
        <f>VLOOKUP(CW52, [2]Tabelle1!$E:$M, 4, FALSE)</f>
        <v>#N/A</v>
      </c>
      <c r="DA52" t="e">
        <f>VLOOKUP(CW52, [2]Tabelle1!$E:$M, 5, FALSE)</f>
        <v>#N/A</v>
      </c>
      <c r="DB52" t="e">
        <f>VLOOKUP(CW52, [2]Tabelle1!$E:$M, 6, FALSE)</f>
        <v>#N/A</v>
      </c>
      <c r="DC52" s="149" t="e">
        <f>VLOOKUP(CW52, [2]Tabelle1!$E:$O, 2, FALSE)</f>
        <v>#N/A</v>
      </c>
      <c r="DD52" s="149" t="e">
        <f>VLOOKUP(CW52, [2]Tabelle1!$E:$O, 8, FALSE)</f>
        <v>#N/A</v>
      </c>
      <c r="DE52" s="149" t="e">
        <f>VLOOKUP(CW52, [2]Tabelle1!$E:$O, 9, FALSE)</f>
        <v>#N/A</v>
      </c>
      <c r="DF52" s="149" t="e">
        <f>VLOOKUP(CW52, [2]Tabelle1!$E:$O, 10, FALSE)</f>
        <v>#N/A</v>
      </c>
      <c r="DG52" s="149" t="e">
        <f>VLOOKUP(CW52, [2]Tabelle1!$E:$O, 11, FALSE)</f>
        <v>#N/A</v>
      </c>
      <c r="DH52" s="17">
        <v>3054</v>
      </c>
      <c r="DI52">
        <v>2024</v>
      </c>
      <c r="DJ52">
        <v>7</v>
      </c>
      <c r="DK52">
        <v>27</v>
      </c>
      <c r="DL52">
        <v>18</v>
      </c>
      <c r="DM52">
        <v>10.19999980926514</v>
      </c>
      <c r="DN52">
        <v>10.19999980926514</v>
      </c>
      <c r="DO52">
        <v>9.3000001907348633</v>
      </c>
      <c r="DR52">
        <v>207</v>
      </c>
      <c r="DS52" t="s">
        <v>231</v>
      </c>
      <c r="DT52">
        <v>5.1999998092651367</v>
      </c>
      <c r="DU52" s="39">
        <v>5.5999999046325684</v>
      </c>
      <c r="DV52" s="39">
        <v>6.6999998092651367</v>
      </c>
      <c r="DW52" s="39"/>
      <c r="DX52" s="209">
        <v>0</v>
      </c>
    </row>
    <row r="53" spans="1:128" x14ac:dyDescent="0.35">
      <c r="A53" t="s">
        <v>404</v>
      </c>
      <c r="B53" s="59">
        <v>1</v>
      </c>
      <c r="C53" s="204" t="s">
        <v>370</v>
      </c>
      <c r="E53" s="1" t="s">
        <v>75</v>
      </c>
      <c r="F53" s="61" t="str">
        <f t="shared" si="7"/>
        <v>A</v>
      </c>
      <c r="G53" s="200">
        <v>28</v>
      </c>
      <c r="H53" s="201">
        <v>45501</v>
      </c>
      <c r="I53" s="202">
        <v>0.42337962962962961</v>
      </c>
      <c r="K53">
        <f>VLOOKUP(C53,[1]TOC_240823_F3!$C:$J,8,FALSE)</f>
        <v>0.24729999999999999</v>
      </c>
      <c r="M53" s="159" t="str">
        <f t="shared" si="6"/>
        <v>H_HF01_1_BDOC_VM_A</v>
      </c>
      <c r="N53" s="33" t="e">
        <f>VLOOKUP(M53,[2]TOC_240828_Sophia!$C:$I,7,FALSE)</f>
        <v>#N/A</v>
      </c>
      <c r="R53" s="6">
        <f>VLOOKUP(C53,[1]TOC_240823_F3!$C:$O,13,FALSE)</f>
        <v>45527</v>
      </c>
      <c r="S53" s="40"/>
      <c r="V53" s="11">
        <v>45501</v>
      </c>
      <c r="W53" s="12">
        <v>0.52025462962962965</v>
      </c>
      <c r="X53" s="13">
        <v>0</v>
      </c>
      <c r="Y53" s="13" t="s">
        <v>65</v>
      </c>
      <c r="Z53" s="13">
        <v>-0.1</v>
      </c>
      <c r="AA53" s="13">
        <v>0.26</v>
      </c>
      <c r="AB53" s="13">
        <v>38.1</v>
      </c>
      <c r="AC53" s="89">
        <v>3.8100000000000002E-2</v>
      </c>
      <c r="AD53" s="13">
        <v>-0.17199999999999999</v>
      </c>
      <c r="AE53" s="13">
        <v>-0.86</v>
      </c>
      <c r="AF53" s="13">
        <v>-0.28999999999999998</v>
      </c>
      <c r="AG53" s="13">
        <v>56.7</v>
      </c>
      <c r="AH53" s="13">
        <v>97.2</v>
      </c>
      <c r="AI53" s="13">
        <v>99.1</v>
      </c>
      <c r="AJ53" s="13">
        <v>11.39</v>
      </c>
      <c r="AK53" s="13">
        <v>186.1</v>
      </c>
      <c r="AL53" s="13">
        <v>-0.245</v>
      </c>
      <c r="AM53" s="13">
        <v>0.03</v>
      </c>
      <c r="AN53" s="89">
        <v>3.0000000000000001E-5</v>
      </c>
      <c r="AO53" s="13">
        <v>55.7</v>
      </c>
      <c r="AP53" s="89">
        <v>5.57E-2</v>
      </c>
      <c r="AQ53" s="13">
        <v>-0.69</v>
      </c>
      <c r="AR53" s="13">
        <v>0.57999999999999996</v>
      </c>
      <c r="AS53" s="13">
        <v>36</v>
      </c>
      <c r="AT53" s="89">
        <v>3.5999999999999997E-2</v>
      </c>
      <c r="AU53" s="13">
        <v>141.07</v>
      </c>
      <c r="AV53" s="13">
        <v>0</v>
      </c>
      <c r="AW53" s="80">
        <v>1.1930000000000001</v>
      </c>
      <c r="AX53" s="13">
        <v>7.28</v>
      </c>
      <c r="AY53" s="13">
        <v>-45.7</v>
      </c>
      <c r="AZ53" s="80">
        <v>8.4499999999999993</v>
      </c>
      <c r="BA53" s="13">
        <v>-0.17299999999999999</v>
      </c>
      <c r="BB53" s="13">
        <v>5</v>
      </c>
      <c r="BC53" s="13"/>
      <c r="BD53" s="21" t="str">
        <f>CL53</f>
        <v>H_HF01_1_DOC_VM_A</v>
      </c>
      <c r="BE53">
        <f>VLOOKUP(BD53,[3]result_all!$E:$U,2,FALSE)</f>
        <v>-2.49353E+16</v>
      </c>
      <c r="BF53">
        <f>VLOOKUP(BD53,[3]result_all!$E:$U,3,FALSE)</f>
        <v>7.8551449999999991E-3</v>
      </c>
      <c r="BG53" t="str">
        <f>VLOOKUP(BD53,[3]result_all!$E:$U,4,FALSE)</f>
        <v>3.3881317890172e-21</v>
      </c>
      <c r="BH53" t="str">
        <f>VLOOKUP(BD53,[3]result_all!$E:$U,5,FALSE)</f>
        <v>3.3881317890172e-21</v>
      </c>
      <c r="BI53">
        <f>VLOOKUP(BD53,[3]result_all!$E:$U,6,FALSE)</f>
        <v>4.9454369999999996E-3</v>
      </c>
      <c r="BJ53">
        <f>VLOOKUP(BD53,[3]result_all!$E:$U,7,FALSE)</f>
        <v>1.5886745000000001E-2</v>
      </c>
      <c r="BK53">
        <f>VLOOKUP(BD53,[3]result_all!$E:$U,8,FALSE)</f>
        <v>12.531783770000001</v>
      </c>
      <c r="BL53" t="str">
        <f>VLOOKUP(BD53,[3]result_all!$E:$U,9,FALSE)</f>
        <v>NA</v>
      </c>
      <c r="BM53">
        <f>VLOOKUP(BD53,[3]result_all!$E:$U,10,FALSE)</f>
        <v>4.5755655209999997</v>
      </c>
      <c r="BN53">
        <f>VLOOKUP(BD53,[3]result_all!$E:$U,11,FALSE)</f>
        <v>3.6775573339999998</v>
      </c>
      <c r="BO53">
        <f>VLOOKUP(BD53,[3]result_all!$E:$U,12,FALSE)</f>
        <v>2.3301127209999999</v>
      </c>
      <c r="BP53">
        <f>VLOOKUP(BD53,[3]result_all!$E:$U,13,FALSE)</f>
        <v>52.8</v>
      </c>
      <c r="BQ53">
        <f>VLOOKUP(BD53,[3]result_all!$E:$U,14,FALSE)</f>
        <v>3.9320190000000001E-3</v>
      </c>
      <c r="BR53">
        <f>VLOOKUP(BD53,[3]result_all!$E:$U,15,FALSE)</f>
        <v>1.0128129E-2</v>
      </c>
      <c r="BS53">
        <f>VLOOKUP(BD53,[3]result_all!$E:$U,16,FALSE)</f>
        <v>9.6941779999999995E-3</v>
      </c>
      <c r="BT53">
        <f>VLOOKUP(BD53,[3]result_all!$E:$U,17,FALSE)</f>
        <v>0.388227553</v>
      </c>
      <c r="BU53" s="109" t="str">
        <f t="shared" si="9"/>
        <v>H_HF01_1_BDOC_VM_A</v>
      </c>
      <c r="BV53" t="e">
        <f>VLOOKUP(BU53,[3]result_all!$E:$U,2,FALSE)</f>
        <v>#N/A</v>
      </c>
      <c r="BW53" t="e">
        <f>VLOOKUP(BU53,[3]result_all!$E:$U,3,FALSE)</f>
        <v>#N/A</v>
      </c>
      <c r="BX53" t="e">
        <f>VLOOKUP(BU53,[4]result_all!$C:$S,4,FALSE)</f>
        <v>#N/A</v>
      </c>
      <c r="BY53" t="e">
        <f>VLOOKUP(BU53,[4]result_all!$C:$S,5,FALSE)</f>
        <v>#N/A</v>
      </c>
      <c r="BZ53" t="e">
        <f>VLOOKUP(BU53,[4]result_all!$C:$S,6,FALSE)</f>
        <v>#N/A</v>
      </c>
      <c r="CA53" t="e">
        <f>VLOOKUP(BU53,[4]result_all!$C:$S,7,FALSE)</f>
        <v>#N/A</v>
      </c>
      <c r="CB53" t="e">
        <f>VLOOKUP(BU53,[4]result_all!$C:$S,8,FALSE)</f>
        <v>#N/A</v>
      </c>
      <c r="CC53" t="e">
        <f>VLOOKUP(BU53,[4]result_all!$C:$S,9,FALSE)</f>
        <v>#N/A</v>
      </c>
      <c r="CD53" t="e">
        <f>VLOOKUP(BU53,[4]result_all!$C:$S,10,FALSE)</f>
        <v>#N/A</v>
      </c>
      <c r="CE53" t="e">
        <f>VLOOKUP(BU53,[4]result_all!$C:$S,11,FALSE)</f>
        <v>#N/A</v>
      </c>
      <c r="CF53" t="e">
        <f>VLOOKUP(BU53,[4]result_all!$C:$S,12,FALSE)</f>
        <v>#N/A</v>
      </c>
      <c r="CG53" t="e">
        <f>VLOOKUP(BU53,[4]result_all!$C:$S,13,FALSE)</f>
        <v>#N/A</v>
      </c>
      <c r="CH53" t="e">
        <f>VLOOKUP(BU53,[4]result_all!$C:$S,14,FALSE)</f>
        <v>#N/A</v>
      </c>
      <c r="CI53" t="e">
        <f>VLOOKUP(BU53,[4]result_all!$C:$S,15,FALSE)</f>
        <v>#N/A</v>
      </c>
      <c r="CJ53" t="e">
        <f>VLOOKUP(BU53,[4]result_all!$C:$S,16,FALSE)</f>
        <v>#N/A</v>
      </c>
      <c r="CK53" t="e">
        <f>VLOOKUP(BU53,[4]result_all!$C:$S,17,FALSE)</f>
        <v>#N/A</v>
      </c>
      <c r="CL53" s="27" t="s">
        <v>370</v>
      </c>
      <c r="CM53">
        <f>VLOOKUP(CL53, [2]Tabelle1!$E:$M, 2, FALSE)</f>
        <v>2.9067154775322301E-2</v>
      </c>
      <c r="CN53">
        <f>VLOOKUP(CL53, [2]Tabelle1!$E:$M, 3, FALSE)</f>
        <v>2.4741338566576399E-2</v>
      </c>
      <c r="CO53">
        <f>VLOOKUP(CL53, [2]Tabelle1!$E:$M, 4, FALSE)</f>
        <v>2.89877562902352E-3</v>
      </c>
      <c r="CP53">
        <f>VLOOKUP(CL53, [2]Tabelle1!$E:$M, 5, FALSE)</f>
        <v>1.9363644210533E-2</v>
      </c>
      <c r="CQ53">
        <f>VLOOKUP(CL53, [2]Tabelle1!$E:$M, 6, FALSE)</f>
        <v>0</v>
      </c>
      <c r="CR53" s="63">
        <f>VLOOKUP(CL53, [2]Tabelle1!$E:$O, 7, FALSE)</f>
        <v>0.38210603185460862</v>
      </c>
      <c r="CS53" s="63">
        <f>VLOOKUP(CL53, [2]Tabelle1!$E:$O, 8, FALSE)</f>
        <v>0.3252404569872826</v>
      </c>
      <c r="CT53" s="63">
        <f>VLOOKUP(CL53, [2]Tabelle1!$E:$O, 9, FALSE)</f>
        <v>3.8106228882897011E-2</v>
      </c>
      <c r="CU53" s="63">
        <f>VLOOKUP(CL53, [2]Tabelle1!$E:$O, 10, FALSE)</f>
        <v>0.25454728227521162</v>
      </c>
      <c r="CV53" s="63">
        <f>VLOOKUP(CL53, [2]Tabelle1!$E:$O, 11, FALSE)</f>
        <v>0</v>
      </c>
      <c r="CW53" s="27" t="s">
        <v>373</v>
      </c>
      <c r="CX53" t="e">
        <f>VLOOKUP(CW53, [2]Tabelle1!$E:$M, 2, FALSE)</f>
        <v>#N/A</v>
      </c>
      <c r="CY53" t="e">
        <f>VLOOKUP(CW53, [2]Tabelle1!$E:$M, 3, FALSE)</f>
        <v>#N/A</v>
      </c>
      <c r="CZ53" t="e">
        <f>VLOOKUP(CW53, [2]Tabelle1!$E:$M, 4, FALSE)</f>
        <v>#N/A</v>
      </c>
      <c r="DA53" t="e">
        <f>VLOOKUP(CW53, [2]Tabelle1!$E:$M, 5, FALSE)</f>
        <v>#N/A</v>
      </c>
      <c r="DB53" t="e">
        <f>VLOOKUP(CW53, [2]Tabelle1!$E:$M, 6, FALSE)</f>
        <v>#N/A</v>
      </c>
      <c r="DC53" s="149" t="e">
        <f>VLOOKUP(CW53, [2]Tabelle1!$E:$O, 2, FALSE)</f>
        <v>#N/A</v>
      </c>
      <c r="DD53" s="149" t="e">
        <f>VLOOKUP(CW53, [2]Tabelle1!$E:$O, 8, FALSE)</f>
        <v>#N/A</v>
      </c>
      <c r="DE53" s="149" t="e">
        <f>VLOOKUP(CW53, [2]Tabelle1!$E:$O, 9, FALSE)</f>
        <v>#N/A</v>
      </c>
      <c r="DF53" s="149" t="e">
        <f>VLOOKUP(CW53, [2]Tabelle1!$E:$O, 10, FALSE)</f>
        <v>#N/A</v>
      </c>
      <c r="DG53" s="149" t="e">
        <f>VLOOKUP(CW53, [2]Tabelle1!$E:$O, 11, FALSE)</f>
        <v>#N/A</v>
      </c>
      <c r="DH53" s="17">
        <v>3054</v>
      </c>
      <c r="DI53">
        <v>2024</v>
      </c>
      <c r="DJ53">
        <v>7</v>
      </c>
      <c r="DK53">
        <v>28</v>
      </c>
      <c r="DL53">
        <v>11</v>
      </c>
      <c r="DM53">
        <v>8.3000001907348633</v>
      </c>
      <c r="DN53">
        <v>8.6000003814697266</v>
      </c>
      <c r="DO53">
        <v>8</v>
      </c>
      <c r="DR53">
        <v>212</v>
      </c>
      <c r="DS53" t="s">
        <v>231</v>
      </c>
      <c r="DT53">
        <v>4.3000001907348633</v>
      </c>
      <c r="DU53" s="39">
        <v>5.9000000953674316</v>
      </c>
      <c r="DV53" s="39">
        <v>7.3000001907348633</v>
      </c>
      <c r="DW53" s="39"/>
      <c r="DX53" s="209">
        <v>0</v>
      </c>
    </row>
    <row r="54" spans="1:128" x14ac:dyDescent="0.35">
      <c r="A54" t="s">
        <v>404</v>
      </c>
      <c r="B54" s="59">
        <v>1</v>
      </c>
      <c r="C54" s="204" t="s">
        <v>371</v>
      </c>
      <c r="E54" s="1" t="s">
        <v>75</v>
      </c>
      <c r="F54" s="61" t="str">
        <f t="shared" si="7"/>
        <v>B</v>
      </c>
      <c r="G54" s="200">
        <v>28</v>
      </c>
      <c r="H54" s="201">
        <v>45501</v>
      </c>
      <c r="I54" s="202">
        <v>0.42337962962962961</v>
      </c>
      <c r="K54">
        <f>VLOOKUP(C54,[1]TOC_240823_F3!$C:$J,8,FALSE)</f>
        <v>0.1913</v>
      </c>
      <c r="M54" s="159" t="str">
        <f t="shared" si="6"/>
        <v>H_HF01_1_BDOC_VM_B</v>
      </c>
      <c r="N54" s="33" t="e">
        <f>VLOOKUP(M54,[2]TOC_240828_Sophia!$C:$I,7,FALSE)</f>
        <v>#N/A</v>
      </c>
      <c r="R54" s="6">
        <f>VLOOKUP(C54,[1]TOC_240823_F3!$C:$O,13,FALSE)</f>
        <v>45720</v>
      </c>
      <c r="S54" s="40"/>
      <c r="V54" s="11">
        <v>45501</v>
      </c>
      <c r="W54" s="12">
        <v>0.52025462962962965</v>
      </c>
      <c r="X54" s="13">
        <v>0</v>
      </c>
      <c r="Y54" s="13" t="s">
        <v>65</v>
      </c>
      <c r="Z54" s="13">
        <v>-0.1</v>
      </c>
      <c r="AA54" s="13">
        <v>0.26</v>
      </c>
      <c r="AB54" s="13">
        <v>38.1</v>
      </c>
      <c r="AC54" s="89">
        <v>3.8100000000000002E-2</v>
      </c>
      <c r="AD54" s="13">
        <v>-0.17199999999999999</v>
      </c>
      <c r="AE54" s="13">
        <v>-0.86</v>
      </c>
      <c r="AF54" s="13">
        <v>-0.28999999999999998</v>
      </c>
      <c r="AG54" s="13">
        <v>56.7</v>
      </c>
      <c r="AH54" s="13">
        <v>97.2</v>
      </c>
      <c r="AI54" s="13">
        <v>99.1</v>
      </c>
      <c r="AJ54" s="13">
        <v>11.39</v>
      </c>
      <c r="AK54" s="13">
        <v>186.1</v>
      </c>
      <c r="AL54" s="13">
        <v>-0.245</v>
      </c>
      <c r="AM54" s="13">
        <v>0.03</v>
      </c>
      <c r="AN54" s="89">
        <v>3.0000000000000001E-5</v>
      </c>
      <c r="AO54" s="13">
        <v>55.7</v>
      </c>
      <c r="AP54" s="89">
        <v>5.57E-2</v>
      </c>
      <c r="AQ54" s="13">
        <v>-0.69</v>
      </c>
      <c r="AR54" s="13">
        <v>0.57999999999999996</v>
      </c>
      <c r="AS54" s="13">
        <v>36</v>
      </c>
      <c r="AT54" s="89">
        <v>3.5999999999999997E-2</v>
      </c>
      <c r="AU54" s="13">
        <v>141.07</v>
      </c>
      <c r="AV54" s="13">
        <v>0</v>
      </c>
      <c r="AW54" s="80">
        <v>1.1930000000000001</v>
      </c>
      <c r="AX54" s="13">
        <v>7.28</v>
      </c>
      <c r="AY54" s="13">
        <v>-45.7</v>
      </c>
      <c r="AZ54" s="80">
        <v>8.4499999999999993</v>
      </c>
      <c r="BA54" s="13">
        <v>-0.17299999999999999</v>
      </c>
      <c r="BB54" s="13">
        <v>5</v>
      </c>
      <c r="BC54" s="13"/>
      <c r="BD54" s="21" t="str">
        <f t="shared" si="10"/>
        <v>H_HF01_1_DOC_VM_B</v>
      </c>
      <c r="BE54" t="e">
        <f>VLOOKUP(BD54,[3]result_all!$E:$U,2,FALSE)</f>
        <v>#NAME?</v>
      </c>
      <c r="BF54">
        <f>VLOOKUP(BD54,[3]result_all!$E:$U,3,FALSE)</f>
        <v>2.2752279999999998E-3</v>
      </c>
      <c r="BG54" t="str">
        <f>VLOOKUP(BD54,[3]result_all!$E:$U,4,FALSE)</f>
        <v>4.65868120989865e-20</v>
      </c>
      <c r="BH54">
        <f>VLOOKUP(BD54,[3]result_all!$E:$U,5,FALSE)</f>
        <v>-1.36E-20</v>
      </c>
      <c r="BI54" t="str">
        <f>VLOOKUP(BD54,[3]result_all!$E:$U,6,FALSE)</f>
        <v>7.105427357601e-15</v>
      </c>
      <c r="BJ54">
        <f>VLOOKUP(BD54,[3]result_all!$E:$U,7,FALSE)</f>
        <v>1.0328090999999999E-2</v>
      </c>
      <c r="BK54">
        <f>VLOOKUP(BD54,[3]result_all!$E:$U,8,FALSE)</f>
        <v>7.4486771630000002</v>
      </c>
      <c r="BL54" t="str">
        <f>VLOOKUP(BD54,[3]result_all!$E:$U,9,FALSE)</f>
        <v>NA</v>
      </c>
      <c r="BM54">
        <f>VLOOKUP(BD54,[3]result_all!$E:$U,10,FALSE)</f>
        <v>13.47121926</v>
      </c>
      <c r="BN54">
        <f>VLOOKUP(BD54,[3]result_all!$E:$U,11,FALSE)</f>
        <v>7.7377823819999998</v>
      </c>
      <c r="BO54">
        <f>VLOOKUP(BD54,[3]result_all!$E:$U,12,FALSE)</f>
        <v>4.2794520550000001</v>
      </c>
      <c r="BP54">
        <f>VLOOKUP(BD54,[3]result_all!$E:$U,13,FALSE)</f>
        <v>-6.1917808220000001</v>
      </c>
      <c r="BQ54">
        <f>VLOOKUP(BD54,[3]result_all!$E:$U,14,FALSE)</f>
        <v>1.4381711E-2</v>
      </c>
      <c r="BR54">
        <f>VLOOKUP(BD54,[3]result_all!$E:$U,15,FALSE)</f>
        <v>1.2284712E-2</v>
      </c>
      <c r="BS54">
        <f>VLOOKUP(BD54,[3]result_all!$E:$U,16,FALSE)</f>
        <v>1.3676788E-2</v>
      </c>
      <c r="BT54">
        <f>VLOOKUP(BD54,[3]result_all!$E:$U,17,FALSE)</f>
        <v>1.170699967</v>
      </c>
      <c r="BU54" s="109" t="str">
        <f t="shared" si="9"/>
        <v>H_HF01_1_BDOC_VM_B</v>
      </c>
      <c r="BV54" t="e">
        <f>VLOOKUP(BU54,[3]result_all!$E:$U,2,FALSE)</f>
        <v>#N/A</v>
      </c>
      <c r="BW54" t="e">
        <f>VLOOKUP(BU54,[3]result_all!$E:$U,3,FALSE)</f>
        <v>#N/A</v>
      </c>
      <c r="BX54" t="e">
        <f>VLOOKUP(BU54,[4]result_all!$C:$S,4,FALSE)</f>
        <v>#N/A</v>
      </c>
      <c r="BY54" t="e">
        <f>VLOOKUP(BU54,[4]result_all!$C:$S,5,FALSE)</f>
        <v>#N/A</v>
      </c>
      <c r="BZ54" t="e">
        <f>VLOOKUP(BU54,[4]result_all!$C:$S,6,FALSE)</f>
        <v>#N/A</v>
      </c>
      <c r="CA54" t="e">
        <f>VLOOKUP(BU54,[4]result_all!$C:$S,7,FALSE)</f>
        <v>#N/A</v>
      </c>
      <c r="CB54" t="e">
        <f>VLOOKUP(BU54,[4]result_all!$C:$S,8,FALSE)</f>
        <v>#N/A</v>
      </c>
      <c r="CC54" t="e">
        <f>VLOOKUP(BU54,[4]result_all!$C:$S,9,FALSE)</f>
        <v>#N/A</v>
      </c>
      <c r="CD54" t="e">
        <f>VLOOKUP(BU54,[4]result_all!$C:$S,10,FALSE)</f>
        <v>#N/A</v>
      </c>
      <c r="CE54" t="e">
        <f>VLOOKUP(BU54,[4]result_all!$C:$S,11,FALSE)</f>
        <v>#N/A</v>
      </c>
      <c r="CF54" t="e">
        <f>VLOOKUP(BU54,[4]result_all!$C:$S,12,FALSE)</f>
        <v>#N/A</v>
      </c>
      <c r="CG54" t="e">
        <f>VLOOKUP(BU54,[4]result_all!$C:$S,13,FALSE)</f>
        <v>#N/A</v>
      </c>
      <c r="CH54" t="e">
        <f>VLOOKUP(BU54,[4]result_all!$C:$S,14,FALSE)</f>
        <v>#N/A</v>
      </c>
      <c r="CI54" t="e">
        <f>VLOOKUP(BU54,[4]result_all!$C:$S,15,FALSE)</f>
        <v>#N/A</v>
      </c>
      <c r="CJ54" t="e">
        <f>VLOOKUP(BU54,[4]result_all!$C:$S,16,FALSE)</f>
        <v>#N/A</v>
      </c>
      <c r="CK54" t="e">
        <f>VLOOKUP(BU54,[4]result_all!$C:$S,17,FALSE)</f>
        <v>#N/A</v>
      </c>
      <c r="CL54" s="27" t="s">
        <v>371</v>
      </c>
      <c r="CM54">
        <f>VLOOKUP(CL54, [2]Tabelle1!$E:$M, 2, FALSE)</f>
        <v>4.3150095282044401E-3</v>
      </c>
      <c r="CN54">
        <f>VLOOKUP(CL54, [2]Tabelle1!$E:$M, 3, FALSE)</f>
        <v>1.2279172536476099E-2</v>
      </c>
      <c r="CO54">
        <f>VLOOKUP(CL54, [2]Tabelle1!$E:$M, 4, FALSE)</f>
        <v>7.9254509410385499E-4</v>
      </c>
      <c r="CP54">
        <f>VLOOKUP(CL54, [2]Tabelle1!$E:$M, 5, FALSE)</f>
        <v>7.5927942811793402E-3</v>
      </c>
      <c r="CQ54">
        <f>VLOOKUP(CL54, [2]Tabelle1!$E:$M, 6, FALSE)</f>
        <v>7.4800117265850705E-4</v>
      </c>
      <c r="CR54" s="63">
        <f>VLOOKUP(CL54, [2]Tabelle1!$E:$O, 7, FALSE)</f>
        <v>0.16771958937419973</v>
      </c>
      <c r="CS54" s="63">
        <f>VLOOKUP(CL54, [2]Tabelle1!$E:$O, 8, FALSE)</f>
        <v>0.47727768900888207</v>
      </c>
      <c r="CT54" s="63">
        <f>VLOOKUP(CL54, [2]Tabelle1!$E:$O, 9, FALSE)</f>
        <v>3.0805340492248662E-2</v>
      </c>
      <c r="CU54" s="63">
        <f>VLOOKUP(CL54, [2]Tabelle1!$E:$O, 10, FALSE)</f>
        <v>0.29512341298863426</v>
      </c>
      <c r="CV54" s="63">
        <f>VLOOKUP(CL54, [2]Tabelle1!$E:$O, 11, FALSE)</f>
        <v>2.9073968136035314E-2</v>
      </c>
      <c r="CW54" s="27" t="s">
        <v>374</v>
      </c>
      <c r="CX54" t="e">
        <f>VLOOKUP(CW54, [2]Tabelle1!$E:$M, 2, FALSE)</f>
        <v>#N/A</v>
      </c>
      <c r="CY54" t="e">
        <f>VLOOKUP(CW54, [2]Tabelle1!$E:$M, 3, FALSE)</f>
        <v>#N/A</v>
      </c>
      <c r="CZ54" t="e">
        <f>VLOOKUP(CW54, [2]Tabelle1!$E:$M, 4, FALSE)</f>
        <v>#N/A</v>
      </c>
      <c r="DA54" t="e">
        <f>VLOOKUP(CW54, [2]Tabelle1!$E:$M, 5, FALSE)</f>
        <v>#N/A</v>
      </c>
      <c r="DB54" t="e">
        <f>VLOOKUP(CW54, [2]Tabelle1!$E:$M, 6, FALSE)</f>
        <v>#N/A</v>
      </c>
      <c r="DC54" s="149" t="e">
        <f>VLOOKUP(CW54, [2]Tabelle1!$E:$O, 2, FALSE)</f>
        <v>#N/A</v>
      </c>
      <c r="DD54" s="149" t="e">
        <f>VLOOKUP(CW54, [2]Tabelle1!$E:$O, 8, FALSE)</f>
        <v>#N/A</v>
      </c>
      <c r="DE54" s="149" t="e">
        <f>VLOOKUP(CW54, [2]Tabelle1!$E:$O, 9, FALSE)</f>
        <v>#N/A</v>
      </c>
      <c r="DF54" s="149" t="e">
        <f>VLOOKUP(CW54, [2]Tabelle1!$E:$O, 10, FALSE)</f>
        <v>#N/A</v>
      </c>
      <c r="DG54" s="149" t="e">
        <f>VLOOKUP(CW54, [2]Tabelle1!$E:$O, 11, FALSE)</f>
        <v>#N/A</v>
      </c>
      <c r="DH54" s="17">
        <v>3054</v>
      </c>
      <c r="DI54">
        <v>2024</v>
      </c>
      <c r="DJ54">
        <v>7</v>
      </c>
      <c r="DK54">
        <v>28</v>
      </c>
      <c r="DL54">
        <v>11</v>
      </c>
      <c r="DM54">
        <v>8.3000001907348633</v>
      </c>
      <c r="DN54">
        <v>8.6000003814697266</v>
      </c>
      <c r="DO54">
        <v>8</v>
      </c>
      <c r="DR54">
        <v>212</v>
      </c>
      <c r="DS54" t="s">
        <v>231</v>
      </c>
      <c r="DT54">
        <v>4.3000001907348633</v>
      </c>
      <c r="DU54" s="39">
        <v>5.9000000953674316</v>
      </c>
      <c r="DV54" s="39">
        <v>7.3000001907348633</v>
      </c>
      <c r="DW54" s="39"/>
      <c r="DX54" s="209">
        <v>0</v>
      </c>
    </row>
    <row r="55" spans="1:128" ht="16" customHeight="1" x14ac:dyDescent="0.35">
      <c r="A55" t="s">
        <v>65</v>
      </c>
      <c r="B55" s="59">
        <v>1</v>
      </c>
      <c r="C55" t="s">
        <v>376</v>
      </c>
      <c r="D55"/>
      <c r="E55"/>
      <c r="F55" s="61" t="str">
        <f t="shared" si="7"/>
        <v/>
      </c>
      <c r="J55"/>
      <c r="K55">
        <f>VLOOKUP(C55,[1]TOC_240823_F3!$C:$J,8,FALSE)</f>
        <v>0.15629999999999999</v>
      </c>
      <c r="M55" s="159" t="str">
        <f t="shared" si="6"/>
        <v>H_ICE_1_BDOC_1</v>
      </c>
      <c r="N55" s="33" t="e">
        <f>VLOOKUP(M55,[2]TOC_240828_Sophia!$C:$I,7,FALSE)</f>
        <v>#N/A</v>
      </c>
      <c r="Q55"/>
      <c r="R55" s="6">
        <f>VLOOKUP(C55,[1]TOC_240823_F3!$C:$O,13,FALSE)</f>
        <v>45527</v>
      </c>
      <c r="S55" s="40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 s="13"/>
      <c r="BD55" s="21" t="str">
        <f t="shared" si="10"/>
        <v>H_ICE_1_DOC_1</v>
      </c>
      <c r="BE55">
        <f>VLOOKUP(BD55,[3]result_all!$E:$U,2,FALSE)</f>
        <v>-1.55846E+16</v>
      </c>
      <c r="BF55">
        <f>VLOOKUP(BD55,[3]result_all!$E:$U,3,FALSE)</f>
        <v>5.8558519999999999E-3</v>
      </c>
      <c r="BG55">
        <f>VLOOKUP(BD55,[3]result_all!$E:$U,4,FALSE)</f>
        <v>8.6694086000000004E-2</v>
      </c>
      <c r="BH55">
        <f>VLOOKUP(BD55,[3]result_all!$E:$U,5,FALSE)</f>
        <v>0</v>
      </c>
      <c r="BI55">
        <f>VLOOKUP(BD55,[3]result_all!$E:$U,6,FALSE)</f>
        <v>1.0001550999999999E-2</v>
      </c>
      <c r="BJ55">
        <f>VLOOKUP(BD55,[3]result_all!$E:$U,7,FALSE)</f>
        <v>-6.3000000000000002E-19</v>
      </c>
      <c r="BK55">
        <f>VLOOKUP(BD55,[3]result_all!$E:$U,8,FALSE)</f>
        <v>1</v>
      </c>
      <c r="BL55" t="str">
        <f>VLOOKUP(BD55,[3]result_all!$E:$U,9,FALSE)</f>
        <v>NA</v>
      </c>
      <c r="BM55">
        <f>VLOOKUP(BD55,[3]result_all!$E:$U,10,FALSE)</f>
        <v>-1.622774256</v>
      </c>
      <c r="BN55">
        <f>VLOOKUP(BD55,[3]result_all!$E:$U,11,FALSE)</f>
        <v>-0.21819734900000001</v>
      </c>
      <c r="BO55">
        <f>VLOOKUP(BD55,[3]result_all!$E:$U,12,FALSE)</f>
        <v>-13.12068966</v>
      </c>
      <c r="BP55">
        <f>VLOOKUP(BD55,[3]result_all!$E:$U,13,FALSE)</f>
        <v>-1.019230769</v>
      </c>
      <c r="BQ55">
        <f>VLOOKUP(BD55,[3]result_all!$E:$U,14,FALSE)</f>
        <v>4.0581019000000003E-2</v>
      </c>
      <c r="BR55">
        <f>VLOOKUP(BD55,[3]result_all!$E:$U,15,FALSE)</f>
        <v>6.9944229999999996E-3</v>
      </c>
      <c r="BS55">
        <f>VLOOKUP(BD55,[3]result_all!$E:$U,16,FALSE)</f>
        <v>6.3061649999999997E-2</v>
      </c>
      <c r="BT55">
        <f>VLOOKUP(BD55,[3]result_all!$E:$U,17,FALSE)</f>
        <v>5.8019107999999999</v>
      </c>
      <c r="BU55" s="109" t="str">
        <f t="shared" si="9"/>
        <v>H_ICE_1_BDOC_1</v>
      </c>
      <c r="BV55" t="e">
        <f>VLOOKUP(BU55,[3]result_all!$E:$U,2,FALSE)</f>
        <v>#N/A</v>
      </c>
      <c r="BW55" t="e">
        <f>VLOOKUP(BU55,[3]result_all!$E:$U,3,FALSE)</f>
        <v>#N/A</v>
      </c>
      <c r="BX55" t="e">
        <f>VLOOKUP(BU55,[4]result_all!$C:$S,4,FALSE)</f>
        <v>#N/A</v>
      </c>
      <c r="BY55" t="e">
        <f>VLOOKUP(BU55,[4]result_all!$C:$S,5,FALSE)</f>
        <v>#N/A</v>
      </c>
      <c r="BZ55" t="e">
        <f>VLOOKUP(BU55,[4]result_all!$C:$S,6,FALSE)</f>
        <v>#N/A</v>
      </c>
      <c r="CA55" t="e">
        <f>VLOOKUP(BU55,[4]result_all!$C:$S,7,FALSE)</f>
        <v>#N/A</v>
      </c>
      <c r="CB55" t="e">
        <f>VLOOKUP(BU55,[4]result_all!$C:$S,8,FALSE)</f>
        <v>#N/A</v>
      </c>
      <c r="CC55" t="e">
        <f>VLOOKUP(BU55,[4]result_all!$C:$S,9,FALSE)</f>
        <v>#N/A</v>
      </c>
      <c r="CD55" t="e">
        <f>VLOOKUP(BU55,[4]result_all!$C:$S,10,FALSE)</f>
        <v>#N/A</v>
      </c>
      <c r="CE55" t="e">
        <f>VLOOKUP(BU55,[4]result_all!$C:$S,11,FALSE)</f>
        <v>#N/A</v>
      </c>
      <c r="CF55" t="e">
        <f>VLOOKUP(BU55,[4]result_all!$C:$S,12,FALSE)</f>
        <v>#N/A</v>
      </c>
      <c r="CG55" t="e">
        <f>VLOOKUP(BU55,[4]result_all!$C:$S,13,FALSE)</f>
        <v>#N/A</v>
      </c>
      <c r="CH55" t="e">
        <f>VLOOKUP(BU55,[4]result_all!$C:$S,14,FALSE)</f>
        <v>#N/A</v>
      </c>
      <c r="CI55" t="e">
        <f>VLOOKUP(BU55,[4]result_all!$C:$S,15,FALSE)</f>
        <v>#N/A</v>
      </c>
      <c r="CJ55" t="e">
        <f>VLOOKUP(BU55,[4]result_all!$C:$S,16,FALSE)</f>
        <v>#N/A</v>
      </c>
      <c r="CK55" t="e">
        <f>VLOOKUP(BU55,[4]result_all!$C:$S,17,FALSE)</f>
        <v>#N/A</v>
      </c>
      <c r="CL55" s="27" t="s">
        <v>376</v>
      </c>
      <c r="CM55">
        <f>VLOOKUP(CL55, [2]Tabelle1!$E:$M, 2, FALSE)</f>
        <v>0</v>
      </c>
      <c r="CN55">
        <f>VLOOKUP(CL55, [2]Tabelle1!$E:$M, 3, FALSE)</f>
        <v>3.1782982209055198E-2</v>
      </c>
      <c r="CO55">
        <f>VLOOKUP(CL55, [2]Tabelle1!$E:$M, 4, FALSE)</f>
        <v>9.7399800941667799E-22</v>
      </c>
      <c r="CP55">
        <f>VLOOKUP(CL55, [2]Tabelle1!$E:$M, 5, FALSE)</f>
        <v>1.37859953407571E-3</v>
      </c>
      <c r="CQ55">
        <f>VLOOKUP(CL55, [2]Tabelle1!$E:$M, 6, FALSE)</f>
        <v>0.130812939387149</v>
      </c>
      <c r="CR55" s="63">
        <f>VLOOKUP(CL55, [2]Tabelle1!$E:$O, 7, FALSE)</f>
        <v>0</v>
      </c>
      <c r="CS55" s="63">
        <f>VLOOKUP(CL55, [2]Tabelle1!$E:$O, 8, FALSE)</f>
        <v>0.19382878504522785</v>
      </c>
      <c r="CT55" s="63">
        <f>VLOOKUP(CL55, [2]Tabelle1!$E:$O, 9, FALSE)</f>
        <v>5.9399350746865346E-21</v>
      </c>
      <c r="CU55" s="63">
        <f>VLOOKUP(CL55, [2]Tabelle1!$E:$O, 10, FALSE)</f>
        <v>8.4074008850460041E-3</v>
      </c>
      <c r="CV55" s="63">
        <f>VLOOKUP(CL55, [2]Tabelle1!$E:$O, 11, FALSE)</f>
        <v>0.79776381406972607</v>
      </c>
      <c r="CW55" s="147" t="s">
        <v>384</v>
      </c>
      <c r="CX55" t="e">
        <f>VLOOKUP(CW55, [2]Tabelle1!$E:$M, 2, FALSE)</f>
        <v>#N/A</v>
      </c>
      <c r="CY55" t="e">
        <f>VLOOKUP(CW55, [2]Tabelle1!$E:$M, 3, FALSE)</f>
        <v>#N/A</v>
      </c>
      <c r="CZ55" t="e">
        <f>VLOOKUP(CW55, [2]Tabelle1!$E:$M, 4, FALSE)</f>
        <v>#N/A</v>
      </c>
      <c r="DA55" t="e">
        <f>VLOOKUP(CW55, [2]Tabelle1!$E:$M, 5, FALSE)</f>
        <v>#N/A</v>
      </c>
      <c r="DB55" t="e">
        <f>VLOOKUP(CW55, [2]Tabelle1!$E:$M, 6, FALSE)</f>
        <v>#N/A</v>
      </c>
      <c r="DC55" s="149" t="e">
        <f>VLOOKUP(CW55, [2]Tabelle1!$E:$O, 2, FALSE)</f>
        <v>#N/A</v>
      </c>
      <c r="DD55" s="149" t="e">
        <f>VLOOKUP(CW55, [2]Tabelle1!$E:$O, 8, FALSE)</f>
        <v>#N/A</v>
      </c>
      <c r="DE55" s="149" t="e">
        <f>VLOOKUP(CW55, [2]Tabelle1!$E:$O, 9, FALSE)</f>
        <v>#N/A</v>
      </c>
      <c r="DF55" s="149" t="e">
        <f>VLOOKUP(CW55, [2]Tabelle1!$E:$O, 10, FALSE)</f>
        <v>#N/A</v>
      </c>
      <c r="DG55" s="149" t="e">
        <f>VLOOKUP(CW55, [2]Tabelle1!$E:$O, 11, FALSE)</f>
        <v>#N/A</v>
      </c>
      <c r="DX55" s="209"/>
    </row>
    <row r="56" spans="1:128" ht="16" customHeight="1" x14ac:dyDescent="0.35">
      <c r="A56" t="s">
        <v>65</v>
      </c>
      <c r="B56" s="59">
        <v>1</v>
      </c>
      <c r="C56" s="198" t="s">
        <v>377</v>
      </c>
      <c r="F56" s="61" t="str">
        <f t="shared" si="7"/>
        <v/>
      </c>
      <c r="H56" s="14"/>
      <c r="I56" s="170"/>
      <c r="K56">
        <f>VLOOKUP(C56,[1]TOC_240823_F3!$C:$J,8,FALSE)</f>
        <v>0.16470000000000001</v>
      </c>
      <c r="M56" s="159" t="str">
        <f t="shared" si="6"/>
        <v>H_ICE_1_BDOC_2</v>
      </c>
      <c r="N56" s="33" t="e">
        <f>VLOOKUP(M56,[2]TOC_240828_Sophia!$C:$I,7,FALSE)</f>
        <v>#N/A</v>
      </c>
      <c r="R56" s="6">
        <f>VLOOKUP(C56,[1]TOC_240823_F3!$C:$O,13,FALSE)</f>
        <v>45527</v>
      </c>
      <c r="S56" s="40"/>
      <c r="V56" s="11"/>
      <c r="W56" s="12"/>
      <c r="X56" s="13"/>
      <c r="Y56" s="13"/>
      <c r="Z56" s="13"/>
      <c r="AA56" s="13"/>
      <c r="AB56" s="13"/>
      <c r="AD56" s="80"/>
      <c r="AE56" s="13"/>
      <c r="AF56" s="13"/>
      <c r="AG56" s="13"/>
      <c r="AH56" s="13"/>
      <c r="AI56" s="13"/>
      <c r="AJ56" s="13"/>
      <c r="AK56" s="13"/>
      <c r="AL56" s="80"/>
      <c r="AM56" s="13"/>
      <c r="AO56" s="13"/>
      <c r="AQ56" s="13"/>
      <c r="AR56" s="13"/>
      <c r="AS56" s="13"/>
      <c r="AU56" s="13"/>
      <c r="AV56" s="13"/>
      <c r="AW56" s="80"/>
      <c r="AX56" s="13"/>
      <c r="AY56" s="13"/>
      <c r="AZ56" s="80"/>
      <c r="BA56" s="80"/>
      <c r="BB56" s="13"/>
      <c r="BC56" s="13"/>
      <c r="BD56" s="21" t="str">
        <f t="shared" si="10"/>
        <v>H_ICE_1_DOC_2</v>
      </c>
      <c r="BE56" t="str">
        <f>VLOOKUP(BD56,[3]result_all!$E:$U,2,FALSE)</f>
        <v>5188756085839872</v>
      </c>
      <c r="BF56">
        <f>VLOOKUP(BD56,[3]result_all!$E:$U,3,FALSE)</f>
        <v>0.11764718</v>
      </c>
      <c r="BG56">
        <f>VLOOKUP(BD56,[3]result_all!$E:$U,4,FALSE)</f>
        <v>9.0329045999999996E-2</v>
      </c>
      <c r="BH56" t="str">
        <f>VLOOKUP(BD56,[3]result_all!$E:$U,5,FALSE)</f>
        <v>9.21571846612679e-19</v>
      </c>
      <c r="BI56">
        <f>VLOOKUP(BD56,[3]result_all!$E:$U,6,FALSE)</f>
        <v>1.7682265999999999E-2</v>
      </c>
      <c r="BJ56">
        <f>VLOOKUP(BD56,[3]result_all!$E:$U,7,FALSE)</f>
        <v>8.0684720000000001E-3</v>
      </c>
      <c r="BK56">
        <f>VLOOKUP(BD56,[3]result_all!$E:$U,8,FALSE)</f>
        <v>1</v>
      </c>
      <c r="BL56">
        <f>VLOOKUP(BD56,[3]result_all!$E:$U,9,FALSE)</f>
        <v>0.5</v>
      </c>
      <c r="BM56">
        <f>VLOOKUP(BD56,[3]result_all!$E:$U,10,FALSE)</f>
        <v>14.87031382</v>
      </c>
      <c r="BN56">
        <f>VLOOKUP(BD56,[3]result_all!$E:$U,11,FALSE)</f>
        <v>10.15001438</v>
      </c>
      <c r="BO56">
        <f>VLOOKUP(BD56,[3]result_all!$E:$U,12,FALSE)</f>
        <v>2.8283474310000001</v>
      </c>
      <c r="BP56">
        <f>VLOOKUP(BD56,[3]result_all!$E:$U,13,FALSE)</f>
        <v>-79.64</v>
      </c>
      <c r="BQ56">
        <f>VLOOKUP(BD56,[3]result_all!$E:$U,14,FALSE)</f>
        <v>9.5890209999999997E-3</v>
      </c>
      <c r="BR56">
        <f>VLOOKUP(BD56,[3]result_all!$E:$U,15,FALSE)</f>
        <v>9.3251329999999993E-3</v>
      </c>
      <c r="BS56">
        <f>VLOOKUP(BD56,[3]result_all!$E:$U,16,FALSE)</f>
        <v>1.0298132E-2</v>
      </c>
      <c r="BT56">
        <f>VLOOKUP(BD56,[3]result_all!$E:$U,17,FALSE)</f>
        <v>1.0282985840000001</v>
      </c>
      <c r="BU56" s="109" t="str">
        <f t="shared" si="9"/>
        <v>H_ICE_1_BDOC_2</v>
      </c>
      <c r="BV56" t="e">
        <f>VLOOKUP(BU56,[3]result_all!$E:$U,2,FALSE)</f>
        <v>#N/A</v>
      </c>
      <c r="BW56" t="e">
        <f>VLOOKUP(BU56,[3]result_all!$E:$U,3,FALSE)</f>
        <v>#N/A</v>
      </c>
      <c r="BX56" t="e">
        <f>VLOOKUP(BU56,[4]result_all!$C:$S,4,FALSE)</f>
        <v>#N/A</v>
      </c>
      <c r="BY56" t="e">
        <f>VLOOKUP(BU56,[4]result_all!$C:$S,5,FALSE)</f>
        <v>#N/A</v>
      </c>
      <c r="BZ56" t="e">
        <f>VLOOKUP(BU56,[4]result_all!$C:$S,6,FALSE)</f>
        <v>#N/A</v>
      </c>
      <c r="CA56" t="e">
        <f>VLOOKUP(BU56,[4]result_all!$C:$S,7,FALSE)</f>
        <v>#N/A</v>
      </c>
      <c r="CB56" t="e">
        <f>VLOOKUP(BU56,[4]result_all!$C:$S,8,FALSE)</f>
        <v>#N/A</v>
      </c>
      <c r="CC56" t="e">
        <f>VLOOKUP(BU56,[4]result_all!$C:$S,9,FALSE)</f>
        <v>#N/A</v>
      </c>
      <c r="CD56" t="e">
        <f>VLOOKUP(BU56,[4]result_all!$C:$S,10,FALSE)</f>
        <v>#N/A</v>
      </c>
      <c r="CE56" t="e">
        <f>VLOOKUP(BU56,[4]result_all!$C:$S,11,FALSE)</f>
        <v>#N/A</v>
      </c>
      <c r="CF56" t="e">
        <f>VLOOKUP(BU56,[4]result_all!$C:$S,12,FALSE)</f>
        <v>#N/A</v>
      </c>
      <c r="CG56" t="e">
        <f>VLOOKUP(BU56,[4]result_all!$C:$S,13,FALSE)</f>
        <v>#N/A</v>
      </c>
      <c r="CH56" t="e">
        <f>VLOOKUP(BU56,[4]result_all!$C:$S,14,FALSE)</f>
        <v>#N/A</v>
      </c>
      <c r="CI56" t="e">
        <f>VLOOKUP(BU56,[4]result_all!$C:$S,15,FALSE)</f>
        <v>#N/A</v>
      </c>
      <c r="CJ56" t="e">
        <f>VLOOKUP(BU56,[4]result_all!$C:$S,16,FALSE)</f>
        <v>#N/A</v>
      </c>
      <c r="CK56" t="e">
        <f>VLOOKUP(BU56,[4]result_all!$C:$S,17,FALSE)</f>
        <v>#N/A</v>
      </c>
      <c r="CL56" s="27" t="s">
        <v>377</v>
      </c>
      <c r="CM56">
        <f>VLOOKUP(CL56, [2]Tabelle1!$E:$M, 2, FALSE)</f>
        <v>0.19432548033182201</v>
      </c>
      <c r="CN56">
        <f>VLOOKUP(CL56, [2]Tabelle1!$E:$M, 3, FALSE)</f>
        <v>0.155611683481927</v>
      </c>
      <c r="CO56">
        <f>VLOOKUP(CL56, [2]Tabelle1!$E:$M, 4, FALSE)</f>
        <v>4.4152430158994803E-2</v>
      </c>
      <c r="CP56">
        <f>VLOOKUP(CL56, [2]Tabelle1!$E:$M, 5, FALSE)</f>
        <v>6.2343102809406803E-2</v>
      </c>
      <c r="CQ56">
        <f>VLOOKUP(CL56, [2]Tabelle1!$E:$M, 6, FALSE)</f>
        <v>0.118500054659588</v>
      </c>
      <c r="CR56" s="63">
        <f>VLOOKUP(CL56, [2]Tabelle1!$E:$O, 7, FALSE)</f>
        <v>0.33799688719162169</v>
      </c>
      <c r="CS56" s="63">
        <f>VLOOKUP(CL56, [2]Tabelle1!$E:$O, 8, FALSE)</f>
        <v>0.27066066960301888</v>
      </c>
      <c r="CT56" s="63">
        <f>VLOOKUP(CL56, [2]Tabelle1!$E:$O, 9, FALSE)</f>
        <v>7.6795816638163872E-2</v>
      </c>
      <c r="CU56" s="63">
        <f>VLOOKUP(CL56, [2]Tabelle1!$E:$O, 10, FALSE)</f>
        <v>0.10843546945807349</v>
      </c>
      <c r="CV56" s="63">
        <f>VLOOKUP(CL56, [2]Tabelle1!$E:$O, 11, FALSE)</f>
        <v>0.20611115710912206</v>
      </c>
      <c r="CW56" s="147" t="s">
        <v>385</v>
      </c>
      <c r="CX56" t="e">
        <f>VLOOKUP(CW56, [2]Tabelle1!$E:$M, 2, FALSE)</f>
        <v>#N/A</v>
      </c>
      <c r="CY56" t="e">
        <f>VLOOKUP(CW56, [2]Tabelle1!$E:$M, 3, FALSE)</f>
        <v>#N/A</v>
      </c>
      <c r="CZ56" t="e">
        <f>VLOOKUP(CW56, [2]Tabelle1!$E:$M, 4, FALSE)</f>
        <v>#N/A</v>
      </c>
      <c r="DA56" t="e">
        <f>VLOOKUP(CW56, [2]Tabelle1!$E:$M, 5, FALSE)</f>
        <v>#N/A</v>
      </c>
      <c r="DB56" t="e">
        <f>VLOOKUP(CW56, [2]Tabelle1!$E:$M, 6, FALSE)</f>
        <v>#N/A</v>
      </c>
      <c r="DC56" s="149" t="e">
        <f>VLOOKUP(CW56, [2]Tabelle1!$E:$O, 2, FALSE)</f>
        <v>#N/A</v>
      </c>
      <c r="DD56" s="149" t="e">
        <f>VLOOKUP(CW56, [2]Tabelle1!$E:$O, 8, FALSE)</f>
        <v>#N/A</v>
      </c>
      <c r="DE56" s="149" t="e">
        <f>VLOOKUP(CW56, [2]Tabelle1!$E:$O, 9, FALSE)</f>
        <v>#N/A</v>
      </c>
      <c r="DF56" s="149" t="e">
        <f>VLOOKUP(CW56, [2]Tabelle1!$E:$O, 10, FALSE)</f>
        <v>#N/A</v>
      </c>
      <c r="DG56" s="149" t="e">
        <f>VLOOKUP(CW56, [2]Tabelle1!$E:$O, 11, FALSE)</f>
        <v>#N/A</v>
      </c>
      <c r="DX56" s="39"/>
    </row>
    <row r="57" spans="1:128" ht="16" customHeight="1" x14ac:dyDescent="0.35">
      <c r="A57" t="s">
        <v>65</v>
      </c>
      <c r="B57" s="59">
        <v>1</v>
      </c>
      <c r="C57" s="198" t="s">
        <v>378</v>
      </c>
      <c r="F57" s="61" t="str">
        <f t="shared" si="7"/>
        <v/>
      </c>
      <c r="G57" s="179"/>
      <c r="H57" s="180"/>
      <c r="I57" s="181"/>
      <c r="K57">
        <f>VLOOKUP(C57,[1]TOC_240823_F3!$C:$J,8,FALSE)</f>
        <v>0.17480000000000001</v>
      </c>
      <c r="M57" s="159" t="str">
        <f t="shared" si="6"/>
        <v>H_ICE_1_BDOC_3</v>
      </c>
      <c r="N57" s="33" t="e">
        <f>VLOOKUP(M57,[2]TOC_240828_Sophia!$C:$I,7,FALSE)</f>
        <v>#N/A</v>
      </c>
      <c r="R57" s="6">
        <f>VLOOKUP(C57,[1]TOC_240823_F3!$C:$O,13,FALSE)</f>
        <v>45527</v>
      </c>
      <c r="S57" s="40"/>
      <c r="V57" s="11"/>
      <c r="W57" s="12"/>
      <c r="X57" s="13"/>
      <c r="Y57" s="13"/>
      <c r="Z57" s="13"/>
      <c r="AA57" s="13"/>
      <c r="AB57" s="13"/>
      <c r="AD57" s="80"/>
      <c r="AE57" s="13"/>
      <c r="AF57" s="13"/>
      <c r="AG57" s="13"/>
      <c r="AH57" s="13"/>
      <c r="AI57" s="13"/>
      <c r="AJ57" s="13"/>
      <c r="AK57" s="13"/>
      <c r="AL57" s="80"/>
      <c r="AM57" s="13"/>
      <c r="AO57" s="13"/>
      <c r="AQ57" s="13"/>
      <c r="AR57" s="13"/>
      <c r="AS57" s="13"/>
      <c r="AU57" s="13"/>
      <c r="AV57" s="13"/>
      <c r="AW57" s="80"/>
      <c r="AX57" s="13"/>
      <c r="AY57" s="13"/>
      <c r="AZ57" s="80"/>
      <c r="BA57" s="80"/>
      <c r="BB57" s="13"/>
      <c r="BC57" s="13"/>
      <c r="BD57" s="21" t="str">
        <f t="shared" si="10"/>
        <v>H_ICE_1_DOC_3</v>
      </c>
      <c r="BE57" t="str">
        <f>VLOOKUP(BD57,[3]result_all!$E:$U,2,FALSE)</f>
        <v>3932691674741467</v>
      </c>
      <c r="BF57">
        <f>VLOOKUP(BD57,[3]result_all!$E:$U,3,FALSE)</f>
        <v>0.23372748199999999</v>
      </c>
      <c r="BG57">
        <f>VLOOKUP(BD57,[3]result_all!$E:$U,4,FALSE)</f>
        <v>9.4550284999999998E-2</v>
      </c>
      <c r="BH57" t="str">
        <f>VLOOKUP(BD57,[3]result_all!$E:$U,5,FALSE)</f>
        <v>1.73472347597681e-18</v>
      </c>
      <c r="BI57">
        <f>VLOOKUP(BD57,[3]result_all!$E:$U,6,FALSE)</f>
        <v>2.4156816000000001E-2</v>
      </c>
      <c r="BJ57">
        <f>VLOOKUP(BD57,[3]result_all!$E:$U,7,FALSE)</f>
        <v>2.8176702000000001E-2</v>
      </c>
      <c r="BK57">
        <f>VLOOKUP(BD57,[3]result_all!$E:$U,8,FALSE)</f>
        <v>0.929768861</v>
      </c>
      <c r="BL57" t="str">
        <f>VLOOKUP(BD57,[3]result_all!$E:$U,9,FALSE)</f>
        <v>8.03677966536062e-16</v>
      </c>
      <c r="BM57">
        <f>VLOOKUP(BD57,[3]result_all!$E:$U,10,FALSE)</f>
        <v>44.470593430000001</v>
      </c>
      <c r="BN57">
        <f>VLOOKUP(BD57,[3]result_all!$E:$U,11,FALSE)</f>
        <v>29.04327331</v>
      </c>
      <c r="BO57">
        <f>VLOOKUP(BD57,[3]result_all!$E:$U,12,FALSE)</f>
        <v>3.2266521030000002</v>
      </c>
      <c r="BP57">
        <f>VLOOKUP(BD57,[3]result_all!$E:$U,13,FALSE)</f>
        <v>30.59090909</v>
      </c>
      <c r="BQ57">
        <f>VLOOKUP(BD57,[3]result_all!$E:$U,14,FALSE)</f>
        <v>1.0571993E-2</v>
      </c>
      <c r="BR57">
        <f>VLOOKUP(BD57,[3]result_all!$E:$U,15,FALSE)</f>
        <v>1.0554620000000001E-2</v>
      </c>
      <c r="BS57">
        <f>VLOOKUP(BD57,[3]result_all!$E:$U,16,FALSE)</f>
        <v>1.1375674000000001E-2</v>
      </c>
      <c r="BT57">
        <f>VLOOKUP(BD57,[3]result_all!$E:$U,17,FALSE)</f>
        <v>1.001646016</v>
      </c>
      <c r="BU57" s="109" t="str">
        <f t="shared" si="9"/>
        <v>H_ICE_1_BDOC_3</v>
      </c>
      <c r="BV57" t="e">
        <f>VLOOKUP(BU57,[3]result_all!$E:$U,2,FALSE)</f>
        <v>#N/A</v>
      </c>
      <c r="BW57" t="e">
        <f>VLOOKUP(BU57,[3]result_all!$E:$U,3,FALSE)</f>
        <v>#N/A</v>
      </c>
      <c r="BX57" t="e">
        <f>VLOOKUP(BU57,[4]result_all!$C:$S,4,FALSE)</f>
        <v>#N/A</v>
      </c>
      <c r="BY57" t="e">
        <f>VLOOKUP(BU57,[4]result_all!$C:$S,5,FALSE)</f>
        <v>#N/A</v>
      </c>
      <c r="BZ57" t="e">
        <f>VLOOKUP(BU57,[4]result_all!$C:$S,6,FALSE)</f>
        <v>#N/A</v>
      </c>
      <c r="CA57" t="e">
        <f>VLOOKUP(BU57,[4]result_all!$C:$S,7,FALSE)</f>
        <v>#N/A</v>
      </c>
      <c r="CB57" t="e">
        <f>VLOOKUP(BU57,[4]result_all!$C:$S,8,FALSE)</f>
        <v>#N/A</v>
      </c>
      <c r="CC57" t="e">
        <f>VLOOKUP(BU57,[4]result_all!$C:$S,9,FALSE)</f>
        <v>#N/A</v>
      </c>
      <c r="CD57" t="e">
        <f>VLOOKUP(BU57,[4]result_all!$C:$S,10,FALSE)</f>
        <v>#N/A</v>
      </c>
      <c r="CE57" t="e">
        <f>VLOOKUP(BU57,[4]result_all!$C:$S,11,FALSE)</f>
        <v>#N/A</v>
      </c>
      <c r="CF57" t="e">
        <f>VLOOKUP(BU57,[4]result_all!$C:$S,12,FALSE)</f>
        <v>#N/A</v>
      </c>
      <c r="CG57" t="e">
        <f>VLOOKUP(BU57,[4]result_all!$C:$S,13,FALSE)</f>
        <v>#N/A</v>
      </c>
      <c r="CH57" t="e">
        <f>VLOOKUP(BU57,[4]result_all!$C:$S,14,FALSE)</f>
        <v>#N/A</v>
      </c>
      <c r="CI57" t="e">
        <f>VLOOKUP(BU57,[4]result_all!$C:$S,15,FALSE)</f>
        <v>#N/A</v>
      </c>
      <c r="CJ57" t="e">
        <f>VLOOKUP(BU57,[4]result_all!$C:$S,16,FALSE)</f>
        <v>#N/A</v>
      </c>
      <c r="CK57" t="e">
        <f>VLOOKUP(BU57,[4]result_all!$C:$S,17,FALSE)</f>
        <v>#N/A</v>
      </c>
      <c r="CL57" s="27" t="s">
        <v>378</v>
      </c>
      <c r="CM57">
        <f>VLOOKUP(CL57, [2]Tabelle1!$E:$M, 2, FALSE)</f>
        <v>0.58612893224597895</v>
      </c>
      <c r="CN57">
        <f>VLOOKUP(CL57, [2]Tabelle1!$E:$M, 3, FALSE)</f>
        <v>0.39864298309068003</v>
      </c>
      <c r="CO57">
        <f>VLOOKUP(CL57, [2]Tabelle1!$E:$M, 4, FALSE)</f>
        <v>0.37843945308069799</v>
      </c>
      <c r="CP57">
        <f>VLOOKUP(CL57, [2]Tabelle1!$E:$M, 5, FALSE)</f>
        <v>0.16852487829420201</v>
      </c>
      <c r="CQ57">
        <f>VLOOKUP(CL57, [2]Tabelle1!$E:$M, 6, FALSE)</f>
        <v>0</v>
      </c>
      <c r="CR57" s="63">
        <f>VLOOKUP(CL57, [2]Tabelle1!$E:$O, 7, FALSE)</f>
        <v>0.38265656604021908</v>
      </c>
      <c r="CS57" s="63">
        <f>VLOOKUP(CL57, [2]Tabelle1!$E:$O, 8, FALSE)</f>
        <v>0.26025563078925323</v>
      </c>
      <c r="CT57" s="63">
        <f>VLOOKUP(CL57, [2]Tabelle1!$E:$O, 9, FALSE)</f>
        <v>0.24706567719681433</v>
      </c>
      <c r="CU57" s="63">
        <f>VLOOKUP(CL57, [2]Tabelle1!$E:$O, 10, FALSE)</f>
        <v>0.11002212597371336</v>
      </c>
      <c r="CV57" s="63">
        <f>VLOOKUP(CL57, [2]Tabelle1!$E:$O, 11, FALSE)</f>
        <v>0</v>
      </c>
      <c r="CW57" s="147" t="s">
        <v>386</v>
      </c>
      <c r="CX57" t="e">
        <f>VLOOKUP(CW57, [2]Tabelle1!$E:$M, 2, FALSE)</f>
        <v>#N/A</v>
      </c>
      <c r="CY57" t="e">
        <f>VLOOKUP(CW57, [2]Tabelle1!$E:$M, 3, FALSE)</f>
        <v>#N/A</v>
      </c>
      <c r="CZ57" t="e">
        <f>VLOOKUP(CW57, [2]Tabelle1!$E:$M, 4, FALSE)</f>
        <v>#N/A</v>
      </c>
      <c r="DA57" t="e">
        <f>VLOOKUP(CW57, [2]Tabelle1!$E:$M, 5, FALSE)</f>
        <v>#N/A</v>
      </c>
      <c r="DB57" t="e">
        <f>VLOOKUP(CW57, [2]Tabelle1!$E:$M, 6, FALSE)</f>
        <v>#N/A</v>
      </c>
      <c r="DC57" s="149" t="e">
        <f>VLOOKUP(CW57, [2]Tabelle1!$E:$O, 2, FALSE)</f>
        <v>#N/A</v>
      </c>
      <c r="DD57" s="149" t="e">
        <f>VLOOKUP(CW57, [2]Tabelle1!$E:$O, 8, FALSE)</f>
        <v>#N/A</v>
      </c>
      <c r="DE57" s="149" t="e">
        <f>VLOOKUP(CW57, [2]Tabelle1!$E:$O, 9, FALSE)</f>
        <v>#N/A</v>
      </c>
      <c r="DF57" s="149" t="e">
        <f>VLOOKUP(CW57, [2]Tabelle1!$E:$O, 10, FALSE)</f>
        <v>#N/A</v>
      </c>
      <c r="DG57" s="149" t="e">
        <f>VLOOKUP(CW57, [2]Tabelle1!$E:$O, 11, FALSE)</f>
        <v>#N/A</v>
      </c>
      <c r="DX57" s="39"/>
    </row>
    <row r="58" spans="1:128" ht="16" customHeight="1" x14ac:dyDescent="0.35">
      <c r="A58" t="s">
        <v>407</v>
      </c>
      <c r="B58" s="59">
        <v>1</v>
      </c>
      <c r="C58" s="121" t="s">
        <v>379</v>
      </c>
      <c r="E58" s="1" t="s">
        <v>75</v>
      </c>
      <c r="F58" s="61" t="str">
        <f t="shared" si="7"/>
        <v>A</v>
      </c>
      <c r="G58" s="200">
        <v>26</v>
      </c>
      <c r="H58" s="201">
        <v>45499</v>
      </c>
      <c r="I58" s="205">
        <v>0.38958333333333334</v>
      </c>
      <c r="K58">
        <f>VLOOKUP(C58,[1]TOC_240823_F3!$C:$J,8,FALSE)</f>
        <v>0.24049999999999999</v>
      </c>
      <c r="M58" s="159" t="str">
        <f t="shared" si="6"/>
        <v>H_KR01_1_BDOC_VM_A</v>
      </c>
      <c r="N58" s="33" t="e">
        <f>VLOOKUP(M58,[2]TOC_240828_Sophia!$C:$I,7,FALSE)</f>
        <v>#N/A</v>
      </c>
      <c r="R58" s="6">
        <f>VLOOKUP(C58,[1]TOC_240823_F3!$C:$O,13,FALSE)</f>
        <v>45527</v>
      </c>
      <c r="S58" s="40"/>
      <c r="V58" s="11">
        <v>45499</v>
      </c>
      <c r="W58" s="12">
        <v>0.4856712962962963</v>
      </c>
      <c r="X58" s="13">
        <v>0</v>
      </c>
      <c r="Y58" s="13" t="s">
        <v>65</v>
      </c>
      <c r="Z58" s="13">
        <v>-0.06</v>
      </c>
      <c r="AA58" s="13">
        <v>0.39</v>
      </c>
      <c r="AB58" s="13">
        <v>22.2</v>
      </c>
      <c r="AC58" s="89">
        <v>2.2200000000000001E-2</v>
      </c>
      <c r="AD58" s="80">
        <v>-1.0409999999999999</v>
      </c>
      <c r="AE58" s="13">
        <v>-1.0900000000000001</v>
      </c>
      <c r="AF58" s="13">
        <v>-0.36</v>
      </c>
      <c r="AG58" s="13">
        <v>35.700000000000003</v>
      </c>
      <c r="AH58" s="13">
        <v>89.6</v>
      </c>
      <c r="AI58" s="13">
        <v>91.4</v>
      </c>
      <c r="AJ58" s="13">
        <v>11.25</v>
      </c>
      <c r="AK58" s="13">
        <v>229.1</v>
      </c>
      <c r="AL58" s="80">
        <v>-1.48</v>
      </c>
      <c r="AM58" s="13">
        <v>0.02</v>
      </c>
      <c r="AN58" s="89">
        <v>2.0000000000000002E-5</v>
      </c>
      <c r="AO58" s="13">
        <v>35.200000000000003</v>
      </c>
      <c r="AP58" s="89">
        <v>3.5200000000000002E-2</v>
      </c>
      <c r="AQ58" s="13">
        <v>-0.38</v>
      </c>
      <c r="AR58" s="13">
        <v>0.89</v>
      </c>
      <c r="AS58" s="13">
        <v>23</v>
      </c>
      <c r="AT58" s="89">
        <v>2.3E-2</v>
      </c>
      <c r="AU58" s="13">
        <v>225.29</v>
      </c>
      <c r="AV58" s="13">
        <v>0</v>
      </c>
      <c r="AW58" s="80">
        <v>1.1919999999999999</v>
      </c>
      <c r="AX58" s="13">
        <v>7.2</v>
      </c>
      <c r="AY58" s="13">
        <v>-41</v>
      </c>
      <c r="AZ58" s="80">
        <v>5.6639999999999997</v>
      </c>
      <c r="BA58" s="80">
        <v>-1.0409999999999999</v>
      </c>
      <c r="BB58" s="13">
        <v>5.24</v>
      </c>
      <c r="BC58" s="13"/>
      <c r="BD58" s="21" t="str">
        <f t="shared" si="10"/>
        <v>H_KR01_1_DOC_VM_A</v>
      </c>
      <c r="BE58">
        <f>VLOOKUP(BD58,[3]result_all!$E:$U,2,FALSE)</f>
        <v>2.0486335480000002</v>
      </c>
      <c r="BF58">
        <f>VLOOKUP(BD58,[3]result_all!$E:$U,3,FALSE)</f>
        <v>3.6012580000000002E-2</v>
      </c>
      <c r="BG58">
        <f>VLOOKUP(BD58,[3]result_all!$E:$U,4,FALSE)</f>
        <v>1.582045E-2</v>
      </c>
      <c r="BH58">
        <f>VLOOKUP(BD58,[3]result_all!$E:$U,5,FALSE)</f>
        <v>-2.71E-20</v>
      </c>
      <c r="BI58">
        <f>VLOOKUP(BD58,[3]result_all!$E:$U,6,FALSE)</f>
        <v>1.4143921E-2</v>
      </c>
      <c r="BJ58">
        <f>VLOOKUP(BD58,[3]result_all!$E:$U,7,FALSE)</f>
        <v>2.2524565E-2</v>
      </c>
      <c r="BK58">
        <f>VLOOKUP(BD58,[3]result_all!$E:$U,8,FALSE)</f>
        <v>5.2802272800000001</v>
      </c>
      <c r="BL58">
        <f>VLOOKUP(BD58,[3]result_all!$E:$U,9,FALSE)</f>
        <v>0.5</v>
      </c>
      <c r="BM58">
        <f>VLOOKUP(BD58,[3]result_all!$E:$U,10,FALSE)</f>
        <v>25.690270819999999</v>
      </c>
      <c r="BN58">
        <f>VLOOKUP(BD58,[3]result_all!$E:$U,11,FALSE)</f>
        <v>17.032550870000001</v>
      </c>
      <c r="BO58">
        <f>VLOOKUP(BD58,[3]result_all!$E:$U,12,FALSE)</f>
        <v>3.0580322830000002</v>
      </c>
      <c r="BP58">
        <f>VLOOKUP(BD58,[3]result_all!$E:$U,13,FALSE)</f>
        <v>51.473684210000002</v>
      </c>
      <c r="BQ58">
        <f>VLOOKUP(BD58,[3]result_all!$E:$U,14,FALSE)</f>
        <v>1.0077315999999999E-2</v>
      </c>
      <c r="BR58">
        <f>VLOOKUP(BD58,[3]result_all!$E:$U,15,FALSE)</f>
        <v>1.0152113000000001E-2</v>
      </c>
      <c r="BS58">
        <f>VLOOKUP(BD58,[3]result_all!$E:$U,16,FALSE)</f>
        <v>1.0993539E-2</v>
      </c>
      <c r="BT58">
        <f>VLOOKUP(BD58,[3]result_all!$E:$U,17,FALSE)</f>
        <v>0.99263244900000003</v>
      </c>
      <c r="BU58" s="109" t="str">
        <f t="shared" si="9"/>
        <v>H_KR01_1_BDOC_VM_A</v>
      </c>
      <c r="BV58" t="e">
        <f>VLOOKUP(BU58,[3]result_all!$E:$U,2,FALSE)</f>
        <v>#N/A</v>
      </c>
      <c r="BW58" t="e">
        <f>VLOOKUP(BU58,[3]result_all!$E:$U,3,FALSE)</f>
        <v>#N/A</v>
      </c>
      <c r="BX58" t="e">
        <f>VLOOKUP(BU58,[4]result_all!$C:$S,4,FALSE)</f>
        <v>#N/A</v>
      </c>
      <c r="BY58" t="e">
        <f>VLOOKUP(BU58,[4]result_all!$C:$S,5,FALSE)</f>
        <v>#N/A</v>
      </c>
      <c r="BZ58" t="e">
        <f>VLOOKUP(BU58,[4]result_all!$C:$S,6,FALSE)</f>
        <v>#N/A</v>
      </c>
      <c r="CA58" t="e">
        <f>VLOOKUP(BU58,[4]result_all!$C:$S,7,FALSE)</f>
        <v>#N/A</v>
      </c>
      <c r="CB58" t="e">
        <f>VLOOKUP(BU58,[4]result_all!$C:$S,8,FALSE)</f>
        <v>#N/A</v>
      </c>
      <c r="CC58" t="e">
        <f>VLOOKUP(BU58,[4]result_all!$C:$S,9,FALSE)</f>
        <v>#N/A</v>
      </c>
      <c r="CD58" t="e">
        <f>VLOOKUP(BU58,[4]result_all!$C:$S,10,FALSE)</f>
        <v>#N/A</v>
      </c>
      <c r="CE58" t="e">
        <f>VLOOKUP(BU58,[4]result_all!$C:$S,11,FALSE)</f>
        <v>#N/A</v>
      </c>
      <c r="CF58" t="e">
        <f>VLOOKUP(BU58,[4]result_all!$C:$S,12,FALSE)</f>
        <v>#N/A</v>
      </c>
      <c r="CG58" t="e">
        <f>VLOOKUP(BU58,[4]result_all!$C:$S,13,FALSE)</f>
        <v>#N/A</v>
      </c>
      <c r="CH58" t="e">
        <f>VLOOKUP(BU58,[4]result_all!$C:$S,14,FALSE)</f>
        <v>#N/A</v>
      </c>
      <c r="CI58" t="e">
        <f>VLOOKUP(BU58,[4]result_all!$C:$S,15,FALSE)</f>
        <v>#N/A</v>
      </c>
      <c r="CJ58" t="e">
        <f>VLOOKUP(BU58,[4]result_all!$C:$S,16,FALSE)</f>
        <v>#N/A</v>
      </c>
      <c r="CK58" t="e">
        <f>VLOOKUP(BU58,[4]result_all!$C:$S,17,FALSE)</f>
        <v>#N/A</v>
      </c>
      <c r="CL58" s="27" t="s">
        <v>379</v>
      </c>
      <c r="CM58">
        <f>VLOOKUP(CL58, [2]Tabelle1!$E:$M, 2, FALSE)</f>
        <v>0.18107062921543399</v>
      </c>
      <c r="CN58">
        <f>VLOOKUP(CL58, [2]Tabelle1!$E:$M, 3, FALSE)</f>
        <v>0.16761777704573799</v>
      </c>
      <c r="CO58">
        <f>VLOOKUP(CL58, [2]Tabelle1!$E:$M, 4, FALSE)</f>
        <v>2.93846924195806E-2</v>
      </c>
      <c r="CP58">
        <f>VLOOKUP(CL58, [2]Tabelle1!$E:$M, 5, FALSE)</f>
        <v>8.1364829283222806E-2</v>
      </c>
      <c r="CQ58">
        <f>VLOOKUP(CL58, [2]Tabelle1!$E:$M, 6, FALSE)</f>
        <v>0</v>
      </c>
      <c r="CR58" s="63">
        <f>VLOOKUP(CL58, [2]Tabelle1!$E:$O, 7, FALSE)</f>
        <v>0.39411336808403807</v>
      </c>
      <c r="CS58" s="63">
        <f>VLOOKUP(CL58, [2]Tabelle1!$E:$O, 8, FALSE)</f>
        <v>0.36483225881795495</v>
      </c>
      <c r="CT58" s="63">
        <f>VLOOKUP(CL58, [2]Tabelle1!$E:$O, 9, FALSE)</f>
        <v>6.3957916034055984E-2</v>
      </c>
      <c r="CU58" s="63">
        <f>VLOOKUP(CL58, [2]Tabelle1!$E:$O, 10, FALSE)</f>
        <v>0.17709645706395105</v>
      </c>
      <c r="CV58" s="63">
        <f>VLOOKUP(CL58, [2]Tabelle1!$E:$O, 11, FALSE)</f>
        <v>0</v>
      </c>
      <c r="CW58" s="147" t="s">
        <v>387</v>
      </c>
      <c r="CX58" t="e">
        <f>VLOOKUP(CW58, [2]Tabelle1!$E:$M, 2, FALSE)</f>
        <v>#N/A</v>
      </c>
      <c r="CY58" t="e">
        <f>VLOOKUP(CW58, [2]Tabelle1!$E:$M, 3, FALSE)</f>
        <v>#N/A</v>
      </c>
      <c r="CZ58" t="e">
        <f>VLOOKUP(CW58, [2]Tabelle1!$E:$M, 4, FALSE)</f>
        <v>#N/A</v>
      </c>
      <c r="DA58" t="e">
        <f>VLOOKUP(CW58, [2]Tabelle1!$E:$M, 5, FALSE)</f>
        <v>#N/A</v>
      </c>
      <c r="DB58" t="e">
        <f>VLOOKUP(CW58, [2]Tabelle1!$E:$M, 6, FALSE)</f>
        <v>#N/A</v>
      </c>
      <c r="DC58" s="149" t="e">
        <f>VLOOKUP(CW58, [2]Tabelle1!$E:$O, 2, FALSE)</f>
        <v>#N/A</v>
      </c>
      <c r="DD58" s="149" t="e">
        <f>VLOOKUP(CW58, [2]Tabelle1!$E:$O, 8, FALSE)</f>
        <v>#N/A</v>
      </c>
      <c r="DE58" s="149" t="e">
        <f>VLOOKUP(CW58, [2]Tabelle1!$E:$O, 9, FALSE)</f>
        <v>#N/A</v>
      </c>
      <c r="DF58" s="149" t="e">
        <f>VLOOKUP(CW58, [2]Tabelle1!$E:$O, 10, FALSE)</f>
        <v>#N/A</v>
      </c>
      <c r="DG58" s="149" t="e">
        <f>VLOOKUP(CW58, [2]Tabelle1!$E:$O, 11, FALSE)</f>
        <v>#N/A</v>
      </c>
      <c r="DH58" s="17">
        <v>3054</v>
      </c>
      <c r="DI58">
        <v>2024</v>
      </c>
      <c r="DJ58">
        <v>7</v>
      </c>
      <c r="DK58">
        <v>26</v>
      </c>
      <c r="DL58">
        <v>10</v>
      </c>
      <c r="DM58">
        <v>5.5</v>
      </c>
      <c r="DN58">
        <v>5.5999999046325684</v>
      </c>
      <c r="DO58">
        <v>5.3000001907348633</v>
      </c>
      <c r="DR58">
        <v>262</v>
      </c>
      <c r="DS58" t="s">
        <v>81</v>
      </c>
      <c r="DT58">
        <v>2.0999999046325679</v>
      </c>
      <c r="DU58" s="39">
        <v>2.5999999046325679</v>
      </c>
      <c r="DV58" s="39">
        <v>3.0999999046325679</v>
      </c>
      <c r="DW58" s="39"/>
      <c r="DX58" s="39">
        <v>0</v>
      </c>
    </row>
    <row r="59" spans="1:128" ht="16" customHeight="1" x14ac:dyDescent="0.35">
      <c r="A59" t="s">
        <v>407</v>
      </c>
      <c r="B59" s="59">
        <v>1</v>
      </c>
      <c r="C59" s="121" t="s">
        <v>380</v>
      </c>
      <c r="E59" s="1" t="s">
        <v>75</v>
      </c>
      <c r="F59" s="61" t="str">
        <f t="shared" si="7"/>
        <v>B</v>
      </c>
      <c r="G59" s="200">
        <v>26</v>
      </c>
      <c r="H59" s="201">
        <v>45499</v>
      </c>
      <c r="I59" s="205">
        <v>0.38958333333333334</v>
      </c>
      <c r="K59">
        <f>VLOOKUP(C59,[1]TOC_240823_F3!$C:$J,8,FALSE)</f>
        <v>0.19919999999999999</v>
      </c>
      <c r="M59" s="159" t="str">
        <f t="shared" si="6"/>
        <v>H_KR01_1_BDOC_VM_B</v>
      </c>
      <c r="N59" s="33" t="e">
        <f>VLOOKUP(M59,[2]TOC_240828_Sophia!$C:$I,7,FALSE)</f>
        <v>#N/A</v>
      </c>
      <c r="R59" s="6">
        <f>VLOOKUP(C59,[1]TOC_240823_F3!$C:$O,13,FALSE)</f>
        <v>45720</v>
      </c>
      <c r="S59" s="40"/>
      <c r="V59" s="11">
        <v>45499</v>
      </c>
      <c r="W59" s="12">
        <v>0.4856712962962963</v>
      </c>
      <c r="X59" s="13">
        <v>0</v>
      </c>
      <c r="Y59" s="13" t="s">
        <v>65</v>
      </c>
      <c r="Z59" s="13">
        <v>-0.06</v>
      </c>
      <c r="AA59" s="13">
        <v>0.39</v>
      </c>
      <c r="AB59" s="13">
        <v>22.2</v>
      </c>
      <c r="AC59" s="89">
        <v>2.2200000000000001E-2</v>
      </c>
      <c r="AD59" s="80">
        <v>-1.0409999999999999</v>
      </c>
      <c r="AE59" s="13">
        <v>-1.0900000000000001</v>
      </c>
      <c r="AF59" s="13">
        <v>-0.36</v>
      </c>
      <c r="AG59" s="13">
        <v>35.700000000000003</v>
      </c>
      <c r="AH59" s="13">
        <v>89.6</v>
      </c>
      <c r="AI59" s="13">
        <v>91.4</v>
      </c>
      <c r="AJ59" s="13">
        <v>11.25</v>
      </c>
      <c r="AK59" s="13">
        <v>229.1</v>
      </c>
      <c r="AL59" s="80">
        <v>-1.48</v>
      </c>
      <c r="AM59" s="13">
        <v>0.02</v>
      </c>
      <c r="AN59" s="89">
        <v>2.0000000000000002E-5</v>
      </c>
      <c r="AO59" s="13">
        <v>35.200000000000003</v>
      </c>
      <c r="AP59" s="89">
        <v>3.5200000000000002E-2</v>
      </c>
      <c r="AQ59" s="13">
        <v>-0.38</v>
      </c>
      <c r="AR59" s="13">
        <v>0.89</v>
      </c>
      <c r="AS59" s="13">
        <v>23</v>
      </c>
      <c r="AT59" s="89">
        <v>2.3E-2</v>
      </c>
      <c r="AU59" s="13">
        <v>225.29</v>
      </c>
      <c r="AV59" s="13">
        <v>0</v>
      </c>
      <c r="AW59" s="80">
        <v>1.1919999999999999</v>
      </c>
      <c r="AX59" s="13">
        <v>7.2</v>
      </c>
      <c r="AY59" s="13">
        <v>-41</v>
      </c>
      <c r="AZ59" s="80">
        <v>5.6639999999999997</v>
      </c>
      <c r="BA59" s="80">
        <v>-1.0409999999999999</v>
      </c>
      <c r="BB59" s="13">
        <v>5.24</v>
      </c>
      <c r="BC59" s="13"/>
      <c r="BD59" s="21" t="str">
        <f t="shared" si="10"/>
        <v>H_KR01_1_DOC_VM_B</v>
      </c>
      <c r="BE59">
        <f>VLOOKUP(BD59,[3]result_all!$E:$U,2,FALSE)</f>
        <v>0.49629337200000001</v>
      </c>
      <c r="BF59">
        <f>VLOOKUP(BD59,[3]result_all!$E:$U,3,FALSE)</f>
        <v>2.8679385000000002E-2</v>
      </c>
      <c r="BG59" t="str">
        <f>VLOOKUP(BD59,[3]result_all!$E:$U,4,FALSE)</f>
        <v>7.58941520739853e-19</v>
      </c>
      <c r="BH59">
        <f>VLOOKUP(BD59,[3]result_all!$E:$U,5,FALSE)</f>
        <v>0</v>
      </c>
      <c r="BI59">
        <f>VLOOKUP(BD59,[3]result_all!$E:$U,6,FALSE)</f>
        <v>5.5360469999999997E-3</v>
      </c>
      <c r="BJ59">
        <f>VLOOKUP(BD59,[3]result_all!$E:$U,7,FALSE)</f>
        <v>2.5300037000000001E-2</v>
      </c>
      <c r="BK59">
        <f>VLOOKUP(BD59,[3]result_all!$E:$U,8,FALSE)</f>
        <v>5.7800173419999998</v>
      </c>
      <c r="BL59">
        <f>VLOOKUP(BD59,[3]result_all!$E:$U,9,FALSE)</f>
        <v>0.5</v>
      </c>
      <c r="BM59">
        <f>VLOOKUP(BD59,[3]result_all!$E:$U,10,FALSE)</f>
        <v>26.500561479999998</v>
      </c>
      <c r="BN59">
        <f>VLOOKUP(BD59,[3]result_all!$E:$U,11,FALSE)</f>
        <v>17.773763979999998</v>
      </c>
      <c r="BO59">
        <f>VLOOKUP(BD59,[3]result_all!$E:$U,12,FALSE)</f>
        <v>2.9953827460000002</v>
      </c>
      <c r="BP59">
        <f>VLOOKUP(BD59,[3]result_all!$E:$U,13,FALSE)</f>
        <v>47.475409839999998</v>
      </c>
      <c r="BQ59">
        <f>VLOOKUP(BD59,[3]result_all!$E:$U,14,FALSE)</f>
        <v>9.7831229999999995E-3</v>
      </c>
      <c r="BR59">
        <f>VLOOKUP(BD59,[3]result_all!$E:$U,15,FALSE)</f>
        <v>1.0493278E-2</v>
      </c>
      <c r="BS59">
        <f>VLOOKUP(BD59,[3]result_all!$E:$U,16,FALSE)</f>
        <v>1.0785362E-2</v>
      </c>
      <c r="BT59">
        <f>VLOOKUP(BD59,[3]result_all!$E:$U,17,FALSE)</f>
        <v>0.932322922</v>
      </c>
      <c r="BU59" s="109" t="str">
        <f t="shared" si="9"/>
        <v>H_KR01_1_BDOC_VM_B</v>
      </c>
      <c r="BV59" t="e">
        <f>VLOOKUP(BU59,[3]result_all!$E:$U,2,FALSE)</f>
        <v>#N/A</v>
      </c>
      <c r="BW59" t="e">
        <f>VLOOKUP(BU59,[3]result_all!$E:$U,3,FALSE)</f>
        <v>#N/A</v>
      </c>
      <c r="BX59" t="e">
        <f>VLOOKUP(BU59,[4]result_all!$C:$S,4,FALSE)</f>
        <v>#N/A</v>
      </c>
      <c r="BY59" t="e">
        <f>VLOOKUP(BU59,[4]result_all!$C:$S,5,FALSE)</f>
        <v>#N/A</v>
      </c>
      <c r="BZ59" t="e">
        <f>VLOOKUP(BU59,[4]result_all!$C:$S,6,FALSE)</f>
        <v>#N/A</v>
      </c>
      <c r="CA59" t="e">
        <f>VLOOKUP(BU59,[4]result_all!$C:$S,7,FALSE)</f>
        <v>#N/A</v>
      </c>
      <c r="CB59" t="e">
        <f>VLOOKUP(BU59,[4]result_all!$C:$S,8,FALSE)</f>
        <v>#N/A</v>
      </c>
      <c r="CC59" t="e">
        <f>VLOOKUP(BU59,[4]result_all!$C:$S,9,FALSE)</f>
        <v>#N/A</v>
      </c>
      <c r="CD59" t="e">
        <f>VLOOKUP(BU59,[4]result_all!$C:$S,10,FALSE)</f>
        <v>#N/A</v>
      </c>
      <c r="CE59" t="e">
        <f>VLOOKUP(BU59,[4]result_all!$C:$S,11,FALSE)</f>
        <v>#N/A</v>
      </c>
      <c r="CF59" t="e">
        <f>VLOOKUP(BU59,[4]result_all!$C:$S,12,FALSE)</f>
        <v>#N/A</v>
      </c>
      <c r="CG59" t="e">
        <f>VLOOKUP(BU59,[4]result_all!$C:$S,13,FALSE)</f>
        <v>#N/A</v>
      </c>
      <c r="CH59" t="e">
        <f>VLOOKUP(BU59,[4]result_all!$C:$S,14,FALSE)</f>
        <v>#N/A</v>
      </c>
      <c r="CI59" t="e">
        <f>VLOOKUP(BU59,[4]result_all!$C:$S,15,FALSE)</f>
        <v>#N/A</v>
      </c>
      <c r="CJ59" t="e">
        <f>VLOOKUP(BU59,[4]result_all!$C:$S,16,FALSE)</f>
        <v>#N/A</v>
      </c>
      <c r="CK59" t="e">
        <f>VLOOKUP(BU59,[4]result_all!$C:$S,17,FALSE)</f>
        <v>#N/A</v>
      </c>
      <c r="CL59" s="27" t="s">
        <v>380</v>
      </c>
      <c r="CM59">
        <f>VLOOKUP(CL59, [2]Tabelle1!$E:$M, 2, FALSE)</f>
        <v>0.22331663468447199</v>
      </c>
      <c r="CN59">
        <f>VLOOKUP(CL59, [2]Tabelle1!$E:$M, 3, FALSE)</f>
        <v>0.19796356782622501</v>
      </c>
      <c r="CO59">
        <f>VLOOKUP(CL59, [2]Tabelle1!$E:$M, 4, FALSE)</f>
        <v>2.7050026472251101E-2</v>
      </c>
      <c r="CP59">
        <f>VLOOKUP(CL59, [2]Tabelle1!$E:$M, 5, FALSE)</f>
        <v>0.10515226085308001</v>
      </c>
      <c r="CQ59">
        <f>VLOOKUP(CL59, [2]Tabelle1!$E:$M, 6, FALSE)</f>
        <v>0</v>
      </c>
      <c r="CR59" s="63">
        <f>VLOOKUP(CL59, [2]Tabelle1!$E:$O, 7, FALSE)</f>
        <v>0.40347551871176746</v>
      </c>
      <c r="CS59" s="63">
        <f>VLOOKUP(CL59, [2]Tabelle1!$E:$O, 8, FALSE)</f>
        <v>0.35766907076838633</v>
      </c>
      <c r="CT59" s="63">
        <f>VLOOKUP(CL59, [2]Tabelle1!$E:$O, 9, FALSE)</f>
        <v>4.8872415964351108E-2</v>
      </c>
      <c r="CU59" s="63">
        <f>VLOOKUP(CL59, [2]Tabelle1!$E:$O, 10, FALSE)</f>
        <v>0.18998299455549511</v>
      </c>
      <c r="CV59" s="63">
        <f>VLOOKUP(CL59, [2]Tabelle1!$E:$O, 11, FALSE)</f>
        <v>0</v>
      </c>
      <c r="CW59" s="147" t="s">
        <v>388</v>
      </c>
      <c r="CX59" t="e">
        <f>VLOOKUP(CW59, [2]Tabelle1!$E:$M, 2, FALSE)</f>
        <v>#N/A</v>
      </c>
      <c r="CY59" t="e">
        <f>VLOOKUP(CW59, [2]Tabelle1!$E:$M, 3, FALSE)</f>
        <v>#N/A</v>
      </c>
      <c r="CZ59" t="e">
        <f>VLOOKUP(CW59, [2]Tabelle1!$E:$M, 4, FALSE)</f>
        <v>#N/A</v>
      </c>
      <c r="DA59" t="e">
        <f>VLOOKUP(CW59, [2]Tabelle1!$E:$M, 5, FALSE)</f>
        <v>#N/A</v>
      </c>
      <c r="DB59" t="e">
        <f>VLOOKUP(CW59, [2]Tabelle1!$E:$M, 6, FALSE)</f>
        <v>#N/A</v>
      </c>
      <c r="DC59" s="149" t="e">
        <f>VLOOKUP(CW59, [2]Tabelle1!$E:$O, 2, FALSE)</f>
        <v>#N/A</v>
      </c>
      <c r="DD59" s="149" t="e">
        <f>VLOOKUP(CW59, [2]Tabelle1!$E:$O, 8, FALSE)</f>
        <v>#N/A</v>
      </c>
      <c r="DE59" s="149" t="e">
        <f>VLOOKUP(CW59, [2]Tabelle1!$E:$O, 9, FALSE)</f>
        <v>#N/A</v>
      </c>
      <c r="DF59" s="149" t="e">
        <f>VLOOKUP(CW59, [2]Tabelle1!$E:$O, 10, FALSE)</f>
        <v>#N/A</v>
      </c>
      <c r="DG59" s="149" t="e">
        <f>VLOOKUP(CW59, [2]Tabelle1!$E:$O, 11, FALSE)</f>
        <v>#N/A</v>
      </c>
      <c r="DH59" s="17">
        <v>3054</v>
      </c>
      <c r="DI59">
        <v>2024</v>
      </c>
      <c r="DJ59">
        <v>7</v>
      </c>
      <c r="DK59">
        <v>26</v>
      </c>
      <c r="DL59">
        <v>10</v>
      </c>
      <c r="DM59">
        <v>5.5</v>
      </c>
      <c r="DN59">
        <v>5.5999999046325684</v>
      </c>
      <c r="DO59">
        <v>5.3000001907348633</v>
      </c>
      <c r="DR59">
        <v>262</v>
      </c>
      <c r="DS59" t="s">
        <v>81</v>
      </c>
      <c r="DT59">
        <v>2.0999999046325679</v>
      </c>
      <c r="DU59" s="39">
        <v>2.5999999046325679</v>
      </c>
      <c r="DV59" s="39">
        <v>3.0999999046325679</v>
      </c>
      <c r="DW59" s="39"/>
      <c r="DX59" s="39">
        <v>0</v>
      </c>
    </row>
    <row r="60" spans="1:128" ht="16" customHeight="1" x14ac:dyDescent="0.35">
      <c r="A60" t="s">
        <v>407</v>
      </c>
      <c r="B60" s="59">
        <v>1</v>
      </c>
      <c r="C60" s="198" t="s">
        <v>381</v>
      </c>
      <c r="F60" s="61" t="str">
        <f t="shared" si="7"/>
        <v/>
      </c>
      <c r="H60" s="14"/>
      <c r="I60" s="170"/>
      <c r="K60">
        <f>VLOOKUP(C60,[1]TOC_240823_F3!$C:$J,8,FALSE)</f>
        <v>0.76019999999999999</v>
      </c>
      <c r="M60" s="159" t="str">
        <f t="shared" si="6"/>
        <v>H_RAI_1_BDOC</v>
      </c>
      <c r="N60" s="33" t="e">
        <f>VLOOKUP(M60,[2]TOC_240828_Sophia!$C:$I,7,FALSE)</f>
        <v>#N/A</v>
      </c>
      <c r="R60" s="6">
        <f>VLOOKUP(C60,[1]TOC_240823_F3!$C:$O,13,FALSE)</f>
        <v>45527</v>
      </c>
      <c r="S60" s="40"/>
      <c r="V60" s="11"/>
      <c r="W60" s="12"/>
      <c r="X60" s="13"/>
      <c r="Y60" s="13"/>
      <c r="Z60" s="13"/>
      <c r="AA60" s="13"/>
      <c r="AB60" s="13"/>
      <c r="AD60" s="80"/>
      <c r="AE60" s="13"/>
      <c r="AF60" s="13"/>
      <c r="AG60" s="13"/>
      <c r="AH60" s="13"/>
      <c r="AI60" s="13"/>
      <c r="AJ60" s="13"/>
      <c r="AK60" s="13"/>
      <c r="AL60" s="80"/>
      <c r="AM60" s="13"/>
      <c r="AO60" s="13"/>
      <c r="AQ60" s="13"/>
      <c r="AR60" s="13"/>
      <c r="AS60" s="13"/>
      <c r="AU60" s="13"/>
      <c r="AV60" s="13"/>
      <c r="AW60" s="80"/>
      <c r="AX60" s="13"/>
      <c r="AY60" s="13"/>
      <c r="AZ60" s="80"/>
      <c r="BA60" s="80"/>
      <c r="BB60" s="13"/>
      <c r="BC60" s="13"/>
      <c r="BD60" s="21" t="str">
        <f t="shared" si="10"/>
        <v>H_RAI_1_DOC</v>
      </c>
      <c r="BE60">
        <f>VLOOKUP(BD60,[3]result_all!$E:$U,2,FALSE)</f>
        <v>1</v>
      </c>
      <c r="BF60">
        <f>VLOOKUP(BD60,[3]result_all!$E:$U,3,FALSE)</f>
        <v>2.0853633999999999E-2</v>
      </c>
      <c r="BG60">
        <f>VLOOKUP(BD60,[3]result_all!$E:$U,4,FALSE)</f>
        <v>1.2478632999999999E-2</v>
      </c>
      <c r="BH60">
        <f>VLOOKUP(BD60,[3]result_all!$E:$U,5,FALSE)</f>
        <v>0</v>
      </c>
      <c r="BI60">
        <f>VLOOKUP(BD60,[3]result_all!$E:$U,6,FALSE)</f>
        <v>-1.69E-22</v>
      </c>
      <c r="BJ60" t="str">
        <f>VLOOKUP(BD60,[3]result_all!$E:$U,7,FALSE)</f>
        <v>3.17637355220363e-22</v>
      </c>
      <c r="BK60">
        <f>VLOOKUP(BD60,[3]result_all!$E:$U,8,FALSE)</f>
        <v>1</v>
      </c>
      <c r="BL60">
        <f>VLOOKUP(BD60,[3]result_all!$E:$U,9,FALSE)</f>
        <v>0.5</v>
      </c>
      <c r="BM60">
        <f>VLOOKUP(BD60,[3]result_all!$E:$U,10,FALSE)</f>
        <v>36.558472459999997</v>
      </c>
      <c r="BN60">
        <f>VLOOKUP(BD60,[3]result_all!$E:$U,11,FALSE)</f>
        <v>24.81528849</v>
      </c>
      <c r="BO60">
        <f>VLOOKUP(BD60,[3]result_all!$E:$U,12,FALSE)</f>
        <v>2.9517475219999998</v>
      </c>
      <c r="BP60">
        <f>VLOOKUP(BD60,[3]result_all!$E:$U,13,FALSE)</f>
        <v>15.875</v>
      </c>
      <c r="BQ60">
        <f>VLOOKUP(BD60,[3]result_all!$E:$U,14,FALSE)</f>
        <v>9.6445290000000006E-3</v>
      </c>
      <c r="BR60">
        <f>VLOOKUP(BD60,[3]result_all!$E:$U,15,FALSE)</f>
        <v>9.8012020000000002E-3</v>
      </c>
      <c r="BS60">
        <f>VLOOKUP(BD60,[3]result_all!$E:$U,16,FALSE)</f>
        <v>1.1004839000000001E-2</v>
      </c>
      <c r="BT60">
        <f>VLOOKUP(BD60,[3]result_all!$E:$U,17,FALSE)</f>
        <v>0.98401492300000004</v>
      </c>
      <c r="BU60" s="109" t="str">
        <f t="shared" si="9"/>
        <v>H_RAI_1_BDOC</v>
      </c>
      <c r="BV60" t="e">
        <f>VLOOKUP(BU60,[3]result_all!$E:$U,2,FALSE)</f>
        <v>#N/A</v>
      </c>
      <c r="BW60" t="e">
        <f>VLOOKUP(BU60,[3]result_all!$E:$U,3,FALSE)</f>
        <v>#N/A</v>
      </c>
      <c r="BX60" t="e">
        <f>VLOOKUP(BU60,[4]result_all!$C:$S,4,FALSE)</f>
        <v>#N/A</v>
      </c>
      <c r="BY60" t="e">
        <f>VLOOKUP(BU60,[4]result_all!$C:$S,5,FALSE)</f>
        <v>#N/A</v>
      </c>
      <c r="BZ60" t="e">
        <f>VLOOKUP(BU60,[4]result_all!$C:$S,6,FALSE)</f>
        <v>#N/A</v>
      </c>
      <c r="CA60" t="e">
        <f>VLOOKUP(BU60,[4]result_all!$C:$S,7,FALSE)</f>
        <v>#N/A</v>
      </c>
      <c r="CB60" t="e">
        <f>VLOOKUP(BU60,[4]result_all!$C:$S,8,FALSE)</f>
        <v>#N/A</v>
      </c>
      <c r="CC60" t="e">
        <f>VLOOKUP(BU60,[4]result_all!$C:$S,9,FALSE)</f>
        <v>#N/A</v>
      </c>
      <c r="CD60" t="e">
        <f>VLOOKUP(BU60,[4]result_all!$C:$S,10,FALSE)</f>
        <v>#N/A</v>
      </c>
      <c r="CE60" t="e">
        <f>VLOOKUP(BU60,[4]result_all!$C:$S,11,FALSE)</f>
        <v>#N/A</v>
      </c>
      <c r="CF60" t="e">
        <f>VLOOKUP(BU60,[4]result_all!$C:$S,12,FALSE)</f>
        <v>#N/A</v>
      </c>
      <c r="CG60" t="e">
        <f>VLOOKUP(BU60,[4]result_all!$C:$S,13,FALSE)</f>
        <v>#N/A</v>
      </c>
      <c r="CH60" t="e">
        <f>VLOOKUP(BU60,[4]result_all!$C:$S,14,FALSE)</f>
        <v>#N/A</v>
      </c>
      <c r="CI60" t="e">
        <f>VLOOKUP(BU60,[4]result_all!$C:$S,15,FALSE)</f>
        <v>#N/A</v>
      </c>
      <c r="CJ60" t="e">
        <f>VLOOKUP(BU60,[4]result_all!$C:$S,16,FALSE)</f>
        <v>#N/A</v>
      </c>
      <c r="CK60" t="e">
        <f>VLOOKUP(BU60,[4]result_all!$C:$S,17,FALSE)</f>
        <v>#N/A</v>
      </c>
      <c r="CL60" s="27" t="s">
        <v>381</v>
      </c>
      <c r="CM60">
        <f>VLOOKUP(CL60, [2]Tabelle1!$E:$M, 2, FALSE)</f>
        <v>1.837661243228E-3</v>
      </c>
      <c r="CN60">
        <f>VLOOKUP(CL60, [2]Tabelle1!$E:$M, 3, FALSE)</f>
        <v>0</v>
      </c>
      <c r="CO60">
        <f>VLOOKUP(CL60, [2]Tabelle1!$E:$M, 4, FALSE)</f>
        <v>2.8973874506748199E-3</v>
      </c>
      <c r="CP60">
        <f>VLOOKUP(CL60, [2]Tabelle1!$E:$M, 5, FALSE)</f>
        <v>1.16889074677986E-4</v>
      </c>
      <c r="CQ60">
        <f>VLOOKUP(CL60, [2]Tabelle1!$E:$M, 6, FALSE)</f>
        <v>4.9357760385397203E-3</v>
      </c>
      <c r="CR60" s="63">
        <f>VLOOKUP(CL60, [2]Tabelle1!$E:$O, 7, FALSE)</f>
        <v>0.18775183658221678</v>
      </c>
      <c r="CS60" s="63">
        <f>VLOOKUP(CL60, [2]Tabelle1!$E:$O, 8, FALSE)</f>
        <v>0</v>
      </c>
      <c r="CT60" s="63">
        <f>VLOOKUP(CL60, [2]Tabelle1!$E:$O, 9, FALSE)</f>
        <v>0.29602290256658109</v>
      </c>
      <c r="CU60" s="63">
        <f>VLOOKUP(CL60, [2]Tabelle1!$E:$O, 10, FALSE)</f>
        <v>1.1942428740912879E-2</v>
      </c>
      <c r="CV60" s="63">
        <f>VLOOKUP(CL60, [2]Tabelle1!$E:$O, 11, FALSE)</f>
        <v>0.50428283211028924</v>
      </c>
      <c r="CW60" s="147" t="s">
        <v>389</v>
      </c>
      <c r="CX60" t="e">
        <f>VLOOKUP(CW60, [2]Tabelle1!$E:$M, 2, FALSE)</f>
        <v>#N/A</v>
      </c>
      <c r="CY60" t="e">
        <f>VLOOKUP(CW60, [2]Tabelle1!$E:$M, 3, FALSE)</f>
        <v>#N/A</v>
      </c>
      <c r="CZ60" t="e">
        <f>VLOOKUP(CW60, [2]Tabelle1!$E:$M, 4, FALSE)</f>
        <v>#N/A</v>
      </c>
      <c r="DA60" t="e">
        <f>VLOOKUP(CW60, [2]Tabelle1!$E:$M, 5, FALSE)</f>
        <v>#N/A</v>
      </c>
      <c r="DB60" t="e">
        <f>VLOOKUP(CW60, [2]Tabelle1!$E:$M, 6, FALSE)</f>
        <v>#N/A</v>
      </c>
      <c r="DC60" s="149" t="e">
        <f>VLOOKUP(CW60, [2]Tabelle1!$E:$O, 2, FALSE)</f>
        <v>#N/A</v>
      </c>
      <c r="DD60" s="149" t="e">
        <f>VLOOKUP(CW60, [2]Tabelle1!$E:$O, 8, FALSE)</f>
        <v>#N/A</v>
      </c>
      <c r="DE60" s="149" t="e">
        <f>VLOOKUP(CW60, [2]Tabelle1!$E:$O, 9, FALSE)</f>
        <v>#N/A</v>
      </c>
      <c r="DF60" s="149" t="e">
        <f>VLOOKUP(CW60, [2]Tabelle1!$E:$O, 10, FALSE)</f>
        <v>#N/A</v>
      </c>
      <c r="DG60" s="149" t="e">
        <f>VLOOKUP(CW60, [2]Tabelle1!$E:$O, 11, FALSE)</f>
        <v>#N/A</v>
      </c>
      <c r="DU60" s="39"/>
      <c r="DV60" s="39"/>
      <c r="DW60" s="39"/>
      <c r="DX60" s="39"/>
    </row>
    <row r="61" spans="1:128" ht="16" customHeight="1" x14ac:dyDescent="0.35">
      <c r="A61" t="s">
        <v>407</v>
      </c>
      <c r="B61" s="59">
        <v>1</v>
      </c>
      <c r="C61" s="198" t="s">
        <v>381</v>
      </c>
      <c r="F61" s="61" t="str">
        <f t="shared" si="7"/>
        <v/>
      </c>
      <c r="H61" s="14"/>
      <c r="I61" s="170"/>
      <c r="K61">
        <f>VLOOKUP(C61,[1]TOC_240823_F3!$C:$J,8,FALSE)</f>
        <v>0.76019999999999999</v>
      </c>
      <c r="M61" s="159" t="str">
        <f t="shared" si="6"/>
        <v>H_RAI_1_BDOC</v>
      </c>
      <c r="N61" s="33" t="e">
        <f>VLOOKUP(M61,[2]TOC_240828_Sophia!$C:$I,7,FALSE)</f>
        <v>#N/A</v>
      </c>
      <c r="R61" s="6">
        <f>VLOOKUP(C61,[1]TOC_240823_F3!$C:$O,13,FALSE)</f>
        <v>45527</v>
      </c>
      <c r="S61" s="40"/>
      <c r="V61" s="11"/>
      <c r="W61" s="12"/>
      <c r="X61" s="13"/>
      <c r="Y61" s="13"/>
      <c r="Z61" s="13"/>
      <c r="AA61" s="13"/>
      <c r="AB61" s="13"/>
      <c r="AD61" s="80"/>
      <c r="AE61" s="13"/>
      <c r="AF61" s="13"/>
      <c r="AG61" s="13"/>
      <c r="AH61" s="13"/>
      <c r="AI61" s="13"/>
      <c r="AJ61" s="13"/>
      <c r="AK61" s="13"/>
      <c r="AL61" s="80"/>
      <c r="AM61" s="13"/>
      <c r="AO61" s="13"/>
      <c r="AQ61" s="13"/>
      <c r="AR61" s="13"/>
      <c r="AS61" s="13"/>
      <c r="AU61" s="13"/>
      <c r="AV61" s="13"/>
      <c r="AW61" s="80"/>
      <c r="AX61" s="13"/>
      <c r="AY61" s="13"/>
      <c r="AZ61" s="80"/>
      <c r="BA61" s="80"/>
      <c r="BB61" s="13"/>
      <c r="BC61" s="13"/>
      <c r="BD61" s="21" t="str">
        <f t="shared" si="10"/>
        <v>H_RAI_1_DOC</v>
      </c>
      <c r="BE61">
        <f>VLOOKUP(BD61,[3]result_all!$E:$U,2,FALSE)</f>
        <v>1</v>
      </c>
      <c r="BF61">
        <f>VLOOKUP(BD61,[3]result_all!$E:$U,3,FALSE)</f>
        <v>2.0853633999999999E-2</v>
      </c>
      <c r="BG61">
        <f>VLOOKUP(BD61,[3]result_all!$E:$U,4,FALSE)</f>
        <v>1.2478632999999999E-2</v>
      </c>
      <c r="BH61">
        <f>VLOOKUP(BD61,[3]result_all!$E:$U,5,FALSE)</f>
        <v>0</v>
      </c>
      <c r="BI61">
        <f>VLOOKUP(BD61,[3]result_all!$E:$U,6,FALSE)</f>
        <v>-1.69E-22</v>
      </c>
      <c r="BJ61" t="str">
        <f>VLOOKUP(BD61,[3]result_all!$E:$U,7,FALSE)</f>
        <v>3.17637355220363e-22</v>
      </c>
      <c r="BK61">
        <f>VLOOKUP(BD61,[3]result_all!$E:$U,8,FALSE)</f>
        <v>1</v>
      </c>
      <c r="BL61">
        <f>VLOOKUP(BD61,[3]result_all!$E:$U,9,FALSE)</f>
        <v>0.5</v>
      </c>
      <c r="BM61">
        <f>VLOOKUP(BD61,[3]result_all!$E:$U,10,FALSE)</f>
        <v>36.558472459999997</v>
      </c>
      <c r="BN61">
        <f>VLOOKUP(BD61,[3]result_all!$E:$U,11,FALSE)</f>
        <v>24.81528849</v>
      </c>
      <c r="BO61">
        <f>VLOOKUP(BD61,[3]result_all!$E:$U,12,FALSE)</f>
        <v>2.9517475219999998</v>
      </c>
      <c r="BP61">
        <f>VLOOKUP(BD61,[3]result_all!$E:$U,13,FALSE)</f>
        <v>15.875</v>
      </c>
      <c r="BQ61">
        <f>VLOOKUP(BD61,[3]result_all!$E:$U,14,FALSE)</f>
        <v>9.6445290000000006E-3</v>
      </c>
      <c r="BR61">
        <f>VLOOKUP(BD61,[3]result_all!$E:$U,15,FALSE)</f>
        <v>9.8012020000000002E-3</v>
      </c>
      <c r="BS61">
        <f>VLOOKUP(BD61,[3]result_all!$E:$U,16,FALSE)</f>
        <v>1.1004839000000001E-2</v>
      </c>
      <c r="BT61">
        <f>VLOOKUP(BD61,[3]result_all!$E:$U,17,FALSE)</f>
        <v>0.98401492300000004</v>
      </c>
      <c r="BU61" s="109" t="str">
        <f t="shared" si="9"/>
        <v>H_RAI_1_BDOC</v>
      </c>
      <c r="BV61" t="e">
        <f>VLOOKUP(BU61,[3]result_all!$E:$U,2,FALSE)</f>
        <v>#N/A</v>
      </c>
      <c r="BW61" t="e">
        <f>VLOOKUP(BU61,[3]result_all!$E:$U,3,FALSE)</f>
        <v>#N/A</v>
      </c>
      <c r="BX61" t="e">
        <f>VLOOKUP(BU61,[4]result_all!$C:$S,4,FALSE)</f>
        <v>#N/A</v>
      </c>
      <c r="BY61" t="e">
        <f>VLOOKUP(BU61,[4]result_all!$C:$S,5,FALSE)</f>
        <v>#N/A</v>
      </c>
      <c r="BZ61" t="e">
        <f>VLOOKUP(BU61,[4]result_all!$C:$S,6,FALSE)</f>
        <v>#N/A</v>
      </c>
      <c r="CA61" t="e">
        <f>VLOOKUP(BU61,[4]result_all!$C:$S,7,FALSE)</f>
        <v>#N/A</v>
      </c>
      <c r="CB61" t="e">
        <f>VLOOKUP(BU61,[4]result_all!$C:$S,8,FALSE)</f>
        <v>#N/A</v>
      </c>
      <c r="CC61" t="e">
        <f>VLOOKUP(BU61,[4]result_all!$C:$S,9,FALSE)</f>
        <v>#N/A</v>
      </c>
      <c r="CD61" t="e">
        <f>VLOOKUP(BU61,[4]result_all!$C:$S,10,FALSE)</f>
        <v>#N/A</v>
      </c>
      <c r="CE61" t="e">
        <f>VLOOKUP(BU61,[4]result_all!$C:$S,11,FALSE)</f>
        <v>#N/A</v>
      </c>
      <c r="CF61" t="e">
        <f>VLOOKUP(BU61,[4]result_all!$C:$S,12,FALSE)</f>
        <v>#N/A</v>
      </c>
      <c r="CG61" t="e">
        <f>VLOOKUP(BU61,[4]result_all!$C:$S,13,FALSE)</f>
        <v>#N/A</v>
      </c>
      <c r="CH61" t="e">
        <f>VLOOKUP(BU61,[4]result_all!$C:$S,14,FALSE)</f>
        <v>#N/A</v>
      </c>
      <c r="CI61" t="e">
        <f>VLOOKUP(BU61,[4]result_all!$C:$S,15,FALSE)</f>
        <v>#N/A</v>
      </c>
      <c r="CJ61" t="e">
        <f>VLOOKUP(BU61,[4]result_all!$C:$S,16,FALSE)</f>
        <v>#N/A</v>
      </c>
      <c r="CK61" t="e">
        <f>VLOOKUP(BU61,[4]result_all!$C:$S,17,FALSE)</f>
        <v>#N/A</v>
      </c>
      <c r="CL61" s="27" t="s">
        <v>381</v>
      </c>
      <c r="CM61">
        <f>VLOOKUP(CL61, [2]Tabelle1!$E:$M, 2, FALSE)</f>
        <v>1.837661243228E-3</v>
      </c>
      <c r="CN61">
        <f>VLOOKUP(CL61, [2]Tabelle1!$E:$M, 3, FALSE)</f>
        <v>0</v>
      </c>
      <c r="CO61">
        <f>VLOOKUP(CL61, [2]Tabelle1!$E:$M, 4, FALSE)</f>
        <v>2.8973874506748199E-3</v>
      </c>
      <c r="CP61">
        <f>VLOOKUP(CL61, [2]Tabelle1!$E:$M, 5, FALSE)</f>
        <v>1.16889074677986E-4</v>
      </c>
      <c r="CQ61">
        <f>VLOOKUP(CL61, [2]Tabelle1!$E:$M, 6, FALSE)</f>
        <v>4.9357760385397203E-3</v>
      </c>
      <c r="CR61" s="63">
        <f>VLOOKUP(CL61, [2]Tabelle1!$E:$O, 7, FALSE)</f>
        <v>0.18775183658221678</v>
      </c>
      <c r="CS61" s="63">
        <f>VLOOKUP(CL61, [2]Tabelle1!$E:$O, 8, FALSE)</f>
        <v>0</v>
      </c>
      <c r="CT61" s="63">
        <f>VLOOKUP(CL61, [2]Tabelle1!$E:$O, 9, FALSE)</f>
        <v>0.29602290256658109</v>
      </c>
      <c r="CU61" s="63">
        <f>VLOOKUP(CL61, [2]Tabelle1!$E:$O, 10, FALSE)</f>
        <v>1.1942428740912879E-2</v>
      </c>
      <c r="CV61" s="63">
        <f>VLOOKUP(CL61, [2]Tabelle1!$E:$O, 11, FALSE)</f>
        <v>0.50428283211028924</v>
      </c>
      <c r="CW61" s="147" t="s">
        <v>389</v>
      </c>
      <c r="CX61" t="e">
        <f>VLOOKUP(CW61, [2]Tabelle1!$E:$M, 2, FALSE)</f>
        <v>#N/A</v>
      </c>
      <c r="CY61" t="e">
        <f>VLOOKUP(CW61, [2]Tabelle1!$E:$M, 3, FALSE)</f>
        <v>#N/A</v>
      </c>
      <c r="CZ61" t="e">
        <f>VLOOKUP(CW61, [2]Tabelle1!$E:$M, 4, FALSE)</f>
        <v>#N/A</v>
      </c>
      <c r="DA61" t="e">
        <f>VLOOKUP(CW61, [2]Tabelle1!$E:$M, 5, FALSE)</f>
        <v>#N/A</v>
      </c>
      <c r="DB61" t="e">
        <f>VLOOKUP(CW61, [2]Tabelle1!$E:$M, 6, FALSE)</f>
        <v>#N/A</v>
      </c>
      <c r="DC61" s="149" t="e">
        <f>VLOOKUP(CW61, [2]Tabelle1!$E:$O, 2, FALSE)</f>
        <v>#N/A</v>
      </c>
      <c r="DD61" s="149" t="e">
        <f>VLOOKUP(CW61, [2]Tabelle1!$E:$O, 8, FALSE)</f>
        <v>#N/A</v>
      </c>
      <c r="DE61" s="149" t="e">
        <f>VLOOKUP(CW61, [2]Tabelle1!$E:$O, 9, FALSE)</f>
        <v>#N/A</v>
      </c>
      <c r="DF61" s="149" t="e">
        <f>VLOOKUP(CW61, [2]Tabelle1!$E:$O, 10, FALSE)</f>
        <v>#N/A</v>
      </c>
      <c r="DG61" s="149" t="e">
        <f>VLOOKUP(CW61, [2]Tabelle1!$E:$O, 11, FALSE)</f>
        <v>#N/A</v>
      </c>
      <c r="DU61" s="39"/>
      <c r="DV61" s="39"/>
      <c r="DW61" s="39"/>
      <c r="DX61" s="39"/>
    </row>
    <row r="62" spans="1:128" ht="16" customHeight="1" x14ac:dyDescent="0.35">
      <c r="A62" t="s">
        <v>406</v>
      </c>
      <c r="B62" s="59">
        <v>1</v>
      </c>
      <c r="C62" s="198" t="s">
        <v>382</v>
      </c>
      <c r="D62" s="1" t="s">
        <v>77</v>
      </c>
      <c r="E62" s="1" t="s">
        <v>76</v>
      </c>
      <c r="F62" s="61" t="str">
        <f t="shared" si="7"/>
        <v>B</v>
      </c>
      <c r="G62" s="1">
        <v>20</v>
      </c>
      <c r="H62" s="14">
        <v>45493</v>
      </c>
      <c r="I62" s="69">
        <v>0.60806712962962961</v>
      </c>
      <c r="J62" s="123" t="s">
        <v>331</v>
      </c>
      <c r="K62">
        <f>VLOOKUP(C62,[1]TOC_240823_F3!$C:$J,8,FALSE)</f>
        <v>0.107</v>
      </c>
      <c r="M62" s="159" t="str">
        <f t="shared" si="6"/>
        <v>H_ST02_1_BDOC_NM_B</v>
      </c>
      <c r="N62" s="33" t="e">
        <f>VLOOKUP(M62,[2]TOC_240828_Sophia!$C:$I,7,FALSE)</f>
        <v>#N/A</v>
      </c>
      <c r="R62" s="6">
        <f>VLOOKUP(C62,[1]TOC_240823_F3!$C:$O,13,FALSE)</f>
        <v>45719</v>
      </c>
      <c r="S62" s="40"/>
      <c r="V62" s="101">
        <v>45493</v>
      </c>
      <c r="W62" s="102">
        <v>0.70464120370370376</v>
      </c>
      <c r="X62" s="103" t="s">
        <v>66</v>
      </c>
      <c r="Y62" s="103" t="s">
        <v>65</v>
      </c>
      <c r="Z62" s="103">
        <v>-0.19</v>
      </c>
      <c r="AA62" s="103">
        <v>-0.13</v>
      </c>
      <c r="AB62" s="103">
        <v>35.1</v>
      </c>
      <c r="AC62" s="103">
        <v>3.5099999999999999E-2</v>
      </c>
      <c r="AD62" s="103">
        <v>-0.77600000000000002</v>
      </c>
      <c r="AE62" s="103">
        <v>-1.01</v>
      </c>
      <c r="AF62" s="103">
        <v>-0.34</v>
      </c>
      <c r="AG62" s="103">
        <v>51.2</v>
      </c>
      <c r="AH62" s="103">
        <v>93</v>
      </c>
      <c r="AI62" s="103">
        <v>94.8</v>
      </c>
      <c r="AJ62" s="103">
        <v>10.69</v>
      </c>
      <c r="AK62" s="103">
        <v>264.89999999999998</v>
      </c>
      <c r="AL62" s="103">
        <v>-1.103</v>
      </c>
      <c r="AM62" s="103">
        <v>0.02</v>
      </c>
      <c r="AN62" s="103">
        <v>2.0000000000000002E-5</v>
      </c>
      <c r="AO62" s="103">
        <v>50.3</v>
      </c>
      <c r="AP62" s="103">
        <v>5.0299999999999997E-2</v>
      </c>
      <c r="AQ62" s="103">
        <v>-1.03</v>
      </c>
      <c r="AR62" s="103">
        <v>0.24</v>
      </c>
      <c r="AS62" s="103">
        <v>33</v>
      </c>
      <c r="AT62" s="103">
        <v>3.3000000000000002E-2</v>
      </c>
      <c r="AU62" s="103">
        <v>0.38</v>
      </c>
      <c r="AV62" s="103">
        <v>0</v>
      </c>
      <c r="AW62" s="103">
        <v>1.1930000000000001</v>
      </c>
      <c r="AX62" s="103">
        <v>7.54</v>
      </c>
      <c r="AY62" s="103">
        <v>-59.2</v>
      </c>
      <c r="AZ62" s="103">
        <v>9.2140000000000004</v>
      </c>
      <c r="BA62" s="103">
        <v>-0.77700000000000002</v>
      </c>
      <c r="BB62" s="103">
        <v>5.31</v>
      </c>
      <c r="BC62" s="206" t="s">
        <v>68</v>
      </c>
      <c r="BD62" s="21" t="str">
        <f t="shared" si="10"/>
        <v>H_ST02_1_DOC_NM_B</v>
      </c>
      <c r="BE62">
        <f>VLOOKUP(BD62,[3]result_all!$E:$U,2,FALSE)</f>
        <v>1</v>
      </c>
      <c r="BF62">
        <f>VLOOKUP(BD62,[3]result_all!$E:$U,3,FALSE)</f>
        <v>0</v>
      </c>
      <c r="BG62">
        <f>VLOOKUP(BD62,[3]result_all!$E:$U,4,FALSE)</f>
        <v>0</v>
      </c>
      <c r="BH62" t="str">
        <f>VLOOKUP(BD62,[3]result_all!$E:$U,5,FALSE)</f>
        <v>3.3881317890172e-21</v>
      </c>
      <c r="BI62">
        <f>VLOOKUP(BD62,[3]result_all!$E:$U,6,FALSE)</f>
        <v>-2.7800000000000002E-23</v>
      </c>
      <c r="BJ62" t="str">
        <f>VLOOKUP(BD62,[3]result_all!$E:$U,7,FALSE)</f>
        <v>4.76456032830544e-22</v>
      </c>
      <c r="BK62">
        <f>VLOOKUP(BD62,[3]result_all!$E:$U,8,FALSE)</f>
        <v>1</v>
      </c>
      <c r="BL62" t="str">
        <f>VLOOKUP(BD62,[3]result_all!$E:$U,9,FALSE)</f>
        <v>NA</v>
      </c>
      <c r="BM62">
        <f>VLOOKUP(BD62,[3]result_all!$E:$U,10,FALSE)</f>
        <v>0.45942054999999998</v>
      </c>
      <c r="BN62">
        <f>VLOOKUP(BD62,[3]result_all!$E:$U,11,FALSE)</f>
        <v>0.252187891</v>
      </c>
      <c r="BO62">
        <f>VLOOKUP(BD62,[3]result_all!$E:$U,12,FALSE)</f>
        <v>3.1840000000000002</v>
      </c>
      <c r="BP62">
        <f>VLOOKUP(BD62,[3]result_all!$E:$U,13,FALSE)</f>
        <v>5.9171600000000003E-3</v>
      </c>
      <c r="BQ62">
        <f>VLOOKUP(BD62,[3]result_all!$E:$U,14,FALSE)</f>
        <v>2.7831985E-2</v>
      </c>
      <c r="BR62">
        <f>VLOOKUP(BD62,[3]result_all!$E:$U,15,FALSE)</f>
        <v>8.3364900000000002E-3</v>
      </c>
      <c r="BS62">
        <f>VLOOKUP(BD62,[3]result_all!$E:$U,16,FALSE)</f>
        <v>1.4203397E-2</v>
      </c>
      <c r="BT62">
        <f>VLOOKUP(BD62,[3]result_all!$E:$U,17,FALSE)</f>
        <v>3.3385736029999999</v>
      </c>
      <c r="BU62" s="109" t="str">
        <f t="shared" si="9"/>
        <v>H_ST02_1_BDOC_NM_B</v>
      </c>
      <c r="BV62" t="e">
        <f>VLOOKUP(BU62,[3]result_all!$E:$U,2,FALSE)</f>
        <v>#N/A</v>
      </c>
      <c r="BW62" t="e">
        <f>VLOOKUP(BU62,[3]result_all!$E:$U,3,FALSE)</f>
        <v>#N/A</v>
      </c>
      <c r="BX62" t="e">
        <f>VLOOKUP(BU62,[4]result_all!$C:$S,4,FALSE)</f>
        <v>#N/A</v>
      </c>
      <c r="BY62" t="e">
        <f>VLOOKUP(BU62,[4]result_all!$C:$S,5,FALSE)</f>
        <v>#N/A</v>
      </c>
      <c r="BZ62" t="e">
        <f>VLOOKUP(BU62,[4]result_all!$C:$S,6,FALSE)</f>
        <v>#N/A</v>
      </c>
      <c r="CA62" t="e">
        <f>VLOOKUP(BU62,[4]result_all!$C:$S,7,FALSE)</f>
        <v>#N/A</v>
      </c>
      <c r="CB62" t="e">
        <f>VLOOKUP(BU62,[4]result_all!$C:$S,8,FALSE)</f>
        <v>#N/A</v>
      </c>
      <c r="CC62" t="e">
        <f>VLOOKUP(BU62,[4]result_all!$C:$S,9,FALSE)</f>
        <v>#N/A</v>
      </c>
      <c r="CD62" t="e">
        <f>VLOOKUP(BU62,[4]result_all!$C:$S,10,FALSE)</f>
        <v>#N/A</v>
      </c>
      <c r="CE62" t="e">
        <f>VLOOKUP(BU62,[4]result_all!$C:$S,11,FALSE)</f>
        <v>#N/A</v>
      </c>
      <c r="CF62" t="e">
        <f>VLOOKUP(BU62,[4]result_all!$C:$S,12,FALSE)</f>
        <v>#N/A</v>
      </c>
      <c r="CG62" t="e">
        <f>VLOOKUP(BU62,[4]result_all!$C:$S,13,FALSE)</f>
        <v>#N/A</v>
      </c>
      <c r="CH62" t="e">
        <f>VLOOKUP(BU62,[4]result_all!$C:$S,14,FALSE)</f>
        <v>#N/A</v>
      </c>
      <c r="CI62" t="e">
        <f>VLOOKUP(BU62,[4]result_all!$C:$S,15,FALSE)</f>
        <v>#N/A</v>
      </c>
      <c r="CJ62" t="e">
        <f>VLOOKUP(BU62,[4]result_all!$C:$S,16,FALSE)</f>
        <v>#N/A</v>
      </c>
      <c r="CK62" t="e">
        <f>VLOOKUP(BU62,[4]result_all!$C:$S,17,FALSE)</f>
        <v>#N/A</v>
      </c>
      <c r="CL62" s="27" t="s">
        <v>382</v>
      </c>
      <c r="CM62">
        <f>VLOOKUP(CL62, [2]Tabelle1!$E:$M, 2, FALSE)</f>
        <v>9.7405900852782697E-7</v>
      </c>
      <c r="CN62">
        <f>VLOOKUP(CL62, [2]Tabelle1!$E:$M, 3, FALSE)</f>
        <v>0</v>
      </c>
      <c r="CO62">
        <f>VLOOKUP(CL62, [2]Tabelle1!$E:$M, 4, FALSE)</f>
        <v>1.59540908790274E-6</v>
      </c>
      <c r="CP62">
        <f>VLOOKUP(CL62, [2]Tabelle1!$E:$M, 5, FALSE)</f>
        <v>1.0830326640883301E-4</v>
      </c>
      <c r="CQ62">
        <f>VLOOKUP(CL62, [2]Tabelle1!$E:$M, 6, FALSE)</f>
        <v>1.0942042797439501E-6</v>
      </c>
      <c r="CR62" s="63">
        <f>VLOOKUP(CL62, [2]Tabelle1!$E:$O, 7, FALSE)</f>
        <v>8.6995234405591731E-3</v>
      </c>
      <c r="CS62" s="63">
        <f>VLOOKUP(CL62, [2]Tabelle1!$E:$O, 8, FALSE)</f>
        <v>0</v>
      </c>
      <c r="CT62" s="63">
        <f>VLOOKUP(CL62, [2]Tabelle1!$E:$O, 9, FALSE)</f>
        <v>1.424893013254701E-2</v>
      </c>
      <c r="CU62" s="63">
        <f>VLOOKUP(CL62, [2]Tabelle1!$E:$O, 10, FALSE)</f>
        <v>0.96727898059971718</v>
      </c>
      <c r="CV62" s="63">
        <f>VLOOKUP(CL62, [2]Tabelle1!$E:$O, 11, FALSE)</f>
        <v>9.7725658271767026E-3</v>
      </c>
      <c r="CW62" s="147" t="s">
        <v>390</v>
      </c>
      <c r="CX62" t="e">
        <f>VLOOKUP(CW62, [2]Tabelle1!$E:$M, 2, FALSE)</f>
        <v>#N/A</v>
      </c>
      <c r="CY62" t="e">
        <f>VLOOKUP(CW62, [2]Tabelle1!$E:$M, 3, FALSE)</f>
        <v>#N/A</v>
      </c>
      <c r="CZ62" t="e">
        <f>VLOOKUP(CW62, [2]Tabelle1!$E:$M, 4, FALSE)</f>
        <v>#N/A</v>
      </c>
      <c r="DA62" t="e">
        <f>VLOOKUP(CW62, [2]Tabelle1!$E:$M, 5, FALSE)</f>
        <v>#N/A</v>
      </c>
      <c r="DB62" t="e">
        <f>VLOOKUP(CW62, [2]Tabelle1!$E:$M, 6, FALSE)</f>
        <v>#N/A</v>
      </c>
      <c r="DC62" s="149" t="e">
        <f>VLOOKUP(CW62, [2]Tabelle1!$E:$O, 2, FALSE)</f>
        <v>#N/A</v>
      </c>
      <c r="DD62" s="149" t="e">
        <f>VLOOKUP(CW62, [2]Tabelle1!$E:$O, 8, FALSE)</f>
        <v>#N/A</v>
      </c>
      <c r="DE62" s="149" t="e">
        <f>VLOOKUP(CW62, [2]Tabelle1!$E:$O, 9, FALSE)</f>
        <v>#N/A</v>
      </c>
      <c r="DF62" s="149" t="e">
        <f>VLOOKUP(CW62, [2]Tabelle1!$E:$O, 10, FALSE)</f>
        <v>#N/A</v>
      </c>
      <c r="DG62" s="149" t="e">
        <f>VLOOKUP(CW62, [2]Tabelle1!$E:$O, 11, FALSE)</f>
        <v>#N/A</v>
      </c>
      <c r="DH62" s="17">
        <v>3054</v>
      </c>
      <c r="DI62">
        <v>2024</v>
      </c>
      <c r="DJ62">
        <v>7</v>
      </c>
      <c r="DK62">
        <v>20</v>
      </c>
      <c r="DL62">
        <v>15</v>
      </c>
      <c r="DM62">
        <v>6</v>
      </c>
      <c r="DN62">
        <v>6</v>
      </c>
      <c r="DO62">
        <v>5.3000001907348633</v>
      </c>
      <c r="DR62">
        <v>287</v>
      </c>
      <c r="DS62" t="s">
        <v>225</v>
      </c>
      <c r="DT62">
        <v>3.0999999046325679</v>
      </c>
      <c r="DU62" s="39">
        <v>3.0999999046325679</v>
      </c>
      <c r="DV62" s="39">
        <v>4.3000001907348633</v>
      </c>
      <c r="DW62" s="39"/>
      <c r="DX62" s="39">
        <v>0</v>
      </c>
    </row>
    <row r="63" spans="1:128" s="33" customFormat="1" ht="16" customHeight="1" x14ac:dyDescent="0.35">
      <c r="A63" s="33" t="s">
        <v>406</v>
      </c>
      <c r="B63" s="59">
        <v>1</v>
      </c>
      <c r="C63" s="199" t="s">
        <v>383</v>
      </c>
      <c r="D63" s="1" t="s">
        <v>77</v>
      </c>
      <c r="E63" s="32" t="s">
        <v>75</v>
      </c>
      <c r="F63" s="61" t="str">
        <f t="shared" si="7"/>
        <v>B</v>
      </c>
      <c r="G63" s="1">
        <v>20</v>
      </c>
      <c r="H63" s="14">
        <v>45493</v>
      </c>
      <c r="I63" s="106">
        <v>0.41584490740740743</v>
      </c>
      <c r="J63" s="123" t="s">
        <v>331</v>
      </c>
      <c r="K63" s="33">
        <f>VLOOKUP(C63,[1]TOC_240823_F3!$C:$J,8,FALSE)</f>
        <v>0.11600000000000001</v>
      </c>
      <c r="M63" s="159" t="str">
        <f t="shared" ref="M63" si="11">REPLACE(C63, FIND("DOC", C63), 3, "BDOC")</f>
        <v>H_ST02_1_BDOC_VM_B</v>
      </c>
      <c r="N63" s="33" t="e">
        <f>VLOOKUP(M63,[2]TOC_240828_Sophia!$C:$I,7,FALSE)</f>
        <v>#N/A</v>
      </c>
      <c r="Q63" s="74"/>
      <c r="R63" s="182">
        <f>VLOOKUP(C63,[1]TOC_240823_F3!$C:$O,13,FALSE)</f>
        <v>45720</v>
      </c>
      <c r="S63" s="75"/>
      <c r="T63" s="160"/>
      <c r="U63" s="161"/>
      <c r="V63" s="101">
        <v>45493</v>
      </c>
      <c r="W63" s="102">
        <v>0.51265046296296302</v>
      </c>
      <c r="X63" s="103" t="s">
        <v>66</v>
      </c>
      <c r="Y63" s="103" t="s">
        <v>65</v>
      </c>
      <c r="Z63" s="103">
        <v>-0.2</v>
      </c>
      <c r="AA63" s="103">
        <v>-0.15</v>
      </c>
      <c r="AB63" s="103">
        <v>32.6</v>
      </c>
      <c r="AC63" s="103">
        <v>3.2599999999999997E-2</v>
      </c>
      <c r="AD63" s="103">
        <v>-0.76500000000000001</v>
      </c>
      <c r="AE63" s="103">
        <v>-0.73</v>
      </c>
      <c r="AF63" s="103">
        <v>-0.24</v>
      </c>
      <c r="AG63" s="103">
        <v>51.1</v>
      </c>
      <c r="AH63" s="103">
        <v>93.4</v>
      </c>
      <c r="AI63" s="103">
        <v>95.3</v>
      </c>
      <c r="AJ63" s="103">
        <v>11.46</v>
      </c>
      <c r="AK63" s="103">
        <v>275.7</v>
      </c>
      <c r="AL63" s="103">
        <v>-1.0880000000000001</v>
      </c>
      <c r="AM63" s="103">
        <v>0.02</v>
      </c>
      <c r="AN63" s="103">
        <v>2.0000000000000002E-5</v>
      </c>
      <c r="AO63" s="103">
        <v>50.3</v>
      </c>
      <c r="AP63" s="103">
        <v>5.0299999999999997E-2</v>
      </c>
      <c r="AQ63" s="103">
        <v>-0.93</v>
      </c>
      <c r="AR63" s="103">
        <v>0.34</v>
      </c>
      <c r="AS63" s="103">
        <v>33</v>
      </c>
      <c r="AT63" s="103">
        <v>3.3000000000000002E-2</v>
      </c>
      <c r="AU63" s="103">
        <v>0.39</v>
      </c>
      <c r="AV63" s="103">
        <v>0</v>
      </c>
      <c r="AW63" s="103">
        <v>1.1930000000000001</v>
      </c>
      <c r="AX63" s="103">
        <v>7.57</v>
      </c>
      <c r="AY63" s="103">
        <v>-60.5</v>
      </c>
      <c r="AZ63" s="103">
        <v>6.5709999999999997</v>
      </c>
      <c r="BA63" s="103">
        <v>-0.75900000000000001</v>
      </c>
      <c r="BB63" s="103">
        <v>5.36</v>
      </c>
      <c r="BC63" s="206" t="s">
        <v>68</v>
      </c>
      <c r="BD63" s="35" t="str">
        <f t="shared" si="10"/>
        <v>H_ST02_1_DOC_VM_B</v>
      </c>
      <c r="BE63">
        <f>VLOOKUP(BD63,[3]result_all!$E:$U,2,FALSE)</f>
        <v>1</v>
      </c>
      <c r="BF63">
        <f>VLOOKUP(BD63,[3]result_all!$E:$U,3,FALSE)</f>
        <v>0</v>
      </c>
      <c r="BG63">
        <f>VLOOKUP(BD63,[3]result_all!$E:$U,4,FALSE)</f>
        <v>0</v>
      </c>
      <c r="BH63" t="str">
        <f>VLOOKUP(BD63,[3]result_all!$E:$U,5,FALSE)</f>
        <v>1.01643953670516e-20</v>
      </c>
      <c r="BI63" t="str">
        <f>VLOOKUP(BD63,[3]result_all!$E:$U,6,FALSE)</f>
        <v>2.18375681713996e-23</v>
      </c>
      <c r="BJ63">
        <f>VLOOKUP(BD63,[3]result_all!$E:$U,7,FALSE)</f>
        <v>-2.1200000000000002E-22</v>
      </c>
      <c r="BK63">
        <f>VLOOKUP(BD63,[3]result_all!$E:$U,8,FALSE)</f>
        <v>1</v>
      </c>
      <c r="BL63" t="str">
        <f>VLOOKUP(BD63,[3]result_all!$E:$U,9,FALSE)</f>
        <v>NA</v>
      </c>
      <c r="BM63">
        <f>VLOOKUP(BD63,[3]result_all!$E:$U,10,FALSE)</f>
        <v>0.27411727299999999</v>
      </c>
      <c r="BN63">
        <f>VLOOKUP(BD63,[3]result_all!$E:$U,11,FALSE)</f>
        <v>0.11293631599999999</v>
      </c>
      <c r="BO63">
        <f>VLOOKUP(BD63,[3]result_all!$E:$U,12,FALSE)</f>
        <v>-9.9565217389999994</v>
      </c>
      <c r="BP63">
        <f>VLOOKUP(BD63,[3]result_all!$E:$U,13,FALSE)</f>
        <v>1.3230769229999999</v>
      </c>
      <c r="BQ63">
        <f>VLOOKUP(BD63,[3]result_all!$E:$U,14,FALSE)</f>
        <v>4.4798865E-2</v>
      </c>
      <c r="BR63">
        <f>VLOOKUP(BD63,[3]result_all!$E:$U,15,FALSE)</f>
        <v>0</v>
      </c>
      <c r="BS63">
        <f>VLOOKUP(BD63,[3]result_all!$E:$U,16,FALSE)</f>
        <v>1.2412968600000001</v>
      </c>
      <c r="BT63" t="str">
        <f>VLOOKUP(BD63,[3]result_all!$E:$U,17,FALSE)</f>
        <v>Inf</v>
      </c>
      <c r="BU63" s="165" t="str">
        <f t="shared" si="9"/>
        <v>H_ST02_1_BDOC_VM_B</v>
      </c>
      <c r="BV63" t="e">
        <f>VLOOKUP(BU63,[3]result_all!$E:$U,2,FALSE)</f>
        <v>#N/A</v>
      </c>
      <c r="BW63" t="e">
        <f>VLOOKUP(BU63,[3]result_all!$E:$U,3,FALSE)</f>
        <v>#N/A</v>
      </c>
      <c r="BX63" s="33" t="e">
        <f>VLOOKUP(BU63,[4]result_all!$C:$S,4,FALSE)</f>
        <v>#N/A</v>
      </c>
      <c r="BY63" s="33" t="e">
        <f>VLOOKUP(BU63,[4]result_all!$C:$S,5,FALSE)</f>
        <v>#N/A</v>
      </c>
      <c r="BZ63" s="33" t="e">
        <f>VLOOKUP(BU63,[4]result_all!$C:$S,6,FALSE)</f>
        <v>#N/A</v>
      </c>
      <c r="CA63" s="33" t="e">
        <f>VLOOKUP(BU63,[4]result_all!$C:$S,7,FALSE)</f>
        <v>#N/A</v>
      </c>
      <c r="CB63" s="33" t="e">
        <f>VLOOKUP(BU63,[4]result_all!$C:$S,8,FALSE)</f>
        <v>#N/A</v>
      </c>
      <c r="CC63" s="33" t="e">
        <f>VLOOKUP(BU63,[4]result_all!$C:$S,9,FALSE)</f>
        <v>#N/A</v>
      </c>
      <c r="CD63" s="33" t="e">
        <f>VLOOKUP(BU63,[4]result_all!$C:$S,10,FALSE)</f>
        <v>#N/A</v>
      </c>
      <c r="CE63" s="33" t="e">
        <f>VLOOKUP(BU63,[4]result_all!$C:$S,11,FALSE)</f>
        <v>#N/A</v>
      </c>
      <c r="CF63" s="33" t="e">
        <f>VLOOKUP(BU63,[4]result_all!$C:$S,12,FALSE)</f>
        <v>#N/A</v>
      </c>
      <c r="CG63" s="33" t="e">
        <f>VLOOKUP(BU63,[4]result_all!$C:$S,13,FALSE)</f>
        <v>#N/A</v>
      </c>
      <c r="CH63" s="33" t="e">
        <f>VLOOKUP(BU63,[4]result_all!$C:$S,14,FALSE)</f>
        <v>#N/A</v>
      </c>
      <c r="CI63" s="33" t="e">
        <f>VLOOKUP(BU63,[4]result_all!$C:$S,15,FALSE)</f>
        <v>#N/A</v>
      </c>
      <c r="CJ63" s="33" t="e">
        <f>VLOOKUP(BU63,[4]result_all!$C:$S,16,FALSE)</f>
        <v>#N/A</v>
      </c>
      <c r="CK63" s="33" t="e">
        <f>VLOOKUP(BU63,[4]result_all!$C:$S,17,FALSE)</f>
        <v>#N/A</v>
      </c>
      <c r="CL63" s="166" t="s">
        <v>383</v>
      </c>
      <c r="CM63" s="33">
        <f>VLOOKUP(CL63, [2]Tabelle1!$E:$M, 2, FALSE)</f>
        <v>1.30554001057812E-6</v>
      </c>
      <c r="CN63" s="33">
        <f>VLOOKUP(CL63, [2]Tabelle1!$E:$M, 3, FALSE)</f>
        <v>0</v>
      </c>
      <c r="CO63" s="33">
        <f>VLOOKUP(CL63, [2]Tabelle1!$E:$M, 4, FALSE)</f>
        <v>0</v>
      </c>
      <c r="CP63" s="33">
        <f>VLOOKUP(CL63, [2]Tabelle1!$E:$M, 5, FALSE)</f>
        <v>1.4667027799703799E-4</v>
      </c>
      <c r="CQ63" s="33">
        <f>VLOOKUP(CL63, [2]Tabelle1!$E:$M, 6, FALSE)</f>
        <v>7.6404762663953103E-7</v>
      </c>
      <c r="CR63" s="167">
        <f>VLOOKUP(CL63, [2]Tabelle1!$E:$O, 7, FALSE)</f>
        <v>8.7773375685869029E-3</v>
      </c>
      <c r="CS63" s="167">
        <f>VLOOKUP(CL63, [2]Tabelle1!$E:$O, 8, FALSE)</f>
        <v>0</v>
      </c>
      <c r="CT63" s="167">
        <f>VLOOKUP(CL63, [2]Tabelle1!$E:$O, 9, FALSE)</f>
        <v>0</v>
      </c>
      <c r="CU63" s="167">
        <f>VLOOKUP(CL63, [2]Tabelle1!$E:$O, 10, FALSE)</f>
        <v>0.98608585782706937</v>
      </c>
      <c r="CV63" s="167">
        <f>VLOOKUP(CL63, [2]Tabelle1!$E:$O, 11, FALSE)</f>
        <v>5.136804604343858E-3</v>
      </c>
      <c r="CW63" s="168" t="s">
        <v>391</v>
      </c>
      <c r="CX63" s="33" t="e">
        <f>VLOOKUP(CW63, [2]Tabelle1!$E:$M, 2, FALSE)</f>
        <v>#N/A</v>
      </c>
      <c r="CY63" s="33" t="e">
        <f>VLOOKUP(CW63, [2]Tabelle1!$E:$M, 3, FALSE)</f>
        <v>#N/A</v>
      </c>
      <c r="CZ63" s="33" t="e">
        <f>VLOOKUP(CW63, [2]Tabelle1!$E:$M, 4, FALSE)</f>
        <v>#N/A</v>
      </c>
      <c r="DA63" s="33" t="e">
        <f>VLOOKUP(CW63, [2]Tabelle1!$E:$M, 5, FALSE)</f>
        <v>#N/A</v>
      </c>
      <c r="DB63" s="33" t="e">
        <f>VLOOKUP(CW63, [2]Tabelle1!$E:$M, 6, FALSE)</f>
        <v>#N/A</v>
      </c>
      <c r="DC63" s="169" t="e">
        <f>VLOOKUP(CW63, [2]Tabelle1!$E:$O, 2, FALSE)</f>
        <v>#N/A</v>
      </c>
      <c r="DD63" s="169" t="e">
        <f>VLOOKUP(CW63, [2]Tabelle1!$E:$O, 8, FALSE)</f>
        <v>#N/A</v>
      </c>
      <c r="DE63" s="169" t="e">
        <f>VLOOKUP(CW63, [2]Tabelle1!$E:$O, 9, FALSE)</f>
        <v>#N/A</v>
      </c>
      <c r="DF63" s="169" t="e">
        <f>VLOOKUP(CW63, [2]Tabelle1!$E:$O, 10, FALSE)</f>
        <v>#N/A</v>
      </c>
      <c r="DG63" s="169" t="e">
        <f>VLOOKUP(CW63, [2]Tabelle1!$E:$O, 11, FALSE)</f>
        <v>#N/A</v>
      </c>
      <c r="DH63" s="17">
        <v>3054</v>
      </c>
      <c r="DI63">
        <v>2024</v>
      </c>
      <c r="DJ63">
        <v>7</v>
      </c>
      <c r="DK63">
        <v>20</v>
      </c>
      <c r="DL63">
        <v>10</v>
      </c>
      <c r="DM63">
        <v>5.3000001907348633</v>
      </c>
      <c r="DN63">
        <v>5.5999999046325684</v>
      </c>
      <c r="DO63">
        <v>4.8000001907348633</v>
      </c>
      <c r="DP63"/>
      <c r="DQ63"/>
      <c r="DR63">
        <v>288</v>
      </c>
      <c r="DS63" t="s">
        <v>225</v>
      </c>
      <c r="DT63">
        <v>2.2999999523162842</v>
      </c>
      <c r="DU63" s="39">
        <v>2.9000000953674321</v>
      </c>
      <c r="DV63" s="39">
        <v>3.7000000476837158</v>
      </c>
      <c r="DW63" s="39"/>
      <c r="DX63" s="39">
        <v>0</v>
      </c>
    </row>
    <row r="64" spans="1:128" x14ac:dyDescent="0.35">
      <c r="A64" t="s">
        <v>403</v>
      </c>
      <c r="B64" s="59">
        <v>1</v>
      </c>
      <c r="C64" t="str" cm="1">
        <f t="array" ref="C64:C85">_xlfn._xlws.FILTER([1]TOC_240823_F3!$E:$E,[1]TOC_240823_F3!$F:$F="AQ")</f>
        <v>1.1AQ</v>
      </c>
      <c r="F64" s="2"/>
      <c r="K64">
        <f>VLOOKUP(C64,[1]TOC_240823_F3!$C:$J,8,FALSE)</f>
        <v>0.18959999999999999</v>
      </c>
      <c r="R64" s="6">
        <f>VLOOKUP(C64,[1]TOC_240823_F3!$C:$O,13,FALSE)</f>
        <v>45527</v>
      </c>
      <c r="S64" s="40"/>
    </row>
    <row r="65" spans="1:112" x14ac:dyDescent="0.35">
      <c r="A65" t="s">
        <v>403</v>
      </c>
      <c r="B65" s="59">
        <v>1</v>
      </c>
      <c r="C65" t="str">
        <v>2.1AQ</v>
      </c>
      <c r="F65" s="2"/>
      <c r="K65">
        <f>VLOOKUP(C65,[1]TOC_240823_F3!$C:$J,8,FALSE)</f>
        <v>0.1522</v>
      </c>
      <c r="R65" s="6">
        <f>VLOOKUP(C65,[1]TOC_240823_F3!$C:$O,13,FALSE)</f>
        <v>45527</v>
      </c>
      <c r="S65" s="40"/>
    </row>
    <row r="66" spans="1:112" x14ac:dyDescent="0.35">
      <c r="A66" t="s">
        <v>403</v>
      </c>
      <c r="B66" s="59">
        <v>1</v>
      </c>
      <c r="C66" t="str">
        <v>1.2AQ</v>
      </c>
      <c r="K66">
        <f>VLOOKUP(C66,[1]TOC_240823_F3!$C:$J,8,FALSE)</f>
        <v>0.1181</v>
      </c>
      <c r="R66" s="6">
        <f>VLOOKUP(C66,[1]TOC_240823_F3!$C:$O,13,FALSE)</f>
        <v>45527</v>
      </c>
      <c r="S66" s="40"/>
    </row>
    <row r="67" spans="1:112" x14ac:dyDescent="0.35">
      <c r="A67" t="s">
        <v>403</v>
      </c>
      <c r="B67" s="59">
        <v>1</v>
      </c>
      <c r="C67" t="str">
        <v>2.2AQ</v>
      </c>
      <c r="K67">
        <f>VLOOKUP(C67,[1]TOC_240823_F3!$C:$J,8,FALSE)</f>
        <v>0.11070000000000001</v>
      </c>
      <c r="R67" s="6">
        <f>VLOOKUP(C67,[1]TOC_240823_F3!$C:$O,13,FALSE)</f>
        <v>45527</v>
      </c>
      <c r="S67" s="40"/>
    </row>
    <row r="68" spans="1:112" x14ac:dyDescent="0.35">
      <c r="A68" t="s">
        <v>403</v>
      </c>
      <c r="B68" s="59">
        <v>1</v>
      </c>
      <c r="C68" t="str">
        <v>1.3AQ</v>
      </c>
      <c r="K68">
        <f>VLOOKUP(C68,[1]TOC_240823_F3!$C:$J,8,FALSE)</f>
        <v>0.11210000000000001</v>
      </c>
      <c r="R68" s="6">
        <f>VLOOKUP(C68,[1]TOC_240823_F3!$C:$O,13,FALSE)</f>
        <v>45527</v>
      </c>
      <c r="S68" s="40"/>
    </row>
    <row r="69" spans="1:112" x14ac:dyDescent="0.35">
      <c r="A69" t="s">
        <v>403</v>
      </c>
      <c r="B69" s="59">
        <v>1</v>
      </c>
      <c r="C69" t="str">
        <v>2.3AQ</v>
      </c>
      <c r="K69">
        <f>VLOOKUP(C69,[1]TOC_240823_F3!$C:$J,8,FALSE)</f>
        <v>0.114</v>
      </c>
      <c r="R69" s="6">
        <f>VLOOKUP(C69,[1]TOC_240823_F3!$C:$O,13,FALSE)</f>
        <v>45527</v>
      </c>
      <c r="S69" s="40"/>
    </row>
    <row r="70" spans="1:112" x14ac:dyDescent="0.35">
      <c r="A70" t="s">
        <v>403</v>
      </c>
      <c r="B70" s="59">
        <v>1</v>
      </c>
      <c r="C70" t="str">
        <v>1.4AQ</v>
      </c>
      <c r="K70">
        <f>VLOOKUP(C70,[1]TOC_240823_F3!$C:$J,8,FALSE)</f>
        <v>0.1082</v>
      </c>
      <c r="L70" s="54">
        <f>MEDIAN(K64:K70)</f>
        <v>0.114</v>
      </c>
      <c r="R70" s="6">
        <f>VLOOKUP(C70,[1]TOC_240823_F3!$C:$O,13,FALSE)</f>
        <v>45527</v>
      </c>
      <c r="S70" s="40"/>
    </row>
    <row r="71" spans="1:112" s="43" customFormat="1" x14ac:dyDescent="0.35">
      <c r="A71" t="s">
        <v>403</v>
      </c>
      <c r="B71" s="59">
        <v>1</v>
      </c>
      <c r="C71" s="43" t="str">
        <v>1.5AQ</v>
      </c>
      <c r="D71" s="45"/>
      <c r="E71" s="45"/>
      <c r="F71" s="1"/>
      <c r="G71" s="45"/>
      <c r="H71" s="45"/>
      <c r="I71" s="45"/>
      <c r="J71" s="124"/>
      <c r="K71">
        <f>VLOOKUP(C71,[1]TOC_240823_F3!$C:$J,8,FALSE)</f>
        <v>9.8540000000000003E-2</v>
      </c>
      <c r="M71" s="126"/>
      <c r="Q71" s="44"/>
      <c r="R71" s="6">
        <f>VLOOKUP(C71,[1]TOC_240823_F3!$C:$O,13,FALSE)</f>
        <v>45719</v>
      </c>
      <c r="S71" s="47"/>
      <c r="T71" s="151"/>
      <c r="U71" s="152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44"/>
      <c r="BD71" s="49"/>
      <c r="BU71" s="111"/>
      <c r="CL71" s="51"/>
      <c r="CR71" s="144"/>
      <c r="CS71" s="144"/>
      <c r="CT71" s="144"/>
      <c r="CU71" s="144"/>
      <c r="CV71" s="144"/>
      <c r="CW71" s="148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3"/>
    </row>
    <row r="72" spans="1:112" x14ac:dyDescent="0.35">
      <c r="A72" t="s">
        <v>403</v>
      </c>
      <c r="B72" s="59">
        <v>1</v>
      </c>
      <c r="C72" t="str">
        <v>2.5AQ</v>
      </c>
      <c r="K72">
        <f>VLOOKUP(C72,[1]TOC_240823_F3!$C:$J,8,FALSE)</f>
        <v>8.6610000000000006E-2</v>
      </c>
      <c r="R72" s="6">
        <f>VLOOKUP(C72,[1]TOC_240823_F3!$C:$O,13,FALSE)</f>
        <v>45719</v>
      </c>
      <c r="S72" s="40"/>
    </row>
    <row r="73" spans="1:112" x14ac:dyDescent="0.35">
      <c r="A73" t="s">
        <v>403</v>
      </c>
      <c r="B73" s="59">
        <v>1</v>
      </c>
      <c r="C73" t="str">
        <v>14.6AQ</v>
      </c>
      <c r="F73" s="45"/>
      <c r="K73">
        <f>VLOOKUP(C73,[1]TOC_240823_F3!$C:$J,8,FALSE)</f>
        <v>9.8820000000000005E-2</v>
      </c>
      <c r="R73" s="6">
        <f>VLOOKUP(C73,[1]TOC_240823_F3!$C:$O,13,FALSE)</f>
        <v>45719</v>
      </c>
      <c r="S73" s="40"/>
    </row>
    <row r="74" spans="1:112" x14ac:dyDescent="0.35">
      <c r="A74" t="s">
        <v>403</v>
      </c>
      <c r="B74" s="59">
        <v>1</v>
      </c>
      <c r="C74" t="str">
        <v>16.6AQ</v>
      </c>
      <c r="K74">
        <f>VLOOKUP(C74,[1]TOC_240823_F3!$C:$J,8,FALSE)</f>
        <v>0.1051</v>
      </c>
      <c r="R74" s="6">
        <f>VLOOKUP(C74,[1]TOC_240823_F3!$C:$O,13,FALSE)</f>
        <v>45719</v>
      </c>
      <c r="S74" s="40"/>
    </row>
    <row r="75" spans="1:112" x14ac:dyDescent="0.35">
      <c r="A75" t="s">
        <v>403</v>
      </c>
      <c r="B75" s="59">
        <v>1</v>
      </c>
      <c r="C75" t="str">
        <v>17.6AQ</v>
      </c>
      <c r="K75">
        <f>VLOOKUP(C75,[1]TOC_240823_F3!$C:$J,8,FALSE)</f>
        <v>0.10630000000000001</v>
      </c>
      <c r="L75" s="54">
        <f>MEDIAN(K71:K75)</f>
        <v>9.8820000000000005E-2</v>
      </c>
      <c r="R75" s="6">
        <f>VLOOKUP(C75,[1]TOC_240823_F3!$C:$O,13,FALSE)</f>
        <v>45719</v>
      </c>
      <c r="S75" s="40"/>
    </row>
    <row r="76" spans="1:112" s="43" customFormat="1" x14ac:dyDescent="0.35">
      <c r="A76" t="s">
        <v>403</v>
      </c>
      <c r="B76" s="59">
        <v>1</v>
      </c>
      <c r="C76" s="43" t="str">
        <v>1.7AQ</v>
      </c>
      <c r="D76" s="45"/>
      <c r="E76" s="45"/>
      <c r="F76" s="1"/>
      <c r="G76" s="45"/>
      <c r="H76" s="45"/>
      <c r="I76" s="45"/>
      <c r="J76" s="124"/>
      <c r="K76">
        <f>VLOOKUP(C76,[1]TOC_240823_F3!$C:$J,8,FALSE)</f>
        <v>8.9249999999999996E-2</v>
      </c>
      <c r="M76" s="126"/>
      <c r="Q76" s="44"/>
      <c r="R76" s="6">
        <f>VLOOKUP(C76,[1]TOC_240823_F3!$C:$O,13,FALSE)</f>
        <v>45720</v>
      </c>
      <c r="S76" s="47"/>
      <c r="T76" s="151"/>
      <c r="U76" s="152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4"/>
      <c r="BB76" s="104"/>
      <c r="BC76" s="44"/>
      <c r="BD76" s="49"/>
      <c r="BU76" s="111"/>
      <c r="CL76" s="51"/>
      <c r="CR76" s="144"/>
      <c r="CS76" s="144"/>
      <c r="CT76" s="144"/>
      <c r="CU76" s="144"/>
      <c r="CV76" s="144"/>
      <c r="CW76" s="148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3"/>
    </row>
    <row r="77" spans="1:112" x14ac:dyDescent="0.35">
      <c r="A77" t="s">
        <v>403</v>
      </c>
      <c r="B77" s="59">
        <v>1</v>
      </c>
      <c r="C77" t="str">
        <v>2.7AQ</v>
      </c>
      <c r="K77">
        <f>VLOOKUP(C77,[1]TOC_240823_F3!$C:$J,8,FALSE)</f>
        <v>9.8309999999999995E-2</v>
      </c>
      <c r="R77" s="6">
        <f>VLOOKUP(C77,[1]TOC_240823_F3!$C:$O,13,FALSE)</f>
        <v>45720</v>
      </c>
      <c r="S77" s="40"/>
    </row>
    <row r="78" spans="1:112" x14ac:dyDescent="0.35">
      <c r="A78" t="s">
        <v>403</v>
      </c>
      <c r="B78" s="59">
        <v>1</v>
      </c>
      <c r="C78" t="str">
        <v>3.7AQ</v>
      </c>
      <c r="F78" s="45"/>
      <c r="K78">
        <f>VLOOKUP(C78,[1]TOC_240823_F3!$C:$J,8,FALSE)</f>
        <v>9.511E-2</v>
      </c>
      <c r="R78" s="6">
        <f>VLOOKUP(C78,[1]TOC_240823_F3!$C:$O,13,FALSE)</f>
        <v>45720</v>
      </c>
      <c r="S78" s="40"/>
    </row>
    <row r="79" spans="1:112" x14ac:dyDescent="0.35">
      <c r="A79" t="s">
        <v>403</v>
      </c>
      <c r="B79" s="59">
        <v>1</v>
      </c>
      <c r="C79" t="str">
        <v>16.8AQ</v>
      </c>
      <c r="K79">
        <f>VLOOKUP(C79,[1]TOC_240823_F3!$C:$J,8,FALSE)</f>
        <v>0.12659999999999999</v>
      </c>
      <c r="R79" s="6">
        <f>VLOOKUP(C79,[1]TOC_240823_F3!$C:$O,13,FALSE)</f>
        <v>45720</v>
      </c>
      <c r="S79" s="40"/>
    </row>
    <row r="80" spans="1:112" x14ac:dyDescent="0.35">
      <c r="A80" t="s">
        <v>403</v>
      </c>
      <c r="B80" s="59">
        <v>1</v>
      </c>
      <c r="C80" t="str">
        <v>26.8AQ</v>
      </c>
      <c r="K80">
        <f>VLOOKUP(C80,[1]TOC_240823_F3!$C:$J,8,FALSE)</f>
        <v>0.1106</v>
      </c>
      <c r="R80" s="6">
        <f>VLOOKUP(C80,[1]TOC_240823_F3!$C:$O,13,FALSE)</f>
        <v>45720</v>
      </c>
      <c r="S80" s="40"/>
    </row>
    <row r="81" spans="1:112" x14ac:dyDescent="0.35">
      <c r="A81" t="s">
        <v>403</v>
      </c>
      <c r="B81" s="59">
        <v>1</v>
      </c>
      <c r="C81" t="str">
        <v>37.8AQ</v>
      </c>
      <c r="K81">
        <f>VLOOKUP(C81,[1]TOC_240823_F3!$C:$J,8,FALSE)</f>
        <v>9.0859999999999996E-2</v>
      </c>
      <c r="R81" s="6">
        <f>VLOOKUP(C81,[1]TOC_240823_F3!$C:$O,13,FALSE)</f>
        <v>45720</v>
      </c>
      <c r="S81" s="40"/>
    </row>
    <row r="82" spans="1:112" x14ac:dyDescent="0.35">
      <c r="A82" t="s">
        <v>403</v>
      </c>
      <c r="B82" s="59">
        <v>1</v>
      </c>
      <c r="C82" t="str">
        <v>48.8AQ</v>
      </c>
      <c r="K82">
        <f>VLOOKUP(C82,[1]TOC_240823_F3!$C:$J,8,FALSE)</f>
        <v>7.0610000000000006E-2</v>
      </c>
      <c r="R82" s="6">
        <f>VLOOKUP(C82,[1]TOC_240823_F3!$C:$O,13,FALSE)</f>
        <v>45720</v>
      </c>
      <c r="S82" s="40"/>
    </row>
    <row r="83" spans="1:112" x14ac:dyDescent="0.35">
      <c r="A83" t="s">
        <v>403</v>
      </c>
      <c r="B83" s="59">
        <v>1</v>
      </c>
      <c r="C83" t="str">
        <v>59.8AQ</v>
      </c>
      <c r="K83">
        <f>VLOOKUP(C83,[1]TOC_240823_F3!$C:$J,8,FALSE)</f>
        <v>0.1014</v>
      </c>
      <c r="R83" s="6">
        <f>VLOOKUP(C83,[1]TOC_240823_F3!$C:$O,13,FALSE)</f>
        <v>45720</v>
      </c>
      <c r="S83" s="40"/>
    </row>
    <row r="84" spans="1:112" x14ac:dyDescent="0.35">
      <c r="A84" t="s">
        <v>403</v>
      </c>
      <c r="B84" s="59">
        <v>1</v>
      </c>
      <c r="C84" t="str">
        <v>1.9AQ</v>
      </c>
      <c r="K84">
        <f>VLOOKUP(C84,[1]TOC_240823_F3!$C:$J,8,FALSE)</f>
        <v>4.394E-2</v>
      </c>
      <c r="R84" s="6">
        <f>VLOOKUP(C84,[1]TOC_240823_F3!$C:$O,13,FALSE)</f>
        <v>45720</v>
      </c>
      <c r="S84" s="40"/>
    </row>
    <row r="85" spans="1:112" s="33" customFormat="1" x14ac:dyDescent="0.35">
      <c r="A85" s="33" t="s">
        <v>403</v>
      </c>
      <c r="B85" s="197">
        <v>1</v>
      </c>
      <c r="C85" s="33" t="str">
        <v>2.9AQ</v>
      </c>
      <c r="D85" s="32"/>
      <c r="E85" s="32"/>
      <c r="F85" s="32"/>
      <c r="G85" s="32"/>
      <c r="H85" s="32"/>
      <c r="I85" s="32"/>
      <c r="J85" s="158"/>
      <c r="K85" s="33">
        <f>VLOOKUP(C85,[1]TOC_240823_F3!$C:$J,8,FALSE)</f>
        <v>8.9370000000000005E-2</v>
      </c>
      <c r="L85" s="33">
        <f>MEDIAN(K76:K85)</f>
        <v>9.2984999999999998E-2</v>
      </c>
      <c r="M85" s="159"/>
      <c r="Q85" s="74"/>
      <c r="R85" s="182">
        <f>VLOOKUP(C85,[1]TOC_240823_F3!$C:$O,13,FALSE)</f>
        <v>45720</v>
      </c>
      <c r="S85" s="75"/>
      <c r="T85" s="160"/>
      <c r="U85" s="161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74"/>
      <c r="BD85" s="35"/>
      <c r="BU85" s="165"/>
      <c r="CL85" s="166"/>
      <c r="CR85" s="197"/>
      <c r="CS85" s="197"/>
      <c r="CT85" s="197"/>
      <c r="CU85" s="197"/>
      <c r="CV85" s="197"/>
      <c r="CW85" s="168"/>
      <c r="CX85" s="78"/>
      <c r="CY85" s="78"/>
      <c r="CZ85" s="78"/>
      <c r="DA85" s="78"/>
      <c r="DB85" s="78"/>
      <c r="DC85" s="78"/>
      <c r="DD85" s="78"/>
      <c r="DE85" s="78"/>
      <c r="DF85" s="78"/>
      <c r="DG85" s="78"/>
      <c r="DH85" s="77"/>
    </row>
    <row r="86" spans="1:112" x14ac:dyDescent="0.35">
      <c r="R86" s="40"/>
      <c r="S86" s="40"/>
    </row>
    <row r="135" spans="3:3" x14ac:dyDescent="0.35">
      <c r="C135" s="120" t="e" cm="1" vm="1">
        <f t="array" aca="1" ref="C135" ca="1">_xlfn._xlws.FILTER([1]TOC_240823_F3!$E:$E,[1]TOC_240823_F3!$F:$F="AQ")</f>
        <v>#VALUE!</v>
      </c>
    </row>
    <row r="136" spans="3:3" x14ac:dyDescent="0.35">
      <c r="C136" s="120" t="str" cm="1">
        <f t="array" ref="C136:C157">_xlfn._xlws.FILTER([1]TOC_240823_F3!$E:$E,[1]TOC_240823_F3!$F:$F="AQ")</f>
        <v>1.1AQ</v>
      </c>
    </row>
    <row r="137" spans="3:3" x14ac:dyDescent="0.35">
      <c r="C137" s="120" t="str">
        <v>2.1AQ</v>
      </c>
    </row>
    <row r="138" spans="3:3" x14ac:dyDescent="0.35">
      <c r="C138" s="120" t="str">
        <v>1.2AQ</v>
      </c>
    </row>
    <row r="139" spans="3:3" x14ac:dyDescent="0.35">
      <c r="C139" s="120" t="str">
        <v>2.2AQ</v>
      </c>
    </row>
    <row r="140" spans="3:3" x14ac:dyDescent="0.35">
      <c r="C140" s="120" t="str">
        <v>1.3AQ</v>
      </c>
    </row>
    <row r="141" spans="3:3" x14ac:dyDescent="0.35">
      <c r="C141" s="120" t="str">
        <v>2.3AQ</v>
      </c>
    </row>
    <row r="142" spans="3:3" x14ac:dyDescent="0.35">
      <c r="C142" s="120" t="str">
        <v>1.4AQ</v>
      </c>
    </row>
    <row r="143" spans="3:3" x14ac:dyDescent="0.35">
      <c r="C143" s="120" t="str">
        <v>1.5AQ</v>
      </c>
    </row>
    <row r="144" spans="3:3" x14ac:dyDescent="0.35">
      <c r="C144" s="120" t="str">
        <v>2.5AQ</v>
      </c>
    </row>
    <row r="145" spans="3:3" x14ac:dyDescent="0.35">
      <c r="C145" s="120" t="str">
        <v>14.6AQ</v>
      </c>
    </row>
    <row r="146" spans="3:3" x14ac:dyDescent="0.35">
      <c r="C146" s="120" t="str">
        <v>16.6AQ</v>
      </c>
    </row>
    <row r="147" spans="3:3" x14ac:dyDescent="0.35">
      <c r="C147" s="120" t="str">
        <v>17.6AQ</v>
      </c>
    </row>
    <row r="148" spans="3:3" x14ac:dyDescent="0.35">
      <c r="C148" s="120" t="str">
        <v>1.7AQ</v>
      </c>
    </row>
    <row r="149" spans="3:3" x14ac:dyDescent="0.35">
      <c r="C149" s="120" t="str">
        <v>2.7AQ</v>
      </c>
    </row>
    <row r="150" spans="3:3" x14ac:dyDescent="0.35">
      <c r="C150" s="120" t="str">
        <v>3.7AQ</v>
      </c>
    </row>
    <row r="151" spans="3:3" x14ac:dyDescent="0.35">
      <c r="C151" s="120" t="str">
        <v>16.8AQ</v>
      </c>
    </row>
    <row r="152" spans="3:3" x14ac:dyDescent="0.35">
      <c r="C152" s="120" t="str">
        <v>26.8AQ</v>
      </c>
    </row>
    <row r="153" spans="3:3" x14ac:dyDescent="0.35">
      <c r="C153" s="120" t="str">
        <v>37.8AQ</v>
      </c>
    </row>
    <row r="154" spans="3:3" x14ac:dyDescent="0.35">
      <c r="C154" s="120" t="str">
        <v>48.8AQ</v>
      </c>
    </row>
    <row r="155" spans="3:3" x14ac:dyDescent="0.35">
      <c r="C155" s="120" t="str">
        <v>59.8AQ</v>
      </c>
    </row>
    <row r="156" spans="3:3" x14ac:dyDescent="0.35">
      <c r="C156" s="120" t="str">
        <v>1.9AQ</v>
      </c>
    </row>
    <row r="157" spans="3:3" x14ac:dyDescent="0.35">
      <c r="C157" s="120" t="str">
        <v>2.9AQ</v>
      </c>
    </row>
  </sheetData>
  <autoFilter ref="A1:EB85" xr:uid="{00000000-0001-0000-0000-000000000000}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EBD-2E07-420F-86A9-FDA4DDC2B8E5}">
  <sheetPr>
    <tabColor rgb="FF92D050"/>
  </sheetPr>
  <dimension ref="A1:DX59"/>
  <sheetViews>
    <sheetView zoomScale="70" zoomScaleNormal="70" workbookViewId="0">
      <selection activeCell="T29" sqref="T29"/>
    </sheetView>
  </sheetViews>
  <sheetFormatPr baseColWidth="10" defaultRowHeight="14.5" x14ac:dyDescent="0.35"/>
  <cols>
    <col min="1" max="1" width="6.36328125" bestFit="1" customWidth="1"/>
    <col min="2" max="2" width="7.08984375" style="1" customWidth="1"/>
    <col min="3" max="3" width="18.6328125" style="3" customWidth="1"/>
    <col min="4" max="4" width="7.54296875" bestFit="1" customWidth="1"/>
    <col min="5" max="5" width="5.6328125" style="1" customWidth="1"/>
    <col min="6" max="6" width="5.6328125" style="1" bestFit="1" customWidth="1"/>
    <col min="7" max="7" width="3.81640625" style="1" bestFit="1" customWidth="1"/>
    <col min="8" max="8" width="12.81640625" style="1" bestFit="1" customWidth="1"/>
    <col min="9" max="9" width="4.6328125" style="1" bestFit="1" customWidth="1"/>
    <col min="10" max="10" width="9.54296875" customWidth="1"/>
    <col min="11" max="11" width="14" bestFit="1" customWidth="1"/>
    <col min="12" max="12" width="11.81640625" customWidth="1"/>
    <col min="13" max="13" width="19.7265625" style="16" bestFit="1" customWidth="1"/>
    <col min="14" max="14" width="11.54296875" bestFit="1" customWidth="1"/>
    <col min="15" max="15" width="11.6328125" bestFit="1" customWidth="1"/>
    <col min="16" max="16" width="10.26953125" bestFit="1" customWidth="1"/>
    <col min="17" max="17" width="12.453125" style="3" bestFit="1" customWidth="1"/>
    <col min="18" max="18" width="11.453125" style="40" bestFit="1" customWidth="1"/>
    <col min="19" max="19" width="11.453125" style="3" bestFit="1" customWidth="1"/>
    <col min="20" max="20" width="12.453125" style="10" customWidth="1"/>
    <col min="21" max="21" width="11.81640625" bestFit="1" customWidth="1"/>
    <col min="22" max="22" width="14.1796875" bestFit="1" customWidth="1"/>
    <col min="23" max="33" width="10.90625" customWidth="1"/>
    <col min="34" max="34" width="9.6328125" customWidth="1"/>
    <col min="35" max="48" width="10.90625" customWidth="1"/>
    <col min="49" max="49" width="10.54296875" customWidth="1"/>
    <col min="50" max="53" width="10.90625" customWidth="1"/>
    <col min="54" max="54" width="10.90625" style="3" customWidth="1"/>
    <col min="55" max="55" width="10.90625" customWidth="1"/>
    <col min="56" max="56" width="18.6328125" style="22" customWidth="1"/>
    <col min="57" max="72" width="10.90625" customWidth="1"/>
    <col min="73" max="73" width="19.7265625" style="20" customWidth="1"/>
    <col min="74" max="89" width="10.90625" customWidth="1"/>
    <col min="90" max="90" width="18.6328125" style="17" customWidth="1"/>
    <col min="91" max="95" width="10.90625" customWidth="1"/>
    <col min="96" max="100" width="8.7265625" customWidth="1"/>
    <col min="101" max="101" width="19.7265625" style="19" customWidth="1"/>
    <col min="102" max="106" width="10.90625" customWidth="1"/>
    <col min="107" max="107" width="8.7265625" customWidth="1"/>
    <col min="108" max="111" width="10.90625" customWidth="1"/>
    <col min="112" max="112" width="10.90625" style="17" customWidth="1"/>
    <col min="113" max="113" width="4.81640625" bestFit="1" customWidth="1"/>
    <col min="114" max="116" width="3.36328125" bestFit="1" customWidth="1"/>
    <col min="117" max="117" width="4.81640625" bestFit="1" customWidth="1"/>
    <col min="120" max="120" width="11.81640625" bestFit="1" customWidth="1"/>
    <col min="121" max="121" width="8.453125" bestFit="1" customWidth="1"/>
    <col min="123" max="123" width="8.26953125" bestFit="1" customWidth="1"/>
  </cols>
  <sheetData>
    <row r="1" spans="1:128" s="31" customFormat="1" ht="44" thickBot="1" x14ac:dyDescent="0.4">
      <c r="A1" s="127" t="s">
        <v>408</v>
      </c>
      <c r="B1" s="127" t="s">
        <v>409</v>
      </c>
      <c r="C1" s="128" t="s">
        <v>410</v>
      </c>
      <c r="D1" s="129" t="s">
        <v>411</v>
      </c>
      <c r="E1" s="129" t="s">
        <v>412</v>
      </c>
      <c r="F1" s="129" t="s">
        <v>413</v>
      </c>
      <c r="G1" s="129" t="s">
        <v>414</v>
      </c>
      <c r="H1" s="129" t="s">
        <v>415</v>
      </c>
      <c r="I1" s="129" t="s">
        <v>416</v>
      </c>
      <c r="J1" s="130" t="s">
        <v>417</v>
      </c>
      <c r="K1" s="131" t="s">
        <v>418</v>
      </c>
      <c r="L1" s="132" t="s">
        <v>419</v>
      </c>
      <c r="M1" s="133" t="s">
        <v>433</v>
      </c>
      <c r="N1" s="132" t="s">
        <v>420</v>
      </c>
      <c r="O1" s="132" t="s">
        <v>421</v>
      </c>
      <c r="P1" s="132" t="s">
        <v>422</v>
      </c>
      <c r="Q1" s="132" t="s">
        <v>423</v>
      </c>
      <c r="R1" s="131" t="s">
        <v>424</v>
      </c>
      <c r="S1" s="131" t="s">
        <v>425</v>
      </c>
      <c r="T1" s="134" t="s">
        <v>426</v>
      </c>
      <c r="U1" s="135" t="s">
        <v>74</v>
      </c>
      <c r="V1" s="136" t="s">
        <v>427</v>
      </c>
      <c r="W1" s="136" t="s">
        <v>428</v>
      </c>
      <c r="X1" s="137" t="s">
        <v>429</v>
      </c>
      <c r="Y1" s="137" t="s">
        <v>430</v>
      </c>
      <c r="Z1" s="137" t="s">
        <v>431</v>
      </c>
      <c r="AA1" s="137" t="s">
        <v>432</v>
      </c>
      <c r="AB1" s="137" t="s">
        <v>434</v>
      </c>
      <c r="AC1" s="137" t="s">
        <v>435</v>
      </c>
      <c r="AD1" s="137" t="s">
        <v>436</v>
      </c>
      <c r="AE1" s="137" t="s">
        <v>437</v>
      </c>
      <c r="AF1" s="137" t="s">
        <v>438</v>
      </c>
      <c r="AG1" s="137" t="s">
        <v>439</v>
      </c>
      <c r="AH1" s="137" t="s">
        <v>440</v>
      </c>
      <c r="AI1" s="137" t="s">
        <v>441</v>
      </c>
      <c r="AJ1" s="137" t="s">
        <v>442</v>
      </c>
      <c r="AK1" s="137" t="s">
        <v>443</v>
      </c>
      <c r="AL1" s="137" t="s">
        <v>444</v>
      </c>
      <c r="AM1" s="137" t="s">
        <v>445</v>
      </c>
      <c r="AN1" s="137" t="s">
        <v>446</v>
      </c>
      <c r="AO1" s="137" t="s">
        <v>447</v>
      </c>
      <c r="AP1" s="137" t="s">
        <v>447</v>
      </c>
      <c r="AQ1" s="137" t="s">
        <v>448</v>
      </c>
      <c r="AR1" s="137" t="s">
        <v>449</v>
      </c>
      <c r="AS1" s="137" t="s">
        <v>450</v>
      </c>
      <c r="AT1" s="137" t="s">
        <v>451</v>
      </c>
      <c r="AU1" s="137" t="s">
        <v>452</v>
      </c>
      <c r="AV1" s="137" t="s">
        <v>453</v>
      </c>
      <c r="AW1" s="138" t="s">
        <v>454</v>
      </c>
      <c r="AX1" s="137" t="s">
        <v>63</v>
      </c>
      <c r="AY1" s="137" t="s">
        <v>455</v>
      </c>
      <c r="AZ1" s="137" t="s">
        <v>456</v>
      </c>
      <c r="BA1" s="137" t="s">
        <v>457</v>
      </c>
      <c r="BB1" s="137" t="s">
        <v>458</v>
      </c>
      <c r="BC1" s="127" t="s">
        <v>73</v>
      </c>
      <c r="BD1" s="210" t="s">
        <v>460</v>
      </c>
      <c r="BE1" s="210" t="s">
        <v>146</v>
      </c>
      <c r="BF1" s="210" t="s">
        <v>147</v>
      </c>
      <c r="BG1" s="210" t="s">
        <v>148</v>
      </c>
      <c r="BH1" s="210" t="s">
        <v>149</v>
      </c>
      <c r="BI1" s="210" t="s">
        <v>84</v>
      </c>
      <c r="BJ1" s="210" t="s">
        <v>150</v>
      </c>
      <c r="BK1" s="210" t="s">
        <v>151</v>
      </c>
      <c r="BL1" s="210" t="s">
        <v>152</v>
      </c>
      <c r="BM1" s="210" t="s">
        <v>153</v>
      </c>
      <c r="BN1" s="210" t="s">
        <v>154</v>
      </c>
      <c r="BO1" s="210" t="s">
        <v>155</v>
      </c>
      <c r="BP1" s="210" t="s">
        <v>156</v>
      </c>
      <c r="BQ1" s="210" t="s">
        <v>157</v>
      </c>
      <c r="BR1" s="210" t="s">
        <v>158</v>
      </c>
      <c r="BS1" s="210" t="s">
        <v>159</v>
      </c>
      <c r="BT1" s="210" t="s">
        <v>160</v>
      </c>
      <c r="BU1" s="211" t="s">
        <v>461</v>
      </c>
      <c r="BV1" s="211" t="s">
        <v>146</v>
      </c>
      <c r="BW1" s="211" t="s">
        <v>147</v>
      </c>
      <c r="BX1" s="211" t="s">
        <v>148</v>
      </c>
      <c r="BY1" s="211" t="s">
        <v>149</v>
      </c>
      <c r="BZ1" s="211" t="s">
        <v>84</v>
      </c>
      <c r="CA1" s="211" t="s">
        <v>150</v>
      </c>
      <c r="CB1" s="211" t="s">
        <v>151</v>
      </c>
      <c r="CC1" s="211" t="s">
        <v>152</v>
      </c>
      <c r="CD1" s="211" t="s">
        <v>153</v>
      </c>
      <c r="CE1" s="211" t="s">
        <v>154</v>
      </c>
      <c r="CF1" s="211" t="s">
        <v>155</v>
      </c>
      <c r="CG1" s="211" t="s">
        <v>156</v>
      </c>
      <c r="CH1" s="211" t="s">
        <v>157</v>
      </c>
      <c r="CI1" s="211" t="s">
        <v>158</v>
      </c>
      <c r="CJ1" s="211" t="s">
        <v>159</v>
      </c>
      <c r="CK1" s="211" t="s">
        <v>160</v>
      </c>
      <c r="CL1" s="141" t="s">
        <v>462</v>
      </c>
      <c r="CM1" s="141" t="s">
        <v>269</v>
      </c>
      <c r="CN1" s="141" t="s">
        <v>270</v>
      </c>
      <c r="CO1" s="141" t="s">
        <v>271</v>
      </c>
      <c r="CP1" s="141" t="s">
        <v>272</v>
      </c>
      <c r="CQ1" s="141" t="s">
        <v>273</v>
      </c>
      <c r="CR1" s="141" t="s">
        <v>353</v>
      </c>
      <c r="CS1" s="141" t="s">
        <v>354</v>
      </c>
      <c r="CT1" s="141" t="s">
        <v>355</v>
      </c>
      <c r="CU1" s="141" t="s">
        <v>356</v>
      </c>
      <c r="CV1" s="141" t="s">
        <v>357</v>
      </c>
      <c r="CW1" s="145" t="s">
        <v>463</v>
      </c>
      <c r="CX1" s="145" t="s">
        <v>269</v>
      </c>
      <c r="CY1" s="145" t="s">
        <v>270</v>
      </c>
      <c r="CZ1" s="145" t="s">
        <v>271</v>
      </c>
      <c r="DA1" s="145" t="s">
        <v>272</v>
      </c>
      <c r="DB1" s="145" t="s">
        <v>273</v>
      </c>
      <c r="DC1" s="145" t="s">
        <v>353</v>
      </c>
      <c r="DD1" s="145" t="s">
        <v>354</v>
      </c>
      <c r="DE1" s="145" t="s">
        <v>355</v>
      </c>
      <c r="DF1" s="145" t="s">
        <v>356</v>
      </c>
      <c r="DG1" s="145" t="s">
        <v>357</v>
      </c>
      <c r="DH1" s="212" t="s">
        <v>464</v>
      </c>
      <c r="DI1" s="142" t="s">
        <v>337</v>
      </c>
      <c r="DJ1" s="142" t="s">
        <v>338</v>
      </c>
      <c r="DK1" s="142" t="s">
        <v>339</v>
      </c>
      <c r="DL1" s="142" t="s">
        <v>340</v>
      </c>
      <c r="DM1" s="213" t="s">
        <v>465</v>
      </c>
      <c r="DN1" s="213" t="s">
        <v>466</v>
      </c>
      <c r="DO1" s="213" t="s">
        <v>467</v>
      </c>
      <c r="DP1" s="70" t="s">
        <v>468</v>
      </c>
      <c r="DQ1" s="70" t="s">
        <v>469</v>
      </c>
      <c r="DR1" s="70" t="s">
        <v>470</v>
      </c>
      <c r="DS1" s="70" t="s">
        <v>471</v>
      </c>
      <c r="DT1" s="70" t="s">
        <v>472</v>
      </c>
      <c r="DU1" s="70" t="s">
        <v>473</v>
      </c>
      <c r="DV1" s="70" t="s">
        <v>474</v>
      </c>
      <c r="DW1" s="70" t="s">
        <v>475</v>
      </c>
      <c r="DX1" s="72" t="s">
        <v>476</v>
      </c>
    </row>
    <row r="2" spans="1:128" x14ac:dyDescent="0.35">
      <c r="A2" t="s">
        <v>161</v>
      </c>
      <c r="B2" s="1">
        <v>1</v>
      </c>
      <c r="C2" s="3" t="s">
        <v>35</v>
      </c>
      <c r="D2">
        <v>1</v>
      </c>
      <c r="E2" s="1" t="s">
        <v>75</v>
      </c>
      <c r="F2" s="1" t="str">
        <f>IF(OR(RIGHT(C2,1)="A",RIGHT(C2,1)="B"),RIGHT(C2,1),"")</f>
        <v>A</v>
      </c>
      <c r="G2" s="1">
        <v>27</v>
      </c>
      <c r="H2" s="14">
        <v>45500</v>
      </c>
      <c r="I2" s="14"/>
      <c r="J2">
        <v>2</v>
      </c>
      <c r="K2">
        <f>VLOOKUP(C2,[2]TOC_240828_Sophi!$C:$I,7,FALSE)</f>
        <v>0.1114</v>
      </c>
      <c r="L2">
        <f>AVERAGE(K2:K3)</f>
        <v>0.10438500000000001</v>
      </c>
      <c r="M2" s="16" t="str">
        <f>REPLACE(C2, FIND("DOC", C2), 3, "BDOC")</f>
        <v>F6_S1_1_BDOC_VM_A</v>
      </c>
      <c r="N2">
        <f>VLOOKUP(M2,[2]TOC_240828_Sophi!$C:$I,7,FALSE)</f>
        <v>0.1103</v>
      </c>
      <c r="O2">
        <f>AVERAGE(N2:N3)</f>
        <v>0.104995</v>
      </c>
      <c r="P2">
        <f>L2-O2</f>
        <v>-6.0999999999999943E-4</v>
      </c>
      <c r="Q2" s="3">
        <f>100-((1-(P2/L2))*100)</f>
        <v>-0.58437514968625237</v>
      </c>
      <c r="R2" s="40">
        <f>VLOOKUP(C2,[2]TOC_240828_Sophi!$C:$N,12,FALSE)</f>
        <v>45537</v>
      </c>
      <c r="S2" s="40">
        <f>VLOOKUP(M2,[2]TOC_240828_Sophi!$C:$N,12,FALSE)</f>
        <v>45537</v>
      </c>
      <c r="V2" s="6">
        <v>45500</v>
      </c>
      <c r="W2" s="7">
        <v>0.42858796296296298</v>
      </c>
      <c r="X2">
        <v>0</v>
      </c>
      <c r="Y2" t="s">
        <v>64</v>
      </c>
      <c r="Z2">
        <v>0.36</v>
      </c>
      <c r="AA2">
        <v>1.1599999999999999</v>
      </c>
      <c r="AB2">
        <v>7382.1</v>
      </c>
      <c r="AC2">
        <f t="shared" ref="AC2:AC29" si="0">AB2/1000</f>
        <v>7.3821000000000003</v>
      </c>
      <c r="AD2">
        <v>-0.33400000000000002</v>
      </c>
      <c r="AE2">
        <v>-0.6</v>
      </c>
      <c r="AF2">
        <v>-0.88</v>
      </c>
      <c r="AG2">
        <v>14153.2</v>
      </c>
      <c r="AH2">
        <v>102.9</v>
      </c>
      <c r="AI2">
        <v>102.9</v>
      </c>
      <c r="AJ2">
        <v>14.22</v>
      </c>
      <c r="AK2">
        <v>308.8</v>
      </c>
      <c r="AL2">
        <v>-0.47899999999999998</v>
      </c>
      <c r="AM2">
        <v>7.91</v>
      </c>
      <c r="AN2">
        <f t="shared" ref="AN2:AN29" si="1">AM2/1000</f>
        <v>7.9100000000000004E-3</v>
      </c>
      <c r="AO2">
        <v>14109.3</v>
      </c>
      <c r="AP2">
        <f t="shared" ref="AP2:AP29" si="2">AO2/1000</f>
        <v>14.109299999999999</v>
      </c>
      <c r="AQ2">
        <v>1.45</v>
      </c>
      <c r="AR2">
        <v>1.46</v>
      </c>
      <c r="AS2">
        <v>9171</v>
      </c>
      <c r="AT2">
        <f t="shared" ref="AT2:AT29" si="3">AS2/1000</f>
        <v>9.1709999999999994</v>
      </c>
      <c r="AU2">
        <v>174.53</v>
      </c>
      <c r="AV2">
        <v>0</v>
      </c>
      <c r="AX2">
        <v>7.91</v>
      </c>
      <c r="AY2">
        <v>-89.3</v>
      </c>
      <c r="AZ2" s="8">
        <v>3.6999999999999998E-2</v>
      </c>
      <c r="BA2">
        <v>-0.34300000000000003</v>
      </c>
      <c r="BB2" s="3">
        <v>5.05</v>
      </c>
      <c r="BD2" s="23" t="s">
        <v>35</v>
      </c>
      <c r="BE2">
        <f>VLOOKUP(BD2,[4]result_all!$C:$S,2,FALSE)</f>
        <v>2.985680018</v>
      </c>
      <c r="BF2">
        <f>VLOOKUP(BD2,[4]result_all!$C:$S,3,FALSE)</f>
        <v>0.239240439</v>
      </c>
      <c r="BG2">
        <f>VLOOKUP(BD2,[4]result_all!$C:$S,4,FALSE)</f>
        <v>0.102749004</v>
      </c>
      <c r="BH2">
        <f>VLOOKUP(BD2,[4]result_all!$C:$S,5,FALSE)</f>
        <v>2.3008924E-2</v>
      </c>
      <c r="BI2">
        <f>VLOOKUP(BD2,[4]result_all!$C:$S,6,FALSE)</f>
        <v>5.0668078999999998E-2</v>
      </c>
      <c r="BJ2">
        <f>VLOOKUP(BD2,[4]result_all!$C:$S,7,FALSE)</f>
        <v>4.7797099000000003E-2</v>
      </c>
      <c r="BK2">
        <f>VLOOKUP(BD2,[4]result_all!$C:$S,8,FALSE)</f>
        <v>5.1513385219999996</v>
      </c>
      <c r="BL2" t="str">
        <f>VLOOKUP(BD2,[4]result_all!$C:$S,9,FALSE)</f>
        <v>8.96E-17</v>
      </c>
      <c r="BM2">
        <f>VLOOKUP(BD2,[4]result_all!$C:$S,10,FALSE)</f>
        <v>65.535957620000005</v>
      </c>
      <c r="BN2">
        <f>VLOOKUP(BD2,[4]result_all!$C:$S,11,FALSE)</f>
        <v>39.263461710000001</v>
      </c>
      <c r="BO2">
        <f>VLOOKUP(BD2,[4]result_all!$C:$S,12,FALSE)</f>
        <v>3.7797000440000001</v>
      </c>
      <c r="BP2">
        <f>VLOOKUP(BD2,[4]result_all!$C:$S,13,FALSE)</f>
        <v>226.96</v>
      </c>
      <c r="BQ2">
        <f>VLOOKUP(BD2,[4]result_all!$C:$S,14,FALSE)</f>
        <v>1.3024473999999999E-2</v>
      </c>
      <c r="BR2">
        <f>VLOOKUP(BD2,[4]result_all!$C:$S,15,FALSE)</f>
        <v>1.0967542E-2</v>
      </c>
      <c r="BS2">
        <f>VLOOKUP(BD2,[4]result_all!$C:$S,16,FALSE)</f>
        <v>1.2754074000000001E-2</v>
      </c>
      <c r="BT2">
        <f>VLOOKUP(BD2,[4]result_all!$C:$S,17,FALSE)</f>
        <v>1.187547197</v>
      </c>
      <c r="BU2" s="20" t="s">
        <v>162</v>
      </c>
      <c r="BV2">
        <f>VLOOKUP(BU2,[4]result_all!$C:$S,2,FALSE)</f>
        <v>-1.34129E+16</v>
      </c>
      <c r="BW2">
        <f>VLOOKUP(BU2,[4]result_all!$C:$S,3,FALSE)</f>
        <v>0.155990239</v>
      </c>
      <c r="BX2">
        <f>VLOOKUP(BU2,[4]result_all!$C:$S,4,FALSE)</f>
        <v>6.4761898999999998E-2</v>
      </c>
      <c r="BY2">
        <f>VLOOKUP(BU2,[4]result_all!$C:$S,5,FALSE)</f>
        <v>-6.94E-18</v>
      </c>
      <c r="BZ2">
        <f>VLOOKUP(BU2,[4]result_all!$C:$S,6,FALSE)</f>
        <v>3.3064156999999997E-2</v>
      </c>
      <c r="CA2">
        <f>VLOOKUP(BU2,[4]result_all!$C:$S,7,FALSE)</f>
        <v>3.3142908999999998E-2</v>
      </c>
      <c r="CB2">
        <f>VLOOKUP(BU2,[4]result_all!$C:$S,8,FALSE)</f>
        <v>-1613910000000000</v>
      </c>
      <c r="CC2" t="str">
        <f>VLOOKUP(BU2,[4]result_all!$C:$S,9,FALSE)</f>
        <v>1.49E-15</v>
      </c>
      <c r="CD2">
        <f>VLOOKUP(BU2,[4]result_all!$C:$S,10,FALSE)</f>
        <v>53.555936320000001</v>
      </c>
      <c r="CE2">
        <f>VLOOKUP(BU2,[4]result_all!$C:$S,11,FALSE)</f>
        <v>30.00049082</v>
      </c>
      <c r="CF2">
        <f>VLOOKUP(BU2,[4]result_all!$C:$S,12,FALSE)</f>
        <v>4.6726280119999997</v>
      </c>
      <c r="CG2">
        <f>VLOOKUP(BU2,[4]result_all!$C:$S,13,FALSE)</f>
        <v>-42.292307690000001</v>
      </c>
      <c r="CH2">
        <f>VLOOKUP(BU2,[4]result_all!$C:$S,14,FALSE)</f>
        <v>1.4961955000000001E-2</v>
      </c>
      <c r="CI2">
        <f>VLOOKUP(BU2,[4]result_all!$C:$S,15,FALSE)</f>
        <v>1.3260496E-2</v>
      </c>
      <c r="CJ2">
        <f>VLOOKUP(BU2,[4]result_all!$C:$S,16,FALSE)</f>
        <v>1.5444004000000001E-2</v>
      </c>
      <c r="CK2">
        <f>VLOOKUP(BU2,[4]result_all!$C:$S,17,FALSE)</f>
        <v>1.128310361</v>
      </c>
      <c r="CL2" s="27" t="s">
        <v>35</v>
      </c>
      <c r="CM2">
        <f>VLOOKUP(CL2, [2]Tabelle1!$E:$M, 2, FALSE)</f>
        <v>0.79984952408525301</v>
      </c>
      <c r="CN2">
        <f>VLOOKUP(CL2, [2]Tabelle1!$E:$M, 3, FALSE)</f>
        <v>0.58644835573424903</v>
      </c>
      <c r="CO2">
        <f>VLOOKUP(CL2, [2]Tabelle1!$E:$M, 4, FALSE)</f>
        <v>0.61180055945549205</v>
      </c>
      <c r="CP2">
        <f>VLOOKUP(CL2, [2]Tabelle1!$E:$M, 5, FALSE)</f>
        <v>0.224309632029564</v>
      </c>
      <c r="CQ2">
        <f>VLOOKUP(CL2, [2]Tabelle1!$E:$M, 6, FALSE)</f>
        <v>2.0532454181004599E-2</v>
      </c>
      <c r="CR2" s="63">
        <f>VLOOKUP(CL2, [2]Tabelle1!$E:$O, 7, FALSE)</f>
        <v>0.35660754932951144</v>
      </c>
      <c r="CS2" s="63">
        <f>VLOOKUP(CL2, [2]Tabelle1!$E:$O, 8, FALSE)</f>
        <v>0.26146406873953643</v>
      </c>
      <c r="CT2" s="63">
        <f>VLOOKUP(CL2, [2]Tabelle1!$E:$O, 9, FALSE)</f>
        <v>0.27276717884574603</v>
      </c>
      <c r="CU2" s="63">
        <f>VLOOKUP(CL2, [2]Tabelle1!$E:$O, 10, FALSE)</f>
        <v>0.10000694600718597</v>
      </c>
      <c r="CV2" s="63">
        <f>VLOOKUP(CL2, [2]Tabelle1!$E:$O, 11, FALSE)</f>
        <v>9.1542570780202177E-3</v>
      </c>
      <c r="CW2" s="19" t="s">
        <v>162</v>
      </c>
      <c r="CX2">
        <f>VLOOKUP(CW2, [2]Tabelle1!$E:$M, 2, FALSE)</f>
        <v>0.62606703946142706</v>
      </c>
      <c r="CY2">
        <f>VLOOKUP(CW2, [2]Tabelle1!$E:$M, 3, FALSE)</f>
        <v>0.42633129209186199</v>
      </c>
      <c r="CZ2">
        <f>VLOOKUP(CW2, [2]Tabelle1!$E:$M, 4, FALSE)</f>
        <v>0.29498869880943202</v>
      </c>
      <c r="DA2">
        <f>VLOOKUP(CW2, [2]Tabelle1!$E:$M, 5, FALSE)</f>
        <v>0.159893455049818</v>
      </c>
      <c r="DB2">
        <f>VLOOKUP(CW2, [2]Tabelle1!$E:$M, 6, FALSE)</f>
        <v>1.47620195998247E-2</v>
      </c>
      <c r="DC2" s="63">
        <f>VLOOKUP(CW2, [2]Tabelle1!$E:$O, 7, FALSE)</f>
        <v>0.4113334794525606</v>
      </c>
      <c r="DD2" s="63">
        <f>VLOOKUP(CW2, [2]Tabelle1!$E:$O, 8, FALSE)</f>
        <v>0.2801047215750383</v>
      </c>
      <c r="DE2" s="63">
        <f>VLOOKUP(CW2, [2]Tabelle1!$E:$O, 9, FALSE)</f>
        <v>0.19381107809931744</v>
      </c>
      <c r="DF2" s="63">
        <f>VLOOKUP(CW2, [2]Tabelle1!$E:$O, 10, FALSE)</f>
        <v>0.1050518986974803</v>
      </c>
      <c r="DG2" s="63">
        <f>VLOOKUP(CW2, [2]Tabelle1!$E:$O, 11, FALSE)</f>
        <v>9.6988221756032934E-3</v>
      </c>
      <c r="DH2" s="18">
        <v>6499</v>
      </c>
      <c r="DI2" s="73">
        <v>2024</v>
      </c>
      <c r="DJ2">
        <v>7</v>
      </c>
      <c r="DK2">
        <v>27</v>
      </c>
      <c r="DL2">
        <v>11</v>
      </c>
      <c r="DM2">
        <v>14.39999961853027</v>
      </c>
      <c r="DN2">
        <v>14.60000038146973</v>
      </c>
      <c r="DO2">
        <v>12.80000019073486</v>
      </c>
      <c r="DP2">
        <v>10.39999961853027</v>
      </c>
      <c r="DQ2">
        <v>77</v>
      </c>
      <c r="DR2">
        <v>76</v>
      </c>
      <c r="DS2" t="s">
        <v>79</v>
      </c>
      <c r="DT2">
        <v>2.2999999523162842</v>
      </c>
      <c r="DU2">
        <v>2.5999999046325679</v>
      </c>
      <c r="DV2">
        <v>3.7000000476837158</v>
      </c>
      <c r="DW2">
        <v>998.4000244140625</v>
      </c>
      <c r="DX2" s="71">
        <v>0</v>
      </c>
    </row>
    <row r="3" spans="1:128" x14ac:dyDescent="0.35">
      <c r="A3" t="s">
        <v>161</v>
      </c>
      <c r="B3" s="1">
        <v>1</v>
      </c>
      <c r="C3" s="3" t="s">
        <v>36</v>
      </c>
      <c r="D3">
        <v>1</v>
      </c>
      <c r="E3" s="1" t="s">
        <v>75</v>
      </c>
      <c r="F3" s="1" t="str">
        <f>IF(OR(RIGHT(C3,1)="A",RIGHT(C3,1)="B"),RIGHT(C3,1),"")</f>
        <v>B</v>
      </c>
      <c r="G3" s="1">
        <v>27</v>
      </c>
      <c r="H3" s="14">
        <v>45500</v>
      </c>
      <c r="I3" s="14"/>
      <c r="J3">
        <v>2</v>
      </c>
      <c r="K3">
        <f>VLOOKUP(C3,[2]TOC_240828_Sophi!$C:$I,7,FALSE)</f>
        <v>9.7369999999999998E-2</v>
      </c>
      <c r="M3" s="16" t="str">
        <f t="shared" ref="M3:M41" si="4">REPLACE(C3, FIND("DOC", C3), 3, "BDOC")</f>
        <v>F6_S1_1_BDOC_VM_B</v>
      </c>
      <c r="N3">
        <f>VLOOKUP(M3,[2]TOC_240828_Sophi!$C:$I,7,FALSE)</f>
        <v>9.9690000000000001E-2</v>
      </c>
      <c r="R3" s="40">
        <f>VLOOKUP(C3,[2]TOC_240828_Sophi!$C:$N,12,FALSE)</f>
        <v>45537</v>
      </c>
      <c r="S3" s="40">
        <f>VLOOKUP(M3,[2]TOC_240828_Sophi!$C:$N,12,FALSE)</f>
        <v>45537</v>
      </c>
      <c r="V3" s="6">
        <v>45500</v>
      </c>
      <c r="W3" s="7">
        <v>0.42858796296296298</v>
      </c>
      <c r="X3">
        <v>0</v>
      </c>
      <c r="Y3" t="s">
        <v>64</v>
      </c>
      <c r="Z3">
        <v>0.36</v>
      </c>
      <c r="AA3">
        <v>1.1599999999999999</v>
      </c>
      <c r="AB3">
        <v>7382.1</v>
      </c>
      <c r="AC3">
        <f t="shared" si="0"/>
        <v>7.3821000000000003</v>
      </c>
      <c r="AD3">
        <v>-0.33400000000000002</v>
      </c>
      <c r="AE3">
        <v>-0.6</v>
      </c>
      <c r="AF3">
        <v>-0.88</v>
      </c>
      <c r="AG3">
        <v>14153.2</v>
      </c>
      <c r="AH3">
        <v>102.9</v>
      </c>
      <c r="AI3">
        <v>102.9</v>
      </c>
      <c r="AJ3">
        <v>14.22</v>
      </c>
      <c r="AK3">
        <v>308.8</v>
      </c>
      <c r="AL3">
        <v>-0.47899999999999998</v>
      </c>
      <c r="AM3">
        <v>7.91</v>
      </c>
      <c r="AN3">
        <f t="shared" si="1"/>
        <v>7.9100000000000004E-3</v>
      </c>
      <c r="AO3">
        <v>14109.3</v>
      </c>
      <c r="AP3">
        <f t="shared" si="2"/>
        <v>14.109299999999999</v>
      </c>
      <c r="AQ3">
        <v>1.45</v>
      </c>
      <c r="AR3">
        <v>1.46</v>
      </c>
      <c r="AS3">
        <v>9171</v>
      </c>
      <c r="AT3">
        <f t="shared" si="3"/>
        <v>9.1709999999999994</v>
      </c>
      <c r="AU3">
        <v>174.53</v>
      </c>
      <c r="AV3">
        <v>0</v>
      </c>
      <c r="AX3">
        <v>7.91</v>
      </c>
      <c r="AY3">
        <v>-89.3</v>
      </c>
      <c r="AZ3" s="8">
        <v>3.6999999999999998E-2</v>
      </c>
      <c r="BA3">
        <v>-0.34300000000000003</v>
      </c>
      <c r="BB3" s="3">
        <v>5.05</v>
      </c>
      <c r="BD3" s="23" t="s">
        <v>36</v>
      </c>
      <c r="BE3">
        <f>VLOOKUP(BD3,[4]result_all!$C:$S,2,FALSE)</f>
        <v>6.7159636540000003</v>
      </c>
      <c r="BF3">
        <f>VLOOKUP(BD3,[4]result_all!$C:$S,3,FALSE)</f>
        <v>0.21812911800000001</v>
      </c>
      <c r="BG3">
        <f>VLOOKUP(BD3,[4]result_all!$C:$S,4,FALSE)</f>
        <v>9.7645407000000004E-2</v>
      </c>
      <c r="BH3">
        <f>VLOOKUP(BD3,[4]result_all!$C:$S,5,FALSE)</f>
        <v>2.2123981000000001E-2</v>
      </c>
      <c r="BI3">
        <f>VLOOKUP(BD3,[4]result_all!$C:$S,6,FALSE)</f>
        <v>3.4751076999999998E-2</v>
      </c>
      <c r="BJ3">
        <f>VLOOKUP(BD3,[4]result_all!$C:$S,7,FALSE)</f>
        <v>4.3097673000000003E-2</v>
      </c>
      <c r="BK3">
        <f>VLOOKUP(BD3,[4]result_all!$C:$S,8,FALSE)</f>
        <v>11.73790561</v>
      </c>
      <c r="BL3">
        <f>VLOOKUP(BD3,[4]result_all!$C:$S,9,FALSE)</f>
        <v>8.5944799999999998E-3</v>
      </c>
      <c r="BM3">
        <f>VLOOKUP(BD3,[4]result_all!$C:$S,10,FALSE)</f>
        <v>59.638050380000003</v>
      </c>
      <c r="BN3">
        <f>VLOOKUP(BD3,[4]result_all!$C:$S,11,FALSE)</f>
        <v>34.724079670000002</v>
      </c>
      <c r="BO3">
        <f>VLOOKUP(BD3,[4]result_all!$C:$S,12,FALSE)</f>
        <v>4.1284945430000004</v>
      </c>
      <c r="BP3">
        <f>VLOOKUP(BD3,[4]result_all!$C:$S,13,FALSE)</f>
        <v>-105.53658540000001</v>
      </c>
      <c r="BQ3">
        <f>VLOOKUP(BD3,[4]result_all!$C:$S,14,FALSE)</f>
        <v>1.380226E-2</v>
      </c>
      <c r="BR3">
        <f>VLOOKUP(BD3,[4]result_all!$C:$S,15,FALSE)</f>
        <v>1.1780252999999999E-2</v>
      </c>
      <c r="BS3">
        <f>VLOOKUP(BD3,[4]result_all!$C:$S,16,FALSE)</f>
        <v>1.3787193E-2</v>
      </c>
      <c r="BT3">
        <f>VLOOKUP(BD3,[4]result_all!$C:$S,17,FALSE)</f>
        <v>1.1716438</v>
      </c>
      <c r="BU3" s="20" t="s">
        <v>163</v>
      </c>
      <c r="BV3">
        <f>VLOOKUP(BU3,[4]result_all!$C:$S,2,FALSE)</f>
        <v>18.32354883</v>
      </c>
      <c r="BW3">
        <f>VLOOKUP(BU3,[4]result_all!$C:$S,3,FALSE)</f>
        <v>0.181163553</v>
      </c>
      <c r="BX3">
        <f>VLOOKUP(BU3,[4]result_all!$C:$S,4,FALSE)</f>
        <v>4.1594108999999997E-2</v>
      </c>
      <c r="BY3" t="str">
        <f>VLOOKUP(BU3,[4]result_all!$C:$S,5,FALSE)</f>
        <v>6.94E-18</v>
      </c>
      <c r="BZ3">
        <f>VLOOKUP(BU3,[4]result_all!$C:$S,6,FALSE)</f>
        <v>3.1316496999999999E-2</v>
      </c>
      <c r="CA3">
        <f>VLOOKUP(BU3,[4]result_all!$C:$S,7,FALSE)</f>
        <v>3.4927626000000003E-2</v>
      </c>
      <c r="CB3">
        <f>VLOOKUP(BU3,[4]result_all!$C:$S,8,FALSE)</f>
        <v>5.8943057129999996</v>
      </c>
      <c r="CC3">
        <f>VLOOKUP(BU3,[4]result_all!$C:$S,9,FALSE)</f>
        <v>-5.4499999999999998E-15</v>
      </c>
      <c r="CD3">
        <f>VLOOKUP(BU3,[4]result_all!$C:$S,10,FALSE)</f>
        <v>63.738844780000001</v>
      </c>
      <c r="CE3">
        <f>VLOOKUP(BU3,[4]result_all!$C:$S,11,FALSE)</f>
        <v>37.00583185</v>
      </c>
      <c r="CF3">
        <f>VLOOKUP(BU3,[4]result_all!$C:$S,12,FALSE)</f>
        <v>4.0615067079999996</v>
      </c>
      <c r="CG3">
        <f>VLOOKUP(BU3,[4]result_all!$C:$S,13,FALSE)</f>
        <v>-85.8</v>
      </c>
      <c r="CH3">
        <f>VLOOKUP(BU3,[4]result_all!$C:$S,14,FALSE)</f>
        <v>1.3929393999999999E-2</v>
      </c>
      <c r="CI3">
        <f>VLOOKUP(BU3,[4]result_all!$C:$S,15,FALSE)</f>
        <v>1.1256998000000001E-2</v>
      </c>
      <c r="CJ3">
        <f>VLOOKUP(BU3,[4]result_all!$C:$S,16,FALSE)</f>
        <v>1.3671634E-2</v>
      </c>
      <c r="CK3">
        <f>VLOOKUP(BU3,[4]result_all!$C:$S,17,FALSE)</f>
        <v>1.237398666</v>
      </c>
      <c r="CL3" s="27" t="s">
        <v>36</v>
      </c>
      <c r="CM3">
        <f>VLOOKUP(CL3, [2]Tabelle1!$E:$M, 2, FALSE)</f>
        <v>0.67882543098347203</v>
      </c>
      <c r="CN3">
        <f>VLOOKUP(CL3, [2]Tabelle1!$E:$M, 3, FALSE)</f>
        <v>0.51667328630552001</v>
      </c>
      <c r="CO3">
        <f>VLOOKUP(CL3, [2]Tabelle1!$E:$M, 4, FALSE)</f>
        <v>0.49035141674232202</v>
      </c>
      <c r="CP3">
        <f>VLOOKUP(CL3, [2]Tabelle1!$E:$M, 5, FALSE)</f>
        <v>0.19300596276686399</v>
      </c>
      <c r="CQ3">
        <f>VLOOKUP(CL3, [2]Tabelle1!$E:$M, 6, FALSE)</f>
        <v>1.1930677231133701E-3</v>
      </c>
      <c r="CR3" s="63">
        <f>VLOOKUP(CL3, [2]Tabelle1!$E:$O, 7, FALSE)</f>
        <v>0.36106791449590547</v>
      </c>
      <c r="CS3" s="63">
        <f>VLOOKUP(CL3, [2]Tabelle1!$E:$O, 8, FALSE)</f>
        <v>0.27481902923377982</v>
      </c>
      <c r="CT3" s="63">
        <f>VLOOKUP(CL3, [2]Tabelle1!$E:$O, 9, FALSE)</f>
        <v>0.26081840092047703</v>
      </c>
      <c r="CU3" s="63">
        <f>VLOOKUP(CL3, [2]Tabelle1!$E:$O, 10, FALSE)</f>
        <v>0.10266006145430152</v>
      </c>
      <c r="CV3" s="63">
        <f>VLOOKUP(CL3, [2]Tabelle1!$E:$O, 11, FALSE)</f>
        <v>6.3459389553632015E-4</v>
      </c>
      <c r="CW3" s="19" t="s">
        <v>163</v>
      </c>
      <c r="CX3">
        <f>VLOOKUP(CW3, [2]Tabelle1!$E:$M, 2, FALSE)</f>
        <v>0.64778996644570697</v>
      </c>
      <c r="CY3">
        <f>VLOOKUP(CW3, [2]Tabelle1!$E:$M, 3, FALSE)</f>
        <v>0.49501812385544602</v>
      </c>
      <c r="CZ3">
        <f>VLOOKUP(CW3, [2]Tabelle1!$E:$M, 4, FALSE)</f>
        <v>0.38013325340298498</v>
      </c>
      <c r="DA3">
        <f>VLOOKUP(CW3, [2]Tabelle1!$E:$M, 5, FALSE)</f>
        <v>0.18521102758750199</v>
      </c>
      <c r="DB3">
        <f>VLOOKUP(CW3, [2]Tabelle1!$E:$M, 6, FALSE)</f>
        <v>0</v>
      </c>
      <c r="DC3" s="63">
        <f>VLOOKUP(CW3, [2]Tabelle1!$E:$O, 7, FALSE)</f>
        <v>0.37923429860994939</v>
      </c>
      <c r="DD3" s="63">
        <f>VLOOKUP(CW3, [2]Tabelle1!$E:$O, 8, FALSE)</f>
        <v>0.28979740459636638</v>
      </c>
      <c r="DE3" s="63">
        <f>VLOOKUP(CW3, [2]Tabelle1!$E:$O, 9, FALSE)</f>
        <v>0.22254059988544386</v>
      </c>
      <c r="DF3" s="63">
        <f>VLOOKUP(CW3, [2]Tabelle1!$E:$O, 10, FALSE)</f>
        <v>0.10842769690824036</v>
      </c>
      <c r="DG3" s="63">
        <f>VLOOKUP(CW3, [2]Tabelle1!$E:$O, 11, FALSE)</f>
        <v>0</v>
      </c>
      <c r="DH3" s="18">
        <v>6499</v>
      </c>
      <c r="DI3" s="73">
        <v>2024</v>
      </c>
      <c r="DJ3">
        <v>7</v>
      </c>
      <c r="DK3">
        <v>27</v>
      </c>
      <c r="DL3">
        <v>11</v>
      </c>
      <c r="DM3">
        <v>14.39999961853027</v>
      </c>
      <c r="DN3">
        <v>14.60000038146973</v>
      </c>
      <c r="DO3">
        <v>12.80000019073486</v>
      </c>
      <c r="DP3">
        <v>10.39999961853027</v>
      </c>
      <c r="DQ3">
        <v>77</v>
      </c>
      <c r="DR3">
        <v>76</v>
      </c>
      <c r="DS3" t="s">
        <v>79</v>
      </c>
      <c r="DT3">
        <v>2.2999999523162842</v>
      </c>
      <c r="DU3">
        <v>2.5999999046325679</v>
      </c>
      <c r="DV3">
        <v>3.7000000476837158</v>
      </c>
      <c r="DW3">
        <v>998.4000244140625</v>
      </c>
      <c r="DX3" s="71">
        <v>0</v>
      </c>
    </row>
    <row r="4" spans="1:128" x14ac:dyDescent="0.35">
      <c r="A4" t="s">
        <v>161</v>
      </c>
      <c r="B4" s="1">
        <v>1</v>
      </c>
      <c r="C4" s="3" t="s">
        <v>37</v>
      </c>
      <c r="D4">
        <v>1</v>
      </c>
      <c r="E4" s="1" t="s">
        <v>76</v>
      </c>
      <c r="F4" s="1" t="str">
        <f t="shared" ref="F4:F41" si="5">IF(OR(RIGHT(C4,1)="A",RIGHT(C4,1)="B"),RIGHT(C4,1),"")</f>
        <v>A</v>
      </c>
      <c r="G4" s="1">
        <v>28</v>
      </c>
      <c r="H4" s="14">
        <v>45501</v>
      </c>
      <c r="I4" s="14"/>
      <c r="J4">
        <v>2</v>
      </c>
      <c r="K4">
        <f>VLOOKUP(C4,[2]TOC_240828_Sophi!$C:$I,7,FALSE)</f>
        <v>0.13850000000000001</v>
      </c>
      <c r="L4">
        <f>AVERAGE(K4:K5)</f>
        <v>0.1203</v>
      </c>
      <c r="M4" s="16" t="str">
        <f t="shared" si="4"/>
        <v>F6_S1_1_BDOC_NM_A</v>
      </c>
      <c r="N4">
        <f>VLOOKUP(M4,[2]TOC_240828_Sophi!$C:$I,7,FALSE)</f>
        <v>0.152</v>
      </c>
      <c r="O4">
        <f>AVERAGE(N4:N5)</f>
        <v>0.1236</v>
      </c>
      <c r="P4">
        <f>L4-O4</f>
        <v>-3.2999999999999974E-3</v>
      </c>
      <c r="Q4" s="3">
        <f t="shared" ref="Q4:Q28" si="6">100-((1-(P4/L4))*100)</f>
        <v>-2.7431421446383979</v>
      </c>
      <c r="R4" s="40">
        <f>VLOOKUP(C4,[2]TOC_240828_Sophi!$C:$N,12,FALSE)</f>
        <v>45537</v>
      </c>
      <c r="S4" s="40">
        <f>VLOOKUP(M4,[2]TOC_240828_Sophi!$C:$N,12,FALSE)</f>
        <v>45533</v>
      </c>
      <c r="V4" s="6">
        <v>45501</v>
      </c>
      <c r="W4" s="7">
        <v>0.59375</v>
      </c>
      <c r="X4">
        <v>0</v>
      </c>
      <c r="Y4" t="s">
        <v>64</v>
      </c>
      <c r="Z4">
        <v>0.89</v>
      </c>
      <c r="AA4">
        <v>3.27</v>
      </c>
      <c r="AB4">
        <v>7156.8</v>
      </c>
      <c r="AC4">
        <f t="shared" si="0"/>
        <v>7.1568000000000005</v>
      </c>
      <c r="AD4">
        <v>-0.25700000000000001</v>
      </c>
      <c r="AE4">
        <v>-0.72</v>
      </c>
      <c r="AF4">
        <v>-0.92</v>
      </c>
      <c r="AG4">
        <v>13728.2</v>
      </c>
      <c r="AH4">
        <v>105.9</v>
      </c>
      <c r="AI4">
        <v>105.9</v>
      </c>
      <c r="AJ4">
        <v>14.67</v>
      </c>
      <c r="AK4">
        <v>336.9</v>
      </c>
      <c r="AL4">
        <v>-0.36899999999999999</v>
      </c>
      <c r="AM4">
        <v>7.66</v>
      </c>
      <c r="AN4">
        <f t="shared" si="1"/>
        <v>7.6600000000000001E-3</v>
      </c>
      <c r="AO4">
        <v>13686.3</v>
      </c>
      <c r="AP4">
        <f t="shared" si="2"/>
        <v>13.686299999999999</v>
      </c>
      <c r="AQ4">
        <v>1.4</v>
      </c>
      <c r="AR4">
        <v>1.42</v>
      </c>
      <c r="AS4">
        <v>8896</v>
      </c>
      <c r="AT4">
        <f t="shared" si="3"/>
        <v>8.8960000000000008</v>
      </c>
      <c r="AU4">
        <v>305.98</v>
      </c>
      <c r="AV4">
        <v>0</v>
      </c>
      <c r="AX4">
        <v>7.48</v>
      </c>
      <c r="AY4">
        <v>-67.599999999999994</v>
      </c>
      <c r="AZ4" s="9">
        <v>2.1999999999999999E-2</v>
      </c>
      <c r="BA4">
        <v>-0.25700000000000001</v>
      </c>
      <c r="BB4" s="3">
        <v>4.5599999999999996</v>
      </c>
      <c r="BD4" s="23" t="s">
        <v>37</v>
      </c>
      <c r="BE4">
        <f>VLOOKUP(BD4,[4]result_all!$C:$S,2,FALSE)</f>
        <v>-1.96276E+16</v>
      </c>
      <c r="BF4">
        <f>VLOOKUP(BD4,[4]result_all!$C:$S,3,FALSE)</f>
        <v>0.14486068299999999</v>
      </c>
      <c r="BG4">
        <f>VLOOKUP(BD4,[4]result_all!$C:$S,4,FALSE)</f>
        <v>2.7144850000000002E-2</v>
      </c>
      <c r="BH4">
        <f>VLOOKUP(BD4,[4]result_all!$C:$S,5,FALSE)</f>
        <v>-1.7299999999999999E-17</v>
      </c>
      <c r="BI4">
        <f>VLOOKUP(BD4,[4]result_all!$C:$S,6,FALSE)</f>
        <v>2.2308037999999999E-2</v>
      </c>
      <c r="BJ4">
        <f>VLOOKUP(BD4,[4]result_all!$C:$S,7,FALSE)</f>
        <v>3.5387523999999997E-2</v>
      </c>
      <c r="BK4">
        <f>VLOOKUP(BD4,[4]result_all!$C:$S,8,FALSE)</f>
        <v>5.9043734470000002</v>
      </c>
      <c r="BL4" t="str">
        <f>VLOOKUP(BD4,[4]result_all!$C:$S,9,FALSE)</f>
        <v>3.36E-15</v>
      </c>
      <c r="BM4">
        <f>VLOOKUP(BD4,[4]result_all!$C:$S,10,FALSE)</f>
        <v>58.771839800000002</v>
      </c>
      <c r="BN4">
        <f>VLOOKUP(BD4,[4]result_all!$C:$S,11,FALSE)</f>
        <v>33.765765690000002</v>
      </c>
      <c r="BO4">
        <f>VLOOKUP(BD4,[4]result_all!$C:$S,12,FALSE)</f>
        <v>4.1720009210000004</v>
      </c>
      <c r="BP4">
        <f>VLOOKUP(BD4,[4]result_all!$C:$S,13,FALSE)</f>
        <v>-33.391304349999999</v>
      </c>
      <c r="BQ4">
        <f>VLOOKUP(BD4,[4]result_all!$C:$S,14,FALSE)</f>
        <v>1.4374572E-2</v>
      </c>
      <c r="BR4">
        <f>VLOOKUP(BD4,[4]result_all!$C:$S,15,FALSE)</f>
        <v>1.1392279999999999E-2</v>
      </c>
      <c r="BS4">
        <f>VLOOKUP(BD4,[4]result_all!$C:$S,16,FALSE)</f>
        <v>1.4025829E-2</v>
      </c>
      <c r="BT4">
        <f>VLOOKUP(BD4,[4]result_all!$C:$S,17,FALSE)</f>
        <v>1.2617818940000001</v>
      </c>
      <c r="BU4" s="20" t="s">
        <v>164</v>
      </c>
      <c r="BV4">
        <f>VLOOKUP(BU4,[4]result_all!$C:$S,2,FALSE)</f>
        <v>12.82573393</v>
      </c>
      <c r="BW4">
        <f>VLOOKUP(BU4,[4]result_all!$C:$S,3,FALSE)</f>
        <v>0.41869344600000002</v>
      </c>
      <c r="BX4">
        <f>VLOOKUP(BU4,[4]result_all!$C:$S,4,FALSE)</f>
        <v>0.12448563999999999</v>
      </c>
      <c r="BY4">
        <f>VLOOKUP(BU4,[4]result_all!$C:$S,5,FALSE)</f>
        <v>-6.94E-18</v>
      </c>
      <c r="BZ4">
        <f>VLOOKUP(BU4,[4]result_all!$C:$S,6,FALSE)</f>
        <v>6.7578473E-2</v>
      </c>
      <c r="CA4">
        <f>VLOOKUP(BU4,[4]result_all!$C:$S,7,FALSE)</f>
        <v>5.3706120000000003E-2</v>
      </c>
      <c r="CB4">
        <f>VLOOKUP(BU4,[4]result_all!$C:$S,8,FALSE)</f>
        <v>1.8744672360000001</v>
      </c>
      <c r="CC4">
        <f>VLOOKUP(BU4,[4]result_all!$C:$S,9,FALSE)</f>
        <v>-3.7000000000000002E-15</v>
      </c>
      <c r="CD4">
        <f>VLOOKUP(BU4,[4]result_all!$C:$S,10,FALSE)</f>
        <v>85.907256880000006</v>
      </c>
      <c r="CE4">
        <f>VLOOKUP(BU4,[4]result_all!$C:$S,11,FALSE)</f>
        <v>48.996817839999999</v>
      </c>
      <c r="CF4">
        <f>VLOOKUP(BU4,[4]result_all!$C:$S,12,FALSE)</f>
        <v>4.3474928840000002</v>
      </c>
      <c r="CG4">
        <f>VLOOKUP(BU4,[4]result_all!$C:$S,13,FALSE)</f>
        <v>144.85</v>
      </c>
      <c r="CH4">
        <f>VLOOKUP(BU4,[4]result_all!$C:$S,14,FALSE)</f>
        <v>1.4579448E-2</v>
      </c>
      <c r="CI4">
        <f>VLOOKUP(BU4,[4]result_all!$C:$S,15,FALSE)</f>
        <v>1.1972729E-2</v>
      </c>
      <c r="CJ4">
        <f>VLOOKUP(BU4,[4]result_all!$C:$S,16,FALSE)</f>
        <v>1.4479142E-2</v>
      </c>
      <c r="CK4">
        <f>VLOOKUP(BU4,[4]result_all!$C:$S,17,FALSE)</f>
        <v>1.2177214089999999</v>
      </c>
      <c r="CL4" s="27" t="s">
        <v>37</v>
      </c>
      <c r="CM4">
        <f>VLOOKUP(CL4, [2]Tabelle1!$E:$M, 2, FALSE)</f>
        <v>0.65259677498478796</v>
      </c>
      <c r="CN4">
        <f>VLOOKUP(CL4, [2]Tabelle1!$E:$M, 3, FALSE)</f>
        <v>0.47233434444767303</v>
      </c>
      <c r="CO4">
        <f>VLOOKUP(CL4, [2]Tabelle1!$E:$M, 4, FALSE)</f>
        <v>0.28435252914577402</v>
      </c>
      <c r="CP4">
        <f>VLOOKUP(CL4, [2]Tabelle1!$E:$M, 5, FALSE)</f>
        <v>0.185153543989722</v>
      </c>
      <c r="CQ4">
        <f>VLOOKUP(CL4, [2]Tabelle1!$E:$M, 6, FALSE)</f>
        <v>0</v>
      </c>
      <c r="CR4" s="63">
        <f>VLOOKUP(CL4, [2]Tabelle1!$E:$O, 7, FALSE)</f>
        <v>0.40929600615608658</v>
      </c>
      <c r="CS4" s="63">
        <f>VLOOKUP(CL4, [2]Tabelle1!$E:$O, 8, FALSE)</f>
        <v>0.29623891530461871</v>
      </c>
      <c r="CT4" s="63">
        <f>VLOOKUP(CL4, [2]Tabelle1!$E:$O, 9, FALSE)</f>
        <v>0.17834037644832132</v>
      </c>
      <c r="CU4" s="63">
        <f>VLOOKUP(CL4, [2]Tabelle1!$E:$O, 10, FALSE)</f>
        <v>0.11612470209097341</v>
      </c>
      <c r="CV4" s="63">
        <f>VLOOKUP(CL4, [2]Tabelle1!$E:$O, 11, FALSE)</f>
        <v>0</v>
      </c>
      <c r="CW4" s="19" t="s">
        <v>164</v>
      </c>
      <c r="CX4">
        <f>VLOOKUP(CW4, [2]Tabelle1!$E:$M, 2, FALSE)</f>
        <v>1.1241839205336901</v>
      </c>
      <c r="CY4">
        <f>VLOOKUP(CW4, [2]Tabelle1!$E:$M, 3, FALSE)</f>
        <v>0.76199698638816804</v>
      </c>
      <c r="CZ4">
        <f>VLOOKUP(CW4, [2]Tabelle1!$E:$M, 4, FALSE)</f>
        <v>0.74810843476592503</v>
      </c>
      <c r="DA4">
        <f>VLOOKUP(CW4, [2]Tabelle1!$E:$M, 5, FALSE)</f>
        <v>0.28500895092067302</v>
      </c>
      <c r="DB4">
        <f>VLOOKUP(CW4, [2]Tabelle1!$E:$M, 6, FALSE)</f>
        <v>4.4032316606437798E-2</v>
      </c>
      <c r="DC4" s="63">
        <f>VLOOKUP(CW4, [2]Tabelle1!$E:$O, 7, FALSE)</f>
        <v>0.37936500133933149</v>
      </c>
      <c r="DD4" s="63">
        <f>VLOOKUP(CW4, [2]Tabelle1!$E:$O, 8, FALSE)</f>
        <v>0.25714207656028359</v>
      </c>
      <c r="DE4" s="63">
        <f>VLOOKUP(CW4, [2]Tabelle1!$E:$O, 9, FALSE)</f>
        <v>0.2524552719293543</v>
      </c>
      <c r="DF4" s="63">
        <f>VLOOKUP(CW4, [2]Tabelle1!$E:$O, 10, FALSE)</f>
        <v>9.6178587037975979E-2</v>
      </c>
      <c r="DG4" s="63">
        <f>VLOOKUP(CW4, [2]Tabelle1!$E:$O, 11, FALSE)</f>
        <v>1.4859063133054783E-2</v>
      </c>
      <c r="DH4" s="18">
        <v>6499</v>
      </c>
      <c r="DI4" s="73">
        <v>2024</v>
      </c>
      <c r="DJ4">
        <v>7</v>
      </c>
      <c r="DK4">
        <v>28</v>
      </c>
      <c r="DL4">
        <v>15</v>
      </c>
      <c r="DM4">
        <v>12.19999980926514</v>
      </c>
      <c r="DN4">
        <v>13.5</v>
      </c>
      <c r="DO4">
        <v>11.19999980926514</v>
      </c>
      <c r="DP4">
        <v>10.39999961853027</v>
      </c>
      <c r="DQ4">
        <v>89</v>
      </c>
      <c r="DR4">
        <v>148</v>
      </c>
      <c r="DS4" t="s">
        <v>228</v>
      </c>
      <c r="DT4">
        <v>4.5999999046325684</v>
      </c>
      <c r="DU4">
        <v>4.5999999046325684</v>
      </c>
      <c r="DV4">
        <v>7.3000001907348633</v>
      </c>
      <c r="DW4">
        <v>1004.799987792969</v>
      </c>
      <c r="DX4" s="71">
        <v>0</v>
      </c>
    </row>
    <row r="5" spans="1:128" x14ac:dyDescent="0.35">
      <c r="A5" t="s">
        <v>161</v>
      </c>
      <c r="B5" s="1">
        <v>1</v>
      </c>
      <c r="C5" s="3" t="s">
        <v>38</v>
      </c>
      <c r="D5">
        <v>1</v>
      </c>
      <c r="E5" s="1" t="s">
        <v>76</v>
      </c>
      <c r="F5" s="1" t="str">
        <f t="shared" si="5"/>
        <v>B</v>
      </c>
      <c r="G5" s="1">
        <v>28</v>
      </c>
      <c r="H5" s="14">
        <v>45501</v>
      </c>
      <c r="I5" s="14"/>
      <c r="J5">
        <v>2</v>
      </c>
      <c r="K5">
        <f>VLOOKUP(C5,[2]TOC_240828_Sophi!$C:$I,7,FALSE)</f>
        <v>0.1021</v>
      </c>
      <c r="M5" s="16" t="str">
        <f t="shared" si="4"/>
        <v>F6_S1_1_BDOC_NM_B</v>
      </c>
      <c r="N5">
        <f>VLOOKUP(M5,[2]TOC_240828_Sophi!$C:$I,7,FALSE)</f>
        <v>9.5200000000000007E-2</v>
      </c>
      <c r="R5" s="40">
        <f>VLOOKUP(C5,[2]TOC_240828_Sophi!$C:$N,12,FALSE)</f>
        <v>45537</v>
      </c>
      <c r="S5" s="40">
        <f>VLOOKUP(M5,[2]TOC_240828_Sophi!$C:$N,12,FALSE)</f>
        <v>45533</v>
      </c>
      <c r="V5" s="6">
        <v>45501</v>
      </c>
      <c r="W5" s="7">
        <v>0.59375</v>
      </c>
      <c r="X5">
        <v>0</v>
      </c>
      <c r="Y5" t="s">
        <v>64</v>
      </c>
      <c r="Z5">
        <v>0.89</v>
      </c>
      <c r="AA5">
        <v>3.27</v>
      </c>
      <c r="AB5">
        <v>7156.8</v>
      </c>
      <c r="AC5">
        <f t="shared" si="0"/>
        <v>7.1568000000000005</v>
      </c>
      <c r="AD5">
        <v>-0.25700000000000001</v>
      </c>
      <c r="AE5">
        <v>-0.72</v>
      </c>
      <c r="AF5">
        <v>-0.92</v>
      </c>
      <c r="AG5">
        <v>13728.2</v>
      </c>
      <c r="AH5">
        <v>105.9</v>
      </c>
      <c r="AI5">
        <v>105.9</v>
      </c>
      <c r="AJ5">
        <v>14.67</v>
      </c>
      <c r="AK5">
        <v>336.9</v>
      </c>
      <c r="AL5">
        <v>-0.36899999999999999</v>
      </c>
      <c r="AM5">
        <v>7.66</v>
      </c>
      <c r="AN5">
        <f t="shared" si="1"/>
        <v>7.6600000000000001E-3</v>
      </c>
      <c r="AO5">
        <v>13686.3</v>
      </c>
      <c r="AP5">
        <f t="shared" si="2"/>
        <v>13.686299999999999</v>
      </c>
      <c r="AQ5">
        <v>1.4</v>
      </c>
      <c r="AR5">
        <v>1.42</v>
      </c>
      <c r="AS5">
        <v>8896</v>
      </c>
      <c r="AT5">
        <f t="shared" si="3"/>
        <v>8.8960000000000008</v>
      </c>
      <c r="AU5">
        <v>305.98</v>
      </c>
      <c r="AV5">
        <v>0</v>
      </c>
      <c r="AX5">
        <v>7.48</v>
      </c>
      <c r="AY5">
        <v>-67.599999999999994</v>
      </c>
      <c r="AZ5" s="9">
        <v>2.1999999999999999E-2</v>
      </c>
      <c r="BA5">
        <v>-0.25700000000000001</v>
      </c>
      <c r="BB5" s="3">
        <v>4.5599999999999996</v>
      </c>
      <c r="BD5" s="23" t="s">
        <v>38</v>
      </c>
      <c r="BE5">
        <f>VLOOKUP(BD5,[4]result_all!$C:$S,2,FALSE)</f>
        <v>5.4242767819999997</v>
      </c>
      <c r="BF5">
        <f>VLOOKUP(BD5,[4]result_all!$C:$S,3,FALSE)</f>
        <v>0.349525959</v>
      </c>
      <c r="BG5">
        <f>VLOOKUP(BD5,[4]result_all!$C:$S,4,FALSE)</f>
        <v>0.103990253</v>
      </c>
      <c r="BH5">
        <f>VLOOKUP(BD5,[4]result_all!$C:$S,5,FALSE)</f>
        <v>9.7368260000000005E-3</v>
      </c>
      <c r="BI5">
        <f>VLOOKUP(BD5,[4]result_all!$C:$S,6,FALSE)</f>
        <v>3.9383807999999999E-2</v>
      </c>
      <c r="BJ5">
        <f>VLOOKUP(BD5,[4]result_all!$C:$S,7,FALSE)</f>
        <v>4.3977492E-2</v>
      </c>
      <c r="BK5">
        <f>VLOOKUP(BD5,[4]result_all!$C:$S,8,FALSE)</f>
        <v>3.7556911579999999</v>
      </c>
      <c r="BL5">
        <f>VLOOKUP(BD5,[4]result_all!$C:$S,9,FALSE)</f>
        <v>1.1826019E-2</v>
      </c>
      <c r="BM5">
        <f>VLOOKUP(BD5,[4]result_all!$C:$S,10,FALSE)</f>
        <v>74.354858530000001</v>
      </c>
      <c r="BN5">
        <f>VLOOKUP(BD5,[4]result_all!$C:$S,11,FALSE)</f>
        <v>43.131804670000001</v>
      </c>
      <c r="BO5">
        <f>VLOOKUP(BD5,[4]result_all!$C:$S,12,FALSE)</f>
        <v>4.1712050459999999</v>
      </c>
      <c r="BP5">
        <f>VLOOKUP(BD5,[4]result_all!$C:$S,13,FALSE)</f>
        <v>1355.5</v>
      </c>
      <c r="BQ5">
        <f>VLOOKUP(BD5,[4]result_all!$C:$S,14,FALSE)</f>
        <v>1.4113659000000001E-2</v>
      </c>
      <c r="BR5">
        <f>VLOOKUP(BD5,[4]result_all!$C:$S,15,FALSE)</f>
        <v>1.1686810000000001E-2</v>
      </c>
      <c r="BS5">
        <f>VLOOKUP(BD5,[4]result_all!$C:$S,16,FALSE)</f>
        <v>1.397811E-2</v>
      </c>
      <c r="BT5">
        <f>VLOOKUP(BD5,[4]result_all!$C:$S,17,FALSE)</f>
        <v>1.207657116</v>
      </c>
      <c r="BU5" s="20" t="s">
        <v>165</v>
      </c>
      <c r="BV5" t="str">
        <f>VLOOKUP(BU5,[4]result_all!$C:$S,2,FALSE)</f>
        <v>Inf</v>
      </c>
      <c r="BW5">
        <f>VLOOKUP(BU5,[4]result_all!$C:$S,3,FALSE)</f>
        <v>0.141697657</v>
      </c>
      <c r="BX5">
        <f>VLOOKUP(BU5,[4]result_all!$C:$S,4,FALSE)</f>
        <v>2.0707861000000001E-2</v>
      </c>
      <c r="BY5">
        <f>VLOOKUP(BU5,[4]result_all!$C:$S,5,FALSE)</f>
        <v>3.4481300000000002E-4</v>
      </c>
      <c r="BZ5">
        <f>VLOOKUP(BU5,[4]result_all!$C:$S,6,FALSE)</f>
        <v>2.1812890000000001E-2</v>
      </c>
      <c r="CA5">
        <f>VLOOKUP(BU5,[4]result_all!$C:$S,7,FALSE)</f>
        <v>3.2543401999999999E-2</v>
      </c>
      <c r="CB5">
        <f>VLOOKUP(BU5,[4]result_all!$C:$S,8,FALSE)</f>
        <v>0.827290152</v>
      </c>
      <c r="CC5" t="str">
        <f>VLOOKUP(BU5,[4]result_all!$C:$S,9,FALSE)</f>
        <v>2.80E-15</v>
      </c>
      <c r="CD5">
        <f>VLOOKUP(BU5,[4]result_all!$C:$S,10,FALSE)</f>
        <v>41.996959160000003</v>
      </c>
      <c r="CE5">
        <f>VLOOKUP(BU5,[4]result_all!$C:$S,11,FALSE)</f>
        <v>23.990743729999998</v>
      </c>
      <c r="CF5">
        <f>VLOOKUP(BU5,[4]result_all!$C:$S,12,FALSE)</f>
        <v>4.3583996410000001</v>
      </c>
      <c r="CG5">
        <f>VLOOKUP(BU5,[4]result_all!$C:$S,13,FALSE)</f>
        <v>-19.013422819999999</v>
      </c>
      <c r="CH5">
        <f>VLOOKUP(BU5,[4]result_all!$C:$S,14,FALSE)</f>
        <v>1.4418235999999999E-2</v>
      </c>
      <c r="CI5">
        <f>VLOOKUP(BU5,[4]result_all!$C:$S,15,FALSE)</f>
        <v>1.2166150000000001E-2</v>
      </c>
      <c r="CJ5">
        <f>VLOOKUP(BU5,[4]result_all!$C:$S,16,FALSE)</f>
        <v>1.446767E-2</v>
      </c>
      <c r="CK5">
        <f>VLOOKUP(BU5,[4]result_all!$C:$S,17,FALSE)</f>
        <v>1.185110868</v>
      </c>
      <c r="CL5" s="27" t="s">
        <v>38</v>
      </c>
      <c r="CM5">
        <f>VLOOKUP(CL5, [2]Tabelle1!$E:$M, 2, FALSE)</f>
        <v>0.86578372451212304</v>
      </c>
      <c r="CN5">
        <f>VLOOKUP(CL5, [2]Tabelle1!$E:$M, 3, FALSE)</f>
        <v>0.59522991623663801</v>
      </c>
      <c r="CO5">
        <f>VLOOKUP(CL5, [2]Tabelle1!$E:$M, 4, FALSE)</f>
        <v>0.56159278423083803</v>
      </c>
      <c r="CP5">
        <f>VLOOKUP(CL5, [2]Tabelle1!$E:$M, 5, FALSE)</f>
        <v>0.23883088209841899</v>
      </c>
      <c r="CQ5">
        <f>VLOOKUP(CL5, [2]Tabelle1!$E:$M, 6, FALSE)</f>
        <v>0</v>
      </c>
      <c r="CR5" s="63">
        <f>VLOOKUP(CL5, [2]Tabelle1!$E:$O, 7, FALSE)</f>
        <v>0.38284666207739981</v>
      </c>
      <c r="CS5" s="63">
        <f>VLOOKUP(CL5, [2]Tabelle1!$E:$O, 8, FALSE)</f>
        <v>0.26320867457773084</v>
      </c>
      <c r="CT5" s="63">
        <f>VLOOKUP(CL5, [2]Tabelle1!$E:$O, 9, FALSE)</f>
        <v>0.2483344475096092</v>
      </c>
      <c r="CU5" s="63">
        <f>VLOOKUP(CL5, [2]Tabelle1!$E:$O, 10, FALSE)</f>
        <v>0.10561021583526016</v>
      </c>
      <c r="CV5" s="63">
        <f>VLOOKUP(CL5, [2]Tabelle1!$E:$O, 11, FALSE)</f>
        <v>0</v>
      </c>
      <c r="CW5" s="19" t="s">
        <v>165</v>
      </c>
      <c r="CX5">
        <f>VLOOKUP(CW5, [2]Tabelle1!$E:$M, 2, FALSE)</f>
        <v>0.57814346424068197</v>
      </c>
      <c r="CY5">
        <f>VLOOKUP(CW5, [2]Tabelle1!$E:$M, 3, FALSE)</f>
        <v>0.37797992163705801</v>
      </c>
      <c r="CZ5">
        <f>VLOOKUP(CW5, [2]Tabelle1!$E:$M, 4, FALSE)</f>
        <v>0.20159506632231899</v>
      </c>
      <c r="DA5">
        <f>VLOOKUP(CW5, [2]Tabelle1!$E:$M, 5, FALSE)</f>
        <v>0.15209827445367399</v>
      </c>
      <c r="DB5">
        <f>VLOOKUP(CW5, [2]Tabelle1!$E:$M, 6, FALSE)</f>
        <v>0</v>
      </c>
      <c r="DC5" s="63">
        <f>VLOOKUP(CW5, [2]Tabelle1!$E:$O, 7, FALSE)</f>
        <v>0.44139264102826015</v>
      </c>
      <c r="DD5" s="63">
        <f>VLOOKUP(CW5, [2]Tabelle1!$E:$O, 8, FALSE)</f>
        <v>0.28857466387889691</v>
      </c>
      <c r="DE5" s="63">
        <f>VLOOKUP(CW5, [2]Tabelle1!$E:$O, 9, FALSE)</f>
        <v>0.15391089624984858</v>
      </c>
      <c r="DF5" s="63">
        <f>VLOOKUP(CW5, [2]Tabelle1!$E:$O, 10, FALSE)</f>
        <v>0.11612179884299427</v>
      </c>
      <c r="DG5" s="63">
        <f>VLOOKUP(CW5, [2]Tabelle1!$E:$O, 11, FALSE)</f>
        <v>0</v>
      </c>
      <c r="DH5" s="18">
        <v>6499</v>
      </c>
      <c r="DI5" s="73">
        <v>2024</v>
      </c>
      <c r="DJ5">
        <v>7</v>
      </c>
      <c r="DK5">
        <v>28</v>
      </c>
      <c r="DL5">
        <v>15</v>
      </c>
      <c r="DM5">
        <v>12.19999980926514</v>
      </c>
      <c r="DN5">
        <v>13.5</v>
      </c>
      <c r="DO5">
        <v>11.19999980926514</v>
      </c>
      <c r="DP5">
        <v>10.39999961853027</v>
      </c>
      <c r="DQ5">
        <v>89</v>
      </c>
      <c r="DR5">
        <v>148</v>
      </c>
      <c r="DS5" t="s">
        <v>228</v>
      </c>
      <c r="DT5">
        <v>4.5999999046325684</v>
      </c>
      <c r="DU5">
        <v>4.5999999046325684</v>
      </c>
      <c r="DV5">
        <v>7.3000001907348633</v>
      </c>
      <c r="DW5">
        <v>1004.799987792969</v>
      </c>
      <c r="DX5" s="71">
        <v>0</v>
      </c>
    </row>
    <row r="6" spans="1:128" x14ac:dyDescent="0.35">
      <c r="A6" t="s">
        <v>161</v>
      </c>
      <c r="B6" s="1">
        <v>1</v>
      </c>
      <c r="C6" s="3" t="s">
        <v>39</v>
      </c>
      <c r="D6">
        <v>2</v>
      </c>
      <c r="E6" s="1" t="s">
        <v>75</v>
      </c>
      <c r="F6" s="1" t="str">
        <f t="shared" si="5"/>
        <v>A</v>
      </c>
      <c r="G6" s="1">
        <v>27</v>
      </c>
      <c r="H6" s="14">
        <v>45500</v>
      </c>
      <c r="I6" s="14"/>
      <c r="J6">
        <v>40</v>
      </c>
      <c r="K6">
        <f>VLOOKUP(C6,[2]TOC_240828_Sophi!$C:$I,7,FALSE)</f>
        <v>0.1042</v>
      </c>
      <c r="L6">
        <f t="shared" ref="L6:L34" si="7">AVERAGE(K6:K7)</f>
        <v>9.617500000000001E-2</v>
      </c>
      <c r="M6" s="16" t="str">
        <f t="shared" si="4"/>
        <v>F6_S2_1_BDOC_VM_A</v>
      </c>
      <c r="N6">
        <f>VLOOKUP(M6,[2]TOC_240828_Sophi!$C:$I,7,FALSE)</f>
        <v>9.6619999999999998E-2</v>
      </c>
      <c r="O6">
        <f>AVERAGE(N6:N7)</f>
        <v>0.10486000000000001</v>
      </c>
      <c r="P6">
        <f t="shared" ref="P6:P28" si="8">L6-O6</f>
        <v>-8.6849999999999983E-3</v>
      </c>
      <c r="Q6" s="3">
        <f t="shared" si="6"/>
        <v>-9.0304133090719887</v>
      </c>
      <c r="R6" s="40">
        <f>VLOOKUP(C6,[2]TOC_240828_Sophi!$C:$N,12,FALSE)</f>
        <v>45537</v>
      </c>
      <c r="S6" s="40">
        <f>VLOOKUP(M6,[2]TOC_240828_Sophi!$C:$N,12,FALSE)</f>
        <v>45533</v>
      </c>
      <c r="V6" s="6">
        <v>45500</v>
      </c>
      <c r="W6" s="7">
        <v>0.51249999999999996</v>
      </c>
      <c r="X6">
        <v>0</v>
      </c>
      <c r="Y6" t="s">
        <v>64</v>
      </c>
      <c r="Z6">
        <v>0.91</v>
      </c>
      <c r="AA6">
        <v>3.36</v>
      </c>
      <c r="AB6">
        <v>7918</v>
      </c>
      <c r="AC6">
        <f t="shared" si="0"/>
        <v>7.9180000000000001</v>
      </c>
      <c r="AD6">
        <v>-0.32400000000000001</v>
      </c>
      <c r="AE6">
        <v>-0.68</v>
      </c>
      <c r="AF6">
        <v>-0.9</v>
      </c>
      <c r="AG6">
        <v>14986.3</v>
      </c>
      <c r="AH6">
        <v>106.8</v>
      </c>
      <c r="AI6">
        <v>106.8</v>
      </c>
      <c r="AJ6">
        <v>14.55</v>
      </c>
      <c r="AK6">
        <v>372.8</v>
      </c>
      <c r="AL6">
        <v>-0.46400000000000002</v>
      </c>
      <c r="AM6">
        <v>8.42</v>
      </c>
      <c r="AN6">
        <f t="shared" si="1"/>
        <v>8.4200000000000004E-3</v>
      </c>
      <c r="AO6">
        <v>14920.3</v>
      </c>
      <c r="AP6">
        <f t="shared" si="2"/>
        <v>14.920299999999999</v>
      </c>
      <c r="AQ6">
        <v>1.43</v>
      </c>
      <c r="AR6">
        <v>1.45</v>
      </c>
      <c r="AS6">
        <v>9698</v>
      </c>
      <c r="AT6">
        <f t="shared" si="3"/>
        <v>9.6980000000000004</v>
      </c>
      <c r="AU6">
        <v>309.14999999999998</v>
      </c>
      <c r="AV6">
        <v>0</v>
      </c>
      <c r="AX6">
        <v>7.2</v>
      </c>
      <c r="AY6">
        <v>-53.1</v>
      </c>
      <c r="AZ6" s="9">
        <v>0.42899999999999999</v>
      </c>
      <c r="BA6">
        <v>-0.32300000000000001</v>
      </c>
      <c r="BB6" s="3">
        <v>4.8</v>
      </c>
      <c r="BD6" s="23" t="s">
        <v>39</v>
      </c>
      <c r="BE6">
        <f>VLOOKUP(BD6,[4]result_all!$C:$S,2,FALSE)</f>
        <v>4.9818195239999996</v>
      </c>
      <c r="BF6">
        <f>VLOOKUP(BD6,[4]result_all!$C:$S,3,FALSE)</f>
        <v>0.336456757</v>
      </c>
      <c r="BG6">
        <f>VLOOKUP(BD6,[4]result_all!$C:$S,4,FALSE)</f>
        <v>0.127924491</v>
      </c>
      <c r="BH6">
        <f>VLOOKUP(BD6,[4]result_all!$C:$S,5,FALSE)</f>
        <v>5.0569296E-2</v>
      </c>
      <c r="BI6">
        <f>VLOOKUP(BD6,[4]result_all!$C:$S,6,FALSE)</f>
        <v>6.0839931E-2</v>
      </c>
      <c r="BJ6">
        <f>VLOOKUP(BD6,[4]result_all!$C:$S,7,FALSE)</f>
        <v>4.5823088999999997E-2</v>
      </c>
      <c r="BK6">
        <f>VLOOKUP(BD6,[4]result_all!$C:$S,8,FALSE)</f>
        <v>1.3559895390000001</v>
      </c>
      <c r="BL6">
        <f>VLOOKUP(BD6,[4]result_all!$C:$S,9,FALSE)</f>
        <v>-4.9400000000000004E-16</v>
      </c>
      <c r="BM6">
        <f>VLOOKUP(BD6,[4]result_all!$C:$S,10,FALSE)</f>
        <v>80.553198309999999</v>
      </c>
      <c r="BN6">
        <f>VLOOKUP(BD6,[4]result_all!$C:$S,11,FALSE)</f>
        <v>46.014421910000003</v>
      </c>
      <c r="BO6">
        <f>VLOOKUP(BD6,[4]result_all!$C:$S,12,FALSE)</f>
        <v>4.3637374859999998</v>
      </c>
      <c r="BP6">
        <f>VLOOKUP(BD6,[4]result_all!$C:$S,13,FALSE)</f>
        <v>670.375</v>
      </c>
      <c r="BQ6">
        <f>VLOOKUP(BD6,[4]result_all!$C:$S,14,FALSE)</f>
        <v>1.4505149E-2</v>
      </c>
      <c r="BR6">
        <f>VLOOKUP(BD6,[4]result_all!$C:$S,15,FALSE)</f>
        <v>1.2253004E-2</v>
      </c>
      <c r="BS6">
        <f>VLOOKUP(BD6,[4]result_all!$C:$S,16,FALSE)</f>
        <v>1.4567567E-2</v>
      </c>
      <c r="BT6">
        <f>VLOOKUP(BD6,[4]result_all!$C:$S,17,FALSE)</f>
        <v>1.1838034740000001</v>
      </c>
      <c r="BU6" s="20" t="s">
        <v>166</v>
      </c>
      <c r="BV6">
        <f>VLOOKUP(BU6,[4]result_all!$C:$S,2,FALSE)</f>
        <v>11.528154750000001</v>
      </c>
      <c r="BW6">
        <f>VLOOKUP(BU6,[4]result_all!$C:$S,3,FALSE)</f>
        <v>0.160277211</v>
      </c>
      <c r="BX6">
        <f>VLOOKUP(BU6,[4]result_all!$C:$S,4,FALSE)</f>
        <v>0.190591714</v>
      </c>
      <c r="BY6" t="str">
        <f>VLOOKUP(BU6,[4]result_all!$C:$S,5,FALSE)</f>
        <v>7.32E-18</v>
      </c>
      <c r="BZ6">
        <f>VLOOKUP(BU6,[4]result_all!$C:$S,6,FALSE)</f>
        <v>4.747821E-2</v>
      </c>
      <c r="CA6">
        <f>VLOOKUP(BU6,[4]result_all!$C:$S,7,FALSE)</f>
        <v>3.019633E-2</v>
      </c>
      <c r="CB6">
        <f>VLOOKUP(BU6,[4]result_all!$C:$S,8,FALSE)</f>
        <v>2.6781580219999999</v>
      </c>
      <c r="CC6">
        <f>VLOOKUP(BU6,[4]result_all!$C:$S,9,FALSE)</f>
        <v>-8.7199999999999997E-16</v>
      </c>
      <c r="CD6">
        <f>VLOOKUP(BU6,[4]result_all!$C:$S,10,FALSE)</f>
        <v>48.04946855</v>
      </c>
      <c r="CE6">
        <f>VLOOKUP(BU6,[4]result_all!$C:$S,11,FALSE)</f>
        <v>27.026866649999999</v>
      </c>
      <c r="CF6">
        <f>VLOOKUP(BU6,[4]result_all!$C:$S,12,FALSE)</f>
        <v>4.5156440470000003</v>
      </c>
      <c r="CG6">
        <f>VLOOKUP(BU6,[4]result_all!$C:$S,13,FALSE)</f>
        <v>-587</v>
      </c>
      <c r="CH6">
        <f>VLOOKUP(BU6,[4]result_all!$C:$S,14,FALSE)</f>
        <v>1.4992349E-2</v>
      </c>
      <c r="CI6">
        <f>VLOOKUP(BU6,[4]result_all!$C:$S,15,FALSE)</f>
        <v>1.3127163000000001E-2</v>
      </c>
      <c r="CJ6">
        <f>VLOOKUP(BU6,[4]result_all!$C:$S,16,FALSE)</f>
        <v>1.4500383E-2</v>
      </c>
      <c r="CK6">
        <f>VLOOKUP(BU6,[4]result_all!$C:$S,17,FALSE)</f>
        <v>1.142085958</v>
      </c>
      <c r="CL6" s="27" t="s">
        <v>39</v>
      </c>
      <c r="CM6">
        <f>VLOOKUP(CL6, [2]Tabelle1!$E:$M, 2, FALSE)</f>
        <v>0.95573498869560103</v>
      </c>
      <c r="CN6">
        <f>VLOOKUP(CL6, [2]Tabelle1!$E:$M, 3, FALSE)</f>
        <v>0.64823000622034499</v>
      </c>
      <c r="CO6">
        <f>VLOOKUP(CL6, [2]Tabelle1!$E:$M, 4, FALSE)</f>
        <v>0.61254863797324799</v>
      </c>
      <c r="CP6">
        <f>VLOOKUP(CL6, [2]Tabelle1!$E:$M, 5, FALSE)</f>
        <v>0.24759689739176299</v>
      </c>
      <c r="CQ6">
        <f>VLOOKUP(CL6, [2]Tabelle1!$E:$M, 6, FALSE)</f>
        <v>6.3605819118323095E-2</v>
      </c>
      <c r="CR6" s="63">
        <f>VLOOKUP(CL6, [2]Tabelle1!$E:$O, 7, FALSE)</f>
        <v>0.37810215094851707</v>
      </c>
      <c r="CS6" s="63">
        <f>VLOOKUP(CL6, [2]Tabelle1!$E:$O, 8, FALSE)</f>
        <v>0.25644887187377607</v>
      </c>
      <c r="CT6" s="63">
        <f>VLOOKUP(CL6, [2]Tabelle1!$E:$O, 9, FALSE)</f>
        <v>0.24233282271518405</v>
      </c>
      <c r="CU6" s="63">
        <f>VLOOKUP(CL6, [2]Tabelle1!$E:$O, 10, FALSE)</f>
        <v>9.7952801330182956E-2</v>
      </c>
      <c r="CV6" s="63">
        <f>VLOOKUP(CL6, [2]Tabelle1!$E:$O, 11, FALSE)</f>
        <v>2.5163353132339878E-2</v>
      </c>
      <c r="CW6" s="19" t="s">
        <v>166</v>
      </c>
      <c r="CX6">
        <f>VLOOKUP(CW6, [2]Tabelle1!$E:$M, 2, FALSE)</f>
        <v>0.60486354236630302</v>
      </c>
      <c r="CY6">
        <f>VLOOKUP(CW6, [2]Tabelle1!$E:$M, 3, FALSE)</f>
        <v>0.45235289492580699</v>
      </c>
      <c r="CZ6">
        <f>VLOOKUP(CW6, [2]Tabelle1!$E:$M, 4, FALSE)</f>
        <v>0.337061123756762</v>
      </c>
      <c r="DA6">
        <f>VLOOKUP(CW6, [2]Tabelle1!$E:$M, 5, FALSE)</f>
        <v>0.161227181947113</v>
      </c>
      <c r="DB6">
        <f>VLOOKUP(CW6, [2]Tabelle1!$E:$M, 6, FALSE)</f>
        <v>8.0160619493623797E-2</v>
      </c>
      <c r="DC6" s="63">
        <f>VLOOKUP(CW6, [2]Tabelle1!$E:$O, 7, FALSE)</f>
        <v>0.36979663214586517</v>
      </c>
      <c r="DD6" s="63">
        <f>VLOOKUP(CW6, [2]Tabelle1!$E:$O, 8, FALSE)</f>
        <v>0.27655589297146393</v>
      </c>
      <c r="DE6" s="63">
        <f>VLOOKUP(CW6, [2]Tabelle1!$E:$O, 9, FALSE)</f>
        <v>0.20606973252996505</v>
      </c>
      <c r="DF6" s="63">
        <f>VLOOKUP(CW6, [2]Tabelle1!$E:$O, 10, FALSE)</f>
        <v>9.8569784287485807E-2</v>
      </c>
      <c r="DG6" s="63">
        <f>VLOOKUP(CW6, [2]Tabelle1!$E:$O, 11, FALSE)</f>
        <v>4.9007958065220111E-2</v>
      </c>
      <c r="DH6" s="18">
        <v>6499</v>
      </c>
      <c r="DI6" s="73">
        <v>2024</v>
      </c>
      <c r="DJ6">
        <v>7</v>
      </c>
      <c r="DK6">
        <v>27</v>
      </c>
      <c r="DL6">
        <v>13</v>
      </c>
      <c r="DM6">
        <v>16.20000076293945</v>
      </c>
      <c r="DN6">
        <v>16.39999961853027</v>
      </c>
      <c r="DO6">
        <v>15.10000038146973</v>
      </c>
      <c r="DP6">
        <v>9.6000003814697266</v>
      </c>
      <c r="DQ6">
        <v>65</v>
      </c>
      <c r="DR6">
        <v>100</v>
      </c>
      <c r="DS6" t="s">
        <v>80</v>
      </c>
      <c r="DT6">
        <v>2</v>
      </c>
      <c r="DU6">
        <v>3.4000000953674321</v>
      </c>
      <c r="DV6">
        <v>4.4000000953674316</v>
      </c>
      <c r="DW6">
        <v>999.4000244140625</v>
      </c>
      <c r="DX6" s="71">
        <v>0</v>
      </c>
    </row>
    <row r="7" spans="1:128" x14ac:dyDescent="0.35">
      <c r="A7" t="s">
        <v>161</v>
      </c>
      <c r="B7" s="1">
        <v>1</v>
      </c>
      <c r="C7" s="3" t="s">
        <v>40</v>
      </c>
      <c r="D7">
        <v>2</v>
      </c>
      <c r="E7" s="1" t="s">
        <v>75</v>
      </c>
      <c r="F7" s="1" t="str">
        <f t="shared" si="5"/>
        <v>B</v>
      </c>
      <c r="G7" s="1">
        <v>27</v>
      </c>
      <c r="H7" s="14">
        <v>45500</v>
      </c>
      <c r="I7" s="14"/>
      <c r="J7">
        <v>40</v>
      </c>
      <c r="K7">
        <f>VLOOKUP(C7,[2]TOC_240828_Sophi!$C:$I,7,FALSE)</f>
        <v>8.8150000000000006E-2</v>
      </c>
      <c r="M7" s="16" t="str">
        <f t="shared" si="4"/>
        <v>F6_S2_1_BDOC_VM_B</v>
      </c>
      <c r="N7">
        <f>VLOOKUP(M7,[2]TOC_240828_Sophi!$C:$I,7,FALSE)</f>
        <v>0.11310000000000001</v>
      </c>
      <c r="R7" s="40">
        <f>VLOOKUP(C7,[2]TOC_240828_Sophi!$C:$N,12,FALSE)</f>
        <v>45537</v>
      </c>
      <c r="S7" s="40">
        <f>VLOOKUP(M7,[2]TOC_240828_Sophi!$C:$N,12,FALSE)</f>
        <v>45533</v>
      </c>
      <c r="V7" s="6">
        <v>45500</v>
      </c>
      <c r="W7" s="7">
        <v>0.51249999999999996</v>
      </c>
      <c r="X7">
        <v>0</v>
      </c>
      <c r="Y7" t="s">
        <v>64</v>
      </c>
      <c r="Z7">
        <v>0.91</v>
      </c>
      <c r="AA7">
        <v>3.36</v>
      </c>
      <c r="AB7">
        <v>7918</v>
      </c>
      <c r="AC7">
        <f t="shared" si="0"/>
        <v>7.9180000000000001</v>
      </c>
      <c r="AD7">
        <v>-0.32400000000000001</v>
      </c>
      <c r="AE7">
        <v>-0.68</v>
      </c>
      <c r="AF7">
        <v>-0.9</v>
      </c>
      <c r="AG7">
        <v>14986.3</v>
      </c>
      <c r="AH7">
        <v>106.8</v>
      </c>
      <c r="AI7">
        <v>106.8</v>
      </c>
      <c r="AJ7">
        <v>14.55</v>
      </c>
      <c r="AK7">
        <v>372.8</v>
      </c>
      <c r="AL7">
        <v>-0.46400000000000002</v>
      </c>
      <c r="AM7">
        <v>8.42</v>
      </c>
      <c r="AN7">
        <f t="shared" si="1"/>
        <v>8.4200000000000004E-3</v>
      </c>
      <c r="AO7">
        <v>14920.3</v>
      </c>
      <c r="AP7">
        <f t="shared" si="2"/>
        <v>14.920299999999999</v>
      </c>
      <c r="AQ7">
        <v>1.43</v>
      </c>
      <c r="AR7">
        <v>1.45</v>
      </c>
      <c r="AS7">
        <v>9698</v>
      </c>
      <c r="AT7">
        <f t="shared" si="3"/>
        <v>9.6980000000000004</v>
      </c>
      <c r="AU7">
        <v>309.14999999999998</v>
      </c>
      <c r="AV7">
        <v>0</v>
      </c>
      <c r="AX7">
        <v>7.2</v>
      </c>
      <c r="AY7">
        <v>-53.1</v>
      </c>
      <c r="AZ7" s="9">
        <v>0.42899999999999999</v>
      </c>
      <c r="BA7">
        <v>-0.32300000000000001</v>
      </c>
      <c r="BB7" s="3">
        <v>4.8</v>
      </c>
      <c r="BD7" s="23" t="s">
        <v>40</v>
      </c>
      <c r="BE7">
        <f>VLOOKUP(BD7,[4]result_all!$C:$S,2,FALSE)</f>
        <v>5.4003205879999996</v>
      </c>
      <c r="BF7">
        <f>VLOOKUP(BD7,[4]result_all!$C:$S,3,FALSE)</f>
        <v>0.28950408599999999</v>
      </c>
      <c r="BG7">
        <f>VLOOKUP(BD7,[4]result_all!$C:$S,4,FALSE)</f>
        <v>0.112778802</v>
      </c>
      <c r="BH7">
        <f>VLOOKUP(BD7,[4]result_all!$C:$S,5,FALSE)</f>
        <v>3.0844343E-2</v>
      </c>
      <c r="BI7">
        <f>VLOOKUP(BD7,[4]result_all!$C:$S,6,FALSE)</f>
        <v>6.3483027999999997E-2</v>
      </c>
      <c r="BJ7">
        <f>VLOOKUP(BD7,[4]result_all!$C:$S,7,FALSE)</f>
        <v>4.5372915999999999E-2</v>
      </c>
      <c r="BK7">
        <f>VLOOKUP(BD7,[4]result_all!$C:$S,8,FALSE)</f>
        <v>2.3384995129999999</v>
      </c>
      <c r="BL7">
        <f>VLOOKUP(BD7,[4]result_all!$C:$S,9,FALSE)</f>
        <v>2.2568388000000002E-2</v>
      </c>
      <c r="BM7">
        <f>VLOOKUP(BD7,[4]result_all!$C:$S,10,FALSE)</f>
        <v>75.181596220000003</v>
      </c>
      <c r="BN7">
        <f>VLOOKUP(BD7,[4]result_all!$C:$S,11,FALSE)</f>
        <v>44.280904280000001</v>
      </c>
      <c r="BO7">
        <f>VLOOKUP(BD7,[4]result_all!$C:$S,12,FALSE)</f>
        <v>4.0227088870000003</v>
      </c>
      <c r="BP7">
        <f>VLOOKUP(BD7,[4]result_all!$C:$S,13,FALSE)</f>
        <v>252.08695650000001</v>
      </c>
      <c r="BQ7">
        <f>VLOOKUP(BD7,[4]result_all!$C:$S,14,FALSE)</f>
        <v>1.3669390999999999E-2</v>
      </c>
      <c r="BR7">
        <f>VLOOKUP(BD7,[4]result_all!$C:$S,15,FALSE)</f>
        <v>1.1477377E-2</v>
      </c>
      <c r="BS7">
        <f>VLOOKUP(BD7,[4]result_all!$C:$S,16,FALSE)</f>
        <v>1.3538365E-2</v>
      </c>
      <c r="BT7">
        <f>VLOOKUP(BD7,[4]result_all!$C:$S,17,FALSE)</f>
        <v>1.1909855359999999</v>
      </c>
      <c r="BU7" s="20" t="s">
        <v>167</v>
      </c>
      <c r="BV7">
        <f>VLOOKUP(BU7,[4]result_all!$C:$S,2,FALSE)</f>
        <v>49.329304860000001</v>
      </c>
      <c r="BW7">
        <f>VLOOKUP(BU7,[4]result_all!$C:$S,3,FALSE)</f>
        <v>0.21978094300000001</v>
      </c>
      <c r="BX7">
        <f>VLOOKUP(BU7,[4]result_all!$C:$S,4,FALSE)</f>
        <v>0.113079683</v>
      </c>
      <c r="BY7">
        <f>VLOOKUP(BU7,[4]result_all!$C:$S,5,FALSE)</f>
        <v>9.6730540000000004E-3</v>
      </c>
      <c r="BZ7">
        <f>VLOOKUP(BU7,[4]result_all!$C:$S,6,FALSE)</f>
        <v>6.3339590000000001E-2</v>
      </c>
      <c r="CA7">
        <f>VLOOKUP(BU7,[4]result_all!$C:$S,7,FALSE)</f>
        <v>3.5485804000000003E-2</v>
      </c>
      <c r="CB7">
        <f>VLOOKUP(BU7,[4]result_all!$C:$S,8,FALSE)</f>
        <v>4.9201588940000001</v>
      </c>
      <c r="CC7">
        <f>VLOOKUP(BU7,[4]result_all!$C:$S,9,FALSE)</f>
        <v>-9.5399999999999992E-16</v>
      </c>
      <c r="CD7">
        <f>VLOOKUP(BU7,[4]result_all!$C:$S,10,FALSE)</f>
        <v>58.99990537</v>
      </c>
      <c r="CE7">
        <f>VLOOKUP(BU7,[4]result_all!$C:$S,11,FALSE)</f>
        <v>32.819512860000003</v>
      </c>
      <c r="CF7">
        <f>VLOOKUP(BU7,[4]result_all!$C:$S,12,FALSE)</f>
        <v>4.8303405570000004</v>
      </c>
      <c r="CG7">
        <f>VLOOKUP(BU7,[4]result_all!$C:$S,13,FALSE)</f>
        <v>92.5</v>
      </c>
      <c r="CH7">
        <f>VLOOKUP(BU7,[4]result_all!$C:$S,14,FALSE)</f>
        <v>1.5242711000000001E-2</v>
      </c>
      <c r="CI7">
        <f>VLOOKUP(BU7,[4]result_all!$C:$S,15,FALSE)</f>
        <v>1.3983971E-2</v>
      </c>
      <c r="CJ7">
        <f>VLOOKUP(BU7,[4]result_all!$C:$S,16,FALSE)</f>
        <v>1.6040934E-2</v>
      </c>
      <c r="CK7">
        <f>VLOOKUP(BU7,[4]result_all!$C:$S,17,FALSE)</f>
        <v>1.090013066</v>
      </c>
      <c r="CL7" s="27" t="s">
        <v>40</v>
      </c>
      <c r="CM7">
        <f>VLOOKUP(CL7, [2]Tabelle1!$E:$M, 2, FALSE)</f>
        <v>0.84572446639241605</v>
      </c>
      <c r="CN7">
        <f>VLOOKUP(CL7, [2]Tabelle1!$E:$M, 3, FALSE)</f>
        <v>0.63822618211104798</v>
      </c>
      <c r="CO7">
        <f>VLOOKUP(CL7, [2]Tabelle1!$E:$M, 4, FALSE)</f>
        <v>0.59728009858177999</v>
      </c>
      <c r="CP7">
        <f>VLOOKUP(CL7, [2]Tabelle1!$E:$M, 5, FALSE)</f>
        <v>0.243474344348934</v>
      </c>
      <c r="CQ7">
        <f>VLOOKUP(CL7, [2]Tabelle1!$E:$M, 6, FALSE)</f>
        <v>0.10195423990770899</v>
      </c>
      <c r="CR7" s="63">
        <f>VLOOKUP(CL7, [2]Tabelle1!$E:$O, 7, FALSE)</f>
        <v>0.34851388304461745</v>
      </c>
      <c r="CS7" s="63">
        <f>VLOOKUP(CL7, [2]Tabelle1!$E:$O, 8, FALSE)</f>
        <v>0.26300608984044066</v>
      </c>
      <c r="CT7" s="63">
        <f>VLOOKUP(CL7, [2]Tabelle1!$E:$O, 9, FALSE)</f>
        <v>0.24613265276568416</v>
      </c>
      <c r="CU7" s="63">
        <f>VLOOKUP(CL7, [2]Tabelle1!$E:$O, 10, FALSE)</f>
        <v>0.10033313749660042</v>
      </c>
      <c r="CV7" s="63">
        <f>VLOOKUP(CL7, [2]Tabelle1!$E:$O, 11, FALSE)</f>
        <v>4.2014236852657282E-2</v>
      </c>
      <c r="CW7" s="19" t="s">
        <v>167</v>
      </c>
      <c r="CX7">
        <f>VLOOKUP(CW7, [2]Tabelle1!$E:$M, 2, FALSE)</f>
        <v>0.67161135553383799</v>
      </c>
      <c r="CY7">
        <f>VLOOKUP(CW7, [2]Tabelle1!$E:$M, 3, FALSE)</f>
        <v>0.51193226868575104</v>
      </c>
      <c r="CZ7">
        <f>VLOOKUP(CW7, [2]Tabelle1!$E:$M, 4, FALSE)</f>
        <v>0.40991431526477901</v>
      </c>
      <c r="DA7">
        <f>VLOOKUP(CW7, [2]Tabelle1!$E:$M, 5, FALSE)</f>
        <v>0.18603495419587401</v>
      </c>
      <c r="DB7">
        <f>VLOOKUP(CW7, [2]Tabelle1!$E:$M, 6, FALSE)</f>
        <v>8.4162452345241001E-2</v>
      </c>
      <c r="DC7" s="63">
        <f>VLOOKUP(CW7, [2]Tabelle1!$E:$O, 7, FALSE)</f>
        <v>0.36037315427777311</v>
      </c>
      <c r="DD7" s="63">
        <f>VLOOKUP(CW7, [2]Tabelle1!$E:$O, 8, FALSE)</f>
        <v>0.27469256575660372</v>
      </c>
      <c r="DE7" s="63">
        <f>VLOOKUP(CW7, [2]Tabelle1!$E:$O, 9, FALSE)</f>
        <v>0.21995178246824507</v>
      </c>
      <c r="DF7" s="63">
        <f>VLOOKUP(CW7, [2]Tabelle1!$E:$O, 10, FALSE)</f>
        <v>9.9822617198303695E-2</v>
      </c>
      <c r="DG7" s="63">
        <f>VLOOKUP(CW7, [2]Tabelle1!$E:$O, 11, FALSE)</f>
        <v>4.5159880299074459E-2</v>
      </c>
      <c r="DH7" s="18">
        <v>6499</v>
      </c>
      <c r="DI7" s="73">
        <v>2024</v>
      </c>
      <c r="DJ7">
        <v>7</v>
      </c>
      <c r="DK7">
        <v>27</v>
      </c>
      <c r="DL7">
        <v>13</v>
      </c>
      <c r="DM7">
        <v>16.20000076293945</v>
      </c>
      <c r="DN7">
        <v>16.39999961853027</v>
      </c>
      <c r="DO7">
        <v>15.10000038146973</v>
      </c>
      <c r="DP7">
        <v>9.6000003814697266</v>
      </c>
      <c r="DQ7">
        <v>65</v>
      </c>
      <c r="DR7">
        <v>100</v>
      </c>
      <c r="DS7" t="s">
        <v>80</v>
      </c>
      <c r="DT7">
        <v>2</v>
      </c>
      <c r="DU7">
        <v>3.4000000953674321</v>
      </c>
      <c r="DV7">
        <v>4.4000000953674316</v>
      </c>
      <c r="DW7">
        <v>999.4000244140625</v>
      </c>
      <c r="DX7" s="71">
        <v>0</v>
      </c>
    </row>
    <row r="8" spans="1:128" x14ac:dyDescent="0.35">
      <c r="A8" t="s">
        <v>161</v>
      </c>
      <c r="B8" s="1">
        <v>1</v>
      </c>
      <c r="C8" s="3" t="s">
        <v>41</v>
      </c>
      <c r="D8">
        <v>2</v>
      </c>
      <c r="E8" s="1" t="s">
        <v>76</v>
      </c>
      <c r="F8" s="1" t="str">
        <f t="shared" si="5"/>
        <v>A</v>
      </c>
      <c r="G8" s="1">
        <v>28</v>
      </c>
      <c r="H8" s="14">
        <v>45501</v>
      </c>
      <c r="I8" s="14"/>
      <c r="J8">
        <v>40</v>
      </c>
      <c r="K8">
        <f>VLOOKUP(C8,[2]TOC_240828_Sophi!$C:$I,7,FALSE)</f>
        <v>0.10009999999999999</v>
      </c>
      <c r="L8">
        <f t="shared" si="7"/>
        <v>9.5399999999999999E-2</v>
      </c>
      <c r="M8" s="16" t="str">
        <f t="shared" si="4"/>
        <v>F6_S2_1_BDOC_NM_A</v>
      </c>
      <c r="N8">
        <f>VLOOKUP(M8,[2]TOC_240828_Sophi!$C:$I,7,FALSE)</f>
        <v>0.1196</v>
      </c>
      <c r="O8">
        <f t="shared" ref="O8:O28" si="9">AVERAGE(N8:N9)</f>
        <v>0.11815000000000001</v>
      </c>
      <c r="P8">
        <f t="shared" si="8"/>
        <v>-2.2750000000000006E-2</v>
      </c>
      <c r="Q8" s="3">
        <f t="shared" si="6"/>
        <v>-23.846960167714883</v>
      </c>
      <c r="R8" s="40">
        <f>VLOOKUP(C8,[2]TOC_240828_Sophi!$C:$N,12,FALSE)</f>
        <v>45537</v>
      </c>
      <c r="S8" s="40">
        <f>VLOOKUP(M8,[2]TOC_240828_Sophi!$C:$N,12,FALSE)</f>
        <v>45533</v>
      </c>
      <c r="V8" s="6">
        <v>45501</v>
      </c>
      <c r="W8" s="7">
        <v>0.58888888888888891</v>
      </c>
      <c r="X8">
        <v>0</v>
      </c>
      <c r="Y8" t="s">
        <v>64</v>
      </c>
      <c r="Z8">
        <v>0.75</v>
      </c>
      <c r="AA8">
        <v>2.72</v>
      </c>
      <c r="AB8">
        <v>7177.7</v>
      </c>
      <c r="AC8">
        <f t="shared" si="0"/>
        <v>7.1776999999999997</v>
      </c>
      <c r="AD8">
        <v>-0.222</v>
      </c>
      <c r="AE8">
        <v>-0.65</v>
      </c>
      <c r="AF8">
        <v>-0.89</v>
      </c>
      <c r="AG8">
        <v>13706.5</v>
      </c>
      <c r="AH8">
        <v>105.2</v>
      </c>
      <c r="AI8">
        <v>105.2</v>
      </c>
      <c r="AJ8">
        <v>14.52</v>
      </c>
      <c r="AK8">
        <v>346.8</v>
      </c>
      <c r="AL8">
        <v>-0.31900000000000001</v>
      </c>
      <c r="AM8">
        <v>7.65</v>
      </c>
      <c r="AN8">
        <f t="shared" si="1"/>
        <v>7.6500000000000005E-3</v>
      </c>
      <c r="AO8">
        <v>13658.4</v>
      </c>
      <c r="AP8">
        <f t="shared" si="2"/>
        <v>13.6584</v>
      </c>
      <c r="AQ8">
        <v>1.1399999999999999</v>
      </c>
      <c r="AR8">
        <v>1.1599999999999999</v>
      </c>
      <c r="AS8">
        <v>8878</v>
      </c>
      <c r="AT8">
        <f t="shared" si="3"/>
        <v>8.8780000000000001</v>
      </c>
      <c r="AU8">
        <v>226.31</v>
      </c>
      <c r="AV8">
        <v>0</v>
      </c>
      <c r="AX8">
        <v>7.2</v>
      </c>
      <c r="AY8">
        <v>-53.1</v>
      </c>
      <c r="AZ8" s="9">
        <v>0.158</v>
      </c>
      <c r="BA8">
        <v>-0.22700000000000001</v>
      </c>
      <c r="BB8" s="3">
        <v>4.57</v>
      </c>
      <c r="BD8" s="23" t="s">
        <v>41</v>
      </c>
      <c r="BE8" t="str">
        <f>VLOOKUP(BD8,[4]result_all!$C:$S,2,FALSE)</f>
        <v>Inf</v>
      </c>
      <c r="BF8">
        <f>VLOOKUP(BD8,[4]result_all!$C:$S,3,FALSE)</f>
        <v>0.25639153999999997</v>
      </c>
      <c r="BG8">
        <f>VLOOKUP(BD8,[4]result_all!$C:$S,4,FALSE)</f>
        <v>6.4519529000000006E-2</v>
      </c>
      <c r="BH8">
        <f>VLOOKUP(BD8,[4]result_all!$C:$S,5,FALSE)</f>
        <v>-1.3900000000000002E-17</v>
      </c>
      <c r="BI8">
        <f>VLOOKUP(BD8,[4]result_all!$C:$S,6,FALSE)</f>
        <v>3.1624208000000001E-2</v>
      </c>
      <c r="BJ8">
        <f>VLOOKUP(BD8,[4]result_all!$C:$S,7,FALSE)</f>
        <v>4.0903461000000002E-2</v>
      </c>
      <c r="BK8">
        <f>VLOOKUP(BD8,[4]result_all!$C:$S,8,FALSE)</f>
        <v>6.4931109749999996</v>
      </c>
      <c r="BL8" t="str">
        <f>VLOOKUP(BD8,[4]result_all!$C:$S,9,FALSE)</f>
        <v>7.45E-15</v>
      </c>
      <c r="BM8">
        <f>VLOOKUP(BD8,[4]result_all!$C:$S,10,FALSE)</f>
        <v>75.135544519999996</v>
      </c>
      <c r="BN8">
        <f>VLOOKUP(BD8,[4]result_all!$C:$S,11,FALSE)</f>
        <v>43.17566343</v>
      </c>
      <c r="BO8">
        <f>VLOOKUP(BD8,[4]result_all!$C:$S,12,FALSE)</f>
        <v>4.2663517000000004</v>
      </c>
      <c r="BP8">
        <f>VLOOKUP(BD8,[4]result_all!$C:$S,13,FALSE)</f>
        <v>50.06542056</v>
      </c>
      <c r="BQ8">
        <f>VLOOKUP(BD8,[4]result_all!$C:$S,14,FALSE)</f>
        <v>1.4340215999999999E-2</v>
      </c>
      <c r="BR8">
        <f>VLOOKUP(BD8,[4]result_all!$C:$S,15,FALSE)</f>
        <v>1.1783352E-2</v>
      </c>
      <c r="BS8">
        <f>VLOOKUP(BD8,[4]result_all!$C:$S,16,FALSE)</f>
        <v>1.4211767E-2</v>
      </c>
      <c r="BT8">
        <f>VLOOKUP(BD8,[4]result_all!$C:$S,17,FALSE)</f>
        <v>1.2169894560000001</v>
      </c>
      <c r="BU8" s="20" t="s">
        <v>168</v>
      </c>
      <c r="BV8" t="str">
        <f>VLOOKUP(BU8,[4]result_all!$C:$S,2,FALSE)</f>
        <v>1.38626E+15</v>
      </c>
      <c r="BW8">
        <f>VLOOKUP(BU8,[4]result_all!$C:$S,3,FALSE)</f>
        <v>0.181421102</v>
      </c>
      <c r="BX8">
        <f>VLOOKUP(BU8,[4]result_all!$C:$S,4,FALSE)</f>
        <v>3.2810859999999997E-2</v>
      </c>
      <c r="BY8">
        <f>VLOOKUP(BU8,[4]result_all!$C:$S,5,FALSE)</f>
        <v>0</v>
      </c>
      <c r="BZ8">
        <f>VLOOKUP(BU8,[4]result_all!$C:$S,6,FALSE)</f>
        <v>3.6781100999999997E-2</v>
      </c>
      <c r="CA8">
        <f>VLOOKUP(BU8,[4]result_all!$C:$S,7,FALSE)</f>
        <v>4.2779237999999997E-2</v>
      </c>
      <c r="CB8">
        <f>VLOOKUP(BU8,[4]result_all!$C:$S,8,FALSE)</f>
        <v>2.0707714629999998</v>
      </c>
      <c r="CC8" t="str">
        <f>VLOOKUP(BU8,[4]result_all!$C:$S,9,FALSE)</f>
        <v>7.36E-15</v>
      </c>
      <c r="CD8">
        <f>VLOOKUP(BU8,[4]result_all!$C:$S,10,FALSE)</f>
        <v>53.382694209999997</v>
      </c>
      <c r="CE8">
        <f>VLOOKUP(BU8,[4]result_all!$C:$S,11,FALSE)</f>
        <v>30.564075939999999</v>
      </c>
      <c r="CF8">
        <f>VLOOKUP(BU8,[4]result_all!$C:$S,12,FALSE)</f>
        <v>4.3309964069999998</v>
      </c>
      <c r="CG8">
        <f>VLOOKUP(BU8,[4]result_all!$C:$S,13,FALSE)</f>
        <v>72.819999999999993</v>
      </c>
      <c r="CH8">
        <f>VLOOKUP(BU8,[4]result_all!$C:$S,14,FALSE)</f>
        <v>1.4368587E-2</v>
      </c>
      <c r="CI8">
        <f>VLOOKUP(BU8,[4]result_all!$C:$S,15,FALSE)</f>
        <v>1.2037011E-2</v>
      </c>
      <c r="CJ8">
        <f>VLOOKUP(BU8,[4]result_all!$C:$S,16,FALSE)</f>
        <v>1.4368739E-2</v>
      </c>
      <c r="CK8">
        <f>VLOOKUP(BU8,[4]result_all!$C:$S,17,FALSE)</f>
        <v>1.193700542</v>
      </c>
      <c r="CL8" s="27" t="s">
        <v>41</v>
      </c>
      <c r="CM8">
        <f>VLOOKUP(CL8, [2]Tabelle1!$E:$M, 2, FALSE)</f>
        <v>0.84816662487608396</v>
      </c>
      <c r="CN8">
        <f>VLOOKUP(CL8, [2]Tabelle1!$E:$M, 3, FALSE)</f>
        <v>0.58948435810300703</v>
      </c>
      <c r="CO8">
        <f>VLOOKUP(CL8, [2]Tabelle1!$E:$M, 4, FALSE)</f>
        <v>0.454225506523807</v>
      </c>
      <c r="CP8">
        <f>VLOOKUP(CL8, [2]Tabelle1!$E:$M, 5, FALSE)</f>
        <v>0.2340798214182</v>
      </c>
      <c r="CQ8">
        <f>VLOOKUP(CL8, [2]Tabelle1!$E:$M, 6, FALSE)</f>
        <v>0</v>
      </c>
      <c r="CR8" s="63">
        <f>VLOOKUP(CL8, [2]Tabelle1!$E:$O, 7, FALSE)</f>
        <v>0.39895769283640864</v>
      </c>
      <c r="CS8" s="63">
        <f>VLOOKUP(CL8, [2]Tabelle1!$E:$O, 8, FALSE)</f>
        <v>0.27727962003490342</v>
      </c>
      <c r="CT8" s="63">
        <f>VLOOKUP(CL8, [2]Tabelle1!$E:$O, 9, FALSE)</f>
        <v>0.21365702775284592</v>
      </c>
      <c r="CU8" s="63">
        <f>VLOOKUP(CL8, [2]Tabelle1!$E:$O, 10, FALSE)</f>
        <v>0.11010565937584196</v>
      </c>
      <c r="CV8" s="63">
        <f>VLOOKUP(CL8, [2]Tabelle1!$E:$O, 11, FALSE)</f>
        <v>0</v>
      </c>
      <c r="CW8" s="19" t="s">
        <v>168</v>
      </c>
      <c r="CX8">
        <f>VLOOKUP(CW8, [2]Tabelle1!$E:$M, 2, FALSE)</f>
        <v>0.70269571219094396</v>
      </c>
      <c r="CY8">
        <f>VLOOKUP(CW8, [2]Tabelle1!$E:$M, 3, FALSE)</f>
        <v>0.48722430437532699</v>
      </c>
      <c r="CZ8">
        <f>VLOOKUP(CW8, [2]Tabelle1!$E:$M, 4, FALSE)</f>
        <v>0.37294645900530898</v>
      </c>
      <c r="DA8">
        <f>VLOOKUP(CW8, [2]Tabelle1!$E:$M, 5, FALSE)</f>
        <v>0.19513664225211599</v>
      </c>
      <c r="DB8">
        <f>VLOOKUP(CW8, [2]Tabelle1!$E:$M, 6, FALSE)</f>
        <v>0</v>
      </c>
      <c r="DC8" s="63">
        <f>VLOOKUP(CW8, [2]Tabelle1!$E:$O, 7, FALSE)</f>
        <v>0.39971243797385286</v>
      </c>
      <c r="DD8" s="63">
        <f>VLOOKUP(CW8, [2]Tabelle1!$E:$O, 8, FALSE)</f>
        <v>0.27714643929555821</v>
      </c>
      <c r="DE8" s="63">
        <f>VLOOKUP(CW8, [2]Tabelle1!$E:$O, 9, FALSE)</f>
        <v>0.21214209191334921</v>
      </c>
      <c r="DF8" s="63">
        <f>VLOOKUP(CW8, [2]Tabelle1!$E:$O, 10, FALSE)</f>
        <v>0.11099903081723976</v>
      </c>
      <c r="DG8" s="63">
        <f>VLOOKUP(CW8, [2]Tabelle1!$E:$O, 11, FALSE)</f>
        <v>0</v>
      </c>
      <c r="DH8" s="18">
        <v>6499</v>
      </c>
      <c r="DI8" s="73">
        <v>2024</v>
      </c>
      <c r="DJ8">
        <v>7</v>
      </c>
      <c r="DK8">
        <v>28</v>
      </c>
      <c r="DL8">
        <v>15</v>
      </c>
      <c r="DM8">
        <v>12.19999980926514</v>
      </c>
      <c r="DN8">
        <v>13.5</v>
      </c>
      <c r="DO8">
        <v>11.19999980926514</v>
      </c>
      <c r="DP8">
        <v>10.39999961853027</v>
      </c>
      <c r="DQ8">
        <v>89</v>
      </c>
      <c r="DR8">
        <v>148</v>
      </c>
      <c r="DS8" t="s">
        <v>228</v>
      </c>
      <c r="DT8">
        <v>4.5999999046325684</v>
      </c>
      <c r="DU8">
        <v>4.5999999046325684</v>
      </c>
      <c r="DV8">
        <v>7.3000001907348633</v>
      </c>
      <c r="DW8">
        <v>1004.799987792969</v>
      </c>
      <c r="DX8" s="71">
        <v>0</v>
      </c>
    </row>
    <row r="9" spans="1:128" x14ac:dyDescent="0.35">
      <c r="A9" t="s">
        <v>161</v>
      </c>
      <c r="B9" s="1">
        <v>1</v>
      </c>
      <c r="C9" s="3" t="s">
        <v>42</v>
      </c>
      <c r="D9">
        <v>2</v>
      </c>
      <c r="E9" s="1" t="s">
        <v>76</v>
      </c>
      <c r="F9" s="1" t="str">
        <f t="shared" si="5"/>
        <v>B</v>
      </c>
      <c r="G9" s="1">
        <v>28</v>
      </c>
      <c r="H9" s="14">
        <v>45501</v>
      </c>
      <c r="I9" s="14"/>
      <c r="J9">
        <v>40</v>
      </c>
      <c r="K9">
        <f>VLOOKUP(C9,[2]TOC_240828_Sophi!$C:$I,7,FALSE)</f>
        <v>9.0700000000000003E-2</v>
      </c>
      <c r="M9" s="16" t="str">
        <f t="shared" si="4"/>
        <v>F6_S2_1_BDOC_NM_B</v>
      </c>
      <c r="N9">
        <f>VLOOKUP(M9,[2]TOC_240828_Sophi!$C:$I,7,FALSE)</f>
        <v>0.1167</v>
      </c>
      <c r="R9" s="40">
        <f>VLOOKUP(C9,[2]TOC_240828_Sophi!$C:$N,12,FALSE)</f>
        <v>45537</v>
      </c>
      <c r="S9" s="40">
        <f>VLOOKUP(M9,[2]TOC_240828_Sophi!$C:$N,12,FALSE)</f>
        <v>45537</v>
      </c>
      <c r="V9" s="6">
        <v>45501</v>
      </c>
      <c r="W9" s="7">
        <v>0.58888888888888891</v>
      </c>
      <c r="X9">
        <v>0</v>
      </c>
      <c r="Y9" t="s">
        <v>64</v>
      </c>
      <c r="Z9">
        <v>0.75</v>
      </c>
      <c r="AA9">
        <v>2.72</v>
      </c>
      <c r="AB9">
        <v>7177.7</v>
      </c>
      <c r="AC9">
        <f t="shared" si="0"/>
        <v>7.1776999999999997</v>
      </c>
      <c r="AD9">
        <v>-0.222</v>
      </c>
      <c r="AE9">
        <v>-0.65</v>
      </c>
      <c r="AF9">
        <v>-0.89</v>
      </c>
      <c r="AG9">
        <v>13706.5</v>
      </c>
      <c r="AH9">
        <v>105.2</v>
      </c>
      <c r="AI9">
        <v>105.2</v>
      </c>
      <c r="AJ9">
        <v>14.52</v>
      </c>
      <c r="AK9">
        <v>346.8</v>
      </c>
      <c r="AL9">
        <v>-0.31900000000000001</v>
      </c>
      <c r="AM9">
        <v>7.65</v>
      </c>
      <c r="AN9">
        <f t="shared" si="1"/>
        <v>7.6500000000000005E-3</v>
      </c>
      <c r="AO9">
        <v>13658.4</v>
      </c>
      <c r="AP9">
        <f t="shared" si="2"/>
        <v>13.6584</v>
      </c>
      <c r="AQ9">
        <v>1.1399999999999999</v>
      </c>
      <c r="AR9">
        <v>1.1599999999999999</v>
      </c>
      <c r="AS9">
        <v>8878</v>
      </c>
      <c r="AT9">
        <f t="shared" si="3"/>
        <v>8.8780000000000001</v>
      </c>
      <c r="AU9">
        <v>226.31</v>
      </c>
      <c r="AV9">
        <v>0</v>
      </c>
      <c r="AX9">
        <v>7.2</v>
      </c>
      <c r="AY9">
        <v>-53.1</v>
      </c>
      <c r="AZ9" s="9">
        <v>0.158</v>
      </c>
      <c r="BA9">
        <v>-0.22700000000000001</v>
      </c>
      <c r="BB9" s="3">
        <v>4.57</v>
      </c>
      <c r="BD9" s="23" t="s">
        <v>42</v>
      </c>
      <c r="BE9">
        <f>VLOOKUP(BD9,[4]result_all!$C:$S,2,FALSE)</f>
        <v>3.4515891280000002</v>
      </c>
      <c r="BF9">
        <f>VLOOKUP(BD9,[4]result_all!$C:$S,3,FALSE)</f>
        <v>0.28851195200000002</v>
      </c>
      <c r="BG9">
        <f>VLOOKUP(BD9,[4]result_all!$C:$S,4,FALSE)</f>
        <v>4.3294731000000003E-2</v>
      </c>
      <c r="BH9">
        <f>VLOOKUP(BD9,[4]result_all!$C:$S,5,FALSE)</f>
        <v>4.9721372E-2</v>
      </c>
      <c r="BI9">
        <f>VLOOKUP(BD9,[4]result_all!$C:$S,6,FALSE)</f>
        <v>4.1612028000000002E-2</v>
      </c>
      <c r="BJ9">
        <f>VLOOKUP(BD9,[4]result_all!$C:$S,7,FALSE)</f>
        <v>4.2821863000000002E-2</v>
      </c>
      <c r="BK9">
        <f>VLOOKUP(BD9,[4]result_all!$C:$S,8,FALSE)</f>
        <v>2.1857681379999998</v>
      </c>
      <c r="BL9">
        <f>VLOOKUP(BD9,[4]result_all!$C:$S,9,FALSE)</f>
        <v>-5.9899999999999997E-17</v>
      </c>
      <c r="BM9">
        <f>VLOOKUP(BD9,[4]result_all!$C:$S,10,FALSE)</f>
        <v>70.683880009999996</v>
      </c>
      <c r="BN9">
        <f>VLOOKUP(BD9,[4]result_all!$C:$S,11,FALSE)</f>
        <v>40.63514455</v>
      </c>
      <c r="BO9">
        <f>VLOOKUP(BD9,[4]result_all!$C:$S,12,FALSE)</f>
        <v>4.2609800599999996</v>
      </c>
      <c r="BP9">
        <f>VLOOKUP(BD9,[4]result_all!$C:$S,13,FALSE)</f>
        <v>135.51351349999999</v>
      </c>
      <c r="BQ9">
        <f>VLOOKUP(BD9,[4]result_all!$C:$S,14,FALSE)</f>
        <v>1.4348148E-2</v>
      </c>
      <c r="BR9">
        <f>VLOOKUP(BD9,[4]result_all!$C:$S,15,FALSE)</f>
        <v>1.1851385000000001E-2</v>
      </c>
      <c r="BS9">
        <f>VLOOKUP(BD9,[4]result_all!$C:$S,16,FALSE)</f>
        <v>1.4217408000000001E-2</v>
      </c>
      <c r="BT9">
        <f>VLOOKUP(BD9,[4]result_all!$C:$S,17,FALSE)</f>
        <v>1.210672685</v>
      </c>
      <c r="BU9" s="20" t="s">
        <v>169</v>
      </c>
      <c r="BV9">
        <f>VLOOKUP(BU9,[4]result_all!$C:$S,2,FALSE)</f>
        <v>15.67910547</v>
      </c>
      <c r="BW9">
        <f>VLOOKUP(BU9,[4]result_all!$C:$S,3,FALSE)</f>
        <v>0.27160543100000001</v>
      </c>
      <c r="BX9">
        <f>VLOOKUP(BU9,[4]result_all!$C:$S,4,FALSE)</f>
        <v>0.112247053</v>
      </c>
      <c r="BY9">
        <f>VLOOKUP(BU9,[4]result_all!$C:$S,5,FALSE)</f>
        <v>2.5951144999999998E-2</v>
      </c>
      <c r="BZ9">
        <f>VLOOKUP(BU9,[4]result_all!$C:$S,6,FALSE)</f>
        <v>3.8661872999999999E-2</v>
      </c>
      <c r="CA9">
        <f>VLOOKUP(BU9,[4]result_all!$C:$S,7,FALSE)</f>
        <v>4.5250893E-2</v>
      </c>
      <c r="CB9">
        <f>VLOOKUP(BU9,[4]result_all!$C:$S,8,FALSE)</f>
        <v>1.938808007</v>
      </c>
      <c r="CC9">
        <f>VLOOKUP(BU9,[4]result_all!$C:$S,9,FALSE)</f>
        <v>-1.54E-15</v>
      </c>
      <c r="CD9">
        <f>VLOOKUP(BU9,[4]result_all!$C:$S,10,FALSE)</f>
        <v>75.615797979999996</v>
      </c>
      <c r="CE9">
        <f>VLOOKUP(BU9,[4]result_all!$C:$S,11,FALSE)</f>
        <v>43.379606680000002</v>
      </c>
      <c r="CF9">
        <f>VLOOKUP(BU9,[4]result_all!$C:$S,12,FALSE)</f>
        <v>4.2791210140000002</v>
      </c>
      <c r="CG9">
        <f>VLOOKUP(BU9,[4]result_all!$C:$S,13,FALSE)</f>
        <v>-62.741176469999999</v>
      </c>
      <c r="CH9">
        <f>VLOOKUP(BU9,[4]result_all!$C:$S,14,FALSE)</f>
        <v>1.4341713000000001E-2</v>
      </c>
      <c r="CI9">
        <f>VLOOKUP(BU9,[4]result_all!$C:$S,15,FALSE)</f>
        <v>1.187332E-2</v>
      </c>
      <c r="CJ9">
        <f>VLOOKUP(BU9,[4]result_all!$C:$S,16,FALSE)</f>
        <v>1.425861E-2</v>
      </c>
      <c r="CK9">
        <f>VLOOKUP(BU9,[4]result_all!$C:$S,17,FALSE)</f>
        <v>1.2078940890000001</v>
      </c>
      <c r="CL9" s="27" t="s">
        <v>42</v>
      </c>
      <c r="CM9">
        <f>VLOOKUP(CL9, [2]Tabelle1!$E:$M, 2, FALSE)</f>
        <v>0.79275832067035901</v>
      </c>
      <c r="CN9">
        <f>VLOOKUP(CL9, [2]Tabelle1!$E:$M, 3, FALSE)</f>
        <v>0.55599300655817097</v>
      </c>
      <c r="CO9">
        <f>VLOOKUP(CL9, [2]Tabelle1!$E:$M, 4, FALSE)</f>
        <v>0.67108826899076301</v>
      </c>
      <c r="CP9">
        <f>VLOOKUP(CL9, [2]Tabelle1!$E:$M, 5, FALSE)</f>
        <v>0.21758308904465501</v>
      </c>
      <c r="CQ9">
        <f>VLOOKUP(CL9, [2]Tabelle1!$E:$M, 6, FALSE)</f>
        <v>0</v>
      </c>
      <c r="CR9" s="63">
        <f>VLOOKUP(CL9, [2]Tabelle1!$E:$O, 7, FALSE)</f>
        <v>0.3543176378301704</v>
      </c>
      <c r="CS9" s="63">
        <f>VLOOKUP(CL9, [2]Tabelle1!$E:$O, 8, FALSE)</f>
        <v>0.2484970811371659</v>
      </c>
      <c r="CT9" s="63">
        <f>VLOOKUP(CL9, [2]Tabelle1!$E:$O, 9, FALSE)</f>
        <v>0.29993808206677536</v>
      </c>
      <c r="CU9" s="63">
        <f>VLOOKUP(CL9, [2]Tabelle1!$E:$O, 10, FALSE)</f>
        <v>9.7247198965888196E-2</v>
      </c>
      <c r="CV9" s="63">
        <f>VLOOKUP(CL9, [2]Tabelle1!$E:$O, 11, FALSE)</f>
        <v>0</v>
      </c>
      <c r="CW9" s="19" t="s">
        <v>169</v>
      </c>
      <c r="CX9">
        <f>VLOOKUP(CW9, [2]Tabelle1!$E:$M, 2, FALSE)</f>
        <v>0.81634251833009697</v>
      </c>
      <c r="CY9">
        <f>VLOOKUP(CW9, [2]Tabelle1!$E:$M, 3, FALSE)</f>
        <v>0.57826168389098898</v>
      </c>
      <c r="CZ9">
        <f>VLOOKUP(CW9, [2]Tabelle1!$E:$M, 4, FALSE)</f>
        <v>0.58098720701351902</v>
      </c>
      <c r="DA9">
        <f>VLOOKUP(CW9, [2]Tabelle1!$E:$M, 5, FALSE)</f>
        <v>0.22907253628794899</v>
      </c>
      <c r="DB9">
        <f>VLOOKUP(CW9, [2]Tabelle1!$E:$M, 6, FALSE)</f>
        <v>0</v>
      </c>
      <c r="DC9" s="63">
        <f>VLOOKUP(CW9, [2]Tabelle1!$E:$O, 7, FALSE)</f>
        <v>0.37027979705841552</v>
      </c>
      <c r="DD9" s="63">
        <f>VLOOKUP(CW9, [2]Tabelle1!$E:$O, 8, FALSE)</f>
        <v>0.26229017128228499</v>
      </c>
      <c r="DE9" s="63">
        <f>VLOOKUP(CW9, [2]Tabelle1!$E:$O, 9, FALSE)</f>
        <v>0.2635264246024635</v>
      </c>
      <c r="DF9" s="63">
        <f>VLOOKUP(CW9, [2]Tabelle1!$E:$O, 10, FALSE)</f>
        <v>0.10390360705683593</v>
      </c>
      <c r="DG9" s="63">
        <f>VLOOKUP(CW9, [2]Tabelle1!$E:$O, 11, FALSE)</f>
        <v>0</v>
      </c>
      <c r="DH9" s="18">
        <v>6499</v>
      </c>
      <c r="DI9" s="73">
        <v>2024</v>
      </c>
      <c r="DJ9">
        <v>7</v>
      </c>
      <c r="DK9">
        <v>28</v>
      </c>
      <c r="DL9">
        <v>15</v>
      </c>
      <c r="DM9">
        <v>12.19999980926514</v>
      </c>
      <c r="DN9">
        <v>13.5</v>
      </c>
      <c r="DO9">
        <v>11.19999980926514</v>
      </c>
      <c r="DP9">
        <v>10.39999961853027</v>
      </c>
      <c r="DQ9">
        <v>89</v>
      </c>
      <c r="DR9">
        <v>148</v>
      </c>
      <c r="DS9" t="s">
        <v>228</v>
      </c>
      <c r="DT9">
        <v>4.5999999046325684</v>
      </c>
      <c r="DU9">
        <v>4.5999999046325684</v>
      </c>
      <c r="DV9">
        <v>7.3000001907348633</v>
      </c>
      <c r="DW9">
        <v>1004.799987792969</v>
      </c>
      <c r="DX9" s="71">
        <v>0</v>
      </c>
    </row>
    <row r="10" spans="1:128" x14ac:dyDescent="0.35">
      <c r="A10" t="s">
        <v>161</v>
      </c>
      <c r="B10" s="1">
        <v>1</v>
      </c>
      <c r="C10" s="3" t="s">
        <v>43</v>
      </c>
      <c r="D10">
        <v>3</v>
      </c>
      <c r="E10" s="1" t="s">
        <v>75</v>
      </c>
      <c r="F10" s="1" t="str">
        <f t="shared" si="5"/>
        <v>A</v>
      </c>
      <c r="G10" s="1">
        <v>27</v>
      </c>
      <c r="H10" s="14">
        <v>45500</v>
      </c>
      <c r="I10" s="14"/>
      <c r="J10">
        <v>940</v>
      </c>
      <c r="K10">
        <f>VLOOKUP(C10,[2]TOC_240828_Sophi!$C:$I,7,FALSE)</f>
        <v>0.1298</v>
      </c>
      <c r="L10">
        <f t="shared" si="7"/>
        <v>0.12570000000000001</v>
      </c>
      <c r="M10" s="16" t="str">
        <f t="shared" si="4"/>
        <v>F6_S3_1_BDOC_VM_A</v>
      </c>
      <c r="N10">
        <f>VLOOKUP(M10,[2]TOC_240828_Sophi!$C:$I,7,FALSE)</f>
        <v>0.1237</v>
      </c>
      <c r="O10">
        <f t="shared" si="9"/>
        <v>0.12055</v>
      </c>
      <c r="P10">
        <f t="shared" si="8"/>
        <v>5.1500000000000018E-3</v>
      </c>
      <c r="Q10" s="3">
        <f t="shared" si="6"/>
        <v>4.0970564836913326</v>
      </c>
      <c r="R10" s="40">
        <f>VLOOKUP(C10,[2]TOC_240828_Sophi!$C:$N,12,FALSE)</f>
        <v>45537</v>
      </c>
      <c r="S10" s="40">
        <f>VLOOKUP(M10,[2]TOC_240828_Sophi!$C:$N,12,FALSE)</f>
        <v>45533</v>
      </c>
      <c r="T10">
        <v>-88.4</v>
      </c>
      <c r="V10" s="6">
        <v>45500</v>
      </c>
      <c r="W10" s="7">
        <v>0.53101851851851856</v>
      </c>
      <c r="X10">
        <v>0</v>
      </c>
      <c r="Y10" t="s">
        <v>64</v>
      </c>
      <c r="Z10">
        <v>1.22</v>
      </c>
      <c r="AA10">
        <v>4.5999999999999996</v>
      </c>
      <c r="AB10">
        <v>9681</v>
      </c>
      <c r="AC10">
        <f t="shared" si="0"/>
        <v>9.6809999999999992</v>
      </c>
      <c r="AD10">
        <v>-0.28699999999999998</v>
      </c>
      <c r="AE10">
        <v>-0.69</v>
      </c>
      <c r="AF10">
        <v>-0.91</v>
      </c>
      <c r="AG10">
        <v>17751.900000000001</v>
      </c>
      <c r="AH10">
        <v>110.8</v>
      </c>
      <c r="AI10">
        <v>110.8</v>
      </c>
      <c r="AJ10">
        <v>14.53</v>
      </c>
      <c r="AK10">
        <v>312.5</v>
      </c>
      <c r="AL10">
        <v>-0.41299999999999998</v>
      </c>
      <c r="AM10">
        <v>10.130000000000001</v>
      </c>
      <c r="AN10">
        <f t="shared" si="1"/>
        <v>1.013E-2</v>
      </c>
      <c r="AO10">
        <v>17622.099999999999</v>
      </c>
      <c r="AP10">
        <f t="shared" si="2"/>
        <v>17.6221</v>
      </c>
      <c r="AQ10">
        <v>1.89</v>
      </c>
      <c r="AR10">
        <v>1.91</v>
      </c>
      <c r="AS10">
        <v>11454</v>
      </c>
      <c r="AT10">
        <f t="shared" si="3"/>
        <v>11.454000000000001</v>
      </c>
      <c r="AU10">
        <v>344.17</v>
      </c>
      <c r="AV10">
        <v>0</v>
      </c>
      <c r="AX10">
        <v>7.81</v>
      </c>
      <c r="AY10">
        <v>-84.4</v>
      </c>
      <c r="AZ10" s="9">
        <v>1.407</v>
      </c>
      <c r="BA10">
        <v>-0.28699999999999998</v>
      </c>
      <c r="BB10" s="3">
        <v>4.78</v>
      </c>
      <c r="BD10" s="23" t="s">
        <v>43</v>
      </c>
      <c r="BE10">
        <f>VLOOKUP(BD10,[4]result_all!$C:$S,2,FALSE)</f>
        <v>3.2781434780000001</v>
      </c>
      <c r="BF10">
        <f>VLOOKUP(BD10,[4]result_all!$C:$S,3,FALSE)</f>
        <v>0.99807863100000005</v>
      </c>
      <c r="BG10">
        <f>VLOOKUP(BD10,[4]result_all!$C:$S,4,FALSE)</f>
        <v>0.27870681600000002</v>
      </c>
      <c r="BH10">
        <f>VLOOKUP(BD10,[4]result_all!$C:$S,5,FALSE)</f>
        <v>0.124239788</v>
      </c>
      <c r="BI10">
        <f>VLOOKUP(BD10,[4]result_all!$C:$S,6,FALSE)</f>
        <v>0.126194219</v>
      </c>
      <c r="BJ10">
        <f>VLOOKUP(BD10,[4]result_all!$C:$S,7,FALSE)</f>
        <v>0.13087670000000001</v>
      </c>
      <c r="BK10">
        <f>VLOOKUP(BD10,[4]result_all!$C:$S,8,FALSE)</f>
        <v>1.453969565</v>
      </c>
      <c r="BL10">
        <f>VLOOKUP(BD10,[4]result_all!$C:$S,9,FALSE)</f>
        <v>2.269928E-3</v>
      </c>
      <c r="BM10">
        <f>VLOOKUP(BD10,[4]result_all!$C:$S,10,FALSE)</f>
        <v>171.51408119999999</v>
      </c>
      <c r="BN10">
        <f>VLOOKUP(BD10,[4]result_all!$C:$S,11,FALSE)</f>
        <v>95.782057519999995</v>
      </c>
      <c r="BO10">
        <f>VLOOKUP(BD10,[4]result_all!$C:$S,12,FALSE)</f>
        <v>4.383655439</v>
      </c>
      <c r="BP10">
        <f>VLOOKUP(BD10,[4]result_all!$C:$S,13,FALSE)</f>
        <v>50.247787610000003</v>
      </c>
      <c r="BQ10">
        <f>VLOOKUP(BD10,[4]result_all!$C:$S,14,FALSE)</f>
        <v>1.5049926E-2</v>
      </c>
      <c r="BR10">
        <f>VLOOKUP(BD10,[4]result_all!$C:$S,15,FALSE)</f>
        <v>1.1663613E-2</v>
      </c>
      <c r="BS10">
        <f>VLOOKUP(BD10,[4]result_all!$C:$S,16,FALSE)</f>
        <v>1.4666393999999999E-2</v>
      </c>
      <c r="BT10">
        <f>VLOOKUP(BD10,[4]result_all!$C:$S,17,FALSE)</f>
        <v>1.2903314699999999</v>
      </c>
      <c r="BU10" s="20" t="s">
        <v>170</v>
      </c>
      <c r="BV10">
        <f>VLOOKUP(BU10,[4]result_all!$C:$S,2,FALSE)</f>
        <v>3.235782189</v>
      </c>
      <c r="BW10">
        <f>VLOOKUP(BU10,[4]result_all!$C:$S,3,FALSE)</f>
        <v>0.65924155600000001</v>
      </c>
      <c r="BX10">
        <f>VLOOKUP(BU10,[4]result_all!$C:$S,4,FALSE)</f>
        <v>0.30015018100000002</v>
      </c>
      <c r="BY10">
        <f>VLOOKUP(BU10,[4]result_all!$C:$S,5,FALSE)</f>
        <v>4.0881827000000003E-2</v>
      </c>
      <c r="BZ10">
        <f>VLOOKUP(BU10,[4]result_all!$C:$S,6,FALSE)</f>
        <v>8.5328741E-2</v>
      </c>
      <c r="CA10">
        <f>VLOOKUP(BU10,[4]result_all!$C:$S,7,FALSE)</f>
        <v>9.6485734000000004E-2</v>
      </c>
      <c r="CB10">
        <f>VLOOKUP(BU10,[4]result_all!$C:$S,8,FALSE)</f>
        <v>2.7129401980000001</v>
      </c>
      <c r="CC10">
        <f>VLOOKUP(BU10,[4]result_all!$C:$S,9,FALSE)</f>
        <v>-7.4800000000000003E-16</v>
      </c>
      <c r="CD10">
        <f>VLOOKUP(BU10,[4]result_all!$C:$S,10,FALSE)</f>
        <v>115.595254</v>
      </c>
      <c r="CE10">
        <f>VLOOKUP(BU10,[4]result_all!$C:$S,11,FALSE)</f>
        <v>65.099562919999997</v>
      </c>
      <c r="CF10">
        <f>VLOOKUP(BU10,[4]result_all!$C:$S,12,FALSE)</f>
        <v>4.278102015</v>
      </c>
      <c r="CG10">
        <f>VLOOKUP(BU10,[4]result_all!$C:$S,13,FALSE)</f>
        <v>71.827272730000004</v>
      </c>
      <c r="CH10">
        <f>VLOOKUP(BU10,[4]result_all!$C:$S,14,FALSE)</f>
        <v>1.4801971000000001E-2</v>
      </c>
      <c r="CI10">
        <f>VLOOKUP(BU10,[4]result_all!$C:$S,15,FALSE)</f>
        <v>1.15476E-2</v>
      </c>
      <c r="CJ10">
        <f>VLOOKUP(BU10,[4]result_all!$C:$S,16,FALSE)</f>
        <v>1.4411415E-2</v>
      </c>
      <c r="CK10">
        <f>VLOOKUP(BU10,[4]result_all!$C:$S,17,FALSE)</f>
        <v>1.2818223559999999</v>
      </c>
      <c r="CL10" s="27" t="s">
        <v>43</v>
      </c>
      <c r="CM10">
        <f>VLOOKUP(CL10, [2]Tabelle1!$E:$M, 2, FALSE)</f>
        <v>2.2982370065323701</v>
      </c>
      <c r="CN10">
        <f>VLOOKUP(CL10, [2]Tabelle1!$E:$M, 3, FALSE)</f>
        <v>1.5889327783978999</v>
      </c>
      <c r="CO10">
        <f>VLOOKUP(CL10, [2]Tabelle1!$E:$M, 4, FALSE)</f>
        <v>2.4874372187044198</v>
      </c>
      <c r="CP10">
        <f>VLOOKUP(CL10, [2]Tabelle1!$E:$M, 5, FALSE)</f>
        <v>0.58009794370165801</v>
      </c>
      <c r="CQ10">
        <f>VLOOKUP(CL10, [2]Tabelle1!$E:$M, 6, FALSE)</f>
        <v>0</v>
      </c>
      <c r="CR10" s="63">
        <f>VLOOKUP(CL10, [2]Tabelle1!$E:$O, 7, FALSE)</f>
        <v>0.33045787332970827</v>
      </c>
      <c r="CS10" s="63">
        <f>VLOOKUP(CL10, [2]Tabelle1!$E:$O, 8, FALSE)</f>
        <v>0.22846875466750913</v>
      </c>
      <c r="CT10" s="63">
        <f>VLOOKUP(CL10, [2]Tabelle1!$E:$O, 9, FALSE)</f>
        <v>0.35766250869594524</v>
      </c>
      <c r="CU10" s="63">
        <f>VLOOKUP(CL10, [2]Tabelle1!$E:$O, 10, FALSE)</f>
        <v>8.3410863306837418E-2</v>
      </c>
      <c r="CV10" s="63">
        <f>VLOOKUP(CL10, [2]Tabelle1!$E:$O, 11, FALSE)</f>
        <v>0</v>
      </c>
      <c r="CW10" s="19" t="s">
        <v>170</v>
      </c>
      <c r="CX10">
        <f>VLOOKUP(CW10, [2]Tabelle1!$E:$M, 2, FALSE)</f>
        <v>1.7080001441380901</v>
      </c>
      <c r="CY10">
        <f>VLOOKUP(CW10, [2]Tabelle1!$E:$M, 3, FALSE)</f>
        <v>1.15696170623464</v>
      </c>
      <c r="CZ10">
        <f>VLOOKUP(CW10, [2]Tabelle1!$E:$M, 4, FALSE)</f>
        <v>1.7035312282227799</v>
      </c>
      <c r="DA10">
        <f>VLOOKUP(CW10, [2]Tabelle1!$E:$M, 5, FALSE)</f>
        <v>0.42452047708488799</v>
      </c>
      <c r="DB10">
        <f>VLOOKUP(CW10, [2]Tabelle1!$E:$M, 6, FALSE)</f>
        <v>0</v>
      </c>
      <c r="DC10" s="63">
        <f>VLOOKUP(CW10, [2]Tabelle1!$E:$O, 7, FALSE)</f>
        <v>0.3420780106224528</v>
      </c>
      <c r="DD10" s="63">
        <f>VLOOKUP(CW10, [2]Tabelle1!$E:$O, 8, FALSE)</f>
        <v>0.23171611559483957</v>
      </c>
      <c r="DE10" s="63">
        <f>VLOOKUP(CW10, [2]Tabelle1!$E:$O, 9, FALSE)</f>
        <v>0.34118297681862386</v>
      </c>
      <c r="DF10" s="63">
        <f>VLOOKUP(CW10, [2]Tabelle1!$E:$O, 10, FALSE)</f>
        <v>8.5022896964083758E-2</v>
      </c>
      <c r="DG10" s="63">
        <f>VLOOKUP(CW10, [2]Tabelle1!$E:$O, 11, FALSE)</f>
        <v>0</v>
      </c>
      <c r="DH10" s="18">
        <v>6499</v>
      </c>
      <c r="DI10" s="73">
        <v>2024</v>
      </c>
      <c r="DJ10">
        <v>7</v>
      </c>
      <c r="DK10">
        <v>27</v>
      </c>
      <c r="DL10">
        <v>13</v>
      </c>
      <c r="DM10">
        <v>16.20000076293945</v>
      </c>
      <c r="DN10">
        <v>16.39999961853027</v>
      </c>
      <c r="DO10">
        <v>15.10000038146973</v>
      </c>
      <c r="DP10">
        <v>9.6000003814697266</v>
      </c>
      <c r="DQ10">
        <v>65</v>
      </c>
      <c r="DR10">
        <v>100</v>
      </c>
      <c r="DS10" t="s">
        <v>80</v>
      </c>
      <c r="DT10">
        <v>2</v>
      </c>
      <c r="DU10">
        <v>3.4000000953674321</v>
      </c>
      <c r="DV10">
        <v>4.4000000953674316</v>
      </c>
      <c r="DW10">
        <v>999.4000244140625</v>
      </c>
      <c r="DX10" s="71">
        <v>0</v>
      </c>
    </row>
    <row r="11" spans="1:128" x14ac:dyDescent="0.35">
      <c r="A11" t="s">
        <v>161</v>
      </c>
      <c r="B11" s="1">
        <v>1</v>
      </c>
      <c r="C11" s="3" t="s">
        <v>44</v>
      </c>
      <c r="D11">
        <v>3</v>
      </c>
      <c r="E11" s="1" t="s">
        <v>75</v>
      </c>
      <c r="F11" s="1" t="str">
        <f t="shared" si="5"/>
        <v>B</v>
      </c>
      <c r="G11" s="1">
        <v>27</v>
      </c>
      <c r="H11" s="14">
        <v>45500</v>
      </c>
      <c r="I11" s="14"/>
      <c r="J11">
        <v>940</v>
      </c>
      <c r="K11">
        <f>VLOOKUP(C11,[2]TOC_240828_Sophi!$C:$I,7,FALSE)</f>
        <v>0.1216</v>
      </c>
      <c r="M11" s="16" t="str">
        <f t="shared" si="4"/>
        <v>F6_S3_1_BDOC_VM_B</v>
      </c>
      <c r="N11">
        <f>VLOOKUP(M11,[2]TOC_240828_Sophi!$C:$I,7,FALSE)</f>
        <v>0.1174</v>
      </c>
      <c r="R11" s="40">
        <f>VLOOKUP(C11,[2]TOC_240828_Sophi!$C:$N,12,FALSE)</f>
        <v>45537</v>
      </c>
      <c r="S11" s="40">
        <f>VLOOKUP(M11,[2]TOC_240828_Sophi!$C:$N,12,FALSE)</f>
        <v>45533</v>
      </c>
      <c r="V11" s="6">
        <v>45500</v>
      </c>
      <c r="W11" s="7">
        <v>0.53101851851851856</v>
      </c>
      <c r="X11">
        <v>0</v>
      </c>
      <c r="Y11" t="s">
        <v>64</v>
      </c>
      <c r="Z11">
        <v>1.22</v>
      </c>
      <c r="AA11">
        <v>4.5999999999999996</v>
      </c>
      <c r="AB11">
        <v>9681</v>
      </c>
      <c r="AC11">
        <f t="shared" si="0"/>
        <v>9.6809999999999992</v>
      </c>
      <c r="AD11">
        <v>-0.28699999999999998</v>
      </c>
      <c r="AE11">
        <v>-0.69</v>
      </c>
      <c r="AF11">
        <v>-0.91</v>
      </c>
      <c r="AG11">
        <v>17751.900000000001</v>
      </c>
      <c r="AH11">
        <v>110.8</v>
      </c>
      <c r="AI11">
        <v>110.8</v>
      </c>
      <c r="AJ11">
        <v>14.53</v>
      </c>
      <c r="AK11">
        <v>312.5</v>
      </c>
      <c r="AL11">
        <v>-0.41299999999999998</v>
      </c>
      <c r="AM11">
        <v>10.130000000000001</v>
      </c>
      <c r="AN11">
        <f t="shared" si="1"/>
        <v>1.013E-2</v>
      </c>
      <c r="AO11">
        <v>17622.099999999999</v>
      </c>
      <c r="AP11">
        <f t="shared" si="2"/>
        <v>17.6221</v>
      </c>
      <c r="AQ11">
        <v>1.89</v>
      </c>
      <c r="AR11">
        <v>1.91</v>
      </c>
      <c r="AS11">
        <v>11454</v>
      </c>
      <c r="AT11">
        <f t="shared" si="3"/>
        <v>11.454000000000001</v>
      </c>
      <c r="AU11">
        <v>344.17</v>
      </c>
      <c r="AV11">
        <v>0</v>
      </c>
      <c r="AX11">
        <v>7.81</v>
      </c>
      <c r="AY11">
        <v>-84.4</v>
      </c>
      <c r="AZ11" s="9">
        <v>1.407</v>
      </c>
      <c r="BA11">
        <v>-0.28699999999999998</v>
      </c>
      <c r="BB11" s="3">
        <v>4.78</v>
      </c>
      <c r="BD11" s="23" t="s">
        <v>44</v>
      </c>
      <c r="BE11">
        <f>VLOOKUP(BD11,[4]result_all!$C:$S,2,FALSE)</f>
        <v>4.9941578529999999</v>
      </c>
      <c r="BF11">
        <f>VLOOKUP(BD11,[4]result_all!$C:$S,3,FALSE)</f>
        <v>1.2295125570000001</v>
      </c>
      <c r="BG11">
        <f>VLOOKUP(BD11,[4]result_all!$C:$S,4,FALSE)</f>
        <v>0.488799653</v>
      </c>
      <c r="BH11">
        <f>VLOOKUP(BD11,[4]result_all!$C:$S,5,FALSE)</f>
        <v>0.22919472099999999</v>
      </c>
      <c r="BI11">
        <f>VLOOKUP(BD11,[4]result_all!$C:$S,6,FALSE)</f>
        <v>0.191048935</v>
      </c>
      <c r="BJ11">
        <f>VLOOKUP(BD11,[4]result_all!$C:$S,7,FALSE)</f>
        <v>0.13364616600000001</v>
      </c>
      <c r="BK11">
        <f>VLOOKUP(BD11,[4]result_all!$C:$S,8,FALSE)</f>
        <v>1.44154808</v>
      </c>
      <c r="BL11">
        <f>VLOOKUP(BD11,[4]result_all!$C:$S,9,FALSE)</f>
        <v>9.5615739999999998E-3</v>
      </c>
      <c r="BM11">
        <f>VLOOKUP(BD11,[4]result_all!$C:$S,10,FALSE)</f>
        <v>173.43290210000001</v>
      </c>
      <c r="BN11">
        <f>VLOOKUP(BD11,[4]result_all!$C:$S,11,FALSE)</f>
        <v>99.243610450000006</v>
      </c>
      <c r="BO11">
        <f>VLOOKUP(BD11,[4]result_all!$C:$S,12,FALSE)</f>
        <v>4.0945959719999996</v>
      </c>
      <c r="BP11">
        <f>VLOOKUP(BD11,[4]result_all!$C:$S,13,FALSE)</f>
        <v>27.928879309999999</v>
      </c>
      <c r="BQ11">
        <f>VLOOKUP(BD11,[4]result_all!$C:$S,14,FALSE)</f>
        <v>1.4302715000000001E-2</v>
      </c>
      <c r="BR11">
        <f>VLOOKUP(BD11,[4]result_all!$C:$S,15,FALSE)</f>
        <v>1.115792E-2</v>
      </c>
      <c r="BS11">
        <f>VLOOKUP(BD11,[4]result_all!$C:$S,16,FALSE)</f>
        <v>1.3786853999999999E-2</v>
      </c>
      <c r="BT11">
        <f>VLOOKUP(BD11,[4]result_all!$C:$S,17,FALSE)</f>
        <v>1.281844226</v>
      </c>
      <c r="BU11" s="20" t="s">
        <v>171</v>
      </c>
      <c r="BV11">
        <f>VLOOKUP(BU11,[4]result_all!$C:$S,2,FALSE)</f>
        <v>3.4428275500000001</v>
      </c>
      <c r="BW11">
        <f>VLOOKUP(BU11,[4]result_all!$C:$S,3,FALSE)</f>
        <v>0.59308115800000005</v>
      </c>
      <c r="BX11">
        <f>VLOOKUP(BU11,[4]result_all!$C:$S,4,FALSE)</f>
        <v>0.20095549100000001</v>
      </c>
      <c r="BY11">
        <f>VLOOKUP(BU11,[4]result_all!$C:$S,5,FALSE)</f>
        <v>8.2732284000000003E-2</v>
      </c>
      <c r="BZ11">
        <f>VLOOKUP(BU11,[4]result_all!$C:$S,6,FALSE)</f>
        <v>0.117143539</v>
      </c>
      <c r="CA11">
        <f>VLOOKUP(BU11,[4]result_all!$C:$S,7,FALSE)</f>
        <v>0.10114875399999999</v>
      </c>
      <c r="CB11">
        <f>VLOOKUP(BU11,[4]result_all!$C:$S,8,FALSE)</f>
        <v>2.6844962140000002</v>
      </c>
      <c r="CC11">
        <f>VLOOKUP(BU11,[4]result_all!$C:$S,9,FALSE)</f>
        <v>-2.5099999999999999E-16</v>
      </c>
      <c r="CD11">
        <f>VLOOKUP(BU11,[4]result_all!$C:$S,10,FALSE)</f>
        <v>115.3299085</v>
      </c>
      <c r="CE11">
        <f>VLOOKUP(BU11,[4]result_all!$C:$S,11,FALSE)</f>
        <v>64.97237251</v>
      </c>
      <c r="CF11">
        <f>VLOOKUP(BU11,[4]result_all!$C:$S,12,FALSE)</f>
        <v>4.2684008630000001</v>
      </c>
      <c r="CG11">
        <f>VLOOKUP(BU11,[4]result_all!$C:$S,13,FALSE)</f>
        <v>25.737864080000001</v>
      </c>
      <c r="CH11">
        <f>VLOOKUP(BU11,[4]result_all!$C:$S,14,FALSE)</f>
        <v>1.4762608999999999E-2</v>
      </c>
      <c r="CI11">
        <f>VLOOKUP(BU11,[4]result_all!$C:$S,15,FALSE)</f>
        <v>1.1532924999999999E-2</v>
      </c>
      <c r="CJ11">
        <f>VLOOKUP(BU11,[4]result_all!$C:$S,16,FALSE)</f>
        <v>1.4280002E-2</v>
      </c>
      <c r="CK11">
        <f>VLOOKUP(BU11,[4]result_all!$C:$S,17,FALSE)</f>
        <v>1.2800403330000001</v>
      </c>
      <c r="CL11" s="27" t="s">
        <v>44</v>
      </c>
      <c r="CM11">
        <f>VLOOKUP(CL11, [2]Tabelle1!$E:$M, 2, FALSE)</f>
        <v>2.62618183783523</v>
      </c>
      <c r="CN11">
        <f>VLOOKUP(CL11, [2]Tabelle1!$E:$M, 3, FALSE)</f>
        <v>1.7477211606263501</v>
      </c>
      <c r="CO11">
        <f>VLOOKUP(CL11, [2]Tabelle1!$E:$M, 4, FALSE)</f>
        <v>3.0613145331848401</v>
      </c>
      <c r="CP11">
        <f>VLOOKUP(CL11, [2]Tabelle1!$E:$M, 5, FALSE)</f>
        <v>0.67444389960481099</v>
      </c>
      <c r="CQ11">
        <f>VLOOKUP(CL11, [2]Tabelle1!$E:$M, 6, FALSE)</f>
        <v>0.122360159742993</v>
      </c>
      <c r="CR11" s="63">
        <f>VLOOKUP(CL11, [2]Tabelle1!$E:$O, 7, FALSE)</f>
        <v>0.31902028059647647</v>
      </c>
      <c r="CS11" s="63">
        <f>VLOOKUP(CL11, [2]Tabelle1!$E:$O, 8, FALSE)</f>
        <v>0.21230765022996845</v>
      </c>
      <c r="CT11" s="63">
        <f>VLOOKUP(CL11, [2]Tabelle1!$E:$O, 9, FALSE)</f>
        <v>0.37187882701059699</v>
      </c>
      <c r="CU11" s="63">
        <f>VLOOKUP(CL11, [2]Tabelle1!$E:$O, 10, FALSE)</f>
        <v>8.1929316164895391E-2</v>
      </c>
      <c r="CV11" s="63">
        <f>VLOOKUP(CL11, [2]Tabelle1!$E:$O, 11, FALSE)</f>
        <v>1.4863925998062759E-2</v>
      </c>
      <c r="CW11" s="19" t="s">
        <v>171</v>
      </c>
      <c r="CX11">
        <f>VLOOKUP(CW11, [2]Tabelle1!$E:$M, 2, FALSE)</f>
        <v>1.8471595849045199</v>
      </c>
      <c r="CY11">
        <f>VLOOKUP(CW11, [2]Tabelle1!$E:$M, 3, FALSE)</f>
        <v>1.1657025549173801</v>
      </c>
      <c r="CZ11">
        <f>VLOOKUP(CW11, [2]Tabelle1!$E:$M, 4, FALSE)</f>
        <v>1.5669449515943601</v>
      </c>
      <c r="DA11">
        <f>VLOOKUP(CW11, [2]Tabelle1!$E:$M, 5, FALSE)</f>
        <v>0.43768135480138698</v>
      </c>
      <c r="DB11">
        <f>VLOOKUP(CW11, [2]Tabelle1!$E:$M, 6, FALSE)</f>
        <v>2.5177836600708901E-2</v>
      </c>
      <c r="DC11" s="63">
        <f>VLOOKUP(CW11, [2]Tabelle1!$E:$O, 7, FALSE)</f>
        <v>0.3663061327691387</v>
      </c>
      <c r="DD11" s="63">
        <f>VLOOKUP(CW11, [2]Tabelle1!$E:$O, 8, FALSE)</f>
        <v>0.23116789601747484</v>
      </c>
      <c r="DE11" s="63">
        <f>VLOOKUP(CW11, [2]Tabelle1!$E:$O, 9, FALSE)</f>
        <v>0.31073738845922427</v>
      </c>
      <c r="DF11" s="63">
        <f>VLOOKUP(CW11, [2]Tabelle1!$E:$O, 10, FALSE)</f>
        <v>8.6795621652116545E-2</v>
      </c>
      <c r="DG11" s="63">
        <f>VLOOKUP(CW11, [2]Tabelle1!$E:$O, 11, FALSE)</f>
        <v>4.9929611020455948E-3</v>
      </c>
      <c r="DH11" s="18">
        <v>6499</v>
      </c>
      <c r="DI11" s="73">
        <v>2024</v>
      </c>
      <c r="DJ11">
        <v>7</v>
      </c>
      <c r="DK11">
        <v>27</v>
      </c>
      <c r="DL11">
        <v>13</v>
      </c>
      <c r="DM11">
        <v>16.20000076293945</v>
      </c>
      <c r="DN11">
        <v>16.39999961853027</v>
      </c>
      <c r="DO11">
        <v>15.10000038146973</v>
      </c>
      <c r="DP11">
        <v>9.6000003814697266</v>
      </c>
      <c r="DQ11">
        <v>65</v>
      </c>
      <c r="DR11">
        <v>100</v>
      </c>
      <c r="DS11" t="s">
        <v>80</v>
      </c>
      <c r="DT11">
        <v>2</v>
      </c>
      <c r="DU11">
        <v>3.4000000953674321</v>
      </c>
      <c r="DV11">
        <v>4.4000000953674316</v>
      </c>
      <c r="DW11">
        <v>999.4000244140625</v>
      </c>
      <c r="DX11" s="71">
        <v>0</v>
      </c>
    </row>
    <row r="12" spans="1:128" x14ac:dyDescent="0.35">
      <c r="A12" t="s">
        <v>161</v>
      </c>
      <c r="B12" s="1">
        <v>1</v>
      </c>
      <c r="C12" s="3" t="s">
        <v>45</v>
      </c>
      <c r="D12">
        <v>3</v>
      </c>
      <c r="E12" s="1" t="s">
        <v>76</v>
      </c>
      <c r="F12" s="1" t="str">
        <f t="shared" si="5"/>
        <v>A</v>
      </c>
      <c r="G12" s="1">
        <v>28</v>
      </c>
      <c r="H12" s="14">
        <v>45501</v>
      </c>
      <c r="I12" s="14"/>
      <c r="J12">
        <v>940</v>
      </c>
      <c r="K12">
        <f>VLOOKUP(C12,[2]TOC_240828_Sophi!$C:$I,7,FALSE)</f>
        <v>0.14419999999999999</v>
      </c>
      <c r="L12">
        <f t="shared" si="7"/>
        <v>0.15789999999999998</v>
      </c>
      <c r="M12" s="16" t="str">
        <f t="shared" si="4"/>
        <v>F6_S3_1_BDOC_NM_A</v>
      </c>
      <c r="N12">
        <f>VLOOKUP(M12,[2]TOC_240828_Sophi!$C:$I,7,FALSE)</f>
        <v>0.12790000000000001</v>
      </c>
      <c r="O12">
        <f t="shared" si="9"/>
        <v>0.12705</v>
      </c>
      <c r="P12">
        <f t="shared" si="8"/>
        <v>3.0849999999999989E-2</v>
      </c>
      <c r="Q12" s="3">
        <f t="shared" si="6"/>
        <v>19.53768207726408</v>
      </c>
      <c r="R12" s="40">
        <f>VLOOKUP(C12,[2]TOC_240828_Sophi!$C:$N,12,FALSE)</f>
        <v>45537</v>
      </c>
      <c r="S12" s="40">
        <f>VLOOKUP(M12,[2]TOC_240828_Sophi!$C:$N,12,FALSE)</f>
        <v>45533</v>
      </c>
      <c r="V12" s="6">
        <v>45501</v>
      </c>
      <c r="W12" s="7">
        <v>0.57719907407407411</v>
      </c>
      <c r="X12">
        <v>0</v>
      </c>
      <c r="Y12" t="s">
        <v>64</v>
      </c>
      <c r="Z12">
        <v>2.16</v>
      </c>
      <c r="AA12">
        <v>8.34</v>
      </c>
      <c r="AB12">
        <v>85.5</v>
      </c>
      <c r="AC12">
        <f t="shared" si="0"/>
        <v>8.5500000000000007E-2</v>
      </c>
      <c r="AD12">
        <v>-0.251</v>
      </c>
      <c r="AE12">
        <v>-0.27</v>
      </c>
      <c r="AF12">
        <v>-0.77</v>
      </c>
      <c r="AG12">
        <v>154.5</v>
      </c>
      <c r="AH12">
        <v>107.8</v>
      </c>
      <c r="AI12">
        <v>107.8</v>
      </c>
      <c r="AJ12">
        <v>14.97</v>
      </c>
      <c r="AK12">
        <v>310.8</v>
      </c>
      <c r="AL12">
        <v>-0.35699999999999998</v>
      </c>
      <c r="AM12">
        <v>7.0000000000000007E-2</v>
      </c>
      <c r="AN12">
        <f t="shared" si="1"/>
        <v>7.0000000000000007E-5</v>
      </c>
      <c r="AO12">
        <v>153.19999999999999</v>
      </c>
      <c r="AP12">
        <f t="shared" si="2"/>
        <v>0.15319999999999998</v>
      </c>
      <c r="AQ12">
        <v>2.93</v>
      </c>
      <c r="AR12">
        <v>2.95</v>
      </c>
      <c r="AS12">
        <v>100</v>
      </c>
      <c r="AT12">
        <f t="shared" si="3"/>
        <v>0.1</v>
      </c>
      <c r="AU12">
        <v>5.08</v>
      </c>
      <c r="AV12">
        <v>0</v>
      </c>
      <c r="AX12">
        <v>7.67</v>
      </c>
      <c r="AY12">
        <v>-77.400000000000006</v>
      </c>
      <c r="AZ12" s="9">
        <v>1.853</v>
      </c>
      <c r="BA12">
        <v>-0.251</v>
      </c>
      <c r="BB12" s="3">
        <v>4.54</v>
      </c>
      <c r="BD12" s="23" t="s">
        <v>45</v>
      </c>
      <c r="BE12">
        <f>VLOOKUP(BD12,[4]result_all!$C:$S,2,FALSE)</f>
        <v>2.9332528510000002</v>
      </c>
      <c r="BF12">
        <f>VLOOKUP(BD12,[4]result_all!$C:$S,3,FALSE)</f>
        <v>0.99745069799999997</v>
      </c>
      <c r="BG12">
        <f>VLOOKUP(BD12,[4]result_all!$C:$S,4,FALSE)</f>
        <v>0.28340949599999998</v>
      </c>
      <c r="BH12">
        <f>VLOOKUP(BD12,[4]result_all!$C:$S,5,FALSE)</f>
        <v>5.2256271999999999E-2</v>
      </c>
      <c r="BI12">
        <f>VLOOKUP(BD12,[4]result_all!$C:$S,6,FALSE)</f>
        <v>0.13103292499999999</v>
      </c>
      <c r="BJ12">
        <f>VLOOKUP(BD12,[4]result_all!$C:$S,7,FALSE)</f>
        <v>0.121468082</v>
      </c>
      <c r="BK12">
        <f>VLOOKUP(BD12,[4]result_all!$C:$S,8,FALSE)</f>
        <v>2.2081274400000002</v>
      </c>
      <c r="BL12" t="str">
        <f>VLOOKUP(BD12,[4]result_all!$C:$S,9,FALSE)</f>
        <v>5.38E-16</v>
      </c>
      <c r="BM12">
        <f>VLOOKUP(BD12,[4]result_all!$C:$S,10,FALSE)</f>
        <v>169.97134919999999</v>
      </c>
      <c r="BN12">
        <f>VLOOKUP(BD12,[4]result_all!$C:$S,11,FALSE)</f>
        <v>96.726117410000001</v>
      </c>
      <c r="BO12">
        <f>VLOOKUP(BD12,[4]result_all!$C:$S,12,FALSE)</f>
        <v>4.1841195549999997</v>
      </c>
      <c r="BP12">
        <f>VLOOKUP(BD12,[4]result_all!$C:$S,13,FALSE)</f>
        <v>37.099697890000002</v>
      </c>
      <c r="BQ12">
        <f>VLOOKUP(BD12,[4]result_all!$C:$S,14,FALSE)</f>
        <v>1.4575338E-2</v>
      </c>
      <c r="BR12">
        <f>VLOOKUP(BD12,[4]result_all!$C:$S,15,FALSE)</f>
        <v>1.1318386E-2</v>
      </c>
      <c r="BS12">
        <f>VLOOKUP(BD12,[4]result_all!$C:$S,16,FALSE)</f>
        <v>1.4109424000000001E-2</v>
      </c>
      <c r="BT12">
        <f>VLOOKUP(BD12,[4]result_all!$C:$S,17,FALSE)</f>
        <v>1.287757716</v>
      </c>
      <c r="BU12" s="20" t="s">
        <v>172</v>
      </c>
      <c r="BV12">
        <f>VLOOKUP(BU12,[4]result_all!$C:$S,2,FALSE)</f>
        <v>4.8552702910000001</v>
      </c>
      <c r="BW12">
        <f>VLOOKUP(BU12,[4]result_all!$C:$S,3,FALSE)</f>
        <v>0.68465619499999997</v>
      </c>
      <c r="BX12">
        <f>VLOOKUP(BU12,[4]result_all!$C:$S,4,FALSE)</f>
        <v>0.29640293899999998</v>
      </c>
      <c r="BY12">
        <f>VLOOKUP(BU12,[4]result_all!$C:$S,5,FALSE)</f>
        <v>6.0383503999999998E-2</v>
      </c>
      <c r="BZ12">
        <f>VLOOKUP(BU12,[4]result_all!$C:$S,6,FALSE)</f>
        <v>0.109820238</v>
      </c>
      <c r="CA12">
        <f>VLOOKUP(BU12,[4]result_all!$C:$S,7,FALSE)</f>
        <v>9.8232648000000006E-2</v>
      </c>
      <c r="CB12">
        <f>VLOOKUP(BU12,[4]result_all!$C:$S,8,FALSE)</f>
        <v>1.4596424530000001</v>
      </c>
      <c r="CC12" t="str">
        <f>VLOOKUP(BU12,[4]result_all!$C:$S,9,FALSE)</f>
        <v>7.39E-16</v>
      </c>
      <c r="CD12">
        <f>VLOOKUP(BU12,[4]result_all!$C:$S,10,FALSE)</f>
        <v>139.84586089999999</v>
      </c>
      <c r="CE12">
        <f>VLOOKUP(BU12,[4]result_all!$C:$S,11,FALSE)</f>
        <v>79.241821270000003</v>
      </c>
      <c r="CF12">
        <f>VLOOKUP(BU12,[4]result_all!$C:$S,12,FALSE)</f>
        <v>4.2390727830000001</v>
      </c>
      <c r="CG12">
        <f>VLOOKUP(BU12,[4]result_all!$C:$S,13,FALSE)</f>
        <v>34.734042549999998</v>
      </c>
      <c r="CH12">
        <f>VLOOKUP(BU12,[4]result_all!$C:$S,14,FALSE)</f>
        <v>1.4651814000000001E-2</v>
      </c>
      <c r="CI12">
        <f>VLOOKUP(BU12,[4]result_all!$C:$S,15,FALSE)</f>
        <v>1.1445240000000001E-2</v>
      </c>
      <c r="CJ12">
        <f>VLOOKUP(BU12,[4]result_all!$C:$S,16,FALSE)</f>
        <v>1.4214065E-2</v>
      </c>
      <c r="CK12">
        <f>VLOOKUP(BU12,[4]result_all!$C:$S,17,FALSE)</f>
        <v>1.2801665419999999</v>
      </c>
      <c r="CL12" s="27" t="s">
        <v>45</v>
      </c>
      <c r="CM12">
        <f>VLOOKUP(CL12, [2]Tabelle1!$E:$M, 2, FALSE)</f>
        <v>2.3560646336398401</v>
      </c>
      <c r="CN12">
        <f>VLOOKUP(CL12, [2]Tabelle1!$E:$M, 3, FALSE)</f>
        <v>1.5606802747020501</v>
      </c>
      <c r="CO12">
        <f>VLOOKUP(CL12, [2]Tabelle1!$E:$M, 4, FALSE)</f>
        <v>2.0599052973704302</v>
      </c>
      <c r="CP12">
        <f>VLOOKUP(CL12, [2]Tabelle1!$E:$M, 5, FALSE)</f>
        <v>0.58366101624764499</v>
      </c>
      <c r="CQ12">
        <f>VLOOKUP(CL12, [2]Tabelle1!$E:$M, 6, FALSE)</f>
        <v>0</v>
      </c>
      <c r="CR12" s="63">
        <f>VLOOKUP(CL12, [2]Tabelle1!$E:$O, 7, FALSE)</f>
        <v>0.35913915573900773</v>
      </c>
      <c r="CS12" s="63">
        <f>VLOOKUP(CL12, [2]Tabelle1!$E:$O, 8, FALSE)</f>
        <v>0.23789729204886403</v>
      </c>
      <c r="CT12" s="63">
        <f>VLOOKUP(CL12, [2]Tabelle1!$E:$O, 9, FALSE)</f>
        <v>0.31399505719715087</v>
      </c>
      <c r="CU12" s="63">
        <f>VLOOKUP(CL12, [2]Tabelle1!$E:$O, 10, FALSE)</f>
        <v>8.896849501497732E-2</v>
      </c>
      <c r="CV12" s="63">
        <f>VLOOKUP(CL12, [2]Tabelle1!$E:$O, 11, FALSE)</f>
        <v>0</v>
      </c>
      <c r="CW12" s="19" t="s">
        <v>172</v>
      </c>
      <c r="CX12">
        <f>VLOOKUP(CW12, [2]Tabelle1!$E:$M, 2, FALSE)</f>
        <v>1.98796897466024</v>
      </c>
      <c r="CY12">
        <f>VLOOKUP(CW12, [2]Tabelle1!$E:$M, 3, FALSE)</f>
        <v>1.30198934687096</v>
      </c>
      <c r="CZ12">
        <f>VLOOKUP(CW12, [2]Tabelle1!$E:$M, 4, FALSE)</f>
        <v>1.99089739362735</v>
      </c>
      <c r="DA12">
        <f>VLOOKUP(CW12, [2]Tabelle1!$E:$M, 5, FALSE)</f>
        <v>0.48237024344031099</v>
      </c>
      <c r="DB12">
        <f>VLOOKUP(CW12, [2]Tabelle1!$E:$M, 6, FALSE)</f>
        <v>0</v>
      </c>
      <c r="DC12" s="63">
        <f>VLOOKUP(CW12, [2]Tabelle1!$E:$O, 7, FALSE)</f>
        <v>0.34494031449420204</v>
      </c>
      <c r="DD12" s="63">
        <f>VLOOKUP(CW12, [2]Tabelle1!$E:$O, 8, FALSE)</f>
        <v>0.22591329165714266</v>
      </c>
      <c r="DE12" s="63">
        <f>VLOOKUP(CW12, [2]Tabelle1!$E:$O, 9, FALSE)</f>
        <v>0.34544843598521185</v>
      </c>
      <c r="DF12" s="63">
        <f>VLOOKUP(CW12, [2]Tabelle1!$E:$O, 10, FALSE)</f>
        <v>8.3697957863443459E-2</v>
      </c>
      <c r="DG12" s="63">
        <f>VLOOKUP(CW12, [2]Tabelle1!$E:$O, 11, FALSE)</f>
        <v>0</v>
      </c>
      <c r="DH12" s="18">
        <v>6499</v>
      </c>
      <c r="DI12" s="73">
        <v>2024</v>
      </c>
      <c r="DJ12">
        <v>7</v>
      </c>
      <c r="DK12">
        <v>28</v>
      </c>
      <c r="DL12">
        <v>14</v>
      </c>
      <c r="DM12">
        <v>13.30000019073486</v>
      </c>
      <c r="DN12">
        <v>13.60000038146973</v>
      </c>
      <c r="DO12">
        <v>12.89999961853027</v>
      </c>
      <c r="DP12">
        <v>10.69999980926514</v>
      </c>
      <c r="DQ12">
        <v>84</v>
      </c>
      <c r="DR12">
        <v>102</v>
      </c>
      <c r="DS12" t="s">
        <v>78</v>
      </c>
      <c r="DT12">
        <v>2.5999999046325679</v>
      </c>
      <c r="DU12">
        <v>3.0999999046325679</v>
      </c>
      <c r="DV12">
        <v>5.1999998092651367</v>
      </c>
      <c r="DW12">
        <v>1005.5</v>
      </c>
      <c r="DX12" s="71">
        <v>0</v>
      </c>
    </row>
    <row r="13" spans="1:128" x14ac:dyDescent="0.35">
      <c r="A13" t="s">
        <v>161</v>
      </c>
      <c r="B13" s="1">
        <v>1</v>
      </c>
      <c r="C13" s="3" t="s">
        <v>46</v>
      </c>
      <c r="D13">
        <v>3</v>
      </c>
      <c r="E13" s="1" t="s">
        <v>76</v>
      </c>
      <c r="F13" s="1" t="str">
        <f t="shared" si="5"/>
        <v>B</v>
      </c>
      <c r="G13" s="1">
        <v>28</v>
      </c>
      <c r="H13" s="14">
        <v>45501</v>
      </c>
      <c r="I13" s="14"/>
      <c r="J13">
        <v>940</v>
      </c>
      <c r="K13">
        <f>VLOOKUP(C13,[2]TOC_240828_Sophi!$C:$I,7,FALSE)</f>
        <v>0.1716</v>
      </c>
      <c r="M13" s="16" t="str">
        <f t="shared" si="4"/>
        <v>F6_S3_1_BDOC_NM_B</v>
      </c>
      <c r="N13">
        <f>VLOOKUP(M13,[2]TOC_240828_Sophi!$C:$I,7,FALSE)</f>
        <v>0.12620000000000001</v>
      </c>
      <c r="R13" s="40">
        <f>VLOOKUP(C13,[2]TOC_240828_Sophi!$C:$N,12,FALSE)</f>
        <v>45537</v>
      </c>
      <c r="S13" s="40">
        <f>VLOOKUP(M13,[2]TOC_240828_Sophi!$C:$N,12,FALSE)</f>
        <v>45533</v>
      </c>
      <c r="V13" s="6">
        <v>45501</v>
      </c>
      <c r="W13" s="7">
        <v>0.57719907407407411</v>
      </c>
      <c r="X13">
        <v>0</v>
      </c>
      <c r="Y13" t="s">
        <v>64</v>
      </c>
      <c r="Z13">
        <v>2.16</v>
      </c>
      <c r="AA13">
        <v>8.34</v>
      </c>
      <c r="AB13">
        <v>85.5</v>
      </c>
      <c r="AC13">
        <f t="shared" si="0"/>
        <v>8.5500000000000007E-2</v>
      </c>
      <c r="AD13">
        <v>-0.251</v>
      </c>
      <c r="AE13">
        <v>-0.27</v>
      </c>
      <c r="AF13">
        <v>-0.77</v>
      </c>
      <c r="AG13">
        <v>154.5</v>
      </c>
      <c r="AH13">
        <v>107.8</v>
      </c>
      <c r="AI13">
        <v>107.8</v>
      </c>
      <c r="AJ13">
        <v>14.97</v>
      </c>
      <c r="AK13">
        <v>310.8</v>
      </c>
      <c r="AL13">
        <v>-0.35699999999999998</v>
      </c>
      <c r="AM13">
        <v>7.0000000000000007E-2</v>
      </c>
      <c r="AN13">
        <f t="shared" si="1"/>
        <v>7.0000000000000007E-5</v>
      </c>
      <c r="AO13">
        <v>153.19999999999999</v>
      </c>
      <c r="AP13">
        <f t="shared" si="2"/>
        <v>0.15319999999999998</v>
      </c>
      <c r="AQ13">
        <v>2.93</v>
      </c>
      <c r="AR13">
        <v>2.95</v>
      </c>
      <c r="AS13">
        <v>100</v>
      </c>
      <c r="AT13">
        <f t="shared" si="3"/>
        <v>0.1</v>
      </c>
      <c r="AU13">
        <v>5.08</v>
      </c>
      <c r="AV13">
        <v>0</v>
      </c>
      <c r="AX13">
        <v>7.67</v>
      </c>
      <c r="AY13">
        <v>-77.400000000000006</v>
      </c>
      <c r="AZ13" s="9">
        <v>1.853</v>
      </c>
      <c r="BA13">
        <v>-0.251</v>
      </c>
      <c r="BB13" s="3">
        <v>4.54</v>
      </c>
      <c r="BD13" s="23" t="s">
        <v>46</v>
      </c>
      <c r="BE13">
        <f>VLOOKUP(BD13,[4]result_all!$C:$S,2,FALSE)</f>
        <v>2.2975677320000001</v>
      </c>
      <c r="BF13">
        <f>VLOOKUP(BD13,[4]result_all!$C:$S,3,FALSE)</f>
        <v>1.127457653</v>
      </c>
      <c r="BG13">
        <f>VLOOKUP(BD13,[4]result_all!$C:$S,4,FALSE)</f>
        <v>0.40055968400000003</v>
      </c>
      <c r="BH13">
        <f>VLOOKUP(BD13,[4]result_all!$C:$S,5,FALSE)</f>
        <v>0.23830652099999999</v>
      </c>
      <c r="BI13">
        <f>VLOOKUP(BD13,[4]result_all!$C:$S,6,FALSE)</f>
        <v>0.169906326</v>
      </c>
      <c r="BJ13">
        <f>VLOOKUP(BD13,[4]result_all!$C:$S,7,FALSE)</f>
        <v>0.14958811799999999</v>
      </c>
      <c r="BK13">
        <f>VLOOKUP(BD13,[4]result_all!$C:$S,8,FALSE)</f>
        <v>2.1778463239999999</v>
      </c>
      <c r="BL13">
        <f>VLOOKUP(BD13,[4]result_all!$C:$S,9,FALSE)</f>
        <v>3.8847268999999997E-2</v>
      </c>
      <c r="BM13">
        <f>VLOOKUP(BD13,[4]result_all!$C:$S,10,FALSE)</f>
        <v>172.18073440000001</v>
      </c>
      <c r="BN13">
        <f>VLOOKUP(BD13,[4]result_all!$C:$S,11,FALSE)</f>
        <v>101.21506189999999</v>
      </c>
      <c r="BO13">
        <f>VLOOKUP(BD13,[4]result_all!$C:$S,12,FALSE)</f>
        <v>3.8192277269999999</v>
      </c>
      <c r="BP13">
        <f>VLOOKUP(BD13,[4]result_all!$C:$S,13,FALSE)</f>
        <v>27.40555556</v>
      </c>
      <c r="BQ13">
        <f>VLOOKUP(BD13,[4]result_all!$C:$S,14,FALSE)</f>
        <v>1.3663176000000001E-2</v>
      </c>
      <c r="BR13">
        <f>VLOOKUP(BD13,[4]result_all!$C:$S,15,FALSE)</f>
        <v>1.0542502E-2</v>
      </c>
      <c r="BS13">
        <f>VLOOKUP(BD13,[4]result_all!$C:$S,16,FALSE)</f>
        <v>1.2924531E-2</v>
      </c>
      <c r="BT13">
        <f>VLOOKUP(BD13,[4]result_all!$C:$S,17,FALSE)</f>
        <v>1.2960088830000001</v>
      </c>
      <c r="BU13" s="20" t="s">
        <v>173</v>
      </c>
      <c r="BV13">
        <f>VLOOKUP(BU13,[4]result_all!$C:$S,2,FALSE)</f>
        <v>8.1820122719999997</v>
      </c>
      <c r="BW13">
        <f>VLOOKUP(BU13,[4]result_all!$C:$S,3,FALSE)</f>
        <v>0.58059834799999999</v>
      </c>
      <c r="BX13">
        <f>VLOOKUP(BU13,[4]result_all!$C:$S,4,FALSE)</f>
        <v>0.154195001</v>
      </c>
      <c r="BY13">
        <f>VLOOKUP(BU13,[4]result_all!$C:$S,5,FALSE)</f>
        <v>4.5974396000000001E-2</v>
      </c>
      <c r="BZ13">
        <f>VLOOKUP(BU13,[4]result_all!$C:$S,6,FALSE)</f>
        <v>7.6930859000000004E-2</v>
      </c>
      <c r="CA13">
        <f>VLOOKUP(BU13,[4]result_all!$C:$S,7,FALSE)</f>
        <v>7.7405618999999995E-2</v>
      </c>
      <c r="CB13">
        <f>VLOOKUP(BU13,[4]result_all!$C:$S,8,FALSE)</f>
        <v>1.747359399</v>
      </c>
      <c r="CC13">
        <f>VLOOKUP(BU13,[4]result_all!$C:$S,9,FALSE)</f>
        <v>-7.4900000000000004E-16</v>
      </c>
      <c r="CD13">
        <f>VLOOKUP(BU13,[4]result_all!$C:$S,10,FALSE)</f>
        <v>108.5219319</v>
      </c>
      <c r="CE13">
        <f>VLOOKUP(BU13,[4]result_all!$C:$S,11,FALSE)</f>
        <v>60.858420479999999</v>
      </c>
      <c r="CF13">
        <f>VLOOKUP(BU13,[4]result_all!$C:$S,12,FALSE)</f>
        <v>4.3038153560000003</v>
      </c>
      <c r="CG13">
        <f>VLOOKUP(BU13,[4]result_all!$C:$S,13,FALSE)</f>
        <v>43.994082839999997</v>
      </c>
      <c r="CH13">
        <f>VLOOKUP(BU13,[4]result_all!$C:$S,14,FALSE)</f>
        <v>1.4885483E-2</v>
      </c>
      <c r="CI13">
        <f>VLOOKUP(BU13,[4]result_all!$C:$S,15,FALSE)</f>
        <v>1.1619569E-2</v>
      </c>
      <c r="CJ13">
        <f>VLOOKUP(BU13,[4]result_all!$C:$S,16,FALSE)</f>
        <v>1.4367134E-2</v>
      </c>
      <c r="CK13">
        <f>VLOOKUP(BU13,[4]result_all!$C:$S,17,FALSE)</f>
        <v>1.2810701470000001</v>
      </c>
      <c r="CL13" s="27" t="s">
        <v>46</v>
      </c>
      <c r="CM13">
        <f>VLOOKUP(CL13, [2]Tabelle1!$E:$M, 2, FALSE)</f>
        <v>2.8323829173413699</v>
      </c>
      <c r="CN13">
        <f>VLOOKUP(CL13, [2]Tabelle1!$E:$M, 3, FALSE)</f>
        <v>1.78401020921489</v>
      </c>
      <c r="CO13">
        <f>VLOOKUP(CL13, [2]Tabelle1!$E:$M, 4, FALSE)</f>
        <v>2.51741854847001</v>
      </c>
      <c r="CP13">
        <f>VLOOKUP(CL13, [2]Tabelle1!$E:$M, 5, FALSE)</f>
        <v>0.70265525739461498</v>
      </c>
      <c r="CQ13">
        <f>VLOOKUP(CL13, [2]Tabelle1!$E:$M, 6, FALSE)</f>
        <v>5.77417609030886E-2</v>
      </c>
      <c r="CR13" s="63">
        <f>VLOOKUP(CL13, [2]Tabelle1!$E:$O, 7, FALSE)</f>
        <v>0.35879250566769005</v>
      </c>
      <c r="CS13" s="63">
        <f>VLOOKUP(CL13, [2]Tabelle1!$E:$O, 8, FALSE)</f>
        <v>0.22598974495361432</v>
      </c>
      <c r="CT13" s="63">
        <f>VLOOKUP(CL13, [2]Tabelle1!$E:$O, 9, FALSE)</f>
        <v>0.31889434980341436</v>
      </c>
      <c r="CU13" s="63">
        <f>VLOOKUP(CL13, [2]Tabelle1!$E:$O, 10, FALSE)</f>
        <v>8.9008953866248949E-2</v>
      </c>
      <c r="CV13" s="63">
        <f>VLOOKUP(CL13, [2]Tabelle1!$E:$O, 11, FALSE)</f>
        <v>7.3144457090322463E-3</v>
      </c>
      <c r="CW13" s="19" t="s">
        <v>173</v>
      </c>
      <c r="CX13">
        <f>VLOOKUP(CW13, [2]Tabelle1!$E:$M, 2, FALSE)</f>
        <v>1.68514069513761</v>
      </c>
      <c r="CY13">
        <f>VLOOKUP(CW13, [2]Tabelle1!$E:$M, 3, FALSE)</f>
        <v>1.00460651660809</v>
      </c>
      <c r="CZ13">
        <f>VLOOKUP(CW13, [2]Tabelle1!$E:$M, 4, FALSE)</f>
        <v>1.0426333615198</v>
      </c>
      <c r="DA13">
        <f>VLOOKUP(CW13, [2]Tabelle1!$E:$M, 5, FALSE)</f>
        <v>0.40468420118256598</v>
      </c>
      <c r="DB13">
        <f>VLOOKUP(CW13, [2]Tabelle1!$E:$M, 6, FALSE)</f>
        <v>0</v>
      </c>
      <c r="DC13" s="63">
        <f>VLOOKUP(CW13, [2]Tabelle1!$E:$O, 7, FALSE)</f>
        <v>0.40732760713480198</v>
      </c>
      <c r="DD13" s="63">
        <f>VLOOKUP(CW13, [2]Tabelle1!$E:$O, 8, FALSE)</f>
        <v>0.24283074386770181</v>
      </c>
      <c r="DE13" s="63">
        <f>VLOOKUP(CW13, [2]Tabelle1!$E:$O, 9, FALSE)</f>
        <v>0.25202248897804597</v>
      </c>
      <c r="DF13" s="63">
        <f>VLOOKUP(CW13, [2]Tabelle1!$E:$O, 10, FALSE)</f>
        <v>9.7819160019450194E-2</v>
      </c>
      <c r="DG13" s="63">
        <f>VLOOKUP(CW13, [2]Tabelle1!$E:$O, 11, FALSE)</f>
        <v>0</v>
      </c>
      <c r="DH13" s="18">
        <v>6499</v>
      </c>
      <c r="DI13" s="73">
        <v>2024</v>
      </c>
      <c r="DJ13">
        <v>7</v>
      </c>
      <c r="DK13">
        <v>28</v>
      </c>
      <c r="DL13">
        <v>14</v>
      </c>
      <c r="DM13">
        <v>13.30000019073486</v>
      </c>
      <c r="DN13">
        <v>13.60000038146973</v>
      </c>
      <c r="DO13">
        <v>12.89999961853027</v>
      </c>
      <c r="DP13">
        <v>10.69999980926514</v>
      </c>
      <c r="DQ13">
        <v>84</v>
      </c>
      <c r="DR13">
        <v>102</v>
      </c>
      <c r="DS13" t="s">
        <v>78</v>
      </c>
      <c r="DT13">
        <v>2.5999999046325679</v>
      </c>
      <c r="DU13">
        <v>3.0999999046325679</v>
      </c>
      <c r="DV13">
        <v>5.1999998092651367</v>
      </c>
      <c r="DW13">
        <v>1005.5</v>
      </c>
      <c r="DX13" s="71">
        <v>0</v>
      </c>
    </row>
    <row r="14" spans="1:128" x14ac:dyDescent="0.35">
      <c r="A14" t="s">
        <v>161</v>
      </c>
      <c r="B14" s="1">
        <v>1</v>
      </c>
      <c r="C14" s="3" t="s">
        <v>47</v>
      </c>
      <c r="D14">
        <v>4</v>
      </c>
      <c r="E14" s="1" t="s">
        <v>75</v>
      </c>
      <c r="F14" s="1" t="str">
        <f t="shared" si="5"/>
        <v>A</v>
      </c>
      <c r="G14" s="1">
        <v>28</v>
      </c>
      <c r="H14" s="14">
        <v>45501</v>
      </c>
      <c r="I14" s="14"/>
      <c r="J14">
        <v>1270</v>
      </c>
      <c r="K14">
        <f>VLOOKUP(C14,[2]TOC_240828_Sophi!$C:$I,7,FALSE)</f>
        <v>0.17119999999999999</v>
      </c>
      <c r="L14">
        <f t="shared" si="7"/>
        <v>0.12567999999999999</v>
      </c>
      <c r="M14" s="16" t="str">
        <f t="shared" si="4"/>
        <v>F6_S4_1_BDOC_VM_A</v>
      </c>
      <c r="N14">
        <f>VLOOKUP(M14,[2]TOC_240828_Sophi!$C:$I,7,FALSE)</f>
        <v>0.17469999999999999</v>
      </c>
      <c r="O14">
        <f t="shared" si="9"/>
        <v>0.1583</v>
      </c>
      <c r="P14">
        <f t="shared" si="8"/>
        <v>-3.262000000000001E-2</v>
      </c>
      <c r="Q14" s="3">
        <f t="shared" si="6"/>
        <v>-25.954805856142599</v>
      </c>
      <c r="R14" s="40">
        <f>VLOOKUP(C14,[2]TOC_240828_Sophi!$C:$N,12,FALSE)</f>
        <v>45533</v>
      </c>
      <c r="S14" s="40">
        <f>VLOOKUP(M14,[2]TOC_240828_Sophi!$C:$N,12,FALSE)</f>
        <v>45533</v>
      </c>
      <c r="T14">
        <v>-107.41</v>
      </c>
      <c r="V14" s="6">
        <v>45501</v>
      </c>
      <c r="W14" s="7">
        <v>0.48275462962962962</v>
      </c>
      <c r="X14">
        <v>0</v>
      </c>
      <c r="Y14" t="s">
        <v>64</v>
      </c>
      <c r="Z14">
        <v>1.06</v>
      </c>
      <c r="AA14">
        <v>3.97</v>
      </c>
      <c r="AB14">
        <v>9231.9</v>
      </c>
      <c r="AC14">
        <f t="shared" si="0"/>
        <v>9.2318999999999996</v>
      </c>
      <c r="AD14">
        <v>-0.22500000000000001</v>
      </c>
      <c r="AE14">
        <v>-0.54</v>
      </c>
      <c r="AF14">
        <v>-0.86</v>
      </c>
      <c r="AG14">
        <v>17022.7</v>
      </c>
      <c r="AH14">
        <v>108.1</v>
      </c>
      <c r="AI14">
        <v>108.1</v>
      </c>
      <c r="AJ14">
        <v>14.29</v>
      </c>
      <c r="AK14">
        <v>347.1</v>
      </c>
      <c r="AL14">
        <v>-0.32300000000000001</v>
      </c>
      <c r="AM14">
        <v>9.67</v>
      </c>
      <c r="AN14">
        <f t="shared" si="1"/>
        <v>9.6699999999999998E-3</v>
      </c>
      <c r="AO14">
        <v>16906.400000000001</v>
      </c>
      <c r="AP14">
        <f t="shared" si="2"/>
        <v>16.906400000000001</v>
      </c>
      <c r="AQ14">
        <v>1.53</v>
      </c>
      <c r="AR14">
        <v>1.55</v>
      </c>
      <c r="AS14">
        <v>10989</v>
      </c>
      <c r="AT14">
        <f t="shared" si="3"/>
        <v>10.989000000000001</v>
      </c>
      <c r="AU14">
        <v>326.25</v>
      </c>
      <c r="AV14">
        <v>0</v>
      </c>
      <c r="AX14">
        <v>7.18</v>
      </c>
      <c r="AY14">
        <v>-52.2</v>
      </c>
      <c r="AZ14" s="9">
        <v>1.2330000000000001</v>
      </c>
      <c r="BA14">
        <v>-0.22900000000000001</v>
      </c>
      <c r="BB14" s="3">
        <v>4.63</v>
      </c>
      <c r="BD14" s="23" t="s">
        <v>47</v>
      </c>
      <c r="BE14">
        <f>VLOOKUP(BD14,[4]result_all!$C:$S,2,FALSE)</f>
        <v>4.3981605320000003</v>
      </c>
      <c r="BF14">
        <f>VLOOKUP(BD14,[4]result_all!$C:$S,3,FALSE)</f>
        <v>1.072997985</v>
      </c>
      <c r="BG14">
        <f>VLOOKUP(BD14,[4]result_all!$C:$S,4,FALSE)</f>
        <v>0.32311580099999998</v>
      </c>
      <c r="BH14">
        <f>VLOOKUP(BD14,[4]result_all!$C:$S,5,FALSE)</f>
        <v>0.10640103400000001</v>
      </c>
      <c r="BI14">
        <f>VLOOKUP(BD14,[4]result_all!$C:$S,6,FALSE)</f>
        <v>0.17403276500000001</v>
      </c>
      <c r="BJ14">
        <f>VLOOKUP(BD14,[4]result_all!$C:$S,7,FALSE)</f>
        <v>0.14454992999999999</v>
      </c>
      <c r="BK14">
        <f>VLOOKUP(BD14,[4]result_all!$C:$S,8,FALSE)</f>
        <v>2.3788714500000001</v>
      </c>
      <c r="BL14">
        <f>VLOOKUP(BD14,[4]result_all!$C:$S,9,FALSE)</f>
        <v>8.1438099999999998E-4</v>
      </c>
      <c r="BM14">
        <f>VLOOKUP(BD14,[4]result_all!$C:$S,10,FALSE)</f>
        <v>169.9866998</v>
      </c>
      <c r="BN14">
        <f>VLOOKUP(BD14,[4]result_all!$C:$S,11,FALSE)</f>
        <v>100.44862999999999</v>
      </c>
      <c r="BO14">
        <f>VLOOKUP(BD14,[4]result_all!$C:$S,12,FALSE)</f>
        <v>3.7586849080000002</v>
      </c>
      <c r="BP14">
        <f>VLOOKUP(BD14,[4]result_all!$C:$S,13,FALSE)</f>
        <v>37.132352939999997</v>
      </c>
      <c r="BQ14">
        <f>VLOOKUP(BD14,[4]result_all!$C:$S,14,FALSE)</f>
        <v>1.3479527E-2</v>
      </c>
      <c r="BR14">
        <f>VLOOKUP(BD14,[4]result_all!$C:$S,15,FALSE)</f>
        <v>1.0365024E-2</v>
      </c>
      <c r="BS14">
        <f>VLOOKUP(BD14,[4]result_all!$C:$S,16,FALSE)</f>
        <v>1.2868945E-2</v>
      </c>
      <c r="BT14">
        <f>VLOOKUP(BD14,[4]result_all!$C:$S,17,FALSE)</f>
        <v>1.300481993</v>
      </c>
      <c r="BU14" s="20" t="s">
        <v>174</v>
      </c>
      <c r="BV14">
        <f>VLOOKUP(BU14,[4]result_all!$C:$S,2,FALSE)</f>
        <v>14.083036999999999</v>
      </c>
      <c r="BW14">
        <f>VLOOKUP(BU14,[4]result_all!$C:$S,3,FALSE)</f>
        <v>0.57500594699999996</v>
      </c>
      <c r="BX14">
        <f>VLOOKUP(BU14,[4]result_all!$C:$S,4,FALSE)</f>
        <v>0.26463476699999999</v>
      </c>
      <c r="BY14">
        <f>VLOOKUP(BU14,[4]result_all!$C:$S,5,FALSE)</f>
        <v>5.8122834999999998E-2</v>
      </c>
      <c r="BZ14">
        <f>VLOOKUP(BU14,[4]result_all!$C:$S,6,FALSE)</f>
        <v>9.6857823999999995E-2</v>
      </c>
      <c r="CA14">
        <f>VLOOKUP(BU14,[4]result_all!$C:$S,7,FALSE)</f>
        <v>9.7125251999999995E-2</v>
      </c>
      <c r="CB14">
        <f>VLOOKUP(BU14,[4]result_all!$C:$S,8,FALSE)</f>
        <v>2.16611223</v>
      </c>
      <c r="CC14" t="str">
        <f>VLOOKUP(BU14,[4]result_all!$C:$S,9,FALSE)</f>
        <v>1.75E-16</v>
      </c>
      <c r="CD14">
        <f>VLOOKUP(BU14,[4]result_all!$C:$S,10,FALSE)</f>
        <v>108.9901242</v>
      </c>
      <c r="CE14">
        <f>VLOOKUP(BU14,[4]result_all!$C:$S,11,FALSE)</f>
        <v>61.349638630000001</v>
      </c>
      <c r="CF14">
        <f>VLOOKUP(BU14,[4]result_all!$C:$S,12,FALSE)</f>
        <v>4.3139475259999998</v>
      </c>
      <c r="CG14">
        <f>VLOOKUP(BU14,[4]result_all!$C:$S,13,FALSE)</f>
        <v>77.923913040000002</v>
      </c>
      <c r="CH14">
        <f>VLOOKUP(BU14,[4]result_all!$C:$S,14,FALSE)</f>
        <v>1.4794689E-2</v>
      </c>
      <c r="CI14">
        <f>VLOOKUP(BU14,[4]result_all!$C:$S,15,FALSE)</f>
        <v>1.1718427999999999E-2</v>
      </c>
      <c r="CJ14">
        <f>VLOOKUP(BU14,[4]result_all!$C:$S,16,FALSE)</f>
        <v>1.4541863E-2</v>
      </c>
      <c r="CK14">
        <f>VLOOKUP(BU14,[4]result_all!$C:$S,17,FALSE)</f>
        <v>1.2625148070000001</v>
      </c>
      <c r="CL14" s="27" t="s">
        <v>47</v>
      </c>
      <c r="CM14">
        <f>VLOOKUP(CL14, [2]Tabelle1!$E:$M, 2, FALSE)</f>
        <v>2.7575829903459401</v>
      </c>
      <c r="CN14">
        <f>VLOOKUP(CL14, [2]Tabelle1!$E:$M, 3, FALSE)</f>
        <v>1.85014372683065</v>
      </c>
      <c r="CO14">
        <f>VLOOKUP(CL14, [2]Tabelle1!$E:$M, 4, FALSE)</f>
        <v>2.6230143455236599</v>
      </c>
      <c r="CP14">
        <f>VLOOKUP(CL14, [2]Tabelle1!$E:$M, 5, FALSE)</f>
        <v>0.69850406706444201</v>
      </c>
      <c r="CQ14">
        <f>VLOOKUP(CL14, [2]Tabelle1!$E:$M, 6, FALSE)</f>
        <v>5.4156608008559697E-2</v>
      </c>
      <c r="CR14" s="63">
        <f>VLOOKUP(CL14, [2]Tabelle1!$E:$O, 7, FALSE)</f>
        <v>0.34541453391960852</v>
      </c>
      <c r="CS14" s="63">
        <f>VLOOKUP(CL14, [2]Tabelle1!$E:$O, 8, FALSE)</f>
        <v>0.23174879426106601</v>
      </c>
      <c r="CT14" s="63">
        <f>VLOOKUP(CL14, [2]Tabelle1!$E:$O, 9, FALSE)</f>
        <v>0.32855848066782584</v>
      </c>
      <c r="CU14" s="63">
        <f>VLOOKUP(CL14, [2]Tabelle1!$E:$O, 10, FALSE)</f>
        <v>8.7494540548985367E-2</v>
      </c>
      <c r="CV14" s="63">
        <f>VLOOKUP(CL14, [2]Tabelle1!$E:$O, 11, FALSE)</f>
        <v>6.7836506025143592E-3</v>
      </c>
      <c r="CW14" s="19" t="s">
        <v>174</v>
      </c>
      <c r="CX14">
        <f>VLOOKUP(CW14, [2]Tabelle1!$E:$M, 2, FALSE)</f>
        <v>1.61743758783781</v>
      </c>
      <c r="CY14">
        <f>VLOOKUP(CW14, [2]Tabelle1!$E:$M, 3, FALSE)</f>
        <v>1.0754843631830699</v>
      </c>
      <c r="CZ14">
        <f>VLOOKUP(CW14, [2]Tabelle1!$E:$M, 4, FALSE)</f>
        <v>1.4036304949187199</v>
      </c>
      <c r="DA14">
        <f>VLOOKUP(CW14, [2]Tabelle1!$E:$M, 5, FALSE)</f>
        <v>0.42287580925196</v>
      </c>
      <c r="DB14">
        <f>VLOOKUP(CW14, [2]Tabelle1!$E:$M, 6, FALSE)</f>
        <v>0</v>
      </c>
      <c r="DC14" s="63">
        <f>VLOOKUP(CW14, [2]Tabelle1!$E:$O, 7, FALSE)</f>
        <v>0.35788544402266509</v>
      </c>
      <c r="DD14" s="63">
        <f>VLOOKUP(CW14, [2]Tabelle1!$E:$O, 8, FALSE)</f>
        <v>0.23796911964420256</v>
      </c>
      <c r="DE14" s="63">
        <f>VLOOKUP(CW14, [2]Tabelle1!$E:$O, 9, FALSE)</f>
        <v>0.31057700568790769</v>
      </c>
      <c r="DF14" s="63">
        <f>VLOOKUP(CW14, [2]Tabelle1!$E:$O, 10, FALSE)</f>
        <v>9.3568430645224618E-2</v>
      </c>
      <c r="DG14" s="63">
        <f>VLOOKUP(CW14, [2]Tabelle1!$E:$O, 11, FALSE)</f>
        <v>0</v>
      </c>
      <c r="DH14" s="18">
        <v>6499</v>
      </c>
      <c r="DI14" s="73">
        <v>2024</v>
      </c>
      <c r="DJ14">
        <v>7</v>
      </c>
      <c r="DK14">
        <v>28</v>
      </c>
      <c r="DL14">
        <v>12</v>
      </c>
      <c r="DM14">
        <v>12.89999961853027</v>
      </c>
      <c r="DN14">
        <v>12.89999961853027</v>
      </c>
      <c r="DO14">
        <v>11.69999980926514</v>
      </c>
      <c r="DP14">
        <v>10.10000038146973</v>
      </c>
      <c r="DQ14">
        <v>83</v>
      </c>
      <c r="DR14">
        <v>98</v>
      </c>
      <c r="DS14" t="s">
        <v>80</v>
      </c>
      <c r="DT14">
        <v>2.0999999046325679</v>
      </c>
      <c r="DU14">
        <v>2.2000000476837158</v>
      </c>
      <c r="DV14">
        <v>3.2000000476837158</v>
      </c>
      <c r="DW14">
        <v>1006.200012207031</v>
      </c>
      <c r="DX14" s="71">
        <v>0</v>
      </c>
    </row>
    <row r="15" spans="1:128" x14ac:dyDescent="0.35">
      <c r="A15" t="s">
        <v>161</v>
      </c>
      <c r="B15" s="1">
        <v>1</v>
      </c>
      <c r="C15" s="3" t="s">
        <v>48</v>
      </c>
      <c r="D15">
        <v>4</v>
      </c>
      <c r="E15" s="1" t="s">
        <v>75</v>
      </c>
      <c r="F15" s="1" t="str">
        <f t="shared" si="5"/>
        <v>B</v>
      </c>
      <c r="G15" s="1">
        <v>28</v>
      </c>
      <c r="H15" s="14">
        <v>45501</v>
      </c>
      <c r="I15" s="14"/>
      <c r="J15">
        <v>1270</v>
      </c>
      <c r="K15">
        <f>VLOOKUP(C15,[2]TOC_240828_Sophi!$C:$I,7,FALSE)</f>
        <v>8.0159999999999995E-2</v>
      </c>
      <c r="M15" s="16" t="str">
        <f t="shared" si="4"/>
        <v>F6_S4_1_BDOC_VM_B</v>
      </c>
      <c r="N15">
        <f>VLOOKUP(M15,[2]TOC_240828_Sophi!$C:$I,7,FALSE)</f>
        <v>0.1419</v>
      </c>
      <c r="R15" s="40">
        <f>VLOOKUP(C15,[2]TOC_240828_Sophi!$C:$N,12,FALSE)</f>
        <v>45533</v>
      </c>
      <c r="S15" s="40">
        <f>VLOOKUP(M15,[2]TOC_240828_Sophi!$C:$N,12,FALSE)</f>
        <v>45533</v>
      </c>
      <c r="V15" s="6">
        <v>45501</v>
      </c>
      <c r="W15" s="7">
        <v>0.48275462962962962</v>
      </c>
      <c r="X15">
        <v>0</v>
      </c>
      <c r="Y15" t="s">
        <v>64</v>
      </c>
      <c r="Z15">
        <v>1.06</v>
      </c>
      <c r="AA15">
        <v>3.97</v>
      </c>
      <c r="AB15">
        <v>9231.9</v>
      </c>
      <c r="AC15">
        <f t="shared" si="0"/>
        <v>9.2318999999999996</v>
      </c>
      <c r="AD15">
        <v>-0.22500000000000001</v>
      </c>
      <c r="AE15">
        <v>-0.54</v>
      </c>
      <c r="AF15">
        <v>-0.86</v>
      </c>
      <c r="AG15">
        <v>17022.7</v>
      </c>
      <c r="AH15">
        <v>108.1</v>
      </c>
      <c r="AI15">
        <v>108.1</v>
      </c>
      <c r="AJ15">
        <v>14.29</v>
      </c>
      <c r="AK15">
        <v>347.1</v>
      </c>
      <c r="AL15">
        <v>-0.32300000000000001</v>
      </c>
      <c r="AM15">
        <v>9.67</v>
      </c>
      <c r="AN15">
        <f t="shared" si="1"/>
        <v>9.6699999999999998E-3</v>
      </c>
      <c r="AO15">
        <v>16906.400000000001</v>
      </c>
      <c r="AP15">
        <f t="shared" si="2"/>
        <v>16.906400000000001</v>
      </c>
      <c r="AQ15">
        <v>1.53</v>
      </c>
      <c r="AR15">
        <v>1.55</v>
      </c>
      <c r="AS15">
        <v>10989</v>
      </c>
      <c r="AT15">
        <f t="shared" si="3"/>
        <v>10.989000000000001</v>
      </c>
      <c r="AU15">
        <v>326.25</v>
      </c>
      <c r="AV15">
        <v>0</v>
      </c>
      <c r="AX15">
        <v>7.18</v>
      </c>
      <c r="AY15">
        <v>-52.2</v>
      </c>
      <c r="AZ15" s="9">
        <v>1.2330000000000001</v>
      </c>
      <c r="BA15">
        <v>-0.22900000000000001</v>
      </c>
      <c r="BB15" s="3">
        <v>4.63</v>
      </c>
      <c r="BD15" s="23" t="s">
        <v>48</v>
      </c>
      <c r="BE15">
        <f>VLOOKUP(BD15,[4]result_all!$C:$S,2,FALSE)</f>
        <v>3.329608168</v>
      </c>
      <c r="BF15">
        <f>VLOOKUP(BD15,[4]result_all!$C:$S,3,FALSE)</f>
        <v>1.1053422820000001</v>
      </c>
      <c r="BG15">
        <f>VLOOKUP(BD15,[4]result_all!$C:$S,4,FALSE)</f>
        <v>0.222813397</v>
      </c>
      <c r="BH15">
        <f>VLOOKUP(BD15,[4]result_all!$C:$S,5,FALSE)</f>
        <v>9.7254340999999994E-2</v>
      </c>
      <c r="BI15">
        <f>VLOOKUP(BD15,[4]result_all!$C:$S,6,FALSE)</f>
        <v>0.14366193199999999</v>
      </c>
      <c r="BJ15">
        <f>VLOOKUP(BD15,[4]result_all!$C:$S,7,FALSE)</f>
        <v>0.14460121200000001</v>
      </c>
      <c r="BK15">
        <f>VLOOKUP(BD15,[4]result_all!$C:$S,8,FALSE)</f>
        <v>1.55842083</v>
      </c>
      <c r="BL15">
        <f>VLOOKUP(BD15,[4]result_all!$C:$S,9,FALSE)</f>
        <v>2.1227669999999998E-3</v>
      </c>
      <c r="BM15">
        <f>VLOOKUP(BD15,[4]result_all!$C:$S,10,FALSE)</f>
        <v>160.22593190000001</v>
      </c>
      <c r="BN15">
        <f>VLOOKUP(BD15,[4]result_all!$C:$S,11,FALSE)</f>
        <v>92.000335629999995</v>
      </c>
      <c r="BO15">
        <f>VLOOKUP(BD15,[4]result_all!$C:$S,12,FALSE)</f>
        <v>4.0675838630000003</v>
      </c>
      <c r="BP15">
        <f>VLOOKUP(BD15,[4]result_all!$C:$S,13,FALSE)</f>
        <v>31.393316200000001</v>
      </c>
      <c r="BQ15">
        <f>VLOOKUP(BD15,[4]result_all!$C:$S,14,FALSE)</f>
        <v>1.4246132999999999E-2</v>
      </c>
      <c r="BR15">
        <f>VLOOKUP(BD15,[4]result_all!$C:$S,15,FALSE)</f>
        <v>1.1046887E-2</v>
      </c>
      <c r="BS15">
        <f>VLOOKUP(BD15,[4]result_all!$C:$S,16,FALSE)</f>
        <v>1.3721646000000001E-2</v>
      </c>
      <c r="BT15">
        <f>VLOOKUP(BD15,[4]result_all!$C:$S,17,FALSE)</f>
        <v>1.289606142</v>
      </c>
      <c r="BU15" s="20" t="s">
        <v>175</v>
      </c>
      <c r="BV15">
        <f>VLOOKUP(BU15,[4]result_all!$C:$S,2,FALSE)</f>
        <v>2.9974223129999999</v>
      </c>
      <c r="BW15">
        <f>VLOOKUP(BU15,[4]result_all!$C:$S,3,FALSE)</f>
        <v>0.92134380699999996</v>
      </c>
      <c r="BX15">
        <f>VLOOKUP(BU15,[4]result_all!$C:$S,4,FALSE)</f>
        <v>0.217896065</v>
      </c>
      <c r="BY15">
        <f>VLOOKUP(BU15,[4]result_all!$C:$S,5,FALSE)</f>
        <v>3.6871748000000003E-2</v>
      </c>
      <c r="BZ15">
        <f>VLOOKUP(BU15,[4]result_all!$C:$S,6,FALSE)</f>
        <v>0.12650243999999999</v>
      </c>
      <c r="CA15">
        <f>VLOOKUP(BU15,[4]result_all!$C:$S,7,FALSE)</f>
        <v>0.11268689699999999</v>
      </c>
      <c r="CB15">
        <f>VLOOKUP(BU15,[4]result_all!$C:$S,8,FALSE)</f>
        <v>1.595418373</v>
      </c>
      <c r="CC15">
        <f>VLOOKUP(BU15,[4]result_all!$C:$S,9,FALSE)</f>
        <v>1.1977489999999999E-3</v>
      </c>
      <c r="CD15">
        <f>VLOOKUP(BU15,[4]result_all!$C:$S,10,FALSE)</f>
        <v>147.4235588</v>
      </c>
      <c r="CE15">
        <f>VLOOKUP(BU15,[4]result_all!$C:$S,11,FALSE)</f>
        <v>83.734055139999995</v>
      </c>
      <c r="CF15">
        <f>VLOOKUP(BU15,[4]result_all!$C:$S,12,FALSE)</f>
        <v>4.1193701169999999</v>
      </c>
      <c r="CG15">
        <f>VLOOKUP(BU15,[4]result_all!$C:$S,13,FALSE)</f>
        <v>45.076045630000003</v>
      </c>
      <c r="CH15">
        <f>VLOOKUP(BU15,[4]result_all!$C:$S,14,FALSE)</f>
        <v>1.4571937E-2</v>
      </c>
      <c r="CI15">
        <f>VLOOKUP(BU15,[4]result_all!$C:$S,15,FALSE)</f>
        <v>1.076847E-2</v>
      </c>
      <c r="CJ15">
        <f>VLOOKUP(BU15,[4]result_all!$C:$S,16,FALSE)</f>
        <v>1.4094372000000001E-2</v>
      </c>
      <c r="CK15">
        <f>VLOOKUP(BU15,[4]result_all!$C:$S,17,FALSE)</f>
        <v>1.353204037</v>
      </c>
      <c r="CL15" s="27" t="s">
        <v>48</v>
      </c>
      <c r="CM15">
        <f>VLOOKUP(CL15, [2]Tabelle1!$E:$M, 2, FALSE)</f>
        <v>2.6360780549762799</v>
      </c>
      <c r="CN15">
        <f>VLOOKUP(CL15, [2]Tabelle1!$E:$M, 3, FALSE)</f>
        <v>1.74930069555852</v>
      </c>
      <c r="CO15">
        <f>VLOOKUP(CL15, [2]Tabelle1!$E:$M, 4, FALSE)</f>
        <v>2.4147522308001599</v>
      </c>
      <c r="CP15">
        <f>VLOOKUP(CL15, [2]Tabelle1!$E:$M, 5, FALSE)</f>
        <v>0.67980711731163801</v>
      </c>
      <c r="CQ15">
        <f>VLOOKUP(CL15, [2]Tabelle1!$E:$M, 6, FALSE)</f>
        <v>0</v>
      </c>
      <c r="CR15" s="63">
        <f>VLOOKUP(CL15, [2]Tabelle1!$E:$O, 7, FALSE)</f>
        <v>0.35241976874825287</v>
      </c>
      <c r="CS15" s="63">
        <f>VLOOKUP(CL15, [2]Tabelle1!$E:$O, 8, FALSE)</f>
        <v>0.23386566472723008</v>
      </c>
      <c r="CT15" s="63">
        <f>VLOOKUP(CL15, [2]Tabelle1!$E:$O, 9, FALSE)</f>
        <v>0.32283050995262641</v>
      </c>
      <c r="CU15" s="63">
        <f>VLOOKUP(CL15, [2]Tabelle1!$E:$O, 10, FALSE)</f>
        <v>9.088405657189072E-2</v>
      </c>
      <c r="CV15" s="63">
        <f>VLOOKUP(CL15, [2]Tabelle1!$E:$O, 11, FALSE)</f>
        <v>0</v>
      </c>
      <c r="CW15" s="19" t="s">
        <v>175</v>
      </c>
      <c r="CX15">
        <f>VLOOKUP(CW15, [2]Tabelle1!$E:$M, 2, FALSE)</f>
        <v>2.2950354266856001</v>
      </c>
      <c r="CY15">
        <f>VLOOKUP(CW15, [2]Tabelle1!$E:$M, 3, FALSE)</f>
        <v>1.48710482524236</v>
      </c>
      <c r="CZ15">
        <f>VLOOKUP(CW15, [2]Tabelle1!$E:$M, 4, FALSE)</f>
        <v>2.2593546911959401</v>
      </c>
      <c r="DA15">
        <f>VLOOKUP(CW15, [2]Tabelle1!$E:$M, 5, FALSE)</f>
        <v>0.56634050794021196</v>
      </c>
      <c r="DB15">
        <f>VLOOKUP(CW15, [2]Tabelle1!$E:$M, 6, FALSE)</f>
        <v>0</v>
      </c>
      <c r="DC15" s="63">
        <f>VLOOKUP(CW15, [2]Tabelle1!$E:$O, 7, FALSE)</f>
        <v>0.34732030536807817</v>
      </c>
      <c r="DD15" s="63">
        <f>VLOOKUP(CW15, [2]Tabelle1!$E:$O, 8, FALSE)</f>
        <v>0.22505173384771249</v>
      </c>
      <c r="DE15" s="63">
        <f>VLOOKUP(CW15, [2]Tabelle1!$E:$O, 9, FALSE)</f>
        <v>0.34192054386464754</v>
      </c>
      <c r="DF15" s="63">
        <f>VLOOKUP(CW15, [2]Tabelle1!$E:$O, 10, FALSE)</f>
        <v>8.5707416919561699E-2</v>
      </c>
      <c r="DG15" s="63">
        <f>VLOOKUP(CW15, [2]Tabelle1!$E:$O, 11, FALSE)</f>
        <v>0</v>
      </c>
      <c r="DH15" s="18">
        <v>6499</v>
      </c>
      <c r="DI15" s="73">
        <v>2024</v>
      </c>
      <c r="DJ15">
        <v>7</v>
      </c>
      <c r="DK15">
        <v>28</v>
      </c>
      <c r="DL15">
        <v>12</v>
      </c>
      <c r="DM15">
        <v>12.89999961853027</v>
      </c>
      <c r="DN15">
        <v>12.89999961853027</v>
      </c>
      <c r="DO15">
        <v>11.69999980926514</v>
      </c>
      <c r="DP15">
        <v>10.10000038146973</v>
      </c>
      <c r="DQ15">
        <v>83</v>
      </c>
      <c r="DR15">
        <v>98</v>
      </c>
      <c r="DS15" t="s">
        <v>80</v>
      </c>
      <c r="DT15">
        <v>2.0999999046325679</v>
      </c>
      <c r="DU15">
        <v>2.2000000476837158</v>
      </c>
      <c r="DV15">
        <v>3.2000000476837158</v>
      </c>
      <c r="DW15">
        <v>1006.200012207031</v>
      </c>
      <c r="DX15" s="71">
        <v>0</v>
      </c>
    </row>
    <row r="16" spans="1:128" x14ac:dyDescent="0.35">
      <c r="A16" t="s">
        <v>161</v>
      </c>
      <c r="B16" s="1">
        <v>1</v>
      </c>
      <c r="C16" s="3" t="s">
        <v>49</v>
      </c>
      <c r="D16">
        <v>4</v>
      </c>
      <c r="E16" s="1" t="s">
        <v>76</v>
      </c>
      <c r="F16" s="1" t="str">
        <f t="shared" si="5"/>
        <v>A</v>
      </c>
      <c r="G16" s="1">
        <v>27</v>
      </c>
      <c r="H16" s="14">
        <v>45500</v>
      </c>
      <c r="I16" s="14"/>
      <c r="J16">
        <v>1270</v>
      </c>
      <c r="K16">
        <f>VLOOKUP(C16,[2]TOC_240828_Sophi!$C:$I,7,FALSE)</f>
        <v>0.12189999999999999</v>
      </c>
      <c r="L16">
        <f t="shared" si="7"/>
        <v>0.12409999999999999</v>
      </c>
      <c r="M16" s="16" t="str">
        <f t="shared" si="4"/>
        <v>F6_S4_1_BDOC_NM_A</v>
      </c>
      <c r="N16">
        <f>VLOOKUP(M16,[2]TOC_240828_Sophi!$C:$I,7,FALSE)</f>
        <v>0.18060000000000001</v>
      </c>
      <c r="O16">
        <f t="shared" si="9"/>
        <v>0.16410000000000002</v>
      </c>
      <c r="P16">
        <f t="shared" si="8"/>
        <v>-4.0000000000000036E-2</v>
      </c>
      <c r="Q16" s="3">
        <f t="shared" si="6"/>
        <v>-32.232070910556047</v>
      </c>
      <c r="R16" s="40">
        <f>VLOOKUP(C16,[2]TOC_240828_Sophi!$C:$N,12,FALSE)</f>
        <v>45537</v>
      </c>
      <c r="S16" s="40">
        <f>VLOOKUP(M16,[2]TOC_240828_Sophi!$C:$N,12,FALSE)</f>
        <v>45533</v>
      </c>
      <c r="V16" s="6">
        <v>45500</v>
      </c>
      <c r="W16" s="7">
        <v>0.58981481481481479</v>
      </c>
      <c r="X16">
        <v>0</v>
      </c>
      <c r="Y16" t="s">
        <v>64</v>
      </c>
      <c r="Z16">
        <v>1.1499999999999999</v>
      </c>
      <c r="AA16">
        <v>4.32</v>
      </c>
      <c r="AB16">
        <v>9767.7000000000007</v>
      </c>
      <c r="AC16">
        <f t="shared" si="0"/>
        <v>9.7677000000000014</v>
      </c>
      <c r="AD16">
        <v>-0.214</v>
      </c>
      <c r="AE16">
        <v>-0.64</v>
      </c>
      <c r="AF16">
        <v>-0.89</v>
      </c>
      <c r="AG16">
        <v>17803</v>
      </c>
      <c r="AH16">
        <v>107.9</v>
      </c>
      <c r="AI16">
        <v>107.9</v>
      </c>
      <c r="AJ16">
        <v>14.07</v>
      </c>
      <c r="AK16">
        <v>328.8</v>
      </c>
      <c r="AL16">
        <v>-0.307</v>
      </c>
      <c r="AM16">
        <v>10.16</v>
      </c>
      <c r="AN16">
        <f t="shared" si="1"/>
        <v>1.0160000000000001E-2</v>
      </c>
      <c r="AO16">
        <v>17663.8</v>
      </c>
      <c r="AP16">
        <f t="shared" si="2"/>
        <v>17.663799999999998</v>
      </c>
      <c r="AQ16">
        <v>1.7</v>
      </c>
      <c r="AR16">
        <v>1.71</v>
      </c>
      <c r="AS16">
        <v>11481</v>
      </c>
      <c r="AT16">
        <f t="shared" si="3"/>
        <v>11.481</v>
      </c>
      <c r="AU16">
        <v>361.64</v>
      </c>
      <c r="AV16">
        <v>0</v>
      </c>
      <c r="AX16">
        <v>7.39</v>
      </c>
      <c r="AY16">
        <v>-62.9</v>
      </c>
      <c r="AZ16" s="9">
        <v>1.5960000000000001</v>
      </c>
      <c r="BA16">
        <v>-0.223</v>
      </c>
      <c r="BB16" s="3">
        <v>4.8499999999999996</v>
      </c>
      <c r="BD16" s="23" t="s">
        <v>49</v>
      </c>
      <c r="BE16">
        <f>VLOOKUP(BD16,[4]result_all!$C:$S,2,FALSE)</f>
        <v>5.0867450659999998</v>
      </c>
      <c r="BF16">
        <f>VLOOKUP(BD16,[4]result_all!$C:$S,3,FALSE)</f>
        <v>1.0377295179999999</v>
      </c>
      <c r="BG16">
        <f>VLOOKUP(BD16,[4]result_all!$C:$S,4,FALSE)</f>
        <v>0.36503667699999998</v>
      </c>
      <c r="BH16">
        <f>VLOOKUP(BD16,[4]result_all!$C:$S,5,FALSE)</f>
        <v>8.1756345999999994E-2</v>
      </c>
      <c r="BI16">
        <f>VLOOKUP(BD16,[4]result_all!$C:$S,6,FALSE)</f>
        <v>0.196306077</v>
      </c>
      <c r="BJ16">
        <f>VLOOKUP(BD16,[4]result_all!$C:$S,7,FALSE)</f>
        <v>0.116796415</v>
      </c>
      <c r="BK16">
        <f>VLOOKUP(BD16,[4]result_all!$C:$S,8,FALSE)</f>
        <v>1.771704832</v>
      </c>
      <c r="BL16" t="str">
        <f>VLOOKUP(BD16,[4]result_all!$C:$S,9,FALSE)</f>
        <v>5.38E-17</v>
      </c>
      <c r="BM16">
        <f>VLOOKUP(BD16,[4]result_all!$C:$S,10,FALSE)</f>
        <v>169.1632515</v>
      </c>
      <c r="BN16">
        <f>VLOOKUP(BD16,[4]result_all!$C:$S,11,FALSE)</f>
        <v>94.421339380000006</v>
      </c>
      <c r="BO16">
        <f>VLOOKUP(BD16,[4]result_all!$C:$S,12,FALSE)</f>
        <v>4.3799921690000003</v>
      </c>
      <c r="BP16">
        <f>VLOOKUP(BD16,[4]result_all!$C:$S,13,FALSE)</f>
        <v>39.195121950000001</v>
      </c>
      <c r="BQ16">
        <f>VLOOKUP(BD16,[4]result_all!$C:$S,14,FALSE)</f>
        <v>1.5048199999999999E-2</v>
      </c>
      <c r="BR16">
        <f>VLOOKUP(BD16,[4]result_all!$C:$S,15,FALSE)</f>
        <v>1.1653412E-2</v>
      </c>
      <c r="BS16">
        <f>VLOOKUP(BD16,[4]result_all!$C:$S,16,FALSE)</f>
        <v>1.4644116E-2</v>
      </c>
      <c r="BT16">
        <f>VLOOKUP(BD16,[4]result_all!$C:$S,17,FALSE)</f>
        <v>1.29131281</v>
      </c>
      <c r="BU16" s="20" t="s">
        <v>176</v>
      </c>
      <c r="BV16">
        <f>VLOOKUP(BU16,[4]result_all!$C:$S,2,FALSE)</f>
        <v>7.37799535</v>
      </c>
      <c r="BW16">
        <f>VLOOKUP(BU16,[4]result_all!$C:$S,3,FALSE)</f>
        <v>1.048254427</v>
      </c>
      <c r="BX16">
        <f>VLOOKUP(BU16,[4]result_all!$C:$S,4,FALSE)</f>
        <v>0.57938665099999997</v>
      </c>
      <c r="BY16">
        <f>VLOOKUP(BU16,[4]result_all!$C:$S,5,FALSE)</f>
        <v>8.9505562999999996E-2</v>
      </c>
      <c r="BZ16">
        <f>VLOOKUP(BU16,[4]result_all!$C:$S,6,FALSE)</f>
        <v>0.214966556</v>
      </c>
      <c r="CA16">
        <f>VLOOKUP(BU16,[4]result_all!$C:$S,7,FALSE)</f>
        <v>0.116887376</v>
      </c>
      <c r="CB16">
        <f>VLOOKUP(BU16,[4]result_all!$C:$S,8,FALSE)</f>
        <v>2.4529179160000001</v>
      </c>
      <c r="CC16" t="str">
        <f>VLOOKUP(BU16,[4]result_all!$C:$S,9,FALSE)</f>
        <v>5.49E-17</v>
      </c>
      <c r="CD16">
        <f>VLOOKUP(BU16,[4]result_all!$C:$S,10,FALSE)</f>
        <v>143.18351279999999</v>
      </c>
      <c r="CE16">
        <f>VLOOKUP(BU16,[4]result_all!$C:$S,11,FALSE)</f>
        <v>80.138732989999994</v>
      </c>
      <c r="CF16">
        <f>VLOOKUP(BU16,[4]result_all!$C:$S,12,FALSE)</f>
        <v>4.392976644</v>
      </c>
      <c r="CG16">
        <f>VLOOKUP(BU16,[4]result_all!$C:$S,13,FALSE)</f>
        <v>37.46443515</v>
      </c>
      <c r="CH16">
        <f>VLOOKUP(BU16,[4]result_all!$C:$S,14,FALSE)</f>
        <v>1.4959197E-2</v>
      </c>
      <c r="CI16">
        <f>VLOOKUP(BU16,[4]result_all!$C:$S,15,FALSE)</f>
        <v>1.1992048E-2</v>
      </c>
      <c r="CJ16">
        <f>VLOOKUP(BU16,[4]result_all!$C:$S,16,FALSE)</f>
        <v>1.4750845E-2</v>
      </c>
      <c r="CK16">
        <f>VLOOKUP(BU16,[4]result_all!$C:$S,17,FALSE)</f>
        <v>1.247426358</v>
      </c>
      <c r="CL16" s="27" t="s">
        <v>49</v>
      </c>
      <c r="CM16">
        <f>VLOOKUP(CL16, [2]Tabelle1!$E:$M, 2, FALSE)</f>
        <v>2.4976337319995898</v>
      </c>
      <c r="CN16">
        <f>VLOOKUP(CL16, [2]Tabelle1!$E:$M, 3, FALSE)</f>
        <v>1.6019945997770599</v>
      </c>
      <c r="CO16">
        <f>VLOOKUP(CL16, [2]Tabelle1!$E:$M, 4, FALSE)</f>
        <v>1.52284942741748</v>
      </c>
      <c r="CP16">
        <f>VLOOKUP(CL16, [2]Tabelle1!$E:$M, 5, FALSE)</f>
        <v>0.58080962306767603</v>
      </c>
      <c r="CQ16">
        <f>VLOOKUP(CL16, [2]Tabelle1!$E:$M, 6, FALSE)</f>
        <v>0.24451929824162799</v>
      </c>
      <c r="CR16" s="63">
        <f>VLOOKUP(CL16, [2]Tabelle1!$E:$O, 7, FALSE)</f>
        <v>0.38736175815441459</v>
      </c>
      <c r="CS16" s="63">
        <f>VLOOKUP(CL16, [2]Tabelle1!$E:$O, 8, FALSE)</f>
        <v>0.24845574303911649</v>
      </c>
      <c r="CT16" s="63">
        <f>VLOOKUP(CL16, [2]Tabelle1!$E:$O, 9, FALSE)</f>
        <v>0.23618099966027184</v>
      </c>
      <c r="CU16" s="63">
        <f>VLOOKUP(CL16, [2]Tabelle1!$E:$O, 10, FALSE)</f>
        <v>9.0078634774193853E-2</v>
      </c>
      <c r="CV16" s="63">
        <f>VLOOKUP(CL16, [2]Tabelle1!$E:$O, 11, FALSE)</f>
        <v>3.7922864372003214E-2</v>
      </c>
      <c r="CW16" s="19" t="s">
        <v>176</v>
      </c>
      <c r="CX16">
        <f>VLOOKUP(CW16, [2]Tabelle1!$E:$M, 2, FALSE)</f>
        <v>2.24596583982329</v>
      </c>
      <c r="CY16">
        <f>VLOOKUP(CW16, [2]Tabelle1!$E:$M, 3, FALSE)</f>
        <v>1.5466362374790901</v>
      </c>
      <c r="CZ16">
        <f>VLOOKUP(CW16, [2]Tabelle1!$E:$M, 4, FALSE)</f>
        <v>1.99637094277946</v>
      </c>
      <c r="DA16">
        <f>VLOOKUP(CW16, [2]Tabelle1!$E:$M, 5, FALSE)</f>
        <v>0.56017996648312696</v>
      </c>
      <c r="DB16">
        <f>VLOOKUP(CW16, [2]Tabelle1!$E:$M, 6, FALSE)</f>
        <v>0.42760346401497201</v>
      </c>
      <c r="DC16" s="63">
        <f>VLOOKUP(CW16, [2]Tabelle1!$E:$O, 7, FALSE)</f>
        <v>0.33142195033895389</v>
      </c>
      <c r="DD16" s="63">
        <f>VLOOKUP(CW16, [2]Tabelle1!$E:$O, 8, FALSE)</f>
        <v>0.22822662268565552</v>
      </c>
      <c r="DE16" s="63">
        <f>VLOOKUP(CW16, [2]Tabelle1!$E:$O, 9, FALSE)</f>
        <v>0.29459092374621421</v>
      </c>
      <c r="DF16" s="63">
        <f>VLOOKUP(CW16, [2]Tabelle1!$E:$O, 10, FALSE)</f>
        <v>8.2661959385479766E-2</v>
      </c>
      <c r="DG16" s="63">
        <f>VLOOKUP(CW16, [2]Tabelle1!$E:$O, 11, FALSE)</f>
        <v>6.3098543843696592E-2</v>
      </c>
      <c r="DH16" s="18">
        <v>6499</v>
      </c>
      <c r="DI16" s="73">
        <v>2024</v>
      </c>
      <c r="DJ16">
        <v>7</v>
      </c>
      <c r="DK16">
        <v>27</v>
      </c>
      <c r="DL16">
        <v>15</v>
      </c>
      <c r="DM16">
        <v>17.20000076293945</v>
      </c>
      <c r="DN16">
        <v>17.5</v>
      </c>
      <c r="DO16">
        <v>16.39999961853027</v>
      </c>
      <c r="DP16">
        <v>8.6000003814697266</v>
      </c>
      <c r="DQ16">
        <v>57</v>
      </c>
      <c r="DR16">
        <v>276</v>
      </c>
      <c r="DS16" t="s">
        <v>81</v>
      </c>
      <c r="DT16">
        <v>4.1999998092651367</v>
      </c>
      <c r="DU16">
        <v>5.3000001907348633</v>
      </c>
      <c r="DV16">
        <v>7.5</v>
      </c>
      <c r="DW16">
        <v>1000</v>
      </c>
      <c r="DX16" s="71">
        <v>0</v>
      </c>
    </row>
    <row r="17" spans="1:128" x14ac:dyDescent="0.35">
      <c r="A17" t="s">
        <v>161</v>
      </c>
      <c r="B17" s="1">
        <v>1</v>
      </c>
      <c r="C17" s="3" t="s">
        <v>50</v>
      </c>
      <c r="D17">
        <v>4</v>
      </c>
      <c r="E17" s="1" t="s">
        <v>76</v>
      </c>
      <c r="F17" s="1" t="str">
        <f t="shared" si="5"/>
        <v>B</v>
      </c>
      <c r="G17" s="1">
        <v>27</v>
      </c>
      <c r="H17" s="14">
        <v>45500</v>
      </c>
      <c r="I17" s="14"/>
      <c r="J17">
        <v>1270</v>
      </c>
      <c r="K17">
        <f>VLOOKUP(C17,[2]TOC_240828_Sophi!$C:$I,7,FALSE)</f>
        <v>0.1263</v>
      </c>
      <c r="M17" s="16" t="str">
        <f t="shared" si="4"/>
        <v>F6_S4_1_BDOC_NM_B</v>
      </c>
      <c r="N17">
        <f>VLOOKUP(M17,[2]TOC_240828_Sophi!$C:$I,7,FALSE)</f>
        <v>0.14760000000000001</v>
      </c>
      <c r="R17" s="40">
        <f>VLOOKUP(C17,[2]TOC_240828_Sophi!$C:$N,12,FALSE)</f>
        <v>45537</v>
      </c>
      <c r="S17" s="40">
        <f>VLOOKUP(M17,[2]TOC_240828_Sophi!$C:$N,12,FALSE)</f>
        <v>45537</v>
      </c>
      <c r="V17" s="6">
        <v>45500</v>
      </c>
      <c r="W17" s="7">
        <v>0.58981481481481479</v>
      </c>
      <c r="X17">
        <v>0</v>
      </c>
      <c r="Y17" t="s">
        <v>64</v>
      </c>
      <c r="Z17">
        <v>1.1499999999999999</v>
      </c>
      <c r="AA17">
        <v>4.32</v>
      </c>
      <c r="AB17">
        <v>9767.7000000000007</v>
      </c>
      <c r="AC17">
        <f t="shared" si="0"/>
        <v>9.7677000000000014</v>
      </c>
      <c r="AD17">
        <v>-0.214</v>
      </c>
      <c r="AE17">
        <v>-0.64</v>
      </c>
      <c r="AF17">
        <v>-0.89</v>
      </c>
      <c r="AG17">
        <v>17803</v>
      </c>
      <c r="AH17">
        <v>107.9</v>
      </c>
      <c r="AI17">
        <v>107.9</v>
      </c>
      <c r="AJ17">
        <v>14.07</v>
      </c>
      <c r="AK17">
        <v>328.8</v>
      </c>
      <c r="AL17">
        <v>-0.307</v>
      </c>
      <c r="AM17">
        <v>10.16</v>
      </c>
      <c r="AN17">
        <f t="shared" si="1"/>
        <v>1.0160000000000001E-2</v>
      </c>
      <c r="AO17">
        <v>17663.8</v>
      </c>
      <c r="AP17">
        <f t="shared" si="2"/>
        <v>17.663799999999998</v>
      </c>
      <c r="AQ17">
        <v>1.7</v>
      </c>
      <c r="AR17">
        <v>1.71</v>
      </c>
      <c r="AS17">
        <v>11481</v>
      </c>
      <c r="AT17">
        <f t="shared" si="3"/>
        <v>11.481</v>
      </c>
      <c r="AU17">
        <v>361.64</v>
      </c>
      <c r="AV17">
        <v>0</v>
      </c>
      <c r="AX17">
        <v>7.39</v>
      </c>
      <c r="AY17">
        <v>-62.9</v>
      </c>
      <c r="AZ17" s="9">
        <v>1.5960000000000001</v>
      </c>
      <c r="BA17">
        <v>-0.223</v>
      </c>
      <c r="BB17" s="3">
        <v>4.8499999999999996</v>
      </c>
      <c r="BD17" s="23" t="s">
        <v>50</v>
      </c>
      <c r="BE17">
        <f>VLOOKUP(BD17,[4]result_all!$C:$S,2,FALSE)</f>
        <v>3.9163499599999998</v>
      </c>
      <c r="BF17">
        <f>VLOOKUP(BD17,[4]result_all!$C:$S,3,FALSE)</f>
        <v>1.3258565819999999</v>
      </c>
      <c r="BG17">
        <f>VLOOKUP(BD17,[4]result_all!$C:$S,4,FALSE)</f>
        <v>0.450604962</v>
      </c>
      <c r="BH17">
        <f>VLOOKUP(BD17,[4]result_all!$C:$S,5,FALSE)</f>
        <v>0.22551803300000001</v>
      </c>
      <c r="BI17">
        <f>VLOOKUP(BD17,[4]result_all!$C:$S,6,FALSE)</f>
        <v>0.207423149</v>
      </c>
      <c r="BJ17">
        <f>VLOOKUP(BD17,[4]result_all!$C:$S,7,FALSE)</f>
        <v>0.15002647999999999</v>
      </c>
      <c r="BK17">
        <f>VLOOKUP(BD17,[4]result_all!$C:$S,8,FALSE)</f>
        <v>1.6369244940000001</v>
      </c>
      <c r="BL17">
        <f>VLOOKUP(BD17,[4]result_all!$C:$S,9,FALSE)</f>
        <v>1.7020594999999999E-2</v>
      </c>
      <c r="BM17">
        <f>VLOOKUP(BD17,[4]result_all!$C:$S,10,FALSE)</f>
        <v>182.42285219999999</v>
      </c>
      <c r="BN17">
        <f>VLOOKUP(BD17,[4]result_all!$C:$S,11,FALSE)</f>
        <v>105.33230330000001</v>
      </c>
      <c r="BO17">
        <f>VLOOKUP(BD17,[4]result_all!$C:$S,12,FALSE)</f>
        <v>3.9947497869999999</v>
      </c>
      <c r="BP17">
        <f>VLOOKUP(BD17,[4]result_all!$C:$S,13,FALSE)</f>
        <v>31.942477879999998</v>
      </c>
      <c r="BQ17">
        <f>VLOOKUP(BD17,[4]result_all!$C:$S,14,FALSE)</f>
        <v>1.4128297999999999E-2</v>
      </c>
      <c r="BR17">
        <f>VLOOKUP(BD17,[4]result_all!$C:$S,15,FALSE)</f>
        <v>1.0939829999999999E-2</v>
      </c>
      <c r="BS17">
        <f>VLOOKUP(BD17,[4]result_all!$C:$S,16,FALSE)</f>
        <v>1.3485326000000001E-2</v>
      </c>
      <c r="BT17">
        <f>VLOOKUP(BD17,[4]result_all!$C:$S,17,FALSE)</f>
        <v>1.2914549289999999</v>
      </c>
      <c r="BU17" s="20" t="s">
        <v>177</v>
      </c>
      <c r="BV17">
        <f>VLOOKUP(BU17,[4]result_all!$C:$S,2,FALSE)</f>
        <v>9.5100653689999994</v>
      </c>
      <c r="BW17">
        <f>VLOOKUP(BU17,[4]result_all!$C:$S,3,FALSE)</f>
        <v>0.73867424699999995</v>
      </c>
      <c r="BX17">
        <f>VLOOKUP(BU17,[4]result_all!$C:$S,4,FALSE)</f>
        <v>0.21887082299999999</v>
      </c>
      <c r="BY17">
        <f>VLOOKUP(BU17,[4]result_all!$C:$S,5,FALSE)</f>
        <v>3.9306556999999999E-2</v>
      </c>
      <c r="BZ17">
        <f>VLOOKUP(BU17,[4]result_all!$C:$S,6,FALSE)</f>
        <v>0.12419627900000001</v>
      </c>
      <c r="CA17">
        <f>VLOOKUP(BU17,[4]result_all!$C:$S,7,FALSE)</f>
        <v>0.101543045</v>
      </c>
      <c r="CB17">
        <f>VLOOKUP(BU17,[4]result_all!$C:$S,8,FALSE)</f>
        <v>1.988861633</v>
      </c>
      <c r="CC17">
        <f>VLOOKUP(BU17,[4]result_all!$C:$S,9,FALSE)</f>
        <v>-3.2500000000000001E-16</v>
      </c>
      <c r="CD17">
        <f>VLOOKUP(BU17,[4]result_all!$C:$S,10,FALSE)</f>
        <v>135.86348520000001</v>
      </c>
      <c r="CE17">
        <f>VLOOKUP(BU17,[4]result_all!$C:$S,11,FALSE)</f>
        <v>76.456789779999994</v>
      </c>
      <c r="CF17">
        <f>VLOOKUP(BU17,[4]result_all!$C:$S,12,FALSE)</f>
        <v>4.2812276699999998</v>
      </c>
      <c r="CG17">
        <f>VLOOKUP(BU17,[4]result_all!$C:$S,13,FALSE)</f>
        <v>81.530434779999993</v>
      </c>
      <c r="CH17">
        <f>VLOOKUP(BU17,[4]result_all!$C:$S,14,FALSE)</f>
        <v>1.4807058999999999E-2</v>
      </c>
      <c r="CI17">
        <f>VLOOKUP(BU17,[4]result_all!$C:$S,15,FALSE)</f>
        <v>1.1470098E-2</v>
      </c>
      <c r="CJ17">
        <f>VLOOKUP(BU17,[4]result_all!$C:$S,16,FALSE)</f>
        <v>1.4342436E-2</v>
      </c>
      <c r="CK17">
        <f>VLOOKUP(BU17,[4]result_all!$C:$S,17,FALSE)</f>
        <v>1.290926966</v>
      </c>
      <c r="CL17" s="27" t="s">
        <v>50</v>
      </c>
      <c r="CM17">
        <f>VLOOKUP(CL17, [2]Tabelle1!$E:$M, 2, FALSE)</f>
        <v>2.8238287970901101</v>
      </c>
      <c r="CN17">
        <f>VLOOKUP(CL17, [2]Tabelle1!$E:$M, 3, FALSE)</f>
        <v>1.9392479511897101</v>
      </c>
      <c r="CO17">
        <f>VLOOKUP(CL17, [2]Tabelle1!$E:$M, 4, FALSE)</f>
        <v>3.0079759793337999</v>
      </c>
      <c r="CP17">
        <f>VLOOKUP(CL17, [2]Tabelle1!$E:$M, 5, FALSE)</f>
        <v>0.735212085720653</v>
      </c>
      <c r="CQ17">
        <f>VLOOKUP(CL17, [2]Tabelle1!$E:$M, 6, FALSE)</f>
        <v>9.9767043299154798E-2</v>
      </c>
      <c r="CR17" s="63">
        <f>VLOOKUP(CL17, [2]Tabelle1!$E:$O, 7, FALSE)</f>
        <v>0.32812204789987343</v>
      </c>
      <c r="CS17" s="63">
        <f>VLOOKUP(CL17, [2]Tabelle1!$E:$O, 8, FALSE)</f>
        <v>0.2253359020156265</v>
      </c>
      <c r="CT17" s="63">
        <f>VLOOKUP(CL17, [2]Tabelle1!$E:$O, 9, FALSE)</f>
        <v>0.34951950323252495</v>
      </c>
      <c r="CU17" s="63">
        <f>VLOOKUP(CL17, [2]Tabelle1!$E:$O, 10, FALSE)</f>
        <v>8.5429858727975802E-2</v>
      </c>
      <c r="CV17" s="63">
        <f>VLOOKUP(CL17, [2]Tabelle1!$E:$O, 11, FALSE)</f>
        <v>1.1592688123999396E-2</v>
      </c>
      <c r="CW17" s="19" t="s">
        <v>177</v>
      </c>
      <c r="CX17">
        <f>VLOOKUP(CW17, [2]Tabelle1!$E:$M, 2, FALSE)</f>
        <v>1.83078256295671</v>
      </c>
      <c r="CY17">
        <f>VLOOKUP(CW17, [2]Tabelle1!$E:$M, 3, FALSE)</f>
        <v>1.2180390607209099</v>
      </c>
      <c r="CZ17">
        <f>VLOOKUP(CW17, [2]Tabelle1!$E:$M, 4, FALSE)</f>
        <v>1.4757754995971299</v>
      </c>
      <c r="DA17">
        <f>VLOOKUP(CW17, [2]Tabelle1!$E:$M, 5, FALSE)</f>
        <v>0.42923648937430398</v>
      </c>
      <c r="DB17">
        <f>VLOOKUP(CW17, [2]Tabelle1!$E:$M, 6, FALSE)</f>
        <v>3.1838977392428497E-2</v>
      </c>
      <c r="DC17" s="63">
        <f>VLOOKUP(CW17, [2]Tabelle1!$E:$O, 7, FALSE)</f>
        <v>0.36720874263054587</v>
      </c>
      <c r="DD17" s="63">
        <f>VLOOKUP(CW17, [2]Tabelle1!$E:$O, 8, FALSE)</f>
        <v>0.24430787195169093</v>
      </c>
      <c r="DE17" s="63">
        <f>VLOOKUP(CW17, [2]Tabelle1!$E:$O, 9, FALSE)</f>
        <v>0.29600329202220049</v>
      </c>
      <c r="DF17" s="63">
        <f>VLOOKUP(CW17, [2]Tabelle1!$E:$O, 10, FALSE)</f>
        <v>8.6093998677665373E-2</v>
      </c>
      <c r="DG17" s="63">
        <f>VLOOKUP(CW17, [2]Tabelle1!$E:$O, 11, FALSE)</f>
        <v>6.3860947178971455E-3</v>
      </c>
      <c r="DH17" s="18">
        <v>6499</v>
      </c>
      <c r="DI17" s="73">
        <v>2024</v>
      </c>
      <c r="DJ17">
        <v>7</v>
      </c>
      <c r="DK17">
        <v>27</v>
      </c>
      <c r="DL17">
        <v>15</v>
      </c>
      <c r="DM17">
        <v>17.20000076293945</v>
      </c>
      <c r="DN17">
        <v>17.5</v>
      </c>
      <c r="DO17">
        <v>16.39999961853027</v>
      </c>
      <c r="DP17">
        <v>8.6000003814697266</v>
      </c>
      <c r="DQ17">
        <v>57</v>
      </c>
      <c r="DR17">
        <v>276</v>
      </c>
      <c r="DS17" t="s">
        <v>81</v>
      </c>
      <c r="DT17">
        <v>4.1999998092651367</v>
      </c>
      <c r="DU17">
        <v>5.3000001907348633</v>
      </c>
      <c r="DV17">
        <v>7.5</v>
      </c>
      <c r="DW17">
        <v>1000</v>
      </c>
      <c r="DX17" s="71">
        <v>0</v>
      </c>
    </row>
    <row r="18" spans="1:128" x14ac:dyDescent="0.35">
      <c r="A18" t="s">
        <v>161</v>
      </c>
      <c r="B18" s="1">
        <v>1</v>
      </c>
      <c r="C18" s="3" t="s">
        <v>51</v>
      </c>
      <c r="D18">
        <v>5</v>
      </c>
      <c r="E18" s="1" t="s">
        <v>75</v>
      </c>
      <c r="F18" s="1" t="str">
        <f t="shared" si="5"/>
        <v>A</v>
      </c>
      <c r="G18" s="1">
        <v>28</v>
      </c>
      <c r="H18" s="14">
        <v>45501</v>
      </c>
      <c r="I18" s="14"/>
      <c r="J18">
        <v>1900</v>
      </c>
      <c r="K18">
        <f>VLOOKUP(C18,[2]TOC_240828_Sophi!$C:$I,7,FALSE)</f>
        <v>0.18310000000000001</v>
      </c>
      <c r="L18">
        <f t="shared" si="7"/>
        <v>0.17394999999999999</v>
      </c>
      <c r="M18" s="16" t="str">
        <f t="shared" si="4"/>
        <v>F6_S5_1_BDOC_VM_A</v>
      </c>
      <c r="N18">
        <f>VLOOKUP(M18,[2]TOC_240828_Sophi!$C:$I,7,FALSE)</f>
        <v>0.14849999999999999</v>
      </c>
      <c r="O18">
        <f t="shared" si="9"/>
        <v>0.155</v>
      </c>
      <c r="P18">
        <f t="shared" si="8"/>
        <v>1.8949999999999995E-2</v>
      </c>
      <c r="Q18" s="3">
        <f t="shared" si="6"/>
        <v>10.893935038804244</v>
      </c>
      <c r="R18" s="40">
        <f>VLOOKUP(C18,[2]TOC_240828_Sophi!$C:$N,12,FALSE)</f>
        <v>45547</v>
      </c>
      <c r="S18" s="40">
        <f>VLOOKUP(M18,[2]TOC_240828_Sophi!$C:$N,12,FALSE)</f>
        <v>45533</v>
      </c>
      <c r="T18">
        <v>-62.14</v>
      </c>
      <c r="V18" s="6">
        <v>45501</v>
      </c>
      <c r="W18" s="7">
        <v>0.45127314814814817</v>
      </c>
      <c r="X18">
        <v>0</v>
      </c>
      <c r="Y18" t="s">
        <v>64</v>
      </c>
      <c r="Z18">
        <v>1.08</v>
      </c>
      <c r="AA18">
        <v>4.05</v>
      </c>
      <c r="AB18">
        <v>89.3</v>
      </c>
      <c r="AC18">
        <f t="shared" si="0"/>
        <v>8.929999999999999E-2</v>
      </c>
      <c r="AD18">
        <v>-0.20699999999999999</v>
      </c>
      <c r="AE18">
        <v>-0.56999999999999995</v>
      </c>
      <c r="AF18">
        <v>-0.87</v>
      </c>
      <c r="AG18">
        <v>161.80000000000001</v>
      </c>
      <c r="AH18">
        <v>106.1</v>
      </c>
      <c r="AI18">
        <v>106.1</v>
      </c>
      <c r="AJ18">
        <v>14.76</v>
      </c>
      <c r="AK18">
        <v>360.9</v>
      </c>
      <c r="AL18">
        <v>-0.29499999999999998</v>
      </c>
      <c r="AM18">
        <v>0.08</v>
      </c>
      <c r="AN18">
        <f t="shared" si="1"/>
        <v>8.0000000000000007E-5</v>
      </c>
      <c r="AO18">
        <v>160.5</v>
      </c>
      <c r="AP18">
        <f t="shared" si="2"/>
        <v>0.1605</v>
      </c>
      <c r="AQ18">
        <v>1.59</v>
      </c>
      <c r="AR18">
        <v>1.61</v>
      </c>
      <c r="AS18">
        <v>104</v>
      </c>
      <c r="AT18">
        <f t="shared" si="3"/>
        <v>0.104</v>
      </c>
      <c r="AU18">
        <v>4.99</v>
      </c>
      <c r="AV18">
        <v>0</v>
      </c>
      <c r="AX18">
        <v>6.81</v>
      </c>
      <c r="AY18">
        <v>-33.200000000000003</v>
      </c>
      <c r="AZ18" s="9">
        <v>1.774</v>
      </c>
      <c r="BA18">
        <v>-0.21099999999999999</v>
      </c>
      <c r="BB18" s="3">
        <v>4.66</v>
      </c>
      <c r="BD18" s="23" t="s">
        <v>51</v>
      </c>
      <c r="BE18">
        <f>VLOOKUP(BD18,[4]result_all!$C:$S,2,FALSE)</f>
        <v>2.3112432740000002</v>
      </c>
      <c r="BF18">
        <f>VLOOKUP(BD18,[4]result_all!$C:$S,3,FALSE)</f>
        <v>0.398233161</v>
      </c>
      <c r="BG18">
        <f>VLOOKUP(BD18,[4]result_all!$C:$S,4,FALSE)</f>
        <v>0.16370273599999999</v>
      </c>
      <c r="BH18">
        <f>VLOOKUP(BD18,[4]result_all!$C:$S,5,FALSE)</f>
        <v>0.12255906900000001</v>
      </c>
      <c r="BI18">
        <f>VLOOKUP(BD18,[4]result_all!$C:$S,6,FALSE)</f>
        <v>9.8942441000000006E-2</v>
      </c>
      <c r="BJ18">
        <f>VLOOKUP(BD18,[4]result_all!$C:$S,7,FALSE)</f>
        <v>0.121663883</v>
      </c>
      <c r="BK18">
        <f>VLOOKUP(BD18,[4]result_all!$C:$S,8,FALSE)</f>
        <v>2.0032800329999998</v>
      </c>
      <c r="BL18">
        <f>VLOOKUP(BD18,[4]result_all!$C:$S,9,FALSE)</f>
        <v>6.3444854999999994E-2</v>
      </c>
      <c r="BM18" t="str">
        <f>VLOOKUP(BD18,[4]result_all!$C:$S,10,FALSE)</f>
        <v>NA</v>
      </c>
      <c r="BN18" t="str">
        <f>VLOOKUP(BD18,[4]result_all!$C:$S,11,FALSE)</f>
        <v>NA</v>
      </c>
      <c r="BO18" t="str">
        <f>VLOOKUP(BD18,[4]result_all!$C:$S,12,FALSE)</f>
        <v>NA</v>
      </c>
      <c r="BP18" t="str">
        <f>VLOOKUP(BD18,[4]result_all!$C:$S,13,FALSE)</f>
        <v>NA</v>
      </c>
      <c r="BQ18" t="str">
        <f>VLOOKUP(BD18,[4]result_all!$C:$S,14,FALSE)</f>
        <v>NA</v>
      </c>
      <c r="BR18" t="str">
        <f>VLOOKUP(BD18,[4]result_all!$C:$S,15,FALSE)</f>
        <v>NA</v>
      </c>
      <c r="BS18" t="str">
        <f>VLOOKUP(BD18,[4]result_all!$C:$S,16,FALSE)</f>
        <v>NA</v>
      </c>
      <c r="BT18" t="str">
        <f>VLOOKUP(BD18,[4]result_all!$C:$S,17,FALSE)</f>
        <v>NA</v>
      </c>
      <c r="BU18" s="20" t="s">
        <v>178</v>
      </c>
      <c r="BV18">
        <f>VLOOKUP(BU18,[4]result_all!$C:$S,2,FALSE)</f>
        <v>4.2616806110000001</v>
      </c>
      <c r="BW18">
        <f>VLOOKUP(BU18,[4]result_all!$C:$S,3,FALSE)</f>
        <v>0.73938884400000005</v>
      </c>
      <c r="BX18">
        <f>VLOOKUP(BU18,[4]result_all!$C:$S,4,FALSE)</f>
        <v>0.162143499</v>
      </c>
      <c r="BY18">
        <f>VLOOKUP(BU18,[4]result_all!$C:$S,5,FALSE)</f>
        <v>2.2134569E-2</v>
      </c>
      <c r="BZ18">
        <f>VLOOKUP(BU18,[4]result_all!$C:$S,6,FALSE)</f>
        <v>0.11194544100000001</v>
      </c>
      <c r="CA18">
        <f>VLOOKUP(BU18,[4]result_all!$C:$S,7,FALSE)</f>
        <v>0.111693247</v>
      </c>
      <c r="CB18">
        <f>VLOOKUP(BU18,[4]result_all!$C:$S,8,FALSE)</f>
        <v>2.6031142300000001</v>
      </c>
      <c r="CC18" t="str">
        <f>VLOOKUP(BU18,[4]result_all!$C:$S,9,FALSE)</f>
        <v>1.34E-16</v>
      </c>
      <c r="CD18">
        <f>VLOOKUP(BU18,[4]result_all!$C:$S,10,FALSE)</f>
        <v>129.02700039999999</v>
      </c>
      <c r="CE18">
        <f>VLOOKUP(BU18,[4]result_all!$C:$S,11,FALSE)</f>
        <v>72.176174439999997</v>
      </c>
      <c r="CF18">
        <f>VLOOKUP(BU18,[4]result_all!$C:$S,12,FALSE)</f>
        <v>4.370541104</v>
      </c>
      <c r="CG18">
        <f>VLOOKUP(BU18,[4]result_all!$C:$S,13,FALSE)</f>
        <v>35.222222219999999</v>
      </c>
      <c r="CH18">
        <f>VLOOKUP(BU18,[4]result_all!$C:$S,14,FALSE)</f>
        <v>1.4993457999999999E-2</v>
      </c>
      <c r="CI18">
        <f>VLOOKUP(BU18,[4]result_all!$C:$S,15,FALSE)</f>
        <v>1.1670247E-2</v>
      </c>
      <c r="CJ18">
        <f>VLOOKUP(BU18,[4]result_all!$C:$S,16,FALSE)</f>
        <v>1.4583891999999999E-2</v>
      </c>
      <c r="CK18">
        <f>VLOOKUP(BU18,[4]result_all!$C:$S,17,FALSE)</f>
        <v>1.2847593289999999</v>
      </c>
      <c r="CL18" s="27" t="s">
        <v>51</v>
      </c>
      <c r="CM18">
        <f>VLOOKUP(CL18, [2]Tabelle1!$E:$M, 2, FALSE)</f>
        <v>3.1368258864729301</v>
      </c>
      <c r="CN18">
        <f>VLOOKUP(CL18, [2]Tabelle1!$E:$M, 3, FALSE)</f>
        <v>2.26608422129677</v>
      </c>
      <c r="CO18">
        <f>VLOOKUP(CL18, [2]Tabelle1!$E:$M, 4, FALSE)</f>
        <v>4.5007633278113799</v>
      </c>
      <c r="CP18">
        <f>VLOOKUP(CL18, [2]Tabelle1!$E:$M, 5, FALSE)</f>
        <v>0.86550931689626998</v>
      </c>
      <c r="CQ18">
        <f>VLOOKUP(CL18, [2]Tabelle1!$E:$M, 6, FALSE)</f>
        <v>0</v>
      </c>
      <c r="CR18" s="63">
        <f>VLOOKUP(CL18, [2]Tabelle1!$E:$O, 7, FALSE)</f>
        <v>0.29127798817893885</v>
      </c>
      <c r="CS18" s="63">
        <f>VLOOKUP(CL18, [2]Tabelle1!$E:$O, 8, FALSE)</f>
        <v>0.21042304447619095</v>
      </c>
      <c r="CT18" s="63">
        <f>VLOOKUP(CL18, [2]Tabelle1!$E:$O, 9, FALSE)</f>
        <v>0.41792988672014331</v>
      </c>
      <c r="CU18" s="63">
        <f>VLOOKUP(CL18, [2]Tabelle1!$E:$O, 10, FALSE)</f>
        <v>8.0369080624726849E-2</v>
      </c>
      <c r="CV18" s="63">
        <f>VLOOKUP(CL18, [2]Tabelle1!$E:$O, 11, FALSE)</f>
        <v>0</v>
      </c>
      <c r="CW18" s="19" t="s">
        <v>178</v>
      </c>
      <c r="CX18">
        <f>VLOOKUP(CW18, [2]Tabelle1!$E:$M, 2, FALSE)</f>
        <v>1.99293221725523</v>
      </c>
      <c r="CY18">
        <f>VLOOKUP(CW18, [2]Tabelle1!$E:$M, 3, FALSE)</f>
        <v>1.28891923545933</v>
      </c>
      <c r="CZ18">
        <f>VLOOKUP(CW18, [2]Tabelle1!$E:$M, 4, FALSE)</f>
        <v>1.5668238378456401</v>
      </c>
      <c r="DA18">
        <f>VLOOKUP(CW18, [2]Tabelle1!$E:$M, 5, FALSE)</f>
        <v>0.50056498781907399</v>
      </c>
      <c r="DB18">
        <f>VLOOKUP(CW18, [2]Tabelle1!$E:$M, 6, FALSE)</f>
        <v>0</v>
      </c>
      <c r="DC18" s="63">
        <f>VLOOKUP(CW18, [2]Tabelle1!$E:$O, 7, FALSE)</f>
        <v>0.37256360035093683</v>
      </c>
      <c r="DD18" s="63">
        <f>VLOOKUP(CW18, [2]Tabelle1!$E:$O, 8, FALSE)</f>
        <v>0.2409536996625341</v>
      </c>
      <c r="DE18" s="63">
        <f>VLOOKUP(CW18, [2]Tabelle1!$E:$O, 9, FALSE)</f>
        <v>0.2929058625723876</v>
      </c>
      <c r="DF18" s="63">
        <f>VLOOKUP(CW18, [2]Tabelle1!$E:$O, 10, FALSE)</f>
        <v>9.3576837414141426E-2</v>
      </c>
      <c r="DG18" s="63">
        <f>VLOOKUP(CW18, [2]Tabelle1!$E:$O, 11, FALSE)</f>
        <v>0</v>
      </c>
      <c r="DH18" s="18">
        <v>6499</v>
      </c>
      <c r="DI18" s="73">
        <v>2024</v>
      </c>
      <c r="DJ18">
        <v>7</v>
      </c>
      <c r="DK18">
        <v>28</v>
      </c>
      <c r="DL18">
        <v>11</v>
      </c>
      <c r="DM18">
        <v>11.80000019073486</v>
      </c>
      <c r="DN18">
        <v>11.89999961853027</v>
      </c>
      <c r="DO18">
        <v>9.3999996185302734</v>
      </c>
      <c r="DP18">
        <v>9.6999998092651367</v>
      </c>
      <c r="DQ18">
        <v>87</v>
      </c>
      <c r="DR18">
        <v>73</v>
      </c>
      <c r="DS18" t="s">
        <v>79</v>
      </c>
      <c r="DT18">
        <v>2.0999999046325679</v>
      </c>
      <c r="DU18">
        <v>2.7999999523162842</v>
      </c>
      <c r="DV18">
        <v>3.9000000953674321</v>
      </c>
      <c r="DW18">
        <v>1006.099975585938</v>
      </c>
      <c r="DX18" s="71">
        <v>0</v>
      </c>
    </row>
    <row r="19" spans="1:128" x14ac:dyDescent="0.35">
      <c r="A19" t="s">
        <v>161</v>
      </c>
      <c r="B19" s="1">
        <v>1</v>
      </c>
      <c r="C19" s="3" t="s">
        <v>52</v>
      </c>
      <c r="D19">
        <v>5</v>
      </c>
      <c r="E19" s="1" t="s">
        <v>75</v>
      </c>
      <c r="F19" s="1" t="str">
        <f t="shared" si="5"/>
        <v>B</v>
      </c>
      <c r="G19" s="1">
        <v>28</v>
      </c>
      <c r="H19" s="14">
        <v>45501</v>
      </c>
      <c r="I19" s="14"/>
      <c r="J19">
        <v>1900</v>
      </c>
      <c r="K19">
        <f>VLOOKUP(C19,[2]TOC_240828_Sophi!$C:$I,7,FALSE)</f>
        <v>0.1648</v>
      </c>
      <c r="M19" s="16" t="str">
        <f t="shared" si="4"/>
        <v>F6_S5_1_BDOC_VM_B</v>
      </c>
      <c r="N19">
        <f>VLOOKUP(M19,[2]TOC_240828_Sophi!$C:$I,7,FALSE)</f>
        <v>0.1615</v>
      </c>
      <c r="R19" s="40">
        <f>VLOOKUP(C19,[2]TOC_240828_Sophi!$C:$N,12,FALSE)</f>
        <v>45547</v>
      </c>
      <c r="S19" s="40">
        <f>VLOOKUP(M19,[2]TOC_240828_Sophi!$C:$N,12,FALSE)</f>
        <v>45533</v>
      </c>
      <c r="V19" s="6">
        <v>45501</v>
      </c>
      <c r="W19" s="7">
        <v>0.45127314814814817</v>
      </c>
      <c r="X19">
        <v>0</v>
      </c>
      <c r="Y19" t="s">
        <v>64</v>
      </c>
      <c r="Z19">
        <v>1.08</v>
      </c>
      <c r="AA19">
        <v>4.05</v>
      </c>
      <c r="AB19">
        <v>89.3</v>
      </c>
      <c r="AC19">
        <f t="shared" si="0"/>
        <v>8.929999999999999E-2</v>
      </c>
      <c r="AD19">
        <v>-0.20699999999999999</v>
      </c>
      <c r="AE19">
        <v>-0.56999999999999995</v>
      </c>
      <c r="AF19">
        <v>-0.87</v>
      </c>
      <c r="AG19">
        <v>161.80000000000001</v>
      </c>
      <c r="AH19">
        <v>106.1</v>
      </c>
      <c r="AI19">
        <v>106.1</v>
      </c>
      <c r="AJ19">
        <v>14.76</v>
      </c>
      <c r="AK19">
        <v>360.9</v>
      </c>
      <c r="AL19">
        <v>-0.29499999999999998</v>
      </c>
      <c r="AM19">
        <v>0.08</v>
      </c>
      <c r="AN19">
        <f t="shared" si="1"/>
        <v>8.0000000000000007E-5</v>
      </c>
      <c r="AO19">
        <v>160.5</v>
      </c>
      <c r="AP19">
        <f t="shared" si="2"/>
        <v>0.1605</v>
      </c>
      <c r="AQ19">
        <v>1.59</v>
      </c>
      <c r="AR19">
        <v>1.61</v>
      </c>
      <c r="AS19">
        <v>104</v>
      </c>
      <c r="AT19">
        <f t="shared" si="3"/>
        <v>0.104</v>
      </c>
      <c r="AU19">
        <v>4.99</v>
      </c>
      <c r="AV19">
        <v>0</v>
      </c>
      <c r="AX19">
        <v>6.81</v>
      </c>
      <c r="AY19">
        <v>-33.200000000000003</v>
      </c>
      <c r="AZ19" s="9">
        <v>1.774</v>
      </c>
      <c r="BA19">
        <v>-0.21099999999999999</v>
      </c>
      <c r="BB19" s="3">
        <v>4.66</v>
      </c>
      <c r="BD19" s="23" t="s">
        <v>52</v>
      </c>
      <c r="BE19">
        <f>VLOOKUP(BD19,[4]result_all!$C:$S,2,FALSE)</f>
        <v>1.465342259</v>
      </c>
      <c r="BF19">
        <f>VLOOKUP(BD19,[4]result_all!$C:$S,3,FALSE)</f>
        <v>0.40578879299999998</v>
      </c>
      <c r="BG19">
        <f>VLOOKUP(BD19,[4]result_all!$C:$S,4,FALSE)</f>
        <v>0.164679303</v>
      </c>
      <c r="BH19">
        <f>VLOOKUP(BD19,[4]result_all!$C:$S,5,FALSE)</f>
        <v>0.10145826099999999</v>
      </c>
      <c r="BI19">
        <f>VLOOKUP(BD19,[4]result_all!$C:$S,6,FALSE)</f>
        <v>8.4305571999999995E-2</v>
      </c>
      <c r="BJ19">
        <f>VLOOKUP(BD19,[4]result_all!$C:$S,7,FALSE)</f>
        <v>0.107352537</v>
      </c>
      <c r="BK19">
        <f>VLOOKUP(BD19,[4]result_all!$C:$S,8,FALSE)</f>
        <v>1.5098265900000001</v>
      </c>
      <c r="BL19">
        <f>VLOOKUP(BD19,[4]result_all!$C:$S,9,FALSE)</f>
        <v>8.0055559999999998E-2</v>
      </c>
      <c r="BM19" t="str">
        <f>VLOOKUP(BD19,[4]result_all!$C:$S,10,FALSE)</f>
        <v>NA</v>
      </c>
      <c r="BN19" t="str">
        <f>VLOOKUP(BD19,[4]result_all!$C:$S,11,FALSE)</f>
        <v>NA</v>
      </c>
      <c r="BO19" t="str">
        <f>VLOOKUP(BD19,[4]result_all!$C:$S,12,FALSE)</f>
        <v>NA</v>
      </c>
      <c r="BP19" t="str">
        <f>VLOOKUP(BD19,[4]result_all!$C:$S,13,FALSE)</f>
        <v>NA</v>
      </c>
      <c r="BQ19" t="str">
        <f>VLOOKUP(BD19,[4]result_all!$C:$S,14,FALSE)</f>
        <v>NA</v>
      </c>
      <c r="BR19" t="str">
        <f>VLOOKUP(BD19,[4]result_all!$C:$S,15,FALSE)</f>
        <v>NA</v>
      </c>
      <c r="BS19" t="str">
        <f>VLOOKUP(BD19,[4]result_all!$C:$S,16,FALSE)</f>
        <v>NA</v>
      </c>
      <c r="BT19" t="str">
        <f>VLOOKUP(BD19,[4]result_all!$C:$S,17,FALSE)</f>
        <v>NA</v>
      </c>
      <c r="BU19" s="20" t="s">
        <v>179</v>
      </c>
      <c r="BV19">
        <f>VLOOKUP(BU19,[4]result_all!$C:$S,2,FALSE)</f>
        <v>3.0882256379999999</v>
      </c>
      <c r="BW19">
        <f>VLOOKUP(BU19,[4]result_all!$C:$S,3,FALSE)</f>
        <v>1.045350679</v>
      </c>
      <c r="BX19">
        <f>VLOOKUP(BU19,[4]result_all!$C:$S,4,FALSE)</f>
        <v>0.219273781</v>
      </c>
      <c r="BY19">
        <f>VLOOKUP(BU19,[4]result_all!$C:$S,5,FALSE)</f>
        <v>9.0448708000000003E-2</v>
      </c>
      <c r="BZ19">
        <f>VLOOKUP(BU19,[4]result_all!$C:$S,6,FALSE)</f>
        <v>0.14001999200000001</v>
      </c>
      <c r="CA19">
        <f>VLOOKUP(BU19,[4]result_all!$C:$S,7,FALSE)</f>
        <v>0.121245571</v>
      </c>
      <c r="CB19">
        <f>VLOOKUP(BU19,[4]result_all!$C:$S,8,FALSE)</f>
        <v>2.463093277</v>
      </c>
      <c r="CC19">
        <f>VLOOKUP(BU19,[4]result_all!$C:$S,9,FALSE)</f>
        <v>-5.34E-16</v>
      </c>
      <c r="CD19">
        <f>VLOOKUP(BU19,[4]result_all!$C:$S,10,FALSE)</f>
        <v>164.52628369999999</v>
      </c>
      <c r="CE19">
        <f>VLOOKUP(BU19,[4]result_all!$C:$S,11,FALSE)</f>
        <v>92.846809759999999</v>
      </c>
      <c r="CF19">
        <f>VLOOKUP(BU19,[4]result_all!$C:$S,12,FALSE)</f>
        <v>4.3149124299999997</v>
      </c>
      <c r="CG19">
        <f>VLOOKUP(BU19,[4]result_all!$C:$S,13,FALSE)</f>
        <v>34.168224299999999</v>
      </c>
      <c r="CH19">
        <f>VLOOKUP(BU19,[4]result_all!$C:$S,14,FALSE)</f>
        <v>1.4791567E-2</v>
      </c>
      <c r="CI19">
        <f>VLOOKUP(BU19,[4]result_all!$C:$S,15,FALSE)</f>
        <v>1.1751406000000001E-2</v>
      </c>
      <c r="CJ19">
        <f>VLOOKUP(BU19,[4]result_all!$C:$S,16,FALSE)</f>
        <v>1.4533974999999999E-2</v>
      </c>
      <c r="CK19">
        <f>VLOOKUP(BU19,[4]result_all!$C:$S,17,FALSE)</f>
        <v>1.258706203</v>
      </c>
      <c r="CL19" s="27" t="s">
        <v>52</v>
      </c>
      <c r="CM19">
        <f>VLOOKUP(CL19, [2]Tabelle1!$E:$M, 2, FALSE)</f>
        <v>1.73419898068828</v>
      </c>
      <c r="CN19">
        <f>VLOOKUP(CL19, [2]Tabelle1!$E:$M, 3, FALSE)</f>
        <v>1.3114043584657</v>
      </c>
      <c r="CO19">
        <f>VLOOKUP(CL19, [2]Tabelle1!$E:$M, 4, FALSE)</f>
        <v>1.77195382588559</v>
      </c>
      <c r="CP19">
        <f>VLOOKUP(CL19, [2]Tabelle1!$E:$M, 5, FALSE)</f>
        <v>0.62685323148303496</v>
      </c>
      <c r="CQ19">
        <f>VLOOKUP(CL19, [2]Tabelle1!$E:$M, 6, FALSE)</f>
        <v>3.06079918920159E-2</v>
      </c>
      <c r="CR19" s="63">
        <f>VLOOKUP(CL19, [2]Tabelle1!$E:$O, 7, FALSE)</f>
        <v>0.31674760843870792</v>
      </c>
      <c r="CS19" s="63">
        <f>VLOOKUP(CL19, [2]Tabelle1!$E:$O, 8, FALSE)</f>
        <v>0.23952510574954217</v>
      </c>
      <c r="CT19" s="63">
        <f>VLOOKUP(CL19, [2]Tabelle1!$E:$O, 9, FALSE)</f>
        <v>0.32364344741473783</v>
      </c>
      <c r="CU19" s="63">
        <f>VLOOKUP(CL19, [2]Tabelle1!$E:$O, 10, FALSE)</f>
        <v>0.11449335637109163</v>
      </c>
      <c r="CV19" s="63">
        <f>VLOOKUP(CL19, [2]Tabelle1!$E:$O, 11, FALSE)</f>
        <v>5.5904820259204523E-3</v>
      </c>
      <c r="CW19" s="19" t="s">
        <v>179</v>
      </c>
      <c r="CX19">
        <f>VLOOKUP(CW19, [2]Tabelle1!$E:$M, 2, FALSE)</f>
        <v>2.5476856208249501</v>
      </c>
      <c r="CY19">
        <f>VLOOKUP(CW19, [2]Tabelle1!$E:$M, 3, FALSE)</f>
        <v>1.7074409999483799</v>
      </c>
      <c r="CZ19">
        <f>VLOOKUP(CW19, [2]Tabelle1!$E:$M, 4, FALSE)</f>
        <v>2.2501970957091002</v>
      </c>
      <c r="DA19">
        <f>VLOOKUP(CW19, [2]Tabelle1!$E:$M, 5, FALSE)</f>
        <v>0.64117741093562797</v>
      </c>
      <c r="DB19">
        <f>VLOOKUP(CW19, [2]Tabelle1!$E:$M, 6, FALSE)</f>
        <v>0</v>
      </c>
      <c r="DC19" s="63">
        <f>VLOOKUP(CW19, [2]Tabelle1!$E:$O, 7, FALSE)</f>
        <v>0.35649411864647634</v>
      </c>
      <c r="DD19" s="63">
        <f>VLOOKUP(CW19, [2]Tabelle1!$E:$O, 8, FALSE)</f>
        <v>0.2389198531569052</v>
      </c>
      <c r="DE19" s="63">
        <f>VLOOKUP(CW19, [2]Tabelle1!$E:$O, 9, FALSE)</f>
        <v>0.31486696155074539</v>
      </c>
      <c r="DF19" s="63">
        <f>VLOOKUP(CW19, [2]Tabelle1!$E:$O, 10, FALSE)</f>
        <v>8.9719066645873091E-2</v>
      </c>
      <c r="DG19" s="63">
        <f>VLOOKUP(CW19, [2]Tabelle1!$E:$O, 11, FALSE)</f>
        <v>0</v>
      </c>
      <c r="DH19" s="18">
        <v>6499</v>
      </c>
      <c r="DI19" s="73">
        <v>2024</v>
      </c>
      <c r="DJ19">
        <v>7</v>
      </c>
      <c r="DK19">
        <v>28</v>
      </c>
      <c r="DL19">
        <v>11</v>
      </c>
      <c r="DM19">
        <v>11.80000019073486</v>
      </c>
      <c r="DN19">
        <v>11.89999961853027</v>
      </c>
      <c r="DO19">
        <v>9.3999996185302734</v>
      </c>
      <c r="DP19">
        <v>9.6999998092651367</v>
      </c>
      <c r="DQ19">
        <v>87</v>
      </c>
      <c r="DR19">
        <v>73</v>
      </c>
      <c r="DS19" t="s">
        <v>79</v>
      </c>
      <c r="DT19">
        <v>2.0999999046325679</v>
      </c>
      <c r="DU19">
        <v>2.7999999523162842</v>
      </c>
      <c r="DV19">
        <v>3.9000000953674321</v>
      </c>
      <c r="DW19">
        <v>1006.099975585938</v>
      </c>
      <c r="DX19" s="71">
        <v>0</v>
      </c>
    </row>
    <row r="20" spans="1:128" x14ac:dyDescent="0.35">
      <c r="A20" t="s">
        <v>161</v>
      </c>
      <c r="B20" s="1">
        <v>1</v>
      </c>
      <c r="C20" s="3" t="s">
        <v>53</v>
      </c>
      <c r="D20">
        <v>5</v>
      </c>
      <c r="E20" s="1" t="s">
        <v>76</v>
      </c>
      <c r="F20" s="1" t="str">
        <f t="shared" si="5"/>
        <v>A</v>
      </c>
      <c r="G20" s="1">
        <v>27</v>
      </c>
      <c r="H20" s="14">
        <v>45500</v>
      </c>
      <c r="I20" s="14"/>
      <c r="J20">
        <v>1900</v>
      </c>
      <c r="K20">
        <f>VLOOKUP(C20,[2]TOC_240828_Sophi!$C:$I,7,FALSE)</f>
        <v>0.14030000000000001</v>
      </c>
      <c r="L20">
        <f t="shared" si="7"/>
        <v>0.1326</v>
      </c>
      <c r="M20" s="16" t="str">
        <f t="shared" si="4"/>
        <v>F6_S5_1_BDOC_NM_A</v>
      </c>
      <c r="N20">
        <f>VLOOKUP(M20,[2]TOC_240828_Sophi!$C:$I,7,FALSE)</f>
        <v>0.12640000000000001</v>
      </c>
      <c r="O20">
        <f t="shared" si="9"/>
        <v>0.13275000000000001</v>
      </c>
      <c r="P20">
        <f t="shared" si="8"/>
        <v>-1.5000000000001124E-4</v>
      </c>
      <c r="Q20" s="3">
        <f t="shared" si="6"/>
        <v>-0.11312217194570451</v>
      </c>
      <c r="R20" s="40">
        <f>VLOOKUP(C20,[2]TOC_240828_Sophi!$C:$N,12,FALSE)</f>
        <v>45537</v>
      </c>
      <c r="S20" s="40">
        <f>VLOOKUP(M20,[2]TOC_240828_Sophi!$C:$N,12,FALSE)</f>
        <v>45537</v>
      </c>
      <c r="V20" s="6">
        <v>45500</v>
      </c>
      <c r="W20" s="7">
        <v>0.64479166666666665</v>
      </c>
      <c r="X20">
        <v>0</v>
      </c>
      <c r="Y20" t="s">
        <v>64</v>
      </c>
      <c r="Z20">
        <v>1.1000000000000001</v>
      </c>
      <c r="AA20">
        <v>4.12</v>
      </c>
      <c r="AB20">
        <v>9905.2999999999993</v>
      </c>
      <c r="AC20">
        <f t="shared" si="0"/>
        <v>9.9052999999999987</v>
      </c>
      <c r="AD20">
        <v>-0.24399999999999999</v>
      </c>
      <c r="AE20">
        <v>-0.4</v>
      </c>
      <c r="AF20">
        <v>-0.81</v>
      </c>
      <c r="AG20">
        <v>17981</v>
      </c>
      <c r="AH20">
        <v>105.6</v>
      </c>
      <c r="AI20">
        <v>105.6</v>
      </c>
      <c r="AJ20">
        <v>13.71</v>
      </c>
      <c r="AK20">
        <v>357.9</v>
      </c>
      <c r="AL20">
        <v>-0.35099999999999998</v>
      </c>
      <c r="AM20">
        <v>10.27</v>
      </c>
      <c r="AN20">
        <f t="shared" si="1"/>
        <v>1.027E-2</v>
      </c>
      <c r="AO20">
        <v>17834.5</v>
      </c>
      <c r="AP20">
        <f t="shared" si="2"/>
        <v>17.834499999999998</v>
      </c>
      <c r="AQ20">
        <v>1.6</v>
      </c>
      <c r="AR20">
        <v>1.62</v>
      </c>
      <c r="AS20">
        <v>11592</v>
      </c>
      <c r="AT20">
        <f t="shared" si="3"/>
        <v>11.592000000000001</v>
      </c>
      <c r="AU20">
        <v>347.39</v>
      </c>
      <c r="AV20">
        <v>0</v>
      </c>
      <c r="AX20">
        <v>6.53</v>
      </c>
      <c r="AY20">
        <v>-18.7</v>
      </c>
      <c r="AZ20" s="9">
        <v>1.7230000000000001</v>
      </c>
      <c r="BA20">
        <v>-0.249</v>
      </c>
      <c r="BB20" s="3">
        <v>4.8600000000000003</v>
      </c>
      <c r="BD20" s="23" t="s">
        <v>53</v>
      </c>
      <c r="BE20">
        <f>VLOOKUP(BD20,[4]result_all!$C:$S,2,FALSE)</f>
        <v>3.632692553</v>
      </c>
      <c r="BF20">
        <f>VLOOKUP(BD20,[4]result_all!$C:$S,3,FALSE)</f>
        <v>0.96377797300000001</v>
      </c>
      <c r="BG20">
        <f>VLOOKUP(BD20,[4]result_all!$C:$S,4,FALSE)</f>
        <v>0.290786088</v>
      </c>
      <c r="BH20">
        <f>VLOOKUP(BD20,[4]result_all!$C:$S,5,FALSE)</f>
        <v>6.2833006999999996E-2</v>
      </c>
      <c r="BI20">
        <f>VLOOKUP(BD20,[4]result_all!$C:$S,6,FALSE)</f>
        <v>0.17311148700000001</v>
      </c>
      <c r="BJ20">
        <f>VLOOKUP(BD20,[4]result_all!$C:$S,7,FALSE)</f>
        <v>0.13919584099999999</v>
      </c>
      <c r="BK20">
        <f>VLOOKUP(BD20,[4]result_all!$C:$S,8,FALSE)</f>
        <v>1.8700442319999999</v>
      </c>
      <c r="BL20">
        <f>VLOOKUP(BD20,[4]result_all!$C:$S,9,FALSE)</f>
        <v>-2.2400000000000001E-17</v>
      </c>
      <c r="BM20">
        <f>VLOOKUP(BD20,[4]result_all!$C:$S,10,FALSE)</f>
        <v>183.59278470000001</v>
      </c>
      <c r="BN20">
        <f>VLOOKUP(BD20,[4]result_all!$C:$S,11,FALSE)</f>
        <v>103.5319011</v>
      </c>
      <c r="BO20">
        <f>VLOOKUP(BD20,[4]result_all!$C:$S,12,FALSE)</f>
        <v>4.2701371789999998</v>
      </c>
      <c r="BP20">
        <f>VLOOKUP(BD20,[4]result_all!$C:$S,13,FALSE)</f>
        <v>49.243243239999998</v>
      </c>
      <c r="BQ20">
        <f>VLOOKUP(BD20,[4]result_all!$C:$S,14,FALSE)</f>
        <v>1.4749772E-2</v>
      </c>
      <c r="BR20">
        <f>VLOOKUP(BD20,[4]result_all!$C:$S,15,FALSE)</f>
        <v>1.1479232000000001E-2</v>
      </c>
      <c r="BS20">
        <f>VLOOKUP(BD20,[4]result_all!$C:$S,16,FALSE)</f>
        <v>1.4326751E-2</v>
      </c>
      <c r="BT20">
        <f>VLOOKUP(BD20,[4]result_all!$C:$S,17,FALSE)</f>
        <v>1.2849093279999999</v>
      </c>
      <c r="BU20" s="20" t="s">
        <v>180</v>
      </c>
      <c r="BV20">
        <f>VLOOKUP(BU20,[4]result_all!$C:$S,2,FALSE)</f>
        <v>4.2663310829999999</v>
      </c>
      <c r="BW20">
        <f>VLOOKUP(BU20,[4]result_all!$C:$S,3,FALSE)</f>
        <v>0.63297793599999996</v>
      </c>
      <c r="BX20">
        <f>VLOOKUP(BU20,[4]result_all!$C:$S,4,FALSE)</f>
        <v>0.18587672999999999</v>
      </c>
      <c r="BY20">
        <f>VLOOKUP(BU20,[4]result_all!$C:$S,5,FALSE)</f>
        <v>0.147098902</v>
      </c>
      <c r="BZ20">
        <f>VLOOKUP(BU20,[4]result_all!$C:$S,6,FALSE)</f>
        <v>9.8247809000000005E-2</v>
      </c>
      <c r="CA20">
        <f>VLOOKUP(BU20,[4]result_all!$C:$S,7,FALSE)</f>
        <v>7.7490055000000002E-2</v>
      </c>
      <c r="CB20">
        <f>VLOOKUP(BU20,[4]result_all!$C:$S,8,FALSE)</f>
        <v>1.434633279</v>
      </c>
      <c r="CC20">
        <f>VLOOKUP(BU20,[4]result_all!$C:$S,9,FALSE)</f>
        <v>2.8565629999999999E-3</v>
      </c>
      <c r="CD20">
        <f>VLOOKUP(BU20,[4]result_all!$C:$S,10,FALSE)</f>
        <v>138.60136850000001</v>
      </c>
      <c r="CE20">
        <f>VLOOKUP(BU20,[4]result_all!$C:$S,11,FALSE)</f>
        <v>77.905225450000003</v>
      </c>
      <c r="CF20">
        <f>VLOOKUP(BU20,[4]result_all!$C:$S,12,FALSE)</f>
        <v>4.2942691780000004</v>
      </c>
      <c r="CG20">
        <f>VLOOKUP(BU20,[4]result_all!$C:$S,13,FALSE)</f>
        <v>39.924686190000003</v>
      </c>
      <c r="CH20">
        <f>VLOOKUP(BU20,[4]result_all!$C:$S,14,FALSE)</f>
        <v>1.4804041E-2</v>
      </c>
      <c r="CI20">
        <f>VLOOKUP(BU20,[4]result_all!$C:$S,15,FALSE)</f>
        <v>1.1486481E-2</v>
      </c>
      <c r="CJ20">
        <f>VLOOKUP(BU20,[4]result_all!$C:$S,16,FALSE)</f>
        <v>1.4375120999999999E-2</v>
      </c>
      <c r="CK20">
        <f>VLOOKUP(BU20,[4]result_all!$C:$S,17,FALSE)</f>
        <v>1.2888229739999999</v>
      </c>
      <c r="CL20" s="27" t="s">
        <v>53</v>
      </c>
      <c r="CM20">
        <f>VLOOKUP(CL20, [2]Tabelle1!$E:$M, 2, FALSE)</f>
        <v>2.73823257354631</v>
      </c>
      <c r="CN20">
        <f>VLOOKUP(CL20, [2]Tabelle1!$E:$M, 3, FALSE)</f>
        <v>1.8235497710772799</v>
      </c>
      <c r="CO20">
        <f>VLOOKUP(CL20, [2]Tabelle1!$E:$M, 4, FALSE)</f>
        <v>2.05046462394722</v>
      </c>
      <c r="CP20">
        <f>VLOOKUP(CL20, [2]Tabelle1!$E:$M, 5, FALSE)</f>
        <v>0.66306402587983804</v>
      </c>
      <c r="CQ20">
        <f>VLOOKUP(CL20, [2]Tabelle1!$E:$M, 6, FALSE)</f>
        <v>0</v>
      </c>
      <c r="CR20" s="63">
        <f>VLOOKUP(CL20, [2]Tabelle1!$E:$O, 7, FALSE)</f>
        <v>0.3763732678417373</v>
      </c>
      <c r="CS20" s="63">
        <f>VLOOKUP(CL20, [2]Tabelle1!$E:$O, 8, FALSE)</f>
        <v>0.25064904750714018</v>
      </c>
      <c r="CT20" s="63">
        <f>VLOOKUP(CL20, [2]Tabelle1!$E:$O, 9, FALSE)</f>
        <v>0.28183875926558222</v>
      </c>
      <c r="CU20" s="63">
        <f>VLOOKUP(CL20, [2]Tabelle1!$E:$O, 10, FALSE)</f>
        <v>9.113892538554022E-2</v>
      </c>
      <c r="CV20" s="63">
        <f>VLOOKUP(CL20, [2]Tabelle1!$E:$O, 11, FALSE)</f>
        <v>0</v>
      </c>
      <c r="CW20" s="19" t="s">
        <v>180</v>
      </c>
      <c r="CX20">
        <f>VLOOKUP(CW20, [2]Tabelle1!$E:$M, 2, FALSE)</f>
        <v>1.72127169082485</v>
      </c>
      <c r="CY20">
        <f>VLOOKUP(CW20, [2]Tabelle1!$E:$M, 3, FALSE)</f>
        <v>1.13888054863218</v>
      </c>
      <c r="CZ20">
        <f>VLOOKUP(CW20, [2]Tabelle1!$E:$M, 4, FALSE)</f>
        <v>1.4886419513740099</v>
      </c>
      <c r="DA20">
        <f>VLOOKUP(CW20, [2]Tabelle1!$E:$M, 5, FALSE)</f>
        <v>0.40738800399962599</v>
      </c>
      <c r="DB20">
        <f>VLOOKUP(CW20, [2]Tabelle1!$E:$M, 6, FALSE)</f>
        <v>0</v>
      </c>
      <c r="DC20" s="63">
        <f>VLOOKUP(CW20, [2]Tabelle1!$E:$O, 7, FALSE)</f>
        <v>0.36190196681187747</v>
      </c>
      <c r="DD20" s="63">
        <f>VLOOKUP(CW20, [2]Tabelle1!$E:$O, 8, FALSE)</f>
        <v>0.23945267485126853</v>
      </c>
      <c r="DE20" s="63">
        <f>VLOOKUP(CW20, [2]Tabelle1!$E:$O, 9, FALSE)</f>
        <v>0.31299094323845811</v>
      </c>
      <c r="DF20" s="63">
        <f>VLOOKUP(CW20, [2]Tabelle1!$E:$O, 10, FALSE)</f>
        <v>8.5654415098396011E-2</v>
      </c>
      <c r="DG20" s="63">
        <f>VLOOKUP(CW20, [2]Tabelle1!$E:$O, 11, FALSE)</f>
        <v>0</v>
      </c>
      <c r="DH20" s="18">
        <v>6499</v>
      </c>
      <c r="DI20" s="73">
        <v>2024</v>
      </c>
      <c r="DJ20">
        <v>7</v>
      </c>
      <c r="DK20">
        <v>27</v>
      </c>
      <c r="DL20">
        <v>16</v>
      </c>
      <c r="DM20">
        <v>18</v>
      </c>
      <c r="DN20">
        <v>18.60000038146973</v>
      </c>
      <c r="DO20">
        <v>16.89999961853027</v>
      </c>
      <c r="DP20">
        <v>8.6000003814697266</v>
      </c>
      <c r="DQ20">
        <v>54</v>
      </c>
      <c r="DR20">
        <v>270</v>
      </c>
      <c r="DS20" t="s">
        <v>81</v>
      </c>
      <c r="DT20">
        <v>2.2999999523162842</v>
      </c>
      <c r="DU20">
        <v>4.4000000953674316</v>
      </c>
      <c r="DV20">
        <v>6.5</v>
      </c>
      <c r="DW20">
        <v>1000.200012207031</v>
      </c>
      <c r="DX20" s="71">
        <v>0</v>
      </c>
    </row>
    <row r="21" spans="1:128" x14ac:dyDescent="0.35">
      <c r="A21" t="s">
        <v>161</v>
      </c>
      <c r="B21" s="1">
        <v>1</v>
      </c>
      <c r="C21" s="3" t="s">
        <v>54</v>
      </c>
      <c r="D21">
        <v>5</v>
      </c>
      <c r="E21" s="1" t="s">
        <v>76</v>
      </c>
      <c r="F21" s="1" t="str">
        <f t="shared" si="5"/>
        <v>B</v>
      </c>
      <c r="G21" s="1">
        <v>27</v>
      </c>
      <c r="H21" s="14">
        <v>45500</v>
      </c>
      <c r="I21" s="14"/>
      <c r="J21">
        <v>1900</v>
      </c>
      <c r="K21">
        <f>VLOOKUP(C21,[2]TOC_240828_Sophi!$C:$I,7,FALSE)</f>
        <v>0.1249</v>
      </c>
      <c r="M21" s="16" t="str">
        <f t="shared" si="4"/>
        <v>F6_S5_1_BDOC_NM_B</v>
      </c>
      <c r="N21">
        <f>VLOOKUP(M21,[2]TOC_240828_Sophi!$C:$I,7,FALSE)</f>
        <v>0.1391</v>
      </c>
      <c r="R21" s="40">
        <f>VLOOKUP(C21,[2]TOC_240828_Sophi!$C:$N,12,FALSE)</f>
        <v>45537</v>
      </c>
      <c r="S21" s="40">
        <f>VLOOKUP(M21,[2]TOC_240828_Sophi!$C:$N,12,FALSE)</f>
        <v>45537</v>
      </c>
      <c r="V21" s="6">
        <v>45500</v>
      </c>
      <c r="W21" s="7">
        <v>0.64479166666666665</v>
      </c>
      <c r="X21">
        <v>0</v>
      </c>
      <c r="Y21" t="s">
        <v>64</v>
      </c>
      <c r="Z21">
        <v>1.1000000000000001</v>
      </c>
      <c r="AA21">
        <v>4.12</v>
      </c>
      <c r="AB21">
        <v>9905.2999999999993</v>
      </c>
      <c r="AC21">
        <f t="shared" si="0"/>
        <v>9.9052999999999987</v>
      </c>
      <c r="AD21">
        <v>-0.24399999999999999</v>
      </c>
      <c r="AE21">
        <v>-0.4</v>
      </c>
      <c r="AF21">
        <v>-0.81</v>
      </c>
      <c r="AG21">
        <v>17981</v>
      </c>
      <c r="AH21">
        <v>105.6</v>
      </c>
      <c r="AI21">
        <v>105.6</v>
      </c>
      <c r="AJ21">
        <v>13.71</v>
      </c>
      <c r="AK21">
        <v>357.9</v>
      </c>
      <c r="AL21">
        <v>-0.35099999999999998</v>
      </c>
      <c r="AM21">
        <v>10.27</v>
      </c>
      <c r="AN21">
        <f t="shared" si="1"/>
        <v>1.027E-2</v>
      </c>
      <c r="AO21">
        <v>17834.5</v>
      </c>
      <c r="AP21">
        <f t="shared" si="2"/>
        <v>17.834499999999998</v>
      </c>
      <c r="AQ21">
        <v>1.6</v>
      </c>
      <c r="AR21">
        <v>1.62</v>
      </c>
      <c r="AS21">
        <v>11592</v>
      </c>
      <c r="AT21">
        <f t="shared" si="3"/>
        <v>11.592000000000001</v>
      </c>
      <c r="AU21">
        <v>347.39</v>
      </c>
      <c r="AV21">
        <v>0</v>
      </c>
      <c r="AX21">
        <v>6.53</v>
      </c>
      <c r="AY21">
        <v>-18.7</v>
      </c>
      <c r="AZ21" s="9">
        <v>1.7230000000000001</v>
      </c>
      <c r="BA21">
        <v>-0.249</v>
      </c>
      <c r="BB21" s="3">
        <v>4.8600000000000003</v>
      </c>
      <c r="BD21" s="23" t="s">
        <v>54</v>
      </c>
      <c r="BE21">
        <f>VLOOKUP(BD21,[4]result_all!$C:$S,2,FALSE)</f>
        <v>3.1323941560000002</v>
      </c>
      <c r="BF21">
        <f>VLOOKUP(BD21,[4]result_all!$C:$S,3,FALSE)</f>
        <v>1.1878408819999999</v>
      </c>
      <c r="BG21">
        <f>VLOOKUP(BD21,[4]result_all!$C:$S,4,FALSE)</f>
        <v>0.33084798300000001</v>
      </c>
      <c r="BH21">
        <f>VLOOKUP(BD21,[4]result_all!$C:$S,5,FALSE)</f>
        <v>0.246146911</v>
      </c>
      <c r="BI21">
        <f>VLOOKUP(BD21,[4]result_all!$C:$S,6,FALSE)</f>
        <v>0.167033132</v>
      </c>
      <c r="BJ21">
        <f>VLOOKUP(BD21,[4]result_all!$C:$S,7,FALSE)</f>
        <v>0.130482715</v>
      </c>
      <c r="BK21">
        <f>VLOOKUP(BD21,[4]result_all!$C:$S,8,FALSE)</f>
        <v>2.2477405340000001</v>
      </c>
      <c r="BL21">
        <f>VLOOKUP(BD21,[4]result_all!$C:$S,9,FALSE)</f>
        <v>3.0160678E-2</v>
      </c>
      <c r="BM21">
        <f>VLOOKUP(BD21,[4]result_all!$C:$S,10,FALSE)</f>
        <v>186.62013590000001</v>
      </c>
      <c r="BN21">
        <f>VLOOKUP(BD21,[4]result_all!$C:$S,11,FALSE)</f>
        <v>106.0526835</v>
      </c>
      <c r="BO21">
        <f>VLOOKUP(BD21,[4]result_all!$C:$S,12,FALSE)</f>
        <v>4.1833280879999997</v>
      </c>
      <c r="BP21">
        <f>VLOOKUP(BD21,[4]result_all!$C:$S,13,FALSE)</f>
        <v>29.7489083</v>
      </c>
      <c r="BQ21">
        <f>VLOOKUP(BD21,[4]result_all!$C:$S,14,FALSE)</f>
        <v>1.4561971E-2</v>
      </c>
      <c r="BR21">
        <f>VLOOKUP(BD21,[4]result_all!$C:$S,15,FALSE)</f>
        <v>1.1281309999999999E-2</v>
      </c>
      <c r="BS21">
        <f>VLOOKUP(BD21,[4]result_all!$C:$S,16,FALSE)</f>
        <v>1.4053089E-2</v>
      </c>
      <c r="BT21">
        <f>VLOOKUP(BD21,[4]result_all!$C:$S,17,FALSE)</f>
        <v>1.2908050579999999</v>
      </c>
      <c r="BU21" s="20" t="s">
        <v>181</v>
      </c>
      <c r="BV21">
        <f>VLOOKUP(BU21,[4]result_all!$C:$S,2,FALSE)</f>
        <v>3.031326972</v>
      </c>
      <c r="BW21">
        <f>VLOOKUP(BU21,[4]result_all!$C:$S,3,FALSE)</f>
        <v>0.946793565</v>
      </c>
      <c r="BX21">
        <f>VLOOKUP(BU21,[4]result_all!$C:$S,4,FALSE)</f>
        <v>0.40686570500000002</v>
      </c>
      <c r="BY21">
        <f>VLOOKUP(BU21,[4]result_all!$C:$S,5,FALSE)</f>
        <v>0.13566531400000001</v>
      </c>
      <c r="BZ21">
        <f>VLOOKUP(BU21,[4]result_all!$C:$S,6,FALSE)</f>
        <v>0.132706834</v>
      </c>
      <c r="CA21">
        <f>VLOOKUP(BU21,[4]result_all!$C:$S,7,FALSE)</f>
        <v>0.119224312</v>
      </c>
      <c r="CB21">
        <f>VLOOKUP(BU21,[4]result_all!$C:$S,8,FALSE)</f>
        <v>2.111525994</v>
      </c>
      <c r="CC21">
        <f>VLOOKUP(BU21,[4]result_all!$C:$S,9,FALSE)</f>
        <v>2.8456500000000002E-4</v>
      </c>
      <c r="CD21">
        <f>VLOOKUP(BU21,[4]result_all!$C:$S,10,FALSE)</f>
        <v>158.02422200000001</v>
      </c>
      <c r="CE21">
        <f>VLOOKUP(BU21,[4]result_all!$C:$S,11,FALSE)</f>
        <v>88.532203890000005</v>
      </c>
      <c r="CF21">
        <f>VLOOKUP(BU21,[4]result_all!$C:$S,12,FALSE)</f>
        <v>4.3482962479999996</v>
      </c>
      <c r="CG21">
        <f>VLOOKUP(BU21,[4]result_all!$C:$S,13,FALSE)</f>
        <v>46.209606989999997</v>
      </c>
      <c r="CH21">
        <f>VLOOKUP(BU21,[4]result_all!$C:$S,14,FALSE)</f>
        <v>1.4936191E-2</v>
      </c>
      <c r="CI21">
        <f>VLOOKUP(BU21,[4]result_all!$C:$S,15,FALSE)</f>
        <v>1.1698060999999999E-2</v>
      </c>
      <c r="CJ21">
        <f>VLOOKUP(BU21,[4]result_all!$C:$S,16,FALSE)</f>
        <v>1.4587087E-2</v>
      </c>
      <c r="CK21">
        <f>VLOOKUP(BU21,[4]result_all!$C:$S,17,FALSE)</f>
        <v>1.276809098</v>
      </c>
      <c r="CL21" s="27" t="s">
        <v>54</v>
      </c>
      <c r="CM21">
        <f>VLOOKUP(CL21, [2]Tabelle1!$E:$M, 2, FALSE)</f>
        <v>2.73163848844671</v>
      </c>
      <c r="CN21">
        <f>VLOOKUP(CL21, [2]Tabelle1!$E:$M, 3, FALSE)</f>
        <v>1.8457346487162201</v>
      </c>
      <c r="CO21">
        <f>VLOOKUP(CL21, [2]Tabelle1!$E:$M, 4, FALSE)</f>
        <v>2.7570635381819</v>
      </c>
      <c r="CP21">
        <f>VLOOKUP(CL21, [2]Tabelle1!$E:$M, 5, FALSE)</f>
        <v>0.70104176404739704</v>
      </c>
      <c r="CQ21">
        <f>VLOOKUP(CL21, [2]Tabelle1!$E:$M, 6, FALSE)</f>
        <v>4.3521782692212997E-2</v>
      </c>
      <c r="CR21" s="63">
        <f>VLOOKUP(CL21, [2]Tabelle1!$E:$O, 7, FALSE)</f>
        <v>0.33811590708706868</v>
      </c>
      <c r="CS21" s="63">
        <f>VLOOKUP(CL21, [2]Tabelle1!$E:$O, 8, FALSE)</f>
        <v>0.22846077459817266</v>
      </c>
      <c r="CT21" s="63">
        <f>VLOOKUP(CL21, [2]Tabelle1!$E:$O, 9, FALSE)</f>
        <v>0.3412629610586343</v>
      </c>
      <c r="CU21" s="63">
        <f>VLOOKUP(CL21, [2]Tabelle1!$E:$O, 10, FALSE)</f>
        <v>8.6773331448990007E-2</v>
      </c>
      <c r="CV21" s="63">
        <f>VLOOKUP(CL21, [2]Tabelle1!$E:$O, 11, FALSE)</f>
        <v>5.3870258071343465E-3</v>
      </c>
      <c r="CW21" s="19" t="s">
        <v>181</v>
      </c>
      <c r="CX21">
        <f>VLOOKUP(CW21, [2]Tabelle1!$E:$M, 2, FALSE)</f>
        <v>2.1388334828906999</v>
      </c>
      <c r="CY21">
        <f>VLOOKUP(CW21, [2]Tabelle1!$E:$M, 3, FALSE)</f>
        <v>1.4811610374914601</v>
      </c>
      <c r="CZ21">
        <f>VLOOKUP(CW21, [2]Tabelle1!$E:$M, 4, FALSE)</f>
        <v>2.3477978687373402</v>
      </c>
      <c r="DA21">
        <f>VLOOKUP(CW21, [2]Tabelle1!$E:$M, 5, FALSE)</f>
        <v>0.54561480512027805</v>
      </c>
      <c r="DB21">
        <f>VLOOKUP(CW21, [2]Tabelle1!$E:$M, 6, FALSE)</f>
        <v>0</v>
      </c>
      <c r="DC21" s="63">
        <f>VLOOKUP(CW21, [2]Tabelle1!$E:$O, 7, FALSE)</f>
        <v>0.32837398601183826</v>
      </c>
      <c r="DD21" s="63">
        <f>VLOOKUP(CW21, [2]Tabelle1!$E:$O, 8, FALSE)</f>
        <v>0.22740187943436813</v>
      </c>
      <c r="DE21" s="63">
        <f>VLOOKUP(CW21, [2]Tabelle1!$E:$O, 9, FALSE)</f>
        <v>0.36045617888186809</v>
      </c>
      <c r="DF21" s="63">
        <f>VLOOKUP(CW21, [2]Tabelle1!$E:$O, 10, FALSE)</f>
        <v>8.3767955671925437E-2</v>
      </c>
      <c r="DG21" s="63">
        <f>VLOOKUP(CW21, [2]Tabelle1!$E:$O, 11, FALSE)</f>
        <v>0</v>
      </c>
      <c r="DH21" s="18">
        <v>6499</v>
      </c>
      <c r="DI21" s="73">
        <v>2024</v>
      </c>
      <c r="DJ21">
        <v>7</v>
      </c>
      <c r="DK21">
        <v>27</v>
      </c>
      <c r="DL21">
        <v>16</v>
      </c>
      <c r="DM21">
        <v>18</v>
      </c>
      <c r="DN21">
        <v>18.60000038146973</v>
      </c>
      <c r="DO21">
        <v>16.89999961853027</v>
      </c>
      <c r="DP21">
        <v>8.6000003814697266</v>
      </c>
      <c r="DQ21">
        <v>54</v>
      </c>
      <c r="DR21">
        <v>270</v>
      </c>
      <c r="DS21" t="s">
        <v>81</v>
      </c>
      <c r="DT21">
        <v>2.2999999523162842</v>
      </c>
      <c r="DU21">
        <v>4.4000000953674316</v>
      </c>
      <c r="DV21">
        <v>6.5</v>
      </c>
      <c r="DW21">
        <v>1000.200012207031</v>
      </c>
      <c r="DX21" s="71">
        <v>0</v>
      </c>
    </row>
    <row r="22" spans="1:128" x14ac:dyDescent="0.35">
      <c r="A22" t="s">
        <v>161</v>
      </c>
      <c r="B22" s="1">
        <v>1</v>
      </c>
      <c r="C22" s="3" t="s">
        <v>55</v>
      </c>
      <c r="D22">
        <v>6</v>
      </c>
      <c r="E22" s="1" t="s">
        <v>75</v>
      </c>
      <c r="F22" s="1" t="str">
        <f t="shared" si="5"/>
        <v>A</v>
      </c>
      <c r="G22" s="1">
        <v>28</v>
      </c>
      <c r="H22" s="14">
        <v>45501</v>
      </c>
      <c r="I22" s="14"/>
      <c r="J22">
        <v>2530</v>
      </c>
      <c r="K22">
        <f>VLOOKUP(C22,[2]TOC_240828_Sophi!$C:$I,7,FALSE)</f>
        <v>0.12620000000000001</v>
      </c>
      <c r="L22">
        <f t="shared" si="7"/>
        <v>0.13164999999999999</v>
      </c>
      <c r="M22" s="16" t="str">
        <f t="shared" si="4"/>
        <v>F6_S6_1_BDOC_VM_A</v>
      </c>
      <c r="N22">
        <f>VLOOKUP(M22,[2]TOC_240828_Sophi!$C:$I,7,FALSE)</f>
        <v>0.14419999999999999</v>
      </c>
      <c r="O22">
        <f t="shared" si="9"/>
        <v>0.16849999999999998</v>
      </c>
      <c r="P22">
        <f t="shared" si="8"/>
        <v>-3.6849999999999994E-2</v>
      </c>
      <c r="Q22" s="3">
        <f t="shared" si="6"/>
        <v>-27.99088492214203</v>
      </c>
      <c r="R22" s="40">
        <f>VLOOKUP(C22,[2]TOC_240828_Sophi!$C:$N,12,FALSE)</f>
        <v>45547</v>
      </c>
      <c r="S22" s="40">
        <f>VLOOKUP(M22,[2]TOC_240828_Sophi!$C:$N,12,FALSE)</f>
        <v>45533</v>
      </c>
      <c r="T22">
        <v>-22.74</v>
      </c>
      <c r="V22" s="6">
        <v>45501</v>
      </c>
      <c r="W22" s="7">
        <v>0.40717592592592594</v>
      </c>
      <c r="X22">
        <v>0</v>
      </c>
      <c r="Y22" t="s">
        <v>64</v>
      </c>
      <c r="Z22">
        <v>1.05</v>
      </c>
      <c r="AA22">
        <v>3.92</v>
      </c>
      <c r="AB22">
        <v>9450.9</v>
      </c>
      <c r="AC22">
        <f t="shared" si="0"/>
        <v>9.450899999999999</v>
      </c>
      <c r="AD22">
        <v>-0.11600000000000001</v>
      </c>
      <c r="AE22">
        <v>-0.55000000000000004</v>
      </c>
      <c r="AF22">
        <v>-0.86</v>
      </c>
      <c r="AG22">
        <v>17325.8</v>
      </c>
      <c r="AH22">
        <v>105.3</v>
      </c>
      <c r="AI22">
        <v>105.3</v>
      </c>
      <c r="AJ22">
        <v>13.82</v>
      </c>
      <c r="AK22">
        <v>354.9</v>
      </c>
      <c r="AL22">
        <v>-0.16600000000000001</v>
      </c>
      <c r="AM22">
        <v>9.86</v>
      </c>
      <c r="AN22">
        <f t="shared" si="1"/>
        <v>9.859999999999999E-3</v>
      </c>
      <c r="AO22">
        <v>17198.8</v>
      </c>
      <c r="AP22">
        <f t="shared" si="2"/>
        <v>17.198799999999999</v>
      </c>
      <c r="AQ22">
        <v>1.5</v>
      </c>
      <c r="AR22">
        <v>1.52</v>
      </c>
      <c r="AS22">
        <v>11179</v>
      </c>
      <c r="AT22">
        <f t="shared" si="3"/>
        <v>11.179</v>
      </c>
      <c r="AU22">
        <v>300.89999999999998</v>
      </c>
      <c r="AV22">
        <v>0</v>
      </c>
      <c r="AX22">
        <v>6.57</v>
      </c>
      <c r="AY22">
        <v>-20.8</v>
      </c>
      <c r="AZ22" s="9">
        <v>1.4139999999999999</v>
      </c>
      <c r="BA22">
        <v>-0.113</v>
      </c>
      <c r="BB22" s="3">
        <v>4.9000000000000004</v>
      </c>
      <c r="BD22" s="23" t="s">
        <v>55</v>
      </c>
      <c r="BE22">
        <f>VLOOKUP(BD22,[4]result_all!$C:$S,2,FALSE)</f>
        <v>2.7107127969999998</v>
      </c>
      <c r="BF22">
        <f>VLOOKUP(BD22,[4]result_all!$C:$S,3,FALSE)</f>
        <v>0.36524089100000001</v>
      </c>
      <c r="BG22">
        <f>VLOOKUP(BD22,[4]result_all!$C:$S,4,FALSE)</f>
        <v>0.14879519499999999</v>
      </c>
      <c r="BH22">
        <f>VLOOKUP(BD22,[4]result_all!$C:$S,5,FALSE)</f>
        <v>3.8456037999999998E-2</v>
      </c>
      <c r="BI22">
        <f>VLOOKUP(BD22,[4]result_all!$C:$S,6,FALSE)</f>
        <v>7.4845675E-2</v>
      </c>
      <c r="BJ22">
        <f>VLOOKUP(BD22,[4]result_all!$C:$S,7,FALSE)</f>
        <v>8.9639392999999998E-2</v>
      </c>
      <c r="BK22">
        <f>VLOOKUP(BD22,[4]result_all!$C:$S,8,FALSE)</f>
        <v>1.7664057799999999</v>
      </c>
      <c r="BL22">
        <f>VLOOKUP(BD22,[4]result_all!$C:$S,9,FALSE)</f>
        <v>5.4925349999999998E-3</v>
      </c>
      <c r="BM22" t="str">
        <f>VLOOKUP(BD22,[4]result_all!$C:$S,10,FALSE)</f>
        <v>NA</v>
      </c>
      <c r="BN22" t="str">
        <f>VLOOKUP(BD22,[4]result_all!$C:$S,11,FALSE)</f>
        <v>NA</v>
      </c>
      <c r="BO22" t="str">
        <f>VLOOKUP(BD22,[4]result_all!$C:$S,12,FALSE)</f>
        <v>NA</v>
      </c>
      <c r="BP22" t="str">
        <f>VLOOKUP(BD22,[4]result_all!$C:$S,13,FALSE)</f>
        <v>NA</v>
      </c>
      <c r="BQ22" t="str">
        <f>VLOOKUP(BD22,[4]result_all!$C:$S,14,FALSE)</f>
        <v>NA</v>
      </c>
      <c r="BR22" t="str">
        <f>VLOOKUP(BD22,[4]result_all!$C:$S,15,FALSE)</f>
        <v>NA</v>
      </c>
      <c r="BS22" t="str">
        <f>VLOOKUP(BD22,[4]result_all!$C:$S,16,FALSE)</f>
        <v>NA</v>
      </c>
      <c r="BT22" t="str">
        <f>VLOOKUP(BD22,[4]result_all!$C:$S,17,FALSE)</f>
        <v>NA</v>
      </c>
      <c r="BU22" s="20" t="s">
        <v>182</v>
      </c>
      <c r="BV22">
        <f>VLOOKUP(BU22,[4]result_all!$C:$S,2,FALSE)</f>
        <v>6.7115312559999998</v>
      </c>
      <c r="BW22">
        <f>VLOOKUP(BU22,[4]result_all!$C:$S,3,FALSE)</f>
        <v>0.69218438699999996</v>
      </c>
      <c r="BX22">
        <f>VLOOKUP(BU22,[4]result_all!$C:$S,4,FALSE)</f>
        <v>0.12343088100000001</v>
      </c>
      <c r="BY22">
        <f>VLOOKUP(BU22,[4]result_all!$C:$S,5,FALSE)</f>
        <v>2.9229844000000001E-2</v>
      </c>
      <c r="BZ22">
        <f>VLOOKUP(BU22,[4]result_all!$C:$S,6,FALSE)</f>
        <v>8.4680009000000001E-2</v>
      </c>
      <c r="CA22">
        <f>VLOOKUP(BU22,[4]result_all!$C:$S,7,FALSE)</f>
        <v>9.7069987999999996E-2</v>
      </c>
      <c r="CB22">
        <f>VLOOKUP(BU22,[4]result_all!$C:$S,8,FALSE)</f>
        <v>2.7271707150000002</v>
      </c>
      <c r="CC22">
        <f>VLOOKUP(BU22,[4]result_all!$C:$S,9,FALSE)</f>
        <v>-5.6000000000000003E-16</v>
      </c>
      <c r="CD22">
        <f>VLOOKUP(BU22,[4]result_all!$C:$S,10,FALSE)</f>
        <v>122.07977219999999</v>
      </c>
      <c r="CE22">
        <f>VLOOKUP(BU22,[4]result_all!$C:$S,11,FALSE)</f>
        <v>67.738764029999999</v>
      </c>
      <c r="CF22">
        <f>VLOOKUP(BU22,[4]result_all!$C:$S,12,FALSE)</f>
        <v>4.61088685</v>
      </c>
      <c r="CG22">
        <f>VLOOKUP(BU22,[4]result_all!$C:$S,13,FALSE)</f>
        <v>61.323529409999999</v>
      </c>
      <c r="CH22">
        <f>VLOOKUP(BU22,[4]result_all!$C:$S,14,FALSE)</f>
        <v>1.5175894000000001E-2</v>
      </c>
      <c r="CI22">
        <f>VLOOKUP(BU22,[4]result_all!$C:$S,15,FALSE)</f>
        <v>1.2828015999999999E-2</v>
      </c>
      <c r="CJ22">
        <f>VLOOKUP(BU22,[4]result_all!$C:$S,16,FALSE)</f>
        <v>1.5215396000000001E-2</v>
      </c>
      <c r="CK22">
        <f>VLOOKUP(BU22,[4]result_all!$C:$S,17,FALSE)</f>
        <v>1.1830274119999999</v>
      </c>
      <c r="CL22" s="27" t="s">
        <v>55</v>
      </c>
      <c r="CM22">
        <f>VLOOKUP(CL22, [2]Tabelle1!$E:$M, 2, FALSE)</f>
        <v>2.5349544367625501</v>
      </c>
      <c r="CN22">
        <f>VLOOKUP(CL22, [2]Tabelle1!$E:$M, 3, FALSE)</f>
        <v>1.68712362675559</v>
      </c>
      <c r="CO22">
        <f>VLOOKUP(CL22, [2]Tabelle1!$E:$M, 4, FALSE)</f>
        <v>2.68353489877402</v>
      </c>
      <c r="CP22">
        <f>VLOOKUP(CL22, [2]Tabelle1!$E:$M, 5, FALSE)</f>
        <v>0.64027067372964397</v>
      </c>
      <c r="CQ22">
        <f>VLOOKUP(CL22, [2]Tabelle1!$E:$M, 6, FALSE)</f>
        <v>0</v>
      </c>
      <c r="CR22" s="63">
        <f>VLOOKUP(CL22, [2]Tabelle1!$E:$O, 7, FALSE)</f>
        <v>0.33593871295091693</v>
      </c>
      <c r="CS22" s="63">
        <f>VLOOKUP(CL22, [2]Tabelle1!$E:$O, 8, FALSE)</f>
        <v>0.22358198299027082</v>
      </c>
      <c r="CT22" s="63">
        <f>VLOOKUP(CL22, [2]Tabelle1!$E:$O, 9, FALSE)</f>
        <v>0.35562897974779556</v>
      </c>
      <c r="CU22" s="63">
        <f>VLOOKUP(CL22, [2]Tabelle1!$E:$O, 10, FALSE)</f>
        <v>8.4850324311016703E-2</v>
      </c>
      <c r="CV22" s="63">
        <f>VLOOKUP(CL22, [2]Tabelle1!$E:$O, 11, FALSE)</f>
        <v>0</v>
      </c>
      <c r="CW22" s="19" t="s">
        <v>182</v>
      </c>
      <c r="CX22">
        <f>VLOOKUP(CW22, [2]Tabelle1!$E:$M, 2, FALSE)</f>
        <v>1.7897522052877901</v>
      </c>
      <c r="CY22">
        <f>VLOOKUP(CW22, [2]Tabelle1!$E:$M, 3, FALSE)</f>
        <v>1.19384882776159</v>
      </c>
      <c r="CZ22">
        <f>VLOOKUP(CW22, [2]Tabelle1!$E:$M, 4, FALSE)</f>
        <v>1.65902291902483</v>
      </c>
      <c r="DA22">
        <f>VLOOKUP(CW22, [2]Tabelle1!$E:$M, 5, FALSE)</f>
        <v>0.45423233417574699</v>
      </c>
      <c r="DB22">
        <f>VLOOKUP(CW22, [2]Tabelle1!$E:$M, 6, FALSE)</f>
        <v>0</v>
      </c>
      <c r="DC22" s="63">
        <f>VLOOKUP(CW22, [2]Tabelle1!$E:$O, 7, FALSE)</f>
        <v>0.35114825782239412</v>
      </c>
      <c r="DD22" s="63">
        <f>VLOOKUP(CW22, [2]Tabelle1!$E:$O, 8, FALSE)</f>
        <v>0.23423238967563112</v>
      </c>
      <c r="DE22" s="63">
        <f>VLOOKUP(CW22, [2]Tabelle1!$E:$O, 9, FALSE)</f>
        <v>0.32549925402065166</v>
      </c>
      <c r="DF22" s="63">
        <f>VLOOKUP(CW22, [2]Tabelle1!$E:$O, 10, FALSE)</f>
        <v>8.9120098481323115E-2</v>
      </c>
      <c r="DG22" s="63">
        <f>VLOOKUP(CW22, [2]Tabelle1!$E:$O, 11, FALSE)</f>
        <v>0</v>
      </c>
      <c r="DH22" s="18">
        <v>6499</v>
      </c>
      <c r="DI22" s="73">
        <v>2024</v>
      </c>
      <c r="DJ22">
        <v>7</v>
      </c>
      <c r="DK22">
        <v>28</v>
      </c>
      <c r="DL22">
        <v>10</v>
      </c>
      <c r="DM22">
        <v>11.10000038146973</v>
      </c>
      <c r="DN22">
        <v>11.19999980926514</v>
      </c>
      <c r="DO22">
        <v>10.19999980926514</v>
      </c>
      <c r="DP22">
        <v>9.6999998092651367</v>
      </c>
      <c r="DQ22">
        <v>91</v>
      </c>
      <c r="DR22">
        <v>359</v>
      </c>
      <c r="DS22" t="s">
        <v>82</v>
      </c>
      <c r="DT22">
        <v>0.40000000596046448</v>
      </c>
      <c r="DU22">
        <v>1.8999999761581421</v>
      </c>
      <c r="DV22">
        <v>3.5999999046325679</v>
      </c>
      <c r="DW22">
        <v>1006.400024414062</v>
      </c>
      <c r="DX22" s="71">
        <v>0</v>
      </c>
    </row>
    <row r="23" spans="1:128" x14ac:dyDescent="0.35">
      <c r="A23" t="s">
        <v>161</v>
      </c>
      <c r="B23" s="1">
        <v>1</v>
      </c>
      <c r="C23" s="3" t="s">
        <v>56</v>
      </c>
      <c r="D23">
        <v>6</v>
      </c>
      <c r="E23" s="1" t="s">
        <v>75</v>
      </c>
      <c r="F23" s="1" t="str">
        <f t="shared" si="5"/>
        <v>B</v>
      </c>
      <c r="G23" s="1">
        <v>28</v>
      </c>
      <c r="H23" s="14">
        <v>45501</v>
      </c>
      <c r="I23" s="14"/>
      <c r="J23">
        <v>2530</v>
      </c>
      <c r="K23">
        <f>VLOOKUP(C23,[2]TOC_240828_Sophi!$C:$I,7,FALSE)</f>
        <v>0.1371</v>
      </c>
      <c r="M23" s="16" t="str">
        <f t="shared" si="4"/>
        <v>F6_S6_1_BDOC_VM_B</v>
      </c>
      <c r="N23">
        <f>VLOOKUP(M23,[2]TOC_240828_Sophi!$C:$I,7,FALSE)</f>
        <v>0.1928</v>
      </c>
      <c r="R23" s="40">
        <f>VLOOKUP(C23,[2]TOC_240828_Sophi!$C:$N,12,FALSE)</f>
        <v>45533</v>
      </c>
      <c r="S23" s="40">
        <f>VLOOKUP(M23,[2]TOC_240828_Sophi!$C:$N,12,FALSE)</f>
        <v>45538</v>
      </c>
      <c r="V23" s="6">
        <v>45501</v>
      </c>
      <c r="W23" s="7">
        <v>0.40717592592592594</v>
      </c>
      <c r="X23">
        <v>0</v>
      </c>
      <c r="Y23" t="s">
        <v>64</v>
      </c>
      <c r="Z23">
        <v>1.05</v>
      </c>
      <c r="AA23">
        <v>3.92</v>
      </c>
      <c r="AB23">
        <v>9450.9</v>
      </c>
      <c r="AC23">
        <f t="shared" si="0"/>
        <v>9.450899999999999</v>
      </c>
      <c r="AD23">
        <v>-0.11600000000000001</v>
      </c>
      <c r="AE23">
        <v>-0.55000000000000004</v>
      </c>
      <c r="AF23">
        <v>-0.86</v>
      </c>
      <c r="AG23">
        <v>17325.8</v>
      </c>
      <c r="AH23">
        <v>105.3</v>
      </c>
      <c r="AI23">
        <v>105.3</v>
      </c>
      <c r="AJ23">
        <v>13.82</v>
      </c>
      <c r="AK23">
        <v>354.9</v>
      </c>
      <c r="AL23">
        <v>-0.16600000000000001</v>
      </c>
      <c r="AM23">
        <v>9.86</v>
      </c>
      <c r="AN23">
        <f t="shared" si="1"/>
        <v>9.859999999999999E-3</v>
      </c>
      <c r="AO23">
        <v>17198.8</v>
      </c>
      <c r="AP23">
        <f t="shared" si="2"/>
        <v>17.198799999999999</v>
      </c>
      <c r="AQ23">
        <v>1.5</v>
      </c>
      <c r="AR23">
        <v>1.52</v>
      </c>
      <c r="AS23">
        <v>11179</v>
      </c>
      <c r="AT23">
        <f t="shared" si="3"/>
        <v>11.179</v>
      </c>
      <c r="AU23">
        <v>300.89999999999998</v>
      </c>
      <c r="AV23">
        <v>0</v>
      </c>
      <c r="AX23">
        <v>6.57</v>
      </c>
      <c r="AY23">
        <v>-20.8</v>
      </c>
      <c r="AZ23" s="9">
        <v>1.4139999999999999</v>
      </c>
      <c r="BA23">
        <v>-0.113</v>
      </c>
      <c r="BB23" s="3">
        <v>4.9000000000000004</v>
      </c>
      <c r="BD23" s="23" t="s">
        <v>56</v>
      </c>
      <c r="BE23">
        <f>VLOOKUP(BD23,[4]result_all!$C:$S,2,FALSE)</f>
        <v>3.18905744</v>
      </c>
      <c r="BF23">
        <f>VLOOKUP(BD23,[4]result_all!$C:$S,3,FALSE)</f>
        <v>1.0241640839999999</v>
      </c>
      <c r="BG23">
        <f>VLOOKUP(BD23,[4]result_all!$C:$S,4,FALSE)</f>
        <v>0.32419343299999998</v>
      </c>
      <c r="BH23">
        <f>VLOOKUP(BD23,[4]result_all!$C:$S,5,FALSE)</f>
        <v>6.2703485000000003E-2</v>
      </c>
      <c r="BI23">
        <f>VLOOKUP(BD23,[4]result_all!$C:$S,6,FALSE)</f>
        <v>0.15276284600000001</v>
      </c>
      <c r="BJ23">
        <f>VLOOKUP(BD23,[4]result_all!$C:$S,7,FALSE)</f>
        <v>0.13881102000000001</v>
      </c>
      <c r="BK23">
        <f>VLOOKUP(BD23,[4]result_all!$C:$S,8,FALSE)</f>
        <v>1.697996058</v>
      </c>
      <c r="BL23">
        <f>VLOOKUP(BD23,[4]result_all!$C:$S,9,FALSE)</f>
        <v>5.3546500000000005E-4</v>
      </c>
      <c r="BM23">
        <f>VLOOKUP(BD23,[4]result_all!$C:$S,10,FALSE)</f>
        <v>154.00127689999999</v>
      </c>
      <c r="BN23">
        <f>VLOOKUP(BD23,[4]result_all!$C:$S,11,FALSE)</f>
        <v>89.137454829999996</v>
      </c>
      <c r="BO23">
        <f>VLOOKUP(BD23,[4]result_all!$C:$S,12,FALSE)</f>
        <v>4.0091121300000001</v>
      </c>
      <c r="BP23">
        <f>VLOOKUP(BD23,[4]result_all!$C:$S,13,FALSE)</f>
        <v>35.464705879999997</v>
      </c>
      <c r="BQ23">
        <f>VLOOKUP(BD23,[4]result_all!$C:$S,14,FALSE)</f>
        <v>1.4053471E-2</v>
      </c>
      <c r="BR23">
        <f>VLOOKUP(BD23,[4]result_all!$C:$S,15,FALSE)</f>
        <v>1.0990471999999999E-2</v>
      </c>
      <c r="BS23">
        <f>VLOOKUP(BD23,[4]result_all!$C:$S,16,FALSE)</f>
        <v>1.3581075999999999E-2</v>
      </c>
      <c r="BT23">
        <f>VLOOKUP(BD23,[4]result_all!$C:$S,17,FALSE)</f>
        <v>1.278695854</v>
      </c>
      <c r="BU23" s="20" t="s">
        <v>183</v>
      </c>
      <c r="BV23">
        <f>VLOOKUP(BU23,[4]result_all!$C:$S,2,FALSE)</f>
        <v>3.0114128309999999</v>
      </c>
      <c r="BW23">
        <f>VLOOKUP(BU23,[4]result_all!$C:$S,3,FALSE)</f>
        <v>0.87094700899999999</v>
      </c>
      <c r="BX23">
        <f>VLOOKUP(BU23,[4]result_all!$C:$S,4,FALSE)</f>
        <v>0.347393022</v>
      </c>
      <c r="BY23">
        <f>VLOOKUP(BU23,[4]result_all!$C:$S,5,FALSE)</f>
        <v>3.9596955000000003E-2</v>
      </c>
      <c r="BZ23">
        <f>VLOOKUP(BU23,[4]result_all!$C:$S,6,FALSE)</f>
        <v>0.13408063200000001</v>
      </c>
      <c r="CA23">
        <f>VLOOKUP(BU23,[4]result_all!$C:$S,7,FALSE)</f>
        <v>0.12064934300000001</v>
      </c>
      <c r="CB23">
        <f>VLOOKUP(BU23,[4]result_all!$C:$S,8,FALSE)</f>
        <v>2.2436437329999999</v>
      </c>
      <c r="CC23">
        <f>VLOOKUP(BU23,[4]result_all!$C:$S,9,FALSE)</f>
        <v>-4.7599999999999999E-17</v>
      </c>
      <c r="CD23">
        <f>VLOOKUP(BU23,[4]result_all!$C:$S,10,FALSE)</f>
        <v>151.29190180000001</v>
      </c>
      <c r="CE23">
        <f>VLOOKUP(BU23,[4]result_all!$C:$S,11,FALSE)</f>
        <v>85.253761299999994</v>
      </c>
      <c r="CF23">
        <f>VLOOKUP(BU23,[4]result_all!$C:$S,12,FALSE)</f>
        <v>4.3019151679999998</v>
      </c>
      <c r="CG23">
        <f>VLOOKUP(BU23,[4]result_all!$C:$S,13,FALSE)</f>
        <v>44.425339370000003</v>
      </c>
      <c r="CH23">
        <f>VLOOKUP(BU23,[4]result_all!$C:$S,14,FALSE)</f>
        <v>1.4762653000000001E-2</v>
      </c>
      <c r="CI23">
        <f>VLOOKUP(BU23,[4]result_all!$C:$S,15,FALSE)</f>
        <v>1.1757324E-2</v>
      </c>
      <c r="CJ23">
        <f>VLOOKUP(BU23,[4]result_all!$C:$S,16,FALSE)</f>
        <v>1.442506E-2</v>
      </c>
      <c r="CK23">
        <f>VLOOKUP(BU23,[4]result_all!$C:$S,17,FALSE)</f>
        <v>1.255613315</v>
      </c>
      <c r="CL23" s="27" t="s">
        <v>56</v>
      </c>
      <c r="CM23">
        <f>VLOOKUP(CL23, [2]Tabelle1!$E:$M, 2, FALSE)</f>
        <v>2.4177291923495901</v>
      </c>
      <c r="CN23">
        <f>VLOOKUP(CL23, [2]Tabelle1!$E:$M, 3, FALSE)</f>
        <v>1.7048583883203801</v>
      </c>
      <c r="CO23">
        <f>VLOOKUP(CL23, [2]Tabelle1!$E:$M, 4, FALSE)</f>
        <v>2.3457308668516101</v>
      </c>
      <c r="CP23">
        <f>VLOOKUP(CL23, [2]Tabelle1!$E:$M, 5, FALSE)</f>
        <v>0.66779339867480203</v>
      </c>
      <c r="CQ23">
        <f>VLOOKUP(CL23, [2]Tabelle1!$E:$M, 6, FALSE)</f>
        <v>5.1977814864265601E-2</v>
      </c>
      <c r="CR23" s="63">
        <f>VLOOKUP(CL23, [2]Tabelle1!$E:$O, 7, FALSE)</f>
        <v>0.33635211945768057</v>
      </c>
      <c r="CS23" s="63">
        <f>VLOOKUP(CL23, [2]Tabelle1!$E:$O, 8, FALSE)</f>
        <v>0.23717823075523758</v>
      </c>
      <c r="CT23" s="63">
        <f>VLOOKUP(CL23, [2]Tabelle1!$E:$O, 9, FALSE)</f>
        <v>0.32633578286577503</v>
      </c>
      <c r="CU23" s="63">
        <f>VLOOKUP(CL23, [2]Tabelle1!$E:$O, 10, FALSE)</f>
        <v>9.2902764178412436E-2</v>
      </c>
      <c r="CV23" s="63">
        <f>VLOOKUP(CL23, [2]Tabelle1!$E:$O, 11, FALSE)</f>
        <v>7.2311027428942701E-3</v>
      </c>
      <c r="CW23" s="19" t="s">
        <v>183</v>
      </c>
      <c r="CX23">
        <f>VLOOKUP(CW23, [2]Tabelle1!$E:$M, 2, FALSE)</f>
        <v>0.96192005999824604</v>
      </c>
      <c r="CY23">
        <f>VLOOKUP(CW23, [2]Tabelle1!$E:$M, 3, FALSE)</f>
        <v>0.81850824614866602</v>
      </c>
      <c r="CZ23">
        <f>VLOOKUP(CW23, [2]Tabelle1!$E:$M, 4, FALSE)</f>
        <v>0.525961122011944</v>
      </c>
      <c r="DA23">
        <f>VLOOKUP(CW23, [2]Tabelle1!$E:$M, 5, FALSE)</f>
        <v>0.41882446052738798</v>
      </c>
      <c r="DB23">
        <f>VLOOKUP(CW23, [2]Tabelle1!$E:$M, 6, FALSE)</f>
        <v>3.5247590129864399E-2</v>
      </c>
      <c r="DC23" s="63">
        <f>VLOOKUP(CW23, [2]Tabelle1!$E:$O, 7, FALSE)</f>
        <v>0.34846349691167899</v>
      </c>
      <c r="DD23" s="63">
        <f>VLOOKUP(CW23, [2]Tabelle1!$E:$O, 8, FALSE)</f>
        <v>0.29651138131429505</v>
      </c>
      <c r="DE23" s="63">
        <f>VLOOKUP(CW23, [2]Tabelle1!$E:$O, 9, FALSE)</f>
        <v>0.19053376620111911</v>
      </c>
      <c r="DF23" s="63">
        <f>VLOOKUP(CW23, [2]Tabelle1!$E:$O, 10, FALSE)</f>
        <v>0.1517226245471866</v>
      </c>
      <c r="DG23" s="63">
        <f>VLOOKUP(CW23, [2]Tabelle1!$E:$O, 11, FALSE)</f>
        <v>1.2768731025720086E-2</v>
      </c>
      <c r="DH23" s="18">
        <v>6499</v>
      </c>
      <c r="DI23" s="73">
        <v>2024</v>
      </c>
      <c r="DJ23">
        <v>7</v>
      </c>
      <c r="DK23">
        <v>28</v>
      </c>
      <c r="DL23">
        <v>10</v>
      </c>
      <c r="DM23">
        <v>11.10000038146973</v>
      </c>
      <c r="DN23">
        <v>11.19999980926514</v>
      </c>
      <c r="DO23">
        <v>10.19999980926514</v>
      </c>
      <c r="DP23">
        <v>9.6999998092651367</v>
      </c>
      <c r="DQ23">
        <v>91</v>
      </c>
      <c r="DR23">
        <v>359</v>
      </c>
      <c r="DS23" t="s">
        <v>82</v>
      </c>
      <c r="DT23">
        <v>0.40000000596046448</v>
      </c>
      <c r="DU23">
        <v>1.8999999761581421</v>
      </c>
      <c r="DV23">
        <v>3.5999999046325679</v>
      </c>
      <c r="DW23">
        <v>1006.400024414062</v>
      </c>
      <c r="DX23" s="71">
        <v>0</v>
      </c>
    </row>
    <row r="24" spans="1:128" x14ac:dyDescent="0.35">
      <c r="A24" t="s">
        <v>161</v>
      </c>
      <c r="B24" s="1">
        <v>1</v>
      </c>
      <c r="C24" s="3" t="s">
        <v>57</v>
      </c>
      <c r="D24">
        <v>6</v>
      </c>
      <c r="E24" s="1" t="s">
        <v>76</v>
      </c>
      <c r="F24" s="1" t="str">
        <f t="shared" si="5"/>
        <v>A</v>
      </c>
      <c r="G24" s="1">
        <v>27</v>
      </c>
      <c r="H24" s="14">
        <v>45500</v>
      </c>
      <c r="I24" s="14"/>
      <c r="J24">
        <v>2530</v>
      </c>
      <c r="K24">
        <f>VLOOKUP(C24,[2]TOC_240828_Sophi!$C:$I,7,FALSE)</f>
        <v>0.13420000000000001</v>
      </c>
      <c r="L24">
        <f t="shared" si="7"/>
        <v>0.13550000000000001</v>
      </c>
      <c r="M24" s="16" t="str">
        <f t="shared" si="4"/>
        <v>F6_S6_1_BDOC_NM_A</v>
      </c>
      <c r="N24">
        <f>VLOOKUP(M24,[2]TOC_240828_Sophi!$C:$I,7,FALSE)</f>
        <v>0.13439999999999999</v>
      </c>
      <c r="O24">
        <f t="shared" si="9"/>
        <v>0.1411</v>
      </c>
      <c r="P24">
        <f t="shared" si="8"/>
        <v>-5.5999999999999939E-3</v>
      </c>
      <c r="Q24" s="3">
        <f t="shared" si="6"/>
        <v>-4.1328413284132779</v>
      </c>
      <c r="R24" s="40">
        <f>VLOOKUP(C24,[2]TOC_240828_Sophi!$C:$N,12,FALSE)</f>
        <v>45537</v>
      </c>
      <c r="S24" s="40">
        <f>VLOOKUP(M24,[2]TOC_240828_Sophi!$C:$N,12,FALSE)</f>
        <v>45538</v>
      </c>
      <c r="V24" s="6">
        <v>45500</v>
      </c>
      <c r="W24" s="7">
        <v>0.6655092592592593</v>
      </c>
      <c r="X24">
        <v>0</v>
      </c>
      <c r="Y24" t="s">
        <v>64</v>
      </c>
      <c r="Z24">
        <v>1.1299999999999999</v>
      </c>
      <c r="AA24">
        <v>4.26</v>
      </c>
      <c r="AB24">
        <v>10279</v>
      </c>
      <c r="AC24">
        <f t="shared" si="0"/>
        <v>10.279</v>
      </c>
      <c r="AD24">
        <v>-0.21199999999999999</v>
      </c>
      <c r="AE24">
        <v>-0.57999999999999996</v>
      </c>
      <c r="AF24">
        <v>-0.87</v>
      </c>
      <c r="AG24">
        <v>18287.400000000001</v>
      </c>
      <c r="AH24">
        <v>105.7</v>
      </c>
      <c r="AI24">
        <v>105.7</v>
      </c>
      <c r="AJ24">
        <v>13.47</v>
      </c>
      <c r="AK24">
        <v>370.7</v>
      </c>
      <c r="AL24">
        <v>-0.30399999999999999</v>
      </c>
      <c r="AM24">
        <v>10.48</v>
      </c>
      <c r="AN24">
        <f t="shared" si="1"/>
        <v>1.048E-2</v>
      </c>
      <c r="AO24">
        <v>18109.8</v>
      </c>
      <c r="AP24">
        <f t="shared" si="2"/>
        <v>18.1098</v>
      </c>
      <c r="AQ24">
        <v>1.66</v>
      </c>
      <c r="AR24">
        <v>1.68</v>
      </c>
      <c r="AS24">
        <v>11771</v>
      </c>
      <c r="AT24">
        <f t="shared" si="3"/>
        <v>11.771000000000001</v>
      </c>
      <c r="AU24">
        <v>347.66</v>
      </c>
      <c r="AV24">
        <v>0</v>
      </c>
      <c r="AX24">
        <v>6.47</v>
      </c>
      <c r="AY24">
        <v>-15.7</v>
      </c>
      <c r="AZ24" s="9">
        <v>2.3610000000000002</v>
      </c>
      <c r="BA24">
        <v>-0.2</v>
      </c>
      <c r="BB24" s="3">
        <v>4.84</v>
      </c>
      <c r="BD24" s="23" t="s">
        <v>57</v>
      </c>
      <c r="BE24">
        <f>VLOOKUP(BD24,[4]result_all!$C:$S,2,FALSE)</f>
        <v>5.1072069850000004</v>
      </c>
      <c r="BF24">
        <f>VLOOKUP(BD24,[4]result_all!$C:$S,3,FALSE)</f>
        <v>1.1102148570000001</v>
      </c>
      <c r="BG24">
        <f>VLOOKUP(BD24,[4]result_all!$C:$S,4,FALSE)</f>
        <v>0.25684788800000002</v>
      </c>
      <c r="BH24">
        <f>VLOOKUP(BD24,[4]result_all!$C:$S,5,FALSE)</f>
        <v>0.27711924799999998</v>
      </c>
      <c r="BI24">
        <f>VLOOKUP(BD24,[4]result_all!$C:$S,6,FALSE)</f>
        <v>0.16205491399999999</v>
      </c>
      <c r="BJ24">
        <f>VLOOKUP(BD24,[4]result_all!$C:$S,7,FALSE)</f>
        <v>0.13245278599999999</v>
      </c>
      <c r="BK24">
        <f>VLOOKUP(BD24,[4]result_all!$C:$S,8,FALSE)</f>
        <v>2.0750297639999999</v>
      </c>
      <c r="BL24">
        <f>VLOOKUP(BD24,[4]result_all!$C:$S,9,FALSE)</f>
        <v>1.0664369999999999E-2</v>
      </c>
      <c r="BM24">
        <f>VLOOKUP(BD24,[4]result_all!$C:$S,10,FALSE)</f>
        <v>180.18934469999999</v>
      </c>
      <c r="BN24">
        <f>VLOOKUP(BD24,[4]result_all!$C:$S,11,FALSE)</f>
        <v>101.7632964</v>
      </c>
      <c r="BO24">
        <f>VLOOKUP(BD24,[4]result_all!$C:$S,12,FALSE)</f>
        <v>4.2473509930000004</v>
      </c>
      <c r="BP24">
        <f>VLOOKUP(BD24,[4]result_all!$C:$S,13,FALSE)</f>
        <v>69.631284919999999</v>
      </c>
      <c r="BQ24">
        <f>VLOOKUP(BD24,[4]result_all!$C:$S,14,FALSE)</f>
        <v>1.4671788E-2</v>
      </c>
      <c r="BR24">
        <f>VLOOKUP(BD24,[4]result_all!$C:$S,15,FALSE)</f>
        <v>1.1524869E-2</v>
      </c>
      <c r="BS24">
        <f>VLOOKUP(BD24,[4]result_all!$C:$S,16,FALSE)</f>
        <v>1.4227241E-2</v>
      </c>
      <c r="BT24">
        <f>VLOOKUP(BD24,[4]result_all!$C:$S,17,FALSE)</f>
        <v>1.2730546410000001</v>
      </c>
      <c r="BU24" s="20" t="s">
        <v>184</v>
      </c>
      <c r="BV24">
        <f>VLOOKUP(BU24,[4]result_all!$C:$S,2,FALSE)</f>
        <v>3.1321495279999998</v>
      </c>
      <c r="BW24">
        <f>VLOOKUP(BU24,[4]result_all!$C:$S,3,FALSE)</f>
        <v>0.69861345799999996</v>
      </c>
      <c r="BX24">
        <f>VLOOKUP(BU24,[4]result_all!$C:$S,4,FALSE)</f>
        <v>0.19232461200000001</v>
      </c>
      <c r="BY24">
        <f>VLOOKUP(BU24,[4]result_all!$C:$S,5,FALSE)</f>
        <v>7.9399943000000001E-2</v>
      </c>
      <c r="BZ24">
        <f>VLOOKUP(BU24,[4]result_all!$C:$S,6,FALSE)</f>
        <v>9.3053530999999995E-2</v>
      </c>
      <c r="CA24">
        <f>VLOOKUP(BU24,[4]result_all!$C:$S,7,FALSE)</f>
        <v>9.1273823000000004E-2</v>
      </c>
      <c r="CB24">
        <f>VLOOKUP(BU24,[4]result_all!$C:$S,8,FALSE)</f>
        <v>2.5214631770000002</v>
      </c>
      <c r="CC24">
        <f>VLOOKUP(BU24,[4]result_all!$C:$S,9,FALSE)</f>
        <v>-6.6499999999999996E-16</v>
      </c>
      <c r="CD24">
        <f>VLOOKUP(BU24,[4]result_all!$C:$S,10,FALSE)</f>
        <v>136.50382310000001</v>
      </c>
      <c r="CE24">
        <f>VLOOKUP(BU24,[4]result_all!$C:$S,11,FALSE)</f>
        <v>76.383326350000004</v>
      </c>
      <c r="CF24">
        <f>VLOOKUP(BU24,[4]result_all!$C:$S,12,FALSE)</f>
        <v>4.281894887</v>
      </c>
      <c r="CG24">
        <f>VLOOKUP(BU24,[4]result_all!$C:$S,13,FALSE)</f>
        <v>106.7</v>
      </c>
      <c r="CH24">
        <f>VLOOKUP(BU24,[4]result_all!$C:$S,14,FALSE)</f>
        <v>1.4929718E-2</v>
      </c>
      <c r="CI24">
        <f>VLOOKUP(BU24,[4]result_all!$C:$S,15,FALSE)</f>
        <v>1.1403226000000001E-2</v>
      </c>
      <c r="CJ24">
        <f>VLOOKUP(BU24,[4]result_all!$C:$S,16,FALSE)</f>
        <v>1.4338788E-2</v>
      </c>
      <c r="CK24">
        <f>VLOOKUP(BU24,[4]result_all!$C:$S,17,FALSE)</f>
        <v>1.309253974</v>
      </c>
      <c r="CL24" s="27" t="s">
        <v>57</v>
      </c>
      <c r="CM24">
        <f>VLOOKUP(CL24, [2]Tabelle1!$E:$M, 2, FALSE)</f>
        <v>2.6018453550993499</v>
      </c>
      <c r="CN24">
        <f>VLOOKUP(CL24, [2]Tabelle1!$E:$M, 3, FALSE)</f>
        <v>1.7580609133039899</v>
      </c>
      <c r="CO24">
        <f>VLOOKUP(CL24, [2]Tabelle1!$E:$M, 4, FALSE)</f>
        <v>2.6496185721674799</v>
      </c>
      <c r="CP24">
        <f>VLOOKUP(CL24, [2]Tabelle1!$E:$M, 5, FALSE)</f>
        <v>0.65324578855999205</v>
      </c>
      <c r="CQ24">
        <f>VLOOKUP(CL24, [2]Tabelle1!$E:$M, 6, FALSE)</f>
        <v>1.7819735743527802E-2</v>
      </c>
      <c r="CR24" s="63">
        <f>VLOOKUP(CL24, [2]Tabelle1!$E:$O, 7, FALSE)</f>
        <v>0.3387559069675653</v>
      </c>
      <c r="CS24" s="63">
        <f>VLOOKUP(CL24, [2]Tabelle1!$E:$O, 8, FALSE)</f>
        <v>0.22889658604163213</v>
      </c>
      <c r="CT24" s="63">
        <f>VLOOKUP(CL24, [2]Tabelle1!$E:$O, 9, FALSE)</f>
        <v>0.34497589980647664</v>
      </c>
      <c r="CU24" s="63">
        <f>VLOOKUP(CL24, [2]Tabelle1!$E:$O, 10, FALSE)</f>
        <v>8.5051507439777338E-2</v>
      </c>
      <c r="CV24" s="63">
        <f>VLOOKUP(CL24, [2]Tabelle1!$E:$O, 11, FALSE)</f>
        <v>2.3200997445486531E-3</v>
      </c>
      <c r="CW24" s="19" t="s">
        <v>184</v>
      </c>
      <c r="CX24">
        <f>VLOOKUP(CW24, [2]Tabelle1!$E:$M, 2, FALSE)</f>
        <v>0.85594701312367605</v>
      </c>
      <c r="CY24">
        <f>VLOOKUP(CW24, [2]Tabelle1!$E:$M, 3, FALSE)</f>
        <v>0.74242390512796697</v>
      </c>
      <c r="CZ24">
        <f>VLOOKUP(CW24, [2]Tabelle1!$E:$M, 4, FALSE)</f>
        <v>0.49232413404369002</v>
      </c>
      <c r="DA24">
        <f>VLOOKUP(CW24, [2]Tabelle1!$E:$M, 5, FALSE)</f>
        <v>0.363499360146399</v>
      </c>
      <c r="DB24">
        <f>VLOOKUP(CW24, [2]Tabelle1!$E:$M, 6, FALSE)</f>
        <v>0</v>
      </c>
      <c r="DC24" s="63">
        <f>VLOOKUP(CW24, [2]Tabelle1!$E:$O, 7, FALSE)</f>
        <v>0.34876903344917792</v>
      </c>
      <c r="DD24" s="63">
        <f>VLOOKUP(CW24, [2]Tabelle1!$E:$O, 8, FALSE)</f>
        <v>0.30251226282815674</v>
      </c>
      <c r="DE24" s="63">
        <f>VLOOKUP(CW24, [2]Tabelle1!$E:$O, 9, FALSE)</f>
        <v>0.20060518903792382</v>
      </c>
      <c r="DF24" s="63">
        <f>VLOOKUP(CW24, [2]Tabelle1!$E:$O, 10, FALSE)</f>
        <v>0.14811351468474149</v>
      </c>
      <c r="DG24" s="63">
        <f>VLOOKUP(CW24, [2]Tabelle1!$E:$O, 11, FALSE)</f>
        <v>0</v>
      </c>
      <c r="DH24" s="18">
        <v>6499</v>
      </c>
      <c r="DI24" s="73">
        <v>2024</v>
      </c>
      <c r="DJ24">
        <v>7</v>
      </c>
      <c r="DK24">
        <v>27</v>
      </c>
      <c r="DL24">
        <v>16</v>
      </c>
      <c r="DM24">
        <v>18</v>
      </c>
      <c r="DN24">
        <v>18.60000038146973</v>
      </c>
      <c r="DO24">
        <v>16.89999961853027</v>
      </c>
      <c r="DP24">
        <v>8.6000003814697266</v>
      </c>
      <c r="DQ24">
        <v>54</v>
      </c>
      <c r="DR24">
        <v>270</v>
      </c>
      <c r="DS24" t="s">
        <v>81</v>
      </c>
      <c r="DT24">
        <v>2.2999999523162842</v>
      </c>
      <c r="DU24">
        <v>4.4000000953674316</v>
      </c>
      <c r="DV24">
        <v>6.5</v>
      </c>
      <c r="DW24">
        <v>1000.200012207031</v>
      </c>
      <c r="DX24" s="71">
        <v>0</v>
      </c>
    </row>
    <row r="25" spans="1:128" x14ac:dyDescent="0.35">
      <c r="A25" t="s">
        <v>161</v>
      </c>
      <c r="B25" s="1">
        <v>1</v>
      </c>
      <c r="C25" s="3" t="s">
        <v>58</v>
      </c>
      <c r="D25">
        <v>6</v>
      </c>
      <c r="E25" s="1" t="s">
        <v>76</v>
      </c>
      <c r="F25" s="1" t="str">
        <f t="shared" si="5"/>
        <v>B</v>
      </c>
      <c r="G25" s="1">
        <v>27</v>
      </c>
      <c r="H25" s="14">
        <v>45500</v>
      </c>
      <c r="I25" s="14"/>
      <c r="J25">
        <v>2530</v>
      </c>
      <c r="K25">
        <f>VLOOKUP(C25,[2]TOC_240828_Sophi!$C:$I,7,FALSE)</f>
        <v>0.1368</v>
      </c>
      <c r="M25" s="16" t="str">
        <f t="shared" si="4"/>
        <v>F6_S6_1_BDOC_NM_B</v>
      </c>
      <c r="N25">
        <f>VLOOKUP(M25,[2]TOC_240828_Sophi!$C:$I,7,FALSE)</f>
        <v>0.14779999999999999</v>
      </c>
      <c r="R25" s="40">
        <f>VLOOKUP(C25,[2]TOC_240828_Sophi!$C:$N,12,FALSE)</f>
        <v>45538</v>
      </c>
      <c r="S25" s="40">
        <f>VLOOKUP(M25,[2]TOC_240828_Sophi!$C:$N,12,FALSE)</f>
        <v>45537</v>
      </c>
      <c r="V25" s="6">
        <v>45500</v>
      </c>
      <c r="W25" s="7">
        <v>0.6655092592592593</v>
      </c>
      <c r="X25">
        <v>0</v>
      </c>
      <c r="Y25" t="s">
        <v>64</v>
      </c>
      <c r="Z25">
        <v>1.1299999999999999</v>
      </c>
      <c r="AA25">
        <v>4.26</v>
      </c>
      <c r="AB25">
        <v>10279</v>
      </c>
      <c r="AC25">
        <f t="shared" si="0"/>
        <v>10.279</v>
      </c>
      <c r="AD25">
        <v>-0.21199999999999999</v>
      </c>
      <c r="AE25">
        <v>-0.57999999999999996</v>
      </c>
      <c r="AF25">
        <v>-0.87</v>
      </c>
      <c r="AG25">
        <v>18287.400000000001</v>
      </c>
      <c r="AH25">
        <v>105.7</v>
      </c>
      <c r="AI25">
        <v>105.7</v>
      </c>
      <c r="AJ25">
        <v>13.47</v>
      </c>
      <c r="AK25">
        <v>370.7</v>
      </c>
      <c r="AL25">
        <v>-0.30399999999999999</v>
      </c>
      <c r="AM25">
        <v>10.48</v>
      </c>
      <c r="AN25">
        <f t="shared" si="1"/>
        <v>1.048E-2</v>
      </c>
      <c r="AO25">
        <v>18109.8</v>
      </c>
      <c r="AP25">
        <f t="shared" si="2"/>
        <v>18.1098</v>
      </c>
      <c r="AQ25">
        <v>1.66</v>
      </c>
      <c r="AR25">
        <v>1.68</v>
      </c>
      <c r="AS25">
        <v>11771</v>
      </c>
      <c r="AT25">
        <f t="shared" si="3"/>
        <v>11.771000000000001</v>
      </c>
      <c r="AU25">
        <v>347.66</v>
      </c>
      <c r="AV25">
        <v>0</v>
      </c>
      <c r="AX25">
        <v>6.47</v>
      </c>
      <c r="AY25">
        <v>-15.7</v>
      </c>
      <c r="AZ25" s="9">
        <v>2.3610000000000002</v>
      </c>
      <c r="BA25">
        <v>-0.2</v>
      </c>
      <c r="BB25" s="3">
        <v>4.84</v>
      </c>
      <c r="BD25" s="23" t="s">
        <v>58</v>
      </c>
      <c r="BE25">
        <f>VLOOKUP(BD25,[4]result_all!$C:$S,2,FALSE)</f>
        <v>4.4403339170000002</v>
      </c>
      <c r="BF25">
        <f>VLOOKUP(BD25,[4]result_all!$C:$S,3,FALSE)</f>
        <v>1.0122259920000001</v>
      </c>
      <c r="BG25">
        <f>VLOOKUP(BD25,[4]result_all!$C:$S,4,FALSE)</f>
        <v>0.36947817399999999</v>
      </c>
      <c r="BH25">
        <f>VLOOKUP(BD25,[4]result_all!$C:$S,5,FALSE)</f>
        <v>0.16442172799999999</v>
      </c>
      <c r="BI25">
        <f>VLOOKUP(BD25,[4]result_all!$C:$S,6,FALSE)</f>
        <v>0.168672408</v>
      </c>
      <c r="BJ25">
        <f>VLOOKUP(BD25,[4]result_all!$C:$S,7,FALSE)</f>
        <v>0.127265457</v>
      </c>
      <c r="BK25">
        <f>VLOOKUP(BD25,[4]result_all!$C:$S,8,FALSE)</f>
        <v>1.713278815</v>
      </c>
      <c r="BL25">
        <f>VLOOKUP(BD25,[4]result_all!$C:$S,9,FALSE)</f>
        <v>-2.5299999999999999E-17</v>
      </c>
      <c r="BM25">
        <f>VLOOKUP(BD25,[4]result_all!$C:$S,10,FALSE)</f>
        <v>172.06012279999999</v>
      </c>
      <c r="BN25">
        <f>VLOOKUP(BD25,[4]result_all!$C:$S,11,FALSE)</f>
        <v>97.087952209999997</v>
      </c>
      <c r="BO25">
        <f>VLOOKUP(BD25,[4]result_all!$C:$S,12,FALSE)</f>
        <v>4.3617236659999996</v>
      </c>
      <c r="BP25">
        <f>VLOOKUP(BD25,[4]result_all!$C:$S,13,FALSE)</f>
        <v>21.441241689999998</v>
      </c>
      <c r="BQ25">
        <f>VLOOKUP(BD25,[4]result_all!$C:$S,14,FALSE)</f>
        <v>1.4689343000000001E-2</v>
      </c>
      <c r="BR25">
        <f>VLOOKUP(BD25,[4]result_all!$C:$S,15,FALSE)</f>
        <v>1.2395694000000001E-2</v>
      </c>
      <c r="BS25">
        <f>VLOOKUP(BD25,[4]result_all!$C:$S,16,FALSE)</f>
        <v>1.4501897999999999E-2</v>
      </c>
      <c r="BT25">
        <f>VLOOKUP(BD25,[4]result_all!$C:$S,17,FALSE)</f>
        <v>1.1850360129999999</v>
      </c>
      <c r="BU25" s="20" t="s">
        <v>185</v>
      </c>
      <c r="BV25">
        <f>VLOOKUP(BU25,[4]result_all!$C:$S,2,FALSE)</f>
        <v>2.1492671419999998</v>
      </c>
      <c r="BW25">
        <f>VLOOKUP(BU25,[4]result_all!$C:$S,3,FALSE)</f>
        <v>1.0283027570000001</v>
      </c>
      <c r="BX25">
        <f>VLOOKUP(BU25,[4]result_all!$C:$S,4,FALSE)</f>
        <v>0.37052564100000002</v>
      </c>
      <c r="BY25">
        <f>VLOOKUP(BU25,[4]result_all!$C:$S,5,FALSE)</f>
        <v>0.15277343400000001</v>
      </c>
      <c r="BZ25">
        <f>VLOOKUP(BU25,[4]result_all!$C:$S,6,FALSE)</f>
        <v>0.136479768</v>
      </c>
      <c r="CA25">
        <f>VLOOKUP(BU25,[4]result_all!$C:$S,7,FALSE)</f>
        <v>0.1248996</v>
      </c>
      <c r="CB25">
        <f>VLOOKUP(BU25,[4]result_all!$C:$S,8,FALSE)</f>
        <v>1.7713328559999999</v>
      </c>
      <c r="CC25">
        <f>VLOOKUP(BU25,[4]result_all!$C:$S,9,FALSE)</f>
        <v>3.1966067000000001E-2</v>
      </c>
      <c r="CD25">
        <f>VLOOKUP(BU25,[4]result_all!$C:$S,10,FALSE)</f>
        <v>159.52748109999999</v>
      </c>
      <c r="CE25">
        <f>VLOOKUP(BU25,[4]result_all!$C:$S,11,FALSE)</f>
        <v>89.667049399999996</v>
      </c>
      <c r="CF25">
        <f>VLOOKUP(BU25,[4]result_all!$C:$S,12,FALSE)</f>
        <v>4.3096627380000001</v>
      </c>
      <c r="CG25">
        <f>VLOOKUP(BU25,[4]result_all!$C:$S,13,FALSE)</f>
        <v>83.707692309999999</v>
      </c>
      <c r="CH25">
        <f>VLOOKUP(BU25,[4]result_all!$C:$S,14,FALSE)</f>
        <v>1.4806813E-2</v>
      </c>
      <c r="CI25">
        <f>VLOOKUP(BU25,[4]result_all!$C:$S,15,FALSE)</f>
        <v>1.1606408E-2</v>
      </c>
      <c r="CJ25">
        <f>VLOOKUP(BU25,[4]result_all!$C:$S,16,FALSE)</f>
        <v>1.4428302E-2</v>
      </c>
      <c r="CK25">
        <f>VLOOKUP(BU25,[4]result_all!$C:$S,17,FALSE)</f>
        <v>1.2757446640000001</v>
      </c>
      <c r="CL25" s="27" t="s">
        <v>58</v>
      </c>
      <c r="CM25">
        <f>VLOOKUP(CL25, [2]Tabelle1!$E:$M, 2, FALSE)</f>
        <v>0.99533379054677196</v>
      </c>
      <c r="CN25">
        <f>VLOOKUP(CL25, [2]Tabelle1!$E:$M, 3, FALSE)</f>
        <v>0.91811003421509896</v>
      </c>
      <c r="CO25">
        <f>VLOOKUP(CL25, [2]Tabelle1!$E:$M, 4, FALSE)</f>
        <v>0.53053602969237101</v>
      </c>
      <c r="CP25">
        <f>VLOOKUP(CL25, [2]Tabelle1!$E:$M, 5, FALSE)</f>
        <v>0.49947148738455799</v>
      </c>
      <c r="CQ25">
        <f>VLOOKUP(CL25, [2]Tabelle1!$E:$M, 6, FALSE)</f>
        <v>1.9177831886620599E-2</v>
      </c>
      <c r="CR25" s="63">
        <f>VLOOKUP(CL25, [2]Tabelle1!$E:$O, 7, FALSE)</f>
        <v>0.33596300184108718</v>
      </c>
      <c r="CS25" s="63">
        <f>VLOOKUP(CL25, [2]Tabelle1!$E:$O, 8, FALSE)</f>
        <v>0.30989704764859327</v>
      </c>
      <c r="CT25" s="63">
        <f>VLOOKUP(CL25, [2]Tabelle1!$E:$O, 9, FALSE)</f>
        <v>0.17907608363460398</v>
      </c>
      <c r="CU25" s="63">
        <f>VLOOKUP(CL25, [2]Tabelle1!$E:$O, 10, FALSE)</f>
        <v>0.16859061937761421</v>
      </c>
      <c r="CV25" s="63">
        <f>VLOOKUP(CL25, [2]Tabelle1!$E:$O, 11, FALSE)</f>
        <v>6.4732474981015033E-3</v>
      </c>
      <c r="CW25" s="19" t="s">
        <v>185</v>
      </c>
      <c r="CX25">
        <f>VLOOKUP(CW25, [2]Tabelle1!$E:$M, 2, FALSE)</f>
        <v>2.27753988672842</v>
      </c>
      <c r="CY25">
        <f>VLOOKUP(CW25, [2]Tabelle1!$E:$M, 3, FALSE)</f>
        <v>1.5083867597698899</v>
      </c>
      <c r="CZ25">
        <f>VLOOKUP(CW25, [2]Tabelle1!$E:$M, 4, FALSE)</f>
        <v>2.4357235671773698</v>
      </c>
      <c r="DA25">
        <f>VLOOKUP(CW25, [2]Tabelle1!$E:$M, 5, FALSE)</f>
        <v>0.58115479569442696</v>
      </c>
      <c r="DB25">
        <f>VLOOKUP(CW25, [2]Tabelle1!$E:$M, 6, FALSE)</f>
        <v>3.7440438907464402E-2</v>
      </c>
      <c r="DC25" s="63">
        <f>VLOOKUP(CW25, [2]Tabelle1!$E:$O, 7, FALSE)</f>
        <v>0.33296171956839982</v>
      </c>
      <c r="DD25" s="63">
        <f>VLOOKUP(CW25, [2]Tabelle1!$E:$O, 8, FALSE)</f>
        <v>0.22051646701504163</v>
      </c>
      <c r="DE25" s="63">
        <f>VLOOKUP(CW25, [2]Tabelle1!$E:$O, 9, FALSE)</f>
        <v>0.35608715880081532</v>
      </c>
      <c r="DF25" s="63">
        <f>VLOOKUP(CW25, [2]Tabelle1!$E:$O, 10, FALSE)</f>
        <v>8.4961102651771994E-2</v>
      </c>
      <c r="DG25" s="63">
        <f>VLOOKUP(CW25, [2]Tabelle1!$E:$O, 11, FALSE)</f>
        <v>5.4735519639711469E-3</v>
      </c>
      <c r="DH25" s="18">
        <v>6499</v>
      </c>
      <c r="DI25" s="73">
        <v>2024</v>
      </c>
      <c r="DJ25">
        <v>7</v>
      </c>
      <c r="DK25">
        <v>27</v>
      </c>
      <c r="DL25">
        <v>16</v>
      </c>
      <c r="DM25">
        <v>18</v>
      </c>
      <c r="DN25">
        <v>18.60000038146973</v>
      </c>
      <c r="DO25">
        <v>16.89999961853027</v>
      </c>
      <c r="DP25">
        <v>8.6000003814697266</v>
      </c>
      <c r="DQ25">
        <v>54</v>
      </c>
      <c r="DR25">
        <v>270</v>
      </c>
      <c r="DS25" t="s">
        <v>81</v>
      </c>
      <c r="DT25">
        <v>2.2999999523162842</v>
      </c>
      <c r="DU25">
        <v>4.4000000953674316</v>
      </c>
      <c r="DV25">
        <v>6.5</v>
      </c>
      <c r="DW25">
        <v>1000.200012207031</v>
      </c>
      <c r="DX25" s="71">
        <v>0</v>
      </c>
    </row>
    <row r="26" spans="1:128" x14ac:dyDescent="0.35">
      <c r="A26" t="s">
        <v>161</v>
      </c>
      <c r="B26" s="1">
        <v>1</v>
      </c>
      <c r="C26" s="3" t="s">
        <v>59</v>
      </c>
      <c r="D26">
        <v>7</v>
      </c>
      <c r="E26" s="1" t="s">
        <v>75</v>
      </c>
      <c r="F26" s="1" t="str">
        <f t="shared" si="5"/>
        <v>A</v>
      </c>
      <c r="G26" s="1">
        <v>28</v>
      </c>
      <c r="H26" s="14">
        <v>45501</v>
      </c>
      <c r="I26" s="14"/>
      <c r="J26">
        <v>3070</v>
      </c>
      <c r="K26">
        <f>VLOOKUP(C26,[2]TOC_240828_Sophi!$C:$I,7,FALSE)</f>
        <v>0.21410000000000001</v>
      </c>
      <c r="L26">
        <f t="shared" si="7"/>
        <v>0.1638</v>
      </c>
      <c r="M26" s="16" t="str">
        <f t="shared" si="4"/>
        <v>F6_S7_1_BDOC_VM_A</v>
      </c>
      <c r="N26">
        <f>VLOOKUP(M26,[2]TOC_240828_Sophi!$C:$I,7,FALSE)</f>
        <v>0.1321</v>
      </c>
      <c r="O26">
        <f t="shared" si="9"/>
        <v>0.1221</v>
      </c>
      <c r="P26">
        <f t="shared" si="8"/>
        <v>4.1700000000000001E-2</v>
      </c>
      <c r="Q26" s="3">
        <f t="shared" si="6"/>
        <v>25.45787545787546</v>
      </c>
      <c r="R26" s="40">
        <f>VLOOKUP(C26,[2]TOC_240828_Sophi!$C:$N,12,FALSE)</f>
        <v>45547</v>
      </c>
      <c r="S26" s="40">
        <f>VLOOKUP(M26,[2]TOC_240828_Sophi!$C:$N,12,FALSE)</f>
        <v>45533</v>
      </c>
      <c r="T26">
        <v>-17.59</v>
      </c>
      <c r="V26" s="6">
        <v>45501</v>
      </c>
      <c r="W26" s="7">
        <v>0.39224537037037038</v>
      </c>
      <c r="X26">
        <v>0</v>
      </c>
      <c r="Y26" t="s">
        <v>64</v>
      </c>
      <c r="Z26">
        <v>1.04</v>
      </c>
      <c r="AA26">
        <v>3.89</v>
      </c>
      <c r="AB26">
        <v>9656.2999999999993</v>
      </c>
      <c r="AC26">
        <f t="shared" si="0"/>
        <v>9.6562999999999999</v>
      </c>
      <c r="AD26">
        <v>-0.16900000000000001</v>
      </c>
      <c r="AE26">
        <v>-0.5</v>
      </c>
      <c r="AF26">
        <v>-0.84</v>
      </c>
      <c r="AG26">
        <v>17404.8</v>
      </c>
      <c r="AH26">
        <v>106.3</v>
      </c>
      <c r="AI26">
        <v>106.3</v>
      </c>
      <c r="AJ26">
        <v>13.75</v>
      </c>
      <c r="AK26">
        <v>326.5</v>
      </c>
      <c r="AL26">
        <v>-0.24299999999999999</v>
      </c>
      <c r="AM26">
        <v>9.93</v>
      </c>
      <c r="AN26">
        <f t="shared" si="1"/>
        <v>9.9299999999999996E-3</v>
      </c>
      <c r="AO26">
        <v>17253</v>
      </c>
      <c r="AP26">
        <f t="shared" si="2"/>
        <v>17.253</v>
      </c>
      <c r="AQ26">
        <v>1.48</v>
      </c>
      <c r="AR26">
        <v>1.5</v>
      </c>
      <c r="AS26">
        <v>11214</v>
      </c>
      <c r="AT26">
        <f t="shared" si="3"/>
        <v>11.214</v>
      </c>
      <c r="AU26">
        <v>300.18</v>
      </c>
      <c r="AV26">
        <v>0</v>
      </c>
      <c r="AX26">
        <v>6.73</v>
      </c>
      <c r="AY26">
        <v>-29</v>
      </c>
      <c r="AZ26" s="9">
        <v>1.9470000000000001</v>
      </c>
      <c r="BA26">
        <v>-0.17299999999999999</v>
      </c>
      <c r="BB26" s="3">
        <v>4.97</v>
      </c>
      <c r="BD26" s="23" t="s">
        <v>59</v>
      </c>
      <c r="BE26">
        <f>VLOOKUP(BD26,[4]result_all!$C:$S,2,FALSE)</f>
        <v>3.38729097</v>
      </c>
      <c r="BF26">
        <f>VLOOKUP(BD26,[4]result_all!$C:$S,3,FALSE)</f>
        <v>0.45475126199999999</v>
      </c>
      <c r="BG26">
        <f>VLOOKUP(BD26,[4]result_all!$C:$S,4,FALSE)</f>
        <v>0.175933066</v>
      </c>
      <c r="BH26">
        <f>VLOOKUP(BD26,[4]result_all!$C:$S,5,FALSE)</f>
        <v>0.14114870500000001</v>
      </c>
      <c r="BI26">
        <f>VLOOKUP(BD26,[4]result_all!$C:$S,6,FALSE)</f>
        <v>0.11504415899999999</v>
      </c>
      <c r="BJ26">
        <f>VLOOKUP(BD26,[4]result_all!$C:$S,7,FALSE)</f>
        <v>0.115258073</v>
      </c>
      <c r="BK26">
        <f>VLOOKUP(BD26,[4]result_all!$C:$S,8,FALSE)</f>
        <v>1.7432521400000001</v>
      </c>
      <c r="BL26">
        <f>VLOOKUP(BD26,[4]result_all!$C:$S,9,FALSE)</f>
        <v>8.3896705000000002E-2</v>
      </c>
      <c r="BM26" t="str">
        <f>VLOOKUP(BD26,[4]result_all!$C:$S,10,FALSE)</f>
        <v>NA</v>
      </c>
      <c r="BN26" t="str">
        <f>VLOOKUP(BD26,[4]result_all!$C:$S,11,FALSE)</f>
        <v>NA</v>
      </c>
      <c r="BO26" t="str">
        <f>VLOOKUP(BD26,[4]result_all!$C:$S,12,FALSE)</f>
        <v>NA</v>
      </c>
      <c r="BP26" t="str">
        <f>VLOOKUP(BD26,[4]result_all!$C:$S,13,FALSE)</f>
        <v>NA</v>
      </c>
      <c r="BQ26" t="str">
        <f>VLOOKUP(BD26,[4]result_all!$C:$S,14,FALSE)</f>
        <v>NA</v>
      </c>
      <c r="BR26" t="str">
        <f>VLOOKUP(BD26,[4]result_all!$C:$S,15,FALSE)</f>
        <v>NA</v>
      </c>
      <c r="BS26" t="str">
        <f>VLOOKUP(BD26,[4]result_all!$C:$S,16,FALSE)</f>
        <v>NA</v>
      </c>
      <c r="BT26" t="str">
        <f>VLOOKUP(BD26,[4]result_all!$C:$S,17,FALSE)</f>
        <v>NA</v>
      </c>
      <c r="BU26" s="20" t="s">
        <v>186</v>
      </c>
      <c r="BV26">
        <f>VLOOKUP(BU26,[4]result_all!$C:$S,2,FALSE)</f>
        <v>6.1381926089999999</v>
      </c>
      <c r="BW26">
        <f>VLOOKUP(BU26,[4]result_all!$C:$S,3,FALSE)</f>
        <v>0.82649381099999997</v>
      </c>
      <c r="BX26">
        <f>VLOOKUP(BU26,[4]result_all!$C:$S,4,FALSE)</f>
        <v>0.21707025199999999</v>
      </c>
      <c r="BY26">
        <f>VLOOKUP(BU26,[4]result_all!$C:$S,5,FALSE)</f>
        <v>2.2966236000000001E-2</v>
      </c>
      <c r="BZ26">
        <f>VLOOKUP(BU26,[4]result_all!$C:$S,6,FALSE)</f>
        <v>0.10711559700000001</v>
      </c>
      <c r="CA26">
        <f>VLOOKUP(BU26,[4]result_all!$C:$S,7,FALSE)</f>
        <v>0.110598054</v>
      </c>
      <c r="CB26">
        <f>VLOOKUP(BU26,[4]result_all!$C:$S,8,FALSE)</f>
        <v>2.4282700180000001</v>
      </c>
      <c r="CC26">
        <f>VLOOKUP(BU26,[4]result_all!$C:$S,9,FALSE)</f>
        <v>2.6717989999999999E-3</v>
      </c>
      <c r="CD26">
        <f>VLOOKUP(BU26,[4]result_all!$C:$S,10,FALSE)</f>
        <v>142.7460217</v>
      </c>
      <c r="CE26">
        <f>VLOOKUP(BU26,[4]result_all!$C:$S,11,FALSE)</f>
        <v>81.036741180000007</v>
      </c>
      <c r="CF26">
        <f>VLOOKUP(BU26,[4]result_all!$C:$S,12,FALSE)</f>
        <v>4.228340159</v>
      </c>
      <c r="CG26">
        <f>VLOOKUP(BU26,[4]result_all!$C:$S,13,FALSE)</f>
        <v>42.033472799999998</v>
      </c>
      <c r="CH26">
        <f>VLOOKUP(BU26,[4]result_all!$C:$S,14,FALSE)</f>
        <v>1.4601538000000001E-2</v>
      </c>
      <c r="CI26">
        <f>VLOOKUP(BU26,[4]result_all!$C:$S,15,FALSE)</f>
        <v>1.1467071000000001E-2</v>
      </c>
      <c r="CJ26">
        <f>VLOOKUP(BU26,[4]result_all!$C:$S,16,FALSE)</f>
        <v>1.421772E-2</v>
      </c>
      <c r="CK26">
        <f>VLOOKUP(BU26,[4]result_all!$C:$S,17,FALSE)</f>
        <v>1.2733450829999999</v>
      </c>
      <c r="CL26" s="27" t="s">
        <v>59</v>
      </c>
      <c r="CM26">
        <f>VLOOKUP(CL26, [2]Tabelle1!$E:$M, 2, FALSE)</f>
        <v>3.7621188916192998</v>
      </c>
      <c r="CN26">
        <f>VLOOKUP(CL26, [2]Tabelle1!$E:$M, 3, FALSE)</f>
        <v>2.4950309980725498</v>
      </c>
      <c r="CO26">
        <f>VLOOKUP(CL26, [2]Tabelle1!$E:$M, 4, FALSE)</f>
        <v>4.5692363115330599</v>
      </c>
      <c r="CP26">
        <f>VLOOKUP(CL26, [2]Tabelle1!$E:$M, 5, FALSE)</f>
        <v>0.99685908111648003</v>
      </c>
      <c r="CQ26">
        <f>VLOOKUP(CL26, [2]Tabelle1!$E:$M, 6, FALSE)</f>
        <v>0.104237141315485</v>
      </c>
      <c r="CR26" s="63">
        <f>VLOOKUP(CL26, [2]Tabelle1!$E:$O, 7, FALSE)</f>
        <v>0.31541600800497033</v>
      </c>
      <c r="CS26" s="63">
        <f>VLOOKUP(CL26, [2]Tabelle1!$E:$O, 8, FALSE)</f>
        <v>0.2091833724377514</v>
      </c>
      <c r="CT26" s="63">
        <f>VLOOKUP(CL26, [2]Tabelle1!$E:$O, 9, FALSE)</f>
        <v>0.3830847239372554</v>
      </c>
      <c r="CU26" s="63">
        <f>VLOOKUP(CL26, [2]Tabelle1!$E:$O, 10, FALSE)</f>
        <v>8.3576654796767305E-2</v>
      </c>
      <c r="CV26" s="63">
        <f>VLOOKUP(CL26, [2]Tabelle1!$E:$O, 11, FALSE)</f>
        <v>8.7392408232555337E-3</v>
      </c>
      <c r="CW26" s="19" t="s">
        <v>186</v>
      </c>
      <c r="CX26">
        <f>VLOOKUP(CW26, [2]Tabelle1!$E:$M, 2, FALSE)</f>
        <v>2.1803771240948402</v>
      </c>
      <c r="CY26">
        <f>VLOOKUP(CW26, [2]Tabelle1!$E:$M, 3, FALSE)</f>
        <v>1.47223553227588</v>
      </c>
      <c r="CZ26">
        <f>VLOOKUP(CW26, [2]Tabelle1!$E:$M, 4, FALSE)</f>
        <v>1.9274217036676999</v>
      </c>
      <c r="DA26">
        <f>VLOOKUP(CW26, [2]Tabelle1!$E:$M, 5, FALSE)</f>
        <v>0.57741411004564602</v>
      </c>
      <c r="DB26">
        <f>VLOOKUP(CW26, [2]Tabelle1!$E:$M, 6, FALSE)</f>
        <v>0</v>
      </c>
      <c r="DC26" s="63">
        <f>VLOOKUP(CW26, [2]Tabelle1!$E:$O, 7, FALSE)</f>
        <v>0.35410399854553259</v>
      </c>
      <c r="DD26" s="63">
        <f>VLOOKUP(CW26, [2]Tabelle1!$E:$O, 8, FALSE)</f>
        <v>0.23909831148871635</v>
      </c>
      <c r="DE26" s="63">
        <f>VLOOKUP(CW26, [2]Tabelle1!$E:$O, 9, FALSE)</f>
        <v>0.31302279069521555</v>
      </c>
      <c r="DF26" s="63">
        <f>VLOOKUP(CW26, [2]Tabelle1!$E:$O, 10, FALSE)</f>
        <v>9.3774899270535464E-2</v>
      </c>
      <c r="DG26" s="63">
        <f>VLOOKUP(CW26, [2]Tabelle1!$E:$O, 11, FALSE)</f>
        <v>0</v>
      </c>
      <c r="DH26" s="18">
        <v>6499</v>
      </c>
      <c r="DI26" s="73">
        <v>2024</v>
      </c>
      <c r="DJ26">
        <v>7</v>
      </c>
      <c r="DK26">
        <v>28</v>
      </c>
      <c r="DL26">
        <v>10</v>
      </c>
      <c r="DM26">
        <v>11.10000038146973</v>
      </c>
      <c r="DN26">
        <v>11.19999980926514</v>
      </c>
      <c r="DO26">
        <v>10.19999980926514</v>
      </c>
      <c r="DP26">
        <v>9.6999998092651367</v>
      </c>
      <c r="DQ26">
        <v>91</v>
      </c>
      <c r="DR26">
        <v>359</v>
      </c>
      <c r="DS26" t="s">
        <v>82</v>
      </c>
      <c r="DT26">
        <v>0.40000000596046448</v>
      </c>
      <c r="DU26">
        <v>1.8999999761581421</v>
      </c>
      <c r="DV26">
        <v>3.5999999046325679</v>
      </c>
      <c r="DW26">
        <v>1006.400024414062</v>
      </c>
      <c r="DX26" s="71">
        <v>0</v>
      </c>
    </row>
    <row r="27" spans="1:128" x14ac:dyDescent="0.35">
      <c r="A27" t="s">
        <v>161</v>
      </c>
      <c r="B27" s="1">
        <v>1</v>
      </c>
      <c r="C27" s="3" t="s">
        <v>60</v>
      </c>
      <c r="D27">
        <v>7</v>
      </c>
      <c r="E27" s="1" t="s">
        <v>75</v>
      </c>
      <c r="F27" s="1" t="str">
        <f t="shared" si="5"/>
        <v>B</v>
      </c>
      <c r="G27" s="1">
        <v>28</v>
      </c>
      <c r="H27" s="14">
        <v>45501</v>
      </c>
      <c r="I27" s="14"/>
      <c r="J27">
        <v>3070</v>
      </c>
      <c r="K27">
        <f>VLOOKUP(C27,[2]TOC_240828_Sophi!$C:$I,7,FALSE)</f>
        <v>0.1135</v>
      </c>
      <c r="M27" s="16" t="str">
        <f t="shared" si="4"/>
        <v>F6_S7_1_BDOC_VM_B</v>
      </c>
      <c r="N27">
        <f>VLOOKUP(M27,[2]TOC_240828_Sophi!$C:$I,7,FALSE)</f>
        <v>0.11210000000000001</v>
      </c>
      <c r="R27" s="40">
        <f>VLOOKUP(C27,[2]TOC_240828_Sophi!$C:$N,12,FALSE)</f>
        <v>45533</v>
      </c>
      <c r="S27" s="40">
        <f>VLOOKUP(M27,[2]TOC_240828_Sophi!$C:$N,12,FALSE)</f>
        <v>45533</v>
      </c>
      <c r="V27" s="6">
        <v>45501</v>
      </c>
      <c r="W27" s="7">
        <v>0.39224537037037038</v>
      </c>
      <c r="X27">
        <v>0</v>
      </c>
      <c r="Y27" t="s">
        <v>64</v>
      </c>
      <c r="Z27">
        <v>1.04</v>
      </c>
      <c r="AA27">
        <v>3.89</v>
      </c>
      <c r="AB27">
        <v>9656.2999999999993</v>
      </c>
      <c r="AC27">
        <f t="shared" si="0"/>
        <v>9.6562999999999999</v>
      </c>
      <c r="AD27">
        <v>-0.16900000000000001</v>
      </c>
      <c r="AE27">
        <v>-0.5</v>
      </c>
      <c r="AF27">
        <v>-0.84</v>
      </c>
      <c r="AG27">
        <v>17404.8</v>
      </c>
      <c r="AH27">
        <v>106.3</v>
      </c>
      <c r="AI27">
        <v>106.3</v>
      </c>
      <c r="AJ27">
        <v>13.75</v>
      </c>
      <c r="AK27">
        <v>326.5</v>
      </c>
      <c r="AL27">
        <v>-0.24299999999999999</v>
      </c>
      <c r="AM27">
        <v>9.93</v>
      </c>
      <c r="AN27">
        <f t="shared" si="1"/>
        <v>9.9299999999999996E-3</v>
      </c>
      <c r="AO27">
        <v>17253</v>
      </c>
      <c r="AP27">
        <f t="shared" si="2"/>
        <v>17.253</v>
      </c>
      <c r="AQ27">
        <v>1.48</v>
      </c>
      <c r="AR27">
        <v>1.5</v>
      </c>
      <c r="AS27">
        <v>11214</v>
      </c>
      <c r="AT27">
        <f t="shared" si="3"/>
        <v>11.214</v>
      </c>
      <c r="AU27">
        <v>300.18</v>
      </c>
      <c r="AV27">
        <v>0</v>
      </c>
      <c r="AX27">
        <v>6.73</v>
      </c>
      <c r="AY27">
        <v>-29</v>
      </c>
      <c r="AZ27" s="9">
        <v>1.9470000000000001</v>
      </c>
      <c r="BA27">
        <v>-0.17299999999999999</v>
      </c>
      <c r="BB27" s="3">
        <v>4.97</v>
      </c>
      <c r="BD27" s="23" t="s">
        <v>60</v>
      </c>
      <c r="BE27">
        <f>VLOOKUP(BD27,[4]result_all!$C:$S,2,FALSE)</f>
        <v>4.7989299499999998</v>
      </c>
      <c r="BF27">
        <f>VLOOKUP(BD27,[4]result_all!$C:$S,3,FALSE)</f>
        <v>0.92674047400000004</v>
      </c>
      <c r="BG27">
        <f>VLOOKUP(BD27,[4]result_all!$C:$S,4,FALSE)</f>
        <v>0.395857968</v>
      </c>
      <c r="BH27">
        <f>VLOOKUP(BD27,[4]result_all!$C:$S,5,FALSE)</f>
        <v>0.131836431</v>
      </c>
      <c r="BI27">
        <f>VLOOKUP(BD27,[4]result_all!$C:$S,6,FALSE)</f>
        <v>0.145839734</v>
      </c>
      <c r="BJ27">
        <f>VLOOKUP(BD27,[4]result_all!$C:$S,7,FALSE)</f>
        <v>0.14764904600000001</v>
      </c>
      <c r="BK27">
        <f>VLOOKUP(BD27,[4]result_all!$C:$S,8,FALSE)</f>
        <v>2.0364217880000002</v>
      </c>
      <c r="BL27">
        <f>VLOOKUP(BD27,[4]result_all!$C:$S,9,FALSE)</f>
        <v>6.0421529999999998E-3</v>
      </c>
      <c r="BM27">
        <f>VLOOKUP(BD27,[4]result_all!$C:$S,10,FALSE)</f>
        <v>157.1602043</v>
      </c>
      <c r="BN27">
        <f>VLOOKUP(BD27,[4]result_all!$C:$S,11,FALSE)</f>
        <v>90.408262500000006</v>
      </c>
      <c r="BO27">
        <f>VLOOKUP(BD27,[4]result_all!$C:$S,12,FALSE)</f>
        <v>4.1083674329999997</v>
      </c>
      <c r="BP27">
        <f>VLOOKUP(BD27,[4]result_all!$C:$S,13,FALSE)</f>
        <v>36.811258279999997</v>
      </c>
      <c r="BQ27">
        <f>VLOOKUP(BD27,[4]result_all!$C:$S,14,FALSE)</f>
        <v>1.4081754E-2</v>
      </c>
      <c r="BR27">
        <f>VLOOKUP(BD27,[4]result_all!$C:$S,15,FALSE)</f>
        <v>1.1273254999999999E-2</v>
      </c>
      <c r="BS27">
        <f>VLOOKUP(BD27,[4]result_all!$C:$S,16,FALSE)</f>
        <v>1.3843512000000001E-2</v>
      </c>
      <c r="BT27">
        <f>VLOOKUP(BD27,[4]result_all!$C:$S,17,FALSE)</f>
        <v>1.249129361</v>
      </c>
      <c r="BU27" s="20" t="s">
        <v>187</v>
      </c>
      <c r="BV27">
        <f>VLOOKUP(BU27,[4]result_all!$C:$S,2,FALSE)</f>
        <v>6.4118060440000004</v>
      </c>
      <c r="BW27">
        <f>VLOOKUP(BU27,[4]result_all!$C:$S,3,FALSE)</f>
        <v>0.57143095499999996</v>
      </c>
      <c r="BX27">
        <f>VLOOKUP(BU27,[4]result_all!$C:$S,4,FALSE)</f>
        <v>0.21613969</v>
      </c>
      <c r="BY27">
        <f>VLOOKUP(BU27,[4]result_all!$C:$S,5,FALSE)</f>
        <v>6.9890893999999995E-2</v>
      </c>
      <c r="BZ27">
        <f>VLOOKUP(BU27,[4]result_all!$C:$S,6,FALSE)</f>
        <v>0.101089208</v>
      </c>
      <c r="CA27">
        <f>VLOOKUP(BU27,[4]result_all!$C:$S,7,FALSE)</f>
        <v>8.7796147000000005E-2</v>
      </c>
      <c r="CB27">
        <f>VLOOKUP(BU27,[4]result_all!$C:$S,8,FALSE)</f>
        <v>1.7873729709999999</v>
      </c>
      <c r="CC27">
        <f>VLOOKUP(BU27,[4]result_all!$C:$S,9,FALSE)</f>
        <v>-6.4600000000000004E-16</v>
      </c>
      <c r="CD27">
        <f>VLOOKUP(BU27,[4]result_all!$C:$S,10,FALSE)</f>
        <v>119.74100369999999</v>
      </c>
      <c r="CE27">
        <f>VLOOKUP(BU27,[4]result_all!$C:$S,11,FALSE)</f>
        <v>67.587451290000004</v>
      </c>
      <c r="CF27">
        <f>VLOOKUP(BU27,[4]result_all!$C:$S,12,FALSE)</f>
        <v>4.237620358</v>
      </c>
      <c r="CG27">
        <f>VLOOKUP(BU27,[4]result_all!$C:$S,13,FALSE)</f>
        <v>123.9565217</v>
      </c>
      <c r="CH27">
        <f>VLOOKUP(BU27,[4]result_all!$C:$S,14,FALSE)</f>
        <v>1.4678951000000001E-2</v>
      </c>
      <c r="CI27">
        <f>VLOOKUP(BU27,[4]result_all!$C:$S,15,FALSE)</f>
        <v>1.1426545E-2</v>
      </c>
      <c r="CJ27">
        <f>VLOOKUP(BU27,[4]result_all!$C:$S,16,FALSE)</f>
        <v>1.4202995E-2</v>
      </c>
      <c r="CK27">
        <f>VLOOKUP(BU27,[4]result_all!$C:$S,17,FALSE)</f>
        <v>1.284636071</v>
      </c>
      <c r="CL27" s="27" t="s">
        <v>60</v>
      </c>
      <c r="CM27">
        <f>VLOOKUP(CL27, [2]Tabelle1!$E:$M, 2, FALSE)</f>
        <v>2.4782369623238401</v>
      </c>
      <c r="CN27">
        <f>VLOOKUP(CL27, [2]Tabelle1!$E:$M, 3, FALSE)</f>
        <v>1.74424024783456</v>
      </c>
      <c r="CO27">
        <f>VLOOKUP(CL27, [2]Tabelle1!$E:$M, 4, FALSE)</f>
        <v>2.54296757494193</v>
      </c>
      <c r="CP27">
        <f>VLOOKUP(CL27, [2]Tabelle1!$E:$M, 5, FALSE)</f>
        <v>0.64624632899849799</v>
      </c>
      <c r="CQ27">
        <f>VLOOKUP(CL27, [2]Tabelle1!$E:$M, 6, FALSE)</f>
        <v>1.30079294264203E-2</v>
      </c>
      <c r="CR27" s="63">
        <f>VLOOKUP(CL27, [2]Tabelle1!$E:$O, 7, FALSE)</f>
        <v>0.33378281702677237</v>
      </c>
      <c r="CS27" s="63">
        <f>VLOOKUP(CL27, [2]Tabelle1!$E:$O, 8, FALSE)</f>
        <v>0.23492403363549594</v>
      </c>
      <c r="CT27" s="63">
        <f>VLOOKUP(CL27, [2]Tabelle1!$E:$O, 9, FALSE)</f>
        <v>0.34250109802895506</v>
      </c>
      <c r="CU27" s="63">
        <f>VLOOKUP(CL27, [2]Tabelle1!$E:$O, 10, FALSE)</f>
        <v>8.7040070608930709E-2</v>
      </c>
      <c r="CV27" s="63">
        <f>VLOOKUP(CL27, [2]Tabelle1!$E:$O, 11, FALSE)</f>
        <v>1.7519806998458664E-3</v>
      </c>
      <c r="CW27" s="19" t="s">
        <v>187</v>
      </c>
      <c r="CX27">
        <f>VLOOKUP(CW27, [2]Tabelle1!$E:$M, 2, FALSE)</f>
        <v>1.8308536530372801</v>
      </c>
      <c r="CY27">
        <f>VLOOKUP(CW27, [2]Tabelle1!$E:$M, 3, FALSE)</f>
        <v>1.1912113318320701</v>
      </c>
      <c r="CZ27">
        <f>VLOOKUP(CW27, [2]Tabelle1!$E:$M, 4, FALSE)</f>
        <v>1.22181282329848</v>
      </c>
      <c r="DA27">
        <f>VLOOKUP(CW27, [2]Tabelle1!$E:$M, 5, FALSE)</f>
        <v>0.453482732981634</v>
      </c>
      <c r="DB27">
        <f>VLOOKUP(CW27, [2]Tabelle1!$E:$M, 6, FALSE)</f>
        <v>0</v>
      </c>
      <c r="DC27" s="63">
        <f>VLOOKUP(CW27, [2]Tabelle1!$E:$O, 7, FALSE)</f>
        <v>0.38976221582285925</v>
      </c>
      <c r="DD27" s="63">
        <f>VLOOKUP(CW27, [2]Tabelle1!$E:$O, 8, FALSE)</f>
        <v>0.25359163330063988</v>
      </c>
      <c r="DE27" s="63">
        <f>VLOOKUP(CW27, [2]Tabelle1!$E:$O, 9, FALSE)</f>
        <v>0.26010624745434108</v>
      </c>
      <c r="DF27" s="63">
        <f>VLOOKUP(CW27, [2]Tabelle1!$E:$O, 10, FALSE)</f>
        <v>9.6539903422159901E-2</v>
      </c>
      <c r="DG27" s="63">
        <f>VLOOKUP(CW27, [2]Tabelle1!$E:$O, 11, FALSE)</f>
        <v>0</v>
      </c>
      <c r="DH27" s="18">
        <v>6499</v>
      </c>
      <c r="DI27" s="73">
        <v>2024</v>
      </c>
      <c r="DJ27">
        <v>7</v>
      </c>
      <c r="DK27">
        <v>28</v>
      </c>
      <c r="DL27">
        <v>10</v>
      </c>
      <c r="DM27">
        <v>11.10000038146973</v>
      </c>
      <c r="DN27">
        <v>11.19999980926514</v>
      </c>
      <c r="DO27">
        <v>10.19999980926514</v>
      </c>
      <c r="DP27">
        <v>9.6999998092651367</v>
      </c>
      <c r="DQ27">
        <v>91</v>
      </c>
      <c r="DR27">
        <v>359</v>
      </c>
      <c r="DS27" t="s">
        <v>82</v>
      </c>
      <c r="DT27">
        <v>0.40000000596046448</v>
      </c>
      <c r="DU27">
        <v>1.8999999761581421</v>
      </c>
      <c r="DV27">
        <v>3.5999999046325679</v>
      </c>
      <c r="DW27">
        <v>1006.400024414062</v>
      </c>
      <c r="DX27" s="71">
        <v>0</v>
      </c>
    </row>
    <row r="28" spans="1:128" x14ac:dyDescent="0.35">
      <c r="A28" t="s">
        <v>161</v>
      </c>
      <c r="B28" s="1">
        <v>1</v>
      </c>
      <c r="C28" s="3" t="s">
        <v>61</v>
      </c>
      <c r="D28">
        <v>7</v>
      </c>
      <c r="E28" s="1" t="s">
        <v>76</v>
      </c>
      <c r="F28" s="1" t="str">
        <f t="shared" si="5"/>
        <v>A</v>
      </c>
      <c r="G28" s="1">
        <v>27</v>
      </c>
      <c r="H28" s="14">
        <v>45500</v>
      </c>
      <c r="I28" s="14"/>
      <c r="J28">
        <v>3070</v>
      </c>
      <c r="K28">
        <f>VLOOKUP(C28,[2]TOC_240828_Sophi!$C:$I,7,FALSE)</f>
        <v>0.1361</v>
      </c>
      <c r="L28">
        <f>AVERAGE(K28:K29)</f>
        <v>0.14710000000000001</v>
      </c>
      <c r="M28" s="16" t="str">
        <f t="shared" si="4"/>
        <v>F6_S7_1_BDOC_NM_A</v>
      </c>
      <c r="N28">
        <f>VLOOKUP(M28,[2]TOC_240828_Sophi!$C:$I,7,FALSE)</f>
        <v>0.16830000000000001</v>
      </c>
      <c r="O28">
        <f t="shared" si="9"/>
        <v>0.14250000000000002</v>
      </c>
      <c r="P28">
        <f t="shared" si="8"/>
        <v>4.599999999999993E-3</v>
      </c>
      <c r="Q28" s="3">
        <f t="shared" si="6"/>
        <v>3.1271244051665548</v>
      </c>
      <c r="R28" s="40">
        <f>VLOOKUP(C28,[2]TOC_240828_Sophi!$C:$N,12,FALSE)</f>
        <v>45537</v>
      </c>
      <c r="S28" s="40">
        <f>VLOOKUP(M28,[2]TOC_240828_Sophi!$C:$N,12,FALSE)</f>
        <v>45537</v>
      </c>
      <c r="V28" s="6">
        <v>45500</v>
      </c>
      <c r="W28" s="7">
        <v>0.7543981481481481</v>
      </c>
      <c r="X28">
        <v>0</v>
      </c>
      <c r="Y28" t="s">
        <v>64</v>
      </c>
      <c r="Z28">
        <v>1.1299999999999999</v>
      </c>
      <c r="AA28">
        <v>4.25</v>
      </c>
      <c r="AB28">
        <v>10329</v>
      </c>
      <c r="AC28">
        <f t="shared" si="0"/>
        <v>10.329000000000001</v>
      </c>
      <c r="AD28">
        <v>-0.187</v>
      </c>
      <c r="AE28">
        <v>-0.46</v>
      </c>
      <c r="AF28">
        <v>-0.83</v>
      </c>
      <c r="AG28">
        <v>18132.5</v>
      </c>
      <c r="AH28">
        <v>105.9</v>
      </c>
      <c r="AI28">
        <v>105.9</v>
      </c>
      <c r="AJ28">
        <v>13.36</v>
      </c>
      <c r="AK28">
        <v>347.5</v>
      </c>
      <c r="AL28">
        <v>-0.26900000000000002</v>
      </c>
      <c r="AM28">
        <v>10.39</v>
      </c>
      <c r="AN28">
        <f t="shared" si="1"/>
        <v>1.039E-2</v>
      </c>
      <c r="AO28">
        <v>17939.2</v>
      </c>
      <c r="AP28">
        <f t="shared" si="2"/>
        <v>17.9392</v>
      </c>
      <c r="AQ28">
        <v>1.62</v>
      </c>
      <c r="AR28">
        <v>1.64</v>
      </c>
      <c r="AS28">
        <v>11660</v>
      </c>
      <c r="AT28">
        <f t="shared" si="3"/>
        <v>11.66</v>
      </c>
      <c r="AU28">
        <v>353.61</v>
      </c>
      <c r="AV28">
        <v>0</v>
      </c>
      <c r="AX28">
        <v>6.45</v>
      </c>
      <c r="AY28">
        <v>-14.7</v>
      </c>
      <c r="AZ28" s="9">
        <v>2.7890000000000001</v>
      </c>
      <c r="BA28">
        <v>-0.191</v>
      </c>
      <c r="BB28" s="3">
        <v>4.76</v>
      </c>
      <c r="BD28" s="23" t="s">
        <v>61</v>
      </c>
      <c r="BE28">
        <f>VLOOKUP(BD28,[4]result_all!$C:$S,2,FALSE)</f>
        <v>3.024266323</v>
      </c>
      <c r="BF28">
        <f>VLOOKUP(BD28,[4]result_all!$C:$S,3,FALSE)</f>
        <v>0.99595357500000004</v>
      </c>
      <c r="BG28">
        <f>VLOOKUP(BD28,[4]result_all!$C:$S,4,FALSE)</f>
        <v>0.33495287400000001</v>
      </c>
      <c r="BH28">
        <f>VLOOKUP(BD28,[4]result_all!$C:$S,5,FALSE)</f>
        <v>0.18475301999999999</v>
      </c>
      <c r="BI28">
        <f>VLOOKUP(BD28,[4]result_all!$C:$S,6,FALSE)</f>
        <v>0.132597516</v>
      </c>
      <c r="BJ28">
        <f>VLOOKUP(BD28,[4]result_all!$C:$S,7,FALSE)</f>
        <v>0.13370864800000001</v>
      </c>
      <c r="BK28">
        <f>VLOOKUP(BD28,[4]result_all!$C:$S,8,FALSE)</f>
        <v>2.2221266819999999</v>
      </c>
      <c r="BL28">
        <f>VLOOKUP(BD28,[4]result_all!$C:$S,9,FALSE)</f>
        <v>-3.2900000000000002E-16</v>
      </c>
      <c r="BM28">
        <f>VLOOKUP(BD28,[4]result_all!$C:$S,10,FALSE)</f>
        <v>177.3648403</v>
      </c>
      <c r="BN28">
        <f>VLOOKUP(BD28,[4]result_all!$C:$S,11,FALSE)</f>
        <v>99.951929480000004</v>
      </c>
      <c r="BO28">
        <f>VLOOKUP(BD28,[4]result_all!$C:$S,12,FALSE)</f>
        <v>4.2589681739999996</v>
      </c>
      <c r="BP28">
        <f>VLOOKUP(BD28,[4]result_all!$C:$S,13,FALSE)</f>
        <v>34.152000000000001</v>
      </c>
      <c r="BQ28">
        <f>VLOOKUP(BD28,[4]result_all!$C:$S,14,FALSE)</f>
        <v>1.4756582000000001E-2</v>
      </c>
      <c r="BR28">
        <f>VLOOKUP(BD28,[4]result_all!$C:$S,15,FALSE)</f>
        <v>1.1284466999999999E-2</v>
      </c>
      <c r="BS28">
        <f>VLOOKUP(BD28,[4]result_all!$C:$S,16,FALSE)</f>
        <v>1.4339189E-2</v>
      </c>
      <c r="BT28">
        <f>VLOOKUP(BD28,[4]result_all!$C:$S,17,FALSE)</f>
        <v>1.3076897860000001</v>
      </c>
      <c r="BU28" s="20" t="s">
        <v>188</v>
      </c>
      <c r="BV28">
        <f>VLOOKUP(BU28,[4]result_all!$C:$S,2,FALSE)</f>
        <v>3.6797562620000002</v>
      </c>
      <c r="BW28">
        <f>VLOOKUP(BU28,[4]result_all!$C:$S,3,FALSE)</f>
        <v>0.94612674399999996</v>
      </c>
      <c r="BX28">
        <f>VLOOKUP(BU28,[4]result_all!$C:$S,4,FALSE)</f>
        <v>0.36251170100000002</v>
      </c>
      <c r="BY28">
        <f>VLOOKUP(BU28,[4]result_all!$C:$S,5,FALSE)</f>
        <v>7.6984477999999995E-2</v>
      </c>
      <c r="BZ28">
        <f>VLOOKUP(BU28,[4]result_all!$C:$S,6,FALSE)</f>
        <v>0.13785920700000001</v>
      </c>
      <c r="CA28">
        <f>VLOOKUP(BU28,[4]result_all!$C:$S,7,FALSE)</f>
        <v>0.12013579200000001</v>
      </c>
      <c r="CB28">
        <f>VLOOKUP(BU28,[4]result_all!$C:$S,8,FALSE)</f>
        <v>1.7006895660000001</v>
      </c>
      <c r="CC28">
        <f>VLOOKUP(BU28,[4]result_all!$C:$S,9,FALSE)</f>
        <v>2.3447659999999999E-3</v>
      </c>
      <c r="CD28">
        <f>VLOOKUP(BU28,[4]result_all!$C:$S,10,FALSE)</f>
        <v>162.34869610000001</v>
      </c>
      <c r="CE28">
        <f>VLOOKUP(BU28,[4]result_all!$C:$S,11,FALSE)</f>
        <v>91.221842570000007</v>
      </c>
      <c r="CF28">
        <f>VLOOKUP(BU28,[4]result_all!$C:$S,12,FALSE)</f>
        <v>4.296483705</v>
      </c>
      <c r="CG28">
        <f>VLOOKUP(BU28,[4]result_all!$C:$S,13,FALSE)</f>
        <v>31.752136749999998</v>
      </c>
      <c r="CH28">
        <f>VLOOKUP(BU28,[4]result_all!$C:$S,14,FALSE)</f>
        <v>1.4849474999999999E-2</v>
      </c>
      <c r="CI28">
        <f>VLOOKUP(BU28,[4]result_all!$C:$S,15,FALSE)</f>
        <v>1.1529697E-2</v>
      </c>
      <c r="CJ28">
        <f>VLOOKUP(BU28,[4]result_all!$C:$S,16,FALSE)</f>
        <v>1.4393158E-2</v>
      </c>
      <c r="CK28">
        <f>VLOOKUP(BU28,[4]result_all!$C:$S,17,FALSE)</f>
        <v>1.2879327759999999</v>
      </c>
      <c r="CL28" s="27" t="s">
        <v>61</v>
      </c>
      <c r="CM28">
        <f>VLOOKUP(CL28, [2]Tabelle1!$E:$M, 2, FALSE)</f>
        <v>2.5283470380903399</v>
      </c>
      <c r="CN28">
        <f>VLOOKUP(CL28, [2]Tabelle1!$E:$M, 3, FALSE)</f>
        <v>1.6665542517221501</v>
      </c>
      <c r="CO28">
        <f>VLOOKUP(CL28, [2]Tabelle1!$E:$M, 4, FALSE)</f>
        <v>2.1734441815599101</v>
      </c>
      <c r="CP28">
        <f>VLOOKUP(CL28, [2]Tabelle1!$E:$M, 5, FALSE)</f>
        <v>0.61954498257328905</v>
      </c>
      <c r="CQ28">
        <f>VLOOKUP(CL28, [2]Tabelle1!$E:$M, 6, FALSE)</f>
        <v>0</v>
      </c>
      <c r="CR28" s="63">
        <f>VLOOKUP(CL28, [2]Tabelle1!$E:$O, 7, FALSE)</f>
        <v>0.36181835630561682</v>
      </c>
      <c r="CS28" s="63">
        <f>VLOOKUP(CL28, [2]Tabelle1!$E:$O, 8, FALSE)</f>
        <v>0.23849175408597537</v>
      </c>
      <c r="CT28" s="63">
        <f>VLOOKUP(CL28, [2]Tabelle1!$E:$O, 9, FALSE)</f>
        <v>0.31103008781894714</v>
      </c>
      <c r="CU28" s="63">
        <f>VLOOKUP(CL28, [2]Tabelle1!$E:$O, 10, FALSE)</f>
        <v>8.865980178946066E-2</v>
      </c>
      <c r="CV28" s="63">
        <f>VLOOKUP(CL28, [2]Tabelle1!$E:$O, 11, FALSE)</f>
        <v>0</v>
      </c>
      <c r="CW28" s="19" t="s">
        <v>188</v>
      </c>
      <c r="CX28">
        <f>VLOOKUP(CW28, [2]Tabelle1!$E:$M, 2, FALSE)</f>
        <v>2.3494814123552898</v>
      </c>
      <c r="CY28">
        <f>VLOOKUP(CW28, [2]Tabelle1!$E:$M, 3, FALSE)</f>
        <v>1.46836045339341</v>
      </c>
      <c r="CZ28">
        <f>VLOOKUP(CW28, [2]Tabelle1!$E:$M, 4, FALSE)</f>
        <v>1.7389741198670701</v>
      </c>
      <c r="DA28">
        <f>VLOOKUP(CW28, [2]Tabelle1!$E:$M, 5, FALSE)</f>
        <v>0.56024772285955005</v>
      </c>
      <c r="DB28">
        <f>VLOOKUP(CW28, [2]Tabelle1!$E:$M, 6, FALSE)</f>
        <v>4.2372719592877403E-2</v>
      </c>
      <c r="DC28" s="63">
        <f>VLOOKUP(CW28, [2]Tabelle1!$E:$O, 7, FALSE)</f>
        <v>0.38144421811853407</v>
      </c>
      <c r="DD28" s="63">
        <f>VLOOKUP(CW28, [2]Tabelle1!$E:$O, 8, FALSE)</f>
        <v>0.23839201370797106</v>
      </c>
      <c r="DE28" s="63">
        <f>VLOOKUP(CW28, [2]Tabelle1!$E:$O, 9, FALSE)</f>
        <v>0.28232682326952269</v>
      </c>
      <c r="DF28" s="63">
        <f>VLOOKUP(CW28, [2]Tabelle1!$E:$O, 10, FALSE)</f>
        <v>9.0957627276829003E-2</v>
      </c>
      <c r="DG28" s="63">
        <f>VLOOKUP(CW28, [2]Tabelle1!$E:$O, 11, FALSE)</f>
        <v>6.8793176271431849E-3</v>
      </c>
      <c r="DH28" s="18">
        <v>6499</v>
      </c>
      <c r="DI28" s="73">
        <v>2024</v>
      </c>
      <c r="DJ28">
        <v>7</v>
      </c>
      <c r="DK28">
        <v>27</v>
      </c>
      <c r="DL28">
        <v>19</v>
      </c>
      <c r="DM28">
        <v>13.60000038146973</v>
      </c>
      <c r="DN28">
        <v>16.70000076293945</v>
      </c>
      <c r="DO28">
        <v>13.60000038146973</v>
      </c>
      <c r="DP28">
        <v>10.80000019073486</v>
      </c>
      <c r="DQ28">
        <v>83</v>
      </c>
      <c r="DR28">
        <v>242</v>
      </c>
      <c r="DS28" t="s">
        <v>83</v>
      </c>
      <c r="DT28">
        <v>7.5</v>
      </c>
      <c r="DU28">
        <v>7.5</v>
      </c>
      <c r="DV28">
        <v>9.5</v>
      </c>
      <c r="DW28">
        <v>1002.200012207031</v>
      </c>
      <c r="DX28" s="71">
        <v>0</v>
      </c>
    </row>
    <row r="29" spans="1:128" s="4" customFormat="1" ht="15" thickBot="1" x14ac:dyDescent="0.4">
      <c r="A29" t="s">
        <v>161</v>
      </c>
      <c r="B29" s="1">
        <v>1</v>
      </c>
      <c r="C29" s="5" t="s">
        <v>62</v>
      </c>
      <c r="D29">
        <v>7</v>
      </c>
      <c r="E29" s="1" t="s">
        <v>76</v>
      </c>
      <c r="F29" s="1" t="str">
        <f t="shared" si="5"/>
        <v>B</v>
      </c>
      <c r="G29" s="1">
        <v>27</v>
      </c>
      <c r="H29" s="14">
        <v>45500</v>
      </c>
      <c r="I29" s="14"/>
      <c r="J29">
        <v>3070</v>
      </c>
      <c r="K29">
        <f>VLOOKUP(C29,[2]TOC_240828_Sophi!$C:$I,7,FALSE)</f>
        <v>0.15809999999999999</v>
      </c>
      <c r="L29"/>
      <c r="M29" s="26" t="str">
        <f t="shared" si="4"/>
        <v>F6_S7_1_BDOC_NM_B</v>
      </c>
      <c r="N29">
        <f>VLOOKUP(M29,[2]TOC_240828_Sophi!$C:$I,7,FALSE)</f>
        <v>0.1167</v>
      </c>
      <c r="Q29" s="5"/>
      <c r="R29" s="40">
        <f>VLOOKUP(C29,[2]TOC_240828_Sophi!$C:$N,12,FALSE)</f>
        <v>45538</v>
      </c>
      <c r="S29" s="40">
        <f>VLOOKUP(M29,[2]TOC_240828_Sophi!$C:$N,12,FALSE)</f>
        <v>45538</v>
      </c>
      <c r="T29" s="10"/>
      <c r="U29"/>
      <c r="V29" s="6">
        <v>45500</v>
      </c>
      <c r="W29" s="7">
        <v>0.7543981481481481</v>
      </c>
      <c r="X29">
        <v>0</v>
      </c>
      <c r="Y29" t="s">
        <v>64</v>
      </c>
      <c r="Z29">
        <v>1.1299999999999999</v>
      </c>
      <c r="AA29">
        <v>4.25</v>
      </c>
      <c r="AB29">
        <v>10329</v>
      </c>
      <c r="AC29">
        <f t="shared" si="0"/>
        <v>10.329000000000001</v>
      </c>
      <c r="AD29">
        <v>-0.187</v>
      </c>
      <c r="AE29">
        <v>-0.46</v>
      </c>
      <c r="AF29">
        <v>-0.83</v>
      </c>
      <c r="AG29">
        <v>18132.5</v>
      </c>
      <c r="AH29">
        <v>105.9</v>
      </c>
      <c r="AI29">
        <v>105.9</v>
      </c>
      <c r="AJ29">
        <v>13.36</v>
      </c>
      <c r="AK29">
        <v>347.5</v>
      </c>
      <c r="AL29">
        <v>-0.26900000000000002</v>
      </c>
      <c r="AM29">
        <v>10.39</v>
      </c>
      <c r="AN29">
        <f t="shared" si="1"/>
        <v>1.039E-2</v>
      </c>
      <c r="AO29">
        <v>17939.2</v>
      </c>
      <c r="AP29">
        <f t="shared" si="2"/>
        <v>17.9392</v>
      </c>
      <c r="AQ29">
        <v>1.62</v>
      </c>
      <c r="AR29">
        <v>1.64</v>
      </c>
      <c r="AS29">
        <v>11660</v>
      </c>
      <c r="AT29">
        <f t="shared" si="3"/>
        <v>11.66</v>
      </c>
      <c r="AU29">
        <v>353.61</v>
      </c>
      <c r="AV29">
        <v>0</v>
      </c>
      <c r="AW29"/>
      <c r="AX29">
        <v>6.45</v>
      </c>
      <c r="AY29">
        <v>-14.7</v>
      </c>
      <c r="AZ29" s="9">
        <v>2.7890000000000001</v>
      </c>
      <c r="BA29">
        <v>-0.191</v>
      </c>
      <c r="BB29" s="3">
        <v>4.76</v>
      </c>
      <c r="BD29" s="24" t="s">
        <v>62</v>
      </c>
      <c r="BE29">
        <f>VLOOKUP(BD29,[4]result_all!$C:$S,2,FALSE)</f>
        <v>3.766758555</v>
      </c>
      <c r="BF29">
        <f>VLOOKUP(BD29,[4]result_all!$C:$S,3,FALSE)</f>
        <v>0.98023795899999999</v>
      </c>
      <c r="BG29">
        <f>VLOOKUP(BD29,[4]result_all!$C:$S,4,FALSE)</f>
        <v>0.28014885099999998</v>
      </c>
      <c r="BH29">
        <f>VLOOKUP(BD29,[4]result_all!$C:$S,5,FALSE)</f>
        <v>6.4986444000000004E-2</v>
      </c>
      <c r="BI29">
        <f>VLOOKUP(BD29,[4]result_all!$C:$S,6,FALSE)</f>
        <v>0.140507928</v>
      </c>
      <c r="BJ29">
        <f>VLOOKUP(BD29,[4]result_all!$C:$S,7,FALSE)</f>
        <v>0.12325663100000001</v>
      </c>
      <c r="BK29">
        <f>VLOOKUP(BD29,[4]result_all!$C:$S,8,FALSE)</f>
        <v>1.7642756719999999</v>
      </c>
      <c r="BL29">
        <f>VLOOKUP(BD29,[4]result_all!$C:$S,9,FALSE)</f>
        <v>-8.5799999999999996E-17</v>
      </c>
      <c r="BM29">
        <f>VLOOKUP(BD29,[4]result_all!$C:$S,10,FALSE)</f>
        <v>172.0491581</v>
      </c>
      <c r="BN29">
        <f>VLOOKUP(BD29,[4]result_all!$C:$S,11,FALSE)</f>
        <v>96.754625610000005</v>
      </c>
      <c r="BO29">
        <f>VLOOKUP(BD29,[4]result_all!$C:$S,12,FALSE)</f>
        <v>4.2864406779999999</v>
      </c>
      <c r="BP29">
        <f>VLOOKUP(BD29,[4]result_all!$C:$S,13,FALSE)</f>
        <v>69.5</v>
      </c>
      <c r="BQ29">
        <f>VLOOKUP(BD29,[4]result_all!$C:$S,14,FALSE)</f>
        <v>1.4830571000000001E-2</v>
      </c>
      <c r="BR29">
        <f>VLOOKUP(BD29,[4]result_all!$C:$S,15,FALSE)</f>
        <v>1.1622079E-2</v>
      </c>
      <c r="BS29">
        <f>VLOOKUP(BD29,[4]result_all!$C:$S,16,FALSE)</f>
        <v>1.437285E-2</v>
      </c>
      <c r="BT29">
        <f>VLOOKUP(BD29,[4]result_all!$C:$S,17,FALSE)</f>
        <v>1.2760686960000001</v>
      </c>
      <c r="BU29" s="25" t="s">
        <v>189</v>
      </c>
      <c r="BV29">
        <f>VLOOKUP(BU29,[4]result_all!$C:$S,2,FALSE)</f>
        <v>3.5749129239999999</v>
      </c>
      <c r="BW29">
        <f>VLOOKUP(BU29,[4]result_all!$C:$S,3,FALSE)</f>
        <v>1.0906269230000001</v>
      </c>
      <c r="BX29">
        <f>VLOOKUP(BU29,[4]result_all!$C:$S,4,FALSE)</f>
        <v>0.27723500299999998</v>
      </c>
      <c r="BY29">
        <f>VLOOKUP(BU29,[4]result_all!$C:$S,5,FALSE)</f>
        <v>4.4319183999999998E-2</v>
      </c>
      <c r="BZ29">
        <f>VLOOKUP(BU29,[4]result_all!$C:$S,6,FALSE)</f>
        <v>0.124955486</v>
      </c>
      <c r="CA29">
        <f>VLOOKUP(BU29,[4]result_all!$C:$S,7,FALSE)</f>
        <v>0.119221245</v>
      </c>
      <c r="CB29">
        <f>VLOOKUP(BU29,[4]result_all!$C:$S,8,FALSE)</f>
        <v>2.3665635730000001</v>
      </c>
      <c r="CC29">
        <f>VLOOKUP(BU29,[4]result_all!$C:$S,9,FALSE)</f>
        <v>1.435289E-3</v>
      </c>
      <c r="CD29">
        <f>VLOOKUP(BU29,[4]result_all!$C:$S,10,FALSE)</f>
        <v>168.6797086</v>
      </c>
      <c r="CE29">
        <f>VLOOKUP(BU29,[4]result_all!$C:$S,11,FALSE)</f>
        <v>93.339124389999995</v>
      </c>
      <c r="CF29">
        <f>VLOOKUP(BU29,[4]result_all!$C:$S,12,FALSE)</f>
        <v>4.4775190690000004</v>
      </c>
      <c r="CG29">
        <f>VLOOKUP(BU29,[4]result_all!$C:$S,13,FALSE)</f>
        <v>58.34615385</v>
      </c>
      <c r="CH29">
        <f>VLOOKUP(BU29,[4]result_all!$C:$S,14,FALSE)</f>
        <v>1.5289473E-2</v>
      </c>
      <c r="CI29">
        <f>VLOOKUP(BU29,[4]result_all!$C:$S,15,FALSE)</f>
        <v>1.1935223999999999E-2</v>
      </c>
      <c r="CJ29">
        <f>VLOOKUP(BU29,[4]result_all!$C:$S,16,FALSE)</f>
        <v>1.4930097E-2</v>
      </c>
      <c r="CK29">
        <f>VLOOKUP(BU29,[4]result_all!$C:$S,17,FALSE)</f>
        <v>1.2810377799999999</v>
      </c>
      <c r="CL29" s="30" t="s">
        <v>62</v>
      </c>
      <c r="CM29">
        <f>VLOOKUP(CL29, [2]Tabelle1!$E:$M, 2, FALSE)</f>
        <v>0.95792080220860598</v>
      </c>
      <c r="CN29">
        <f>VLOOKUP(CL29, [2]Tabelle1!$E:$M, 3, FALSE)</f>
        <v>0.85043444275677504</v>
      </c>
      <c r="CO29">
        <f>VLOOKUP(CL29, [2]Tabelle1!$E:$M, 4, FALSE)</f>
        <v>0.49310200548737898</v>
      </c>
      <c r="CP29">
        <f>VLOOKUP(CL29, [2]Tabelle1!$E:$M, 5, FALSE)</f>
        <v>0.45109444227364198</v>
      </c>
      <c r="CQ29">
        <f>VLOOKUP(CL29, [2]Tabelle1!$E:$M, 6, FALSE)</f>
        <v>1.5738540836021601E-2</v>
      </c>
      <c r="CR29" s="63">
        <f>VLOOKUP(CL29, [2]Tabelle1!$E:$O, 7, FALSE)</f>
        <v>0.34603337128270995</v>
      </c>
      <c r="CS29" s="63">
        <f>VLOOKUP(CL29, [2]Tabelle1!$E:$O, 8, FALSE)</f>
        <v>0.3072056652319935</v>
      </c>
      <c r="CT29" s="63">
        <f>VLOOKUP(CL29, [2]Tabelle1!$E:$O, 9, FALSE)</f>
        <v>0.17812511112782486</v>
      </c>
      <c r="CU29" s="63">
        <f>VLOOKUP(CL29, [2]Tabelle1!$E:$O, 10, FALSE)</f>
        <v>0.16295055944807604</v>
      </c>
      <c r="CV29" s="63">
        <f>VLOOKUP(CL29, [2]Tabelle1!$E:$O, 11, FALSE)</f>
        <v>5.6852929093956237E-3</v>
      </c>
      <c r="CW29" s="29" t="s">
        <v>189</v>
      </c>
      <c r="CX29">
        <f>VLOOKUP(CW29, [2]Tabelle1!$E:$M, 2, FALSE)</f>
        <v>0.95645713468969895</v>
      </c>
      <c r="CY29">
        <f>VLOOKUP(CW29, [2]Tabelle1!$E:$M, 3, FALSE)</f>
        <v>0.80080197183095903</v>
      </c>
      <c r="CZ29">
        <f>VLOOKUP(CW29, [2]Tabelle1!$E:$M, 4, FALSE)</f>
        <v>0.52955810686575899</v>
      </c>
      <c r="DA29">
        <f>VLOOKUP(CW29, [2]Tabelle1!$E:$M, 5, FALSE)</f>
        <v>0.41372895336564902</v>
      </c>
      <c r="DB29">
        <f>VLOOKUP(CW29, [2]Tabelle1!$E:$M, 6, FALSE)</f>
        <v>7.5641149649810502E-3</v>
      </c>
      <c r="DC29" s="63">
        <f>VLOOKUP(CW29, [2]Tabelle1!$E:$O, 7, FALSE)</f>
        <v>0.35318249081173608</v>
      </c>
      <c r="DD29" s="63">
        <f>VLOOKUP(CW29, [2]Tabelle1!$E:$O, 8, FALSE)</f>
        <v>0.29570508159779207</v>
      </c>
      <c r="DE29" s="63">
        <f>VLOOKUP(CW29, [2]Tabelle1!$E:$O, 9, FALSE)</f>
        <v>0.19554525177239038</v>
      </c>
      <c r="DF29" s="63">
        <f>VLOOKUP(CW29, [2]Tabelle1!$E:$O, 10, FALSE)</f>
        <v>0.15277404179542084</v>
      </c>
      <c r="DG29" s="63">
        <f>VLOOKUP(CW29, [2]Tabelle1!$E:$O, 11, FALSE)</f>
        <v>2.7931340226606677E-3</v>
      </c>
      <c r="DH29" s="18">
        <v>6499</v>
      </c>
      <c r="DI29" s="73">
        <v>2024</v>
      </c>
      <c r="DJ29">
        <v>7</v>
      </c>
      <c r="DK29">
        <v>27</v>
      </c>
      <c r="DL29">
        <v>19</v>
      </c>
      <c r="DM29">
        <v>13.60000038146973</v>
      </c>
      <c r="DN29">
        <v>16.70000076293945</v>
      </c>
      <c r="DO29">
        <v>13.60000038146973</v>
      </c>
      <c r="DP29">
        <v>10.80000019073486</v>
      </c>
      <c r="DQ29">
        <v>83</v>
      </c>
      <c r="DR29">
        <v>242</v>
      </c>
      <c r="DS29" t="s">
        <v>83</v>
      </c>
      <c r="DT29">
        <v>7.5</v>
      </c>
      <c r="DU29">
        <v>7.5</v>
      </c>
      <c r="DV29">
        <v>9.5</v>
      </c>
      <c r="DW29">
        <v>1002.200012207031</v>
      </c>
      <c r="DX29" s="71">
        <v>0</v>
      </c>
    </row>
    <row r="30" spans="1:128" ht="15" thickBot="1" x14ac:dyDescent="0.4">
      <c r="A30" t="s">
        <v>161</v>
      </c>
      <c r="B30" s="1">
        <v>1</v>
      </c>
      <c r="C30" s="153" t="s">
        <v>190</v>
      </c>
      <c r="D30">
        <v>0</v>
      </c>
      <c r="E30" s="1" t="s">
        <v>77</v>
      </c>
      <c r="F30" s="1" t="str">
        <f t="shared" si="5"/>
        <v>A</v>
      </c>
      <c r="H30" s="14"/>
      <c r="I30" s="14"/>
      <c r="J30">
        <v>0</v>
      </c>
      <c r="K30">
        <f>VLOOKUP(C30,[2]TOC_240828_Sophi!$C:$I,7,FALSE)</f>
        <v>0.1875</v>
      </c>
      <c r="L30">
        <f t="shared" si="7"/>
        <v>0.17775000000000002</v>
      </c>
      <c r="M30" s="26" t="str">
        <f t="shared" si="4"/>
        <v>F6_GW_1_BDOC_A</v>
      </c>
      <c r="N30" t="e">
        <f>VLOOKUP(M30,[2]TOC_240828_Sophi!$C:$I,7,FALSE)</f>
        <v>#N/A</v>
      </c>
      <c r="R30" s="40">
        <f>VLOOKUP(C30,[2]TOC_240828_Sophi!$C:$N,12,FALSE)</f>
        <v>45547</v>
      </c>
      <c r="S30" s="40" t="e">
        <f>VLOOKUP(M30,[2]TOC_240828_Sophi!$C:$N,12,FALSE)</f>
        <v>#N/A</v>
      </c>
      <c r="BD30" s="21" t="str">
        <f>C30</f>
        <v>F6_GW_1_DOC_A</v>
      </c>
      <c r="BE30">
        <f>VLOOKUP(BD30,[4]result_all!$C:$S,2,FALSE)</f>
        <v>-1.21196E+16</v>
      </c>
      <c r="BF30">
        <f>VLOOKUP(BD30,[4]result_all!$C:$S,3,FALSE)</f>
        <v>6.8898785000000004E-2</v>
      </c>
      <c r="BG30">
        <f>VLOOKUP(BD30,[4]result_all!$C:$S,4,FALSE)</f>
        <v>1.4067204999999999E-2</v>
      </c>
      <c r="BH30">
        <f>VLOOKUP(BD30,[4]result_all!$C:$S,5,FALSE)</f>
        <v>-1.73E-18</v>
      </c>
      <c r="BI30">
        <f>VLOOKUP(BD30,[4]result_all!$C:$S,6,FALSE)</f>
        <v>1.1316543E-2</v>
      </c>
      <c r="BJ30">
        <f>VLOOKUP(BD30,[4]result_all!$C:$S,7,FALSE)</f>
        <v>1.7822335000000002E-2</v>
      </c>
      <c r="BK30" t="str">
        <f>VLOOKUP(BD30,[4]result_all!$C:$S,8,FALSE)</f>
        <v>1.90722E+15</v>
      </c>
      <c r="BL30" t="str">
        <f>VLOOKUP(BD30,[4]result_all!$C:$S,9,FALSE)</f>
        <v>3.23E-17</v>
      </c>
      <c r="BM30" t="str">
        <f>VLOOKUP(BD30,[4]result_all!$C:$S,10,FALSE)</f>
        <v>NA</v>
      </c>
      <c r="BN30" t="str">
        <f>VLOOKUP(BD30,[4]result_all!$C:$S,11,FALSE)</f>
        <v>NA</v>
      </c>
      <c r="BO30" t="str">
        <f>VLOOKUP(BD30,[4]result_all!$C:$S,12,FALSE)</f>
        <v>NA</v>
      </c>
      <c r="BP30" t="str">
        <f>VLOOKUP(BD30,[4]result_all!$C:$S,13,FALSE)</f>
        <v>NA</v>
      </c>
      <c r="BQ30" t="str">
        <f>VLOOKUP(BD30,[4]result_all!$C:$S,14,FALSE)</f>
        <v>NA</v>
      </c>
      <c r="BR30" t="str">
        <f>VLOOKUP(BD30,[4]result_all!$C:$S,15,FALSE)</f>
        <v>NA</v>
      </c>
      <c r="BS30" t="str">
        <f>VLOOKUP(BD30,[4]result_all!$C:$S,16,FALSE)</f>
        <v>NA</v>
      </c>
      <c r="BT30" t="str">
        <f>VLOOKUP(BD30,[4]result_all!$C:$S,17,FALSE)</f>
        <v>NA</v>
      </c>
      <c r="BU30" s="20" t="str">
        <f>M30</f>
        <v>F6_GW_1_BDOC_A</v>
      </c>
      <c r="BV30" t="e">
        <f>VLOOKUP(BU30,[4]result_all!$C:$S,2,FALSE)</f>
        <v>#N/A</v>
      </c>
      <c r="BW30" t="e">
        <f>VLOOKUP(BU30,[4]result_all!$C:$S,3,FALSE)</f>
        <v>#N/A</v>
      </c>
      <c r="BX30" t="e">
        <f>VLOOKUP(BU30,[4]result_all!$C:$S,4,FALSE)</f>
        <v>#N/A</v>
      </c>
      <c r="BY30" t="e">
        <f>VLOOKUP(BU30,[4]result_all!$C:$S,5,FALSE)</f>
        <v>#N/A</v>
      </c>
      <c r="BZ30" t="e">
        <f>VLOOKUP(BU30,[4]result_all!$C:$S,6,FALSE)</f>
        <v>#N/A</v>
      </c>
      <c r="CA30" t="e">
        <f>VLOOKUP(BU30,[4]result_all!$C:$S,7,FALSE)</f>
        <v>#N/A</v>
      </c>
      <c r="CB30" t="e">
        <f>VLOOKUP(BU30,[4]result_all!$C:$S,8,FALSE)</f>
        <v>#N/A</v>
      </c>
      <c r="CC30" t="e">
        <f>VLOOKUP(BU30,[4]result_all!$C:$S,9,FALSE)</f>
        <v>#N/A</v>
      </c>
      <c r="CD30" t="e">
        <f>VLOOKUP(BU30,[4]result_all!$C:$S,10,FALSE)</f>
        <v>#N/A</v>
      </c>
      <c r="CE30" t="e">
        <f>VLOOKUP(BU30,[4]result_all!$C:$S,11,FALSE)</f>
        <v>#N/A</v>
      </c>
      <c r="CF30" t="e">
        <f>VLOOKUP(BU30,[4]result_all!$C:$S,12,FALSE)</f>
        <v>#N/A</v>
      </c>
      <c r="CG30" t="e">
        <f>VLOOKUP(BU30,[4]result_all!$C:$S,13,FALSE)</f>
        <v>#N/A</v>
      </c>
      <c r="CH30" t="e">
        <f>VLOOKUP(BU30,[4]result_all!$C:$S,14,FALSE)</f>
        <v>#N/A</v>
      </c>
      <c r="CI30" t="e">
        <f>VLOOKUP(BU30,[4]result_all!$C:$S,15,FALSE)</f>
        <v>#N/A</v>
      </c>
      <c r="CJ30" t="e">
        <f>VLOOKUP(BU30,[4]result_all!$C:$S,16,FALSE)</f>
        <v>#N/A</v>
      </c>
      <c r="CK30" t="e">
        <f>VLOOKUP(BU30,[4]result_all!$C:$S,17,FALSE)</f>
        <v>#N/A</v>
      </c>
      <c r="CL30" t="s">
        <v>190</v>
      </c>
      <c r="CM30">
        <f>VLOOKUP(CL30, [2]Tabelle1!$E:$M, 2, FALSE)</f>
        <v>0.38129435142852502</v>
      </c>
      <c r="CN30">
        <f>VLOOKUP(CL30, [2]Tabelle1!$E:$M, 3, FALSE)</f>
        <v>0.23444259569926801</v>
      </c>
      <c r="CO30">
        <f>VLOOKUP(CL30, [2]Tabelle1!$E:$M, 4, FALSE)</f>
        <v>0.141563257689166</v>
      </c>
      <c r="CP30">
        <f>VLOOKUP(CL30, [2]Tabelle1!$E:$M, 5, FALSE)</f>
        <v>9.9506311607984801E-2</v>
      </c>
      <c r="CQ30">
        <f>VLOOKUP(CL30, [2]Tabelle1!$E:$M, 6, FALSE)</f>
        <v>0</v>
      </c>
      <c r="CR30" s="63">
        <f>VLOOKUP(CL30, [2]Tabelle1!$E:$O, 7, FALSE)</f>
        <v>0.44501803396581235</v>
      </c>
      <c r="CS30" s="63">
        <f>VLOOKUP(CL30, [2]Tabelle1!$E:$O, 8, FALSE)</f>
        <v>0.27362373091825704</v>
      </c>
      <c r="CT30" s="63">
        <f>VLOOKUP(CL30, [2]Tabelle1!$E:$O, 9, FALSE)</f>
        <v>0.16522196665805461</v>
      </c>
      <c r="CU30" s="63">
        <f>VLOOKUP(CL30, [2]Tabelle1!$E:$O, 10, FALSE)</f>
        <v>0.11613626845787597</v>
      </c>
      <c r="CV30" s="63">
        <f>VLOOKUP(CL30, [2]Tabelle1!$E:$O, 11, FALSE)</f>
        <v>0</v>
      </c>
      <c r="CW30" s="26" t="str">
        <f>REPLACE(CL30, FIND("DOC", CL30), 3, "BDOC")</f>
        <v>F6_GW_1_BDOC_A</v>
      </c>
      <c r="CX30" t="e">
        <f>VLOOKUP(CW30, [2]Tabelle1!$E:$M, 2, FALSE)</f>
        <v>#N/A</v>
      </c>
      <c r="CY30" t="e">
        <f>VLOOKUP(CW30, [2]Tabelle1!$E:$M, 3, FALSE)</f>
        <v>#N/A</v>
      </c>
      <c r="CZ30" t="e">
        <f>VLOOKUP(CW30, [2]Tabelle1!$E:$M, 4, FALSE)</f>
        <v>#N/A</v>
      </c>
      <c r="DA30" t="e">
        <f>VLOOKUP(CW30, [2]Tabelle1!$E:$M, 5, FALSE)</f>
        <v>#N/A</v>
      </c>
      <c r="DB30" t="e">
        <f>VLOOKUP(CW30, [2]Tabelle1!$E:$M, 6, FALSE)</f>
        <v>#N/A</v>
      </c>
      <c r="DC30" s="63" t="e">
        <f>VLOOKUP(CW30, [2]Tabelle1!$E:$O, 7, FALSE)</f>
        <v>#N/A</v>
      </c>
      <c r="DD30" s="63" t="e">
        <f>VLOOKUP(CW30, [2]Tabelle1!$E:$O, 8, FALSE)</f>
        <v>#N/A</v>
      </c>
      <c r="DE30" s="63" t="e">
        <f>VLOOKUP(CW30, [2]Tabelle1!$E:$O, 9, FALSE)</f>
        <v>#N/A</v>
      </c>
      <c r="DF30" s="63" t="e">
        <f>VLOOKUP(CW30, [2]Tabelle1!$E:$O, 10, FALSE)</f>
        <v>#N/A</v>
      </c>
      <c r="DG30" s="63" t="e">
        <f>VLOOKUP(CW30, [2]Tabelle1!$E:$O, 11, FALSE)</f>
        <v>#N/A</v>
      </c>
      <c r="DH30" s="18">
        <v>6499</v>
      </c>
      <c r="DI30" s="73">
        <v>2024</v>
      </c>
      <c r="DJ30">
        <v>7</v>
      </c>
    </row>
    <row r="31" spans="1:128" ht="15" thickBot="1" x14ac:dyDescent="0.4">
      <c r="A31" t="s">
        <v>161</v>
      </c>
      <c r="B31" s="1">
        <v>1</v>
      </c>
      <c r="C31" s="153" t="s">
        <v>191</v>
      </c>
      <c r="D31">
        <v>0</v>
      </c>
      <c r="E31" s="1" t="s">
        <v>77</v>
      </c>
      <c r="F31" s="1" t="str">
        <f t="shared" si="5"/>
        <v>B</v>
      </c>
      <c r="H31" s="14"/>
      <c r="I31" s="14"/>
      <c r="J31">
        <v>0</v>
      </c>
      <c r="K31">
        <f>VLOOKUP(C31,[2]TOC_240828_Sophi!$C:$I,7,FALSE)</f>
        <v>0.16800000000000001</v>
      </c>
      <c r="M31" s="26" t="str">
        <f t="shared" si="4"/>
        <v>F6_GW_1_BDOC_B</v>
      </c>
      <c r="N31" t="e">
        <f>VLOOKUP(M31,[2]TOC_240828_Sophi!$C:$I,7,FALSE)</f>
        <v>#N/A</v>
      </c>
      <c r="R31" s="40">
        <f>VLOOKUP(C31,[2]TOC_240828_Sophi!$C:$N,12,FALSE)</f>
        <v>45547</v>
      </c>
      <c r="S31" s="40" t="e">
        <f>VLOOKUP(M31,[2]TOC_240828_Sophi!$C:$N,12,FALSE)</f>
        <v>#N/A</v>
      </c>
      <c r="BD31" s="21" t="str">
        <f t="shared" ref="BD31:BD41" si="10">C31</f>
        <v>F6_GW_1_DOC_B</v>
      </c>
      <c r="BE31">
        <f>VLOOKUP(BD31,[4]result_all!$C:$S,2,FALSE)</f>
        <v>27.68333333</v>
      </c>
      <c r="BF31">
        <f>VLOOKUP(BD31,[4]result_all!$C:$S,3,FALSE)</f>
        <v>0.13578544400000001</v>
      </c>
      <c r="BG31">
        <f>VLOOKUP(BD31,[4]result_all!$C:$S,4,FALSE)</f>
        <v>7.9008862999999999E-2</v>
      </c>
      <c r="BH31" t="str">
        <f>VLOOKUP(BD31,[4]result_all!$C:$S,5,FALSE)</f>
        <v>8.88E-16</v>
      </c>
      <c r="BI31">
        <f>VLOOKUP(BD31,[4]result_all!$C:$S,6,FALSE)</f>
        <v>1.8017648000000001E-2</v>
      </c>
      <c r="BJ31">
        <f>VLOOKUP(BD31,[4]result_all!$C:$S,7,FALSE)</f>
        <v>2.6192903E-2</v>
      </c>
      <c r="BK31">
        <f>VLOOKUP(BD31,[4]result_all!$C:$S,8,FALSE)</f>
        <v>1.93715847</v>
      </c>
      <c r="BL31">
        <f>VLOOKUP(BD31,[4]result_all!$C:$S,9,FALSE)</f>
        <v>0.16289298499999999</v>
      </c>
      <c r="BM31" t="str">
        <f>VLOOKUP(BD31,[4]result_all!$C:$S,10,FALSE)</f>
        <v>NA</v>
      </c>
      <c r="BN31" t="str">
        <f>VLOOKUP(BD31,[4]result_all!$C:$S,11,FALSE)</f>
        <v>NA</v>
      </c>
      <c r="BO31" t="str">
        <f>VLOOKUP(BD31,[4]result_all!$C:$S,12,FALSE)</f>
        <v>NA</v>
      </c>
      <c r="BP31" t="str">
        <f>VLOOKUP(BD31,[4]result_all!$C:$S,13,FALSE)</f>
        <v>NA</v>
      </c>
      <c r="BQ31" t="str">
        <f>VLOOKUP(BD31,[4]result_all!$C:$S,14,FALSE)</f>
        <v>NA</v>
      </c>
      <c r="BR31" t="str">
        <f>VLOOKUP(BD31,[4]result_all!$C:$S,15,FALSE)</f>
        <v>NA</v>
      </c>
      <c r="BS31" t="str">
        <f>VLOOKUP(BD31,[4]result_all!$C:$S,16,FALSE)</f>
        <v>NA</v>
      </c>
      <c r="BT31" t="str">
        <f>VLOOKUP(BD31,[4]result_all!$C:$S,17,FALSE)</f>
        <v>NA</v>
      </c>
      <c r="BU31" s="20" t="str">
        <f t="shared" ref="BU31:BU41" si="11">M31</f>
        <v>F6_GW_1_BDOC_B</v>
      </c>
      <c r="BV31" t="e">
        <f>VLOOKUP(BU31,[4]result_all!$C:$S,2,FALSE)</f>
        <v>#N/A</v>
      </c>
      <c r="BW31" t="e">
        <f>VLOOKUP(BU31,[4]result_all!$C:$S,3,FALSE)</f>
        <v>#N/A</v>
      </c>
      <c r="BX31" t="e">
        <f>VLOOKUP(BU31,[4]result_all!$C:$S,4,FALSE)</f>
        <v>#N/A</v>
      </c>
      <c r="BY31" t="e">
        <f>VLOOKUP(BU31,[4]result_all!$C:$S,5,FALSE)</f>
        <v>#N/A</v>
      </c>
      <c r="BZ31" t="e">
        <f>VLOOKUP(BU31,[4]result_all!$C:$S,6,FALSE)</f>
        <v>#N/A</v>
      </c>
      <c r="CA31" t="e">
        <f>VLOOKUP(BU31,[4]result_all!$C:$S,7,FALSE)</f>
        <v>#N/A</v>
      </c>
      <c r="CB31" t="e">
        <f>VLOOKUP(BU31,[4]result_all!$C:$S,8,FALSE)</f>
        <v>#N/A</v>
      </c>
      <c r="CC31" t="e">
        <f>VLOOKUP(BU31,[4]result_all!$C:$S,9,FALSE)</f>
        <v>#N/A</v>
      </c>
      <c r="CD31" t="e">
        <f>VLOOKUP(BU31,[4]result_all!$C:$S,10,FALSE)</f>
        <v>#N/A</v>
      </c>
      <c r="CE31" t="e">
        <f>VLOOKUP(BU31,[4]result_all!$C:$S,11,FALSE)</f>
        <v>#N/A</v>
      </c>
      <c r="CF31" t="e">
        <f>VLOOKUP(BU31,[4]result_all!$C:$S,12,FALSE)</f>
        <v>#N/A</v>
      </c>
      <c r="CG31" t="e">
        <f>VLOOKUP(BU31,[4]result_all!$C:$S,13,FALSE)</f>
        <v>#N/A</v>
      </c>
      <c r="CH31" t="e">
        <f>VLOOKUP(BU31,[4]result_all!$C:$S,14,FALSE)</f>
        <v>#N/A</v>
      </c>
      <c r="CI31" t="e">
        <f>VLOOKUP(BU31,[4]result_all!$C:$S,15,FALSE)</f>
        <v>#N/A</v>
      </c>
      <c r="CJ31" t="e">
        <f>VLOOKUP(BU31,[4]result_all!$C:$S,16,FALSE)</f>
        <v>#N/A</v>
      </c>
      <c r="CK31" t="e">
        <f>VLOOKUP(BU31,[4]result_all!$C:$S,17,FALSE)</f>
        <v>#N/A</v>
      </c>
      <c r="CL31" t="s">
        <v>191</v>
      </c>
      <c r="CM31">
        <f>VLOOKUP(CL31, [2]Tabelle1!$E:$M, 2, FALSE)</f>
        <v>0.509511406416434</v>
      </c>
      <c r="CN31">
        <f>VLOOKUP(CL31, [2]Tabelle1!$E:$M, 3, FALSE)</f>
        <v>0.30099827042612998</v>
      </c>
      <c r="CO31">
        <f>VLOOKUP(CL31, [2]Tabelle1!$E:$M, 4, FALSE)</f>
        <v>0.32505937127166601</v>
      </c>
      <c r="CP31">
        <f>VLOOKUP(CL31, [2]Tabelle1!$E:$M, 5, FALSE)</f>
        <v>0.130188331142603</v>
      </c>
      <c r="CQ31">
        <f>VLOOKUP(CL31, [2]Tabelle1!$E:$M, 6, FALSE)</f>
        <v>0</v>
      </c>
      <c r="CR31" s="63">
        <f>VLOOKUP(CL31, [2]Tabelle1!$E:$O, 7, FALSE)</f>
        <v>0.40253481019844778</v>
      </c>
      <c r="CS31" s="63">
        <f>VLOOKUP(CL31, [2]Tabelle1!$E:$O, 8, FALSE)</f>
        <v>0.23780092090227889</v>
      </c>
      <c r="CT31" s="63">
        <f>VLOOKUP(CL31, [2]Tabelle1!$E:$O, 9, FALSE)</f>
        <v>0.25681017278565565</v>
      </c>
      <c r="CU31" s="63">
        <f>VLOOKUP(CL31, [2]Tabelle1!$E:$O, 10, FALSE)</f>
        <v>0.10285409611361758</v>
      </c>
      <c r="CV31" s="63">
        <f>VLOOKUP(CL31, [2]Tabelle1!$E:$O, 11, FALSE)</f>
        <v>0</v>
      </c>
      <c r="CW31" s="26" t="str">
        <f t="shared" ref="CW31:CW41" si="12">REPLACE(CL31, FIND("DOC", CL31), 3, "BDOC")</f>
        <v>F6_GW_1_BDOC_B</v>
      </c>
      <c r="CX31" t="e">
        <f>VLOOKUP(CW31, [2]Tabelle1!$E:$M, 2, FALSE)</f>
        <v>#N/A</v>
      </c>
      <c r="CY31" t="e">
        <f>VLOOKUP(CW31, [2]Tabelle1!$E:$M, 3, FALSE)</f>
        <v>#N/A</v>
      </c>
      <c r="CZ31" t="e">
        <f>VLOOKUP(CW31, [2]Tabelle1!$E:$M, 4, FALSE)</f>
        <v>#N/A</v>
      </c>
      <c r="DA31" t="e">
        <f>VLOOKUP(CW31, [2]Tabelle1!$E:$M, 5, FALSE)</f>
        <v>#N/A</v>
      </c>
      <c r="DB31" t="e">
        <f>VLOOKUP(CW31, [2]Tabelle1!$E:$M, 6, FALSE)</f>
        <v>#N/A</v>
      </c>
      <c r="DC31" s="63" t="e">
        <f>VLOOKUP(CW31, [2]Tabelle1!$E:$O, 7, FALSE)</f>
        <v>#N/A</v>
      </c>
      <c r="DD31" s="63" t="e">
        <f>VLOOKUP(CW31, [2]Tabelle1!$E:$O, 8, FALSE)</f>
        <v>#N/A</v>
      </c>
      <c r="DE31" s="63" t="e">
        <f>VLOOKUP(CW31, [2]Tabelle1!$E:$O, 9, FALSE)</f>
        <v>#N/A</v>
      </c>
      <c r="DF31" s="63" t="e">
        <f>VLOOKUP(CW31, [2]Tabelle1!$E:$O, 10, FALSE)</f>
        <v>#N/A</v>
      </c>
      <c r="DG31" s="63" t="e">
        <f>VLOOKUP(CW31, [2]Tabelle1!$E:$O, 11, FALSE)</f>
        <v>#N/A</v>
      </c>
      <c r="DH31" s="18">
        <v>6499</v>
      </c>
      <c r="DI31" s="73">
        <v>2024</v>
      </c>
      <c r="DJ31">
        <v>7</v>
      </c>
    </row>
    <row r="32" spans="1:128" ht="15" thickBot="1" x14ac:dyDescent="0.4">
      <c r="A32" t="s">
        <v>161</v>
      </c>
      <c r="B32" s="1">
        <v>1</v>
      </c>
      <c r="C32" s="153" t="s">
        <v>192</v>
      </c>
      <c r="D32">
        <v>0</v>
      </c>
      <c r="E32" s="1" t="s">
        <v>77</v>
      </c>
      <c r="F32" s="1" t="str">
        <f t="shared" si="5"/>
        <v>A</v>
      </c>
      <c r="H32" s="14">
        <v>45502</v>
      </c>
      <c r="I32" s="14"/>
      <c r="J32">
        <v>0</v>
      </c>
      <c r="K32">
        <f>VLOOKUP(C32,[2]TOC_240828_Sophi!$C:$I,7,FALSE)</f>
        <v>0.28360000000000002</v>
      </c>
      <c r="L32">
        <f t="shared" si="7"/>
        <v>0.25700000000000001</v>
      </c>
      <c r="M32" s="26" t="str">
        <f t="shared" si="4"/>
        <v>F6_ICE_1_BDOC_A</v>
      </c>
      <c r="N32" t="e">
        <f>VLOOKUP(M32,[2]TOC_240828_Sophi!$C:$I,7,FALSE)</f>
        <v>#N/A</v>
      </c>
      <c r="R32" s="40">
        <f>VLOOKUP(C32,[2]TOC_240828_Sophi!$C:$N,12,FALSE)</f>
        <v>45547</v>
      </c>
      <c r="S32" s="40" t="e">
        <f>VLOOKUP(M32,[2]TOC_240828_Sophi!$C:$N,12,FALSE)</f>
        <v>#N/A</v>
      </c>
      <c r="BD32" s="21" t="str">
        <f t="shared" si="10"/>
        <v>F6_ICE_1_DOC_A</v>
      </c>
      <c r="BE32">
        <f>VLOOKUP(BD32,[4]result_all!$C:$S,2,FALSE)</f>
        <v>0</v>
      </c>
      <c r="BF32">
        <f>VLOOKUP(BD32,[4]result_all!$C:$S,3,FALSE)</f>
        <v>2.9066617999999999E-2</v>
      </c>
      <c r="BG32">
        <f>VLOOKUP(BD32,[4]result_all!$C:$S,4,FALSE)</f>
        <v>1.7357303000000001E-2</v>
      </c>
      <c r="BH32" t="str">
        <f>VLOOKUP(BD32,[4]result_all!$C:$S,5,FALSE)</f>
        <v>2.44E-19</v>
      </c>
      <c r="BI32">
        <f>VLOOKUP(BD32,[4]result_all!$C:$S,6,FALSE)</f>
        <v>1.0044679999999999E-3</v>
      </c>
      <c r="BJ32" t="str">
        <f>VLOOKUP(BD32,[4]result_all!$C:$S,7,FALSE)</f>
        <v>3.18E-22</v>
      </c>
      <c r="BK32" t="str">
        <f>VLOOKUP(BD32,[4]result_all!$C:$S,8,FALSE)</f>
        <v>NA</v>
      </c>
      <c r="BL32" t="str">
        <f>VLOOKUP(BD32,[4]result_all!$C:$S,9,FALSE)</f>
        <v>2.43E-17</v>
      </c>
      <c r="BM32" t="str">
        <f>VLOOKUP(BD32,[4]result_all!$C:$S,10,FALSE)</f>
        <v>NA</v>
      </c>
      <c r="BN32" t="str">
        <f>VLOOKUP(BD32,[4]result_all!$C:$S,11,FALSE)</f>
        <v>NA</v>
      </c>
      <c r="BO32" t="str">
        <f>VLOOKUP(BD32,[4]result_all!$C:$S,12,FALSE)</f>
        <v>NA</v>
      </c>
      <c r="BP32" t="str">
        <f>VLOOKUP(BD32,[4]result_all!$C:$S,13,FALSE)</f>
        <v>NA</v>
      </c>
      <c r="BQ32" t="str">
        <f>VLOOKUP(BD32,[4]result_all!$C:$S,14,FALSE)</f>
        <v>NA</v>
      </c>
      <c r="BR32" t="str">
        <f>VLOOKUP(BD32,[4]result_all!$C:$S,15,FALSE)</f>
        <v>NA</v>
      </c>
      <c r="BS32" t="str">
        <f>VLOOKUP(BD32,[4]result_all!$C:$S,16,FALSE)</f>
        <v>NA</v>
      </c>
      <c r="BT32" t="str">
        <f>VLOOKUP(BD32,[4]result_all!$C:$S,17,FALSE)</f>
        <v>NA</v>
      </c>
      <c r="BU32" s="20" t="str">
        <f t="shared" si="11"/>
        <v>F6_ICE_1_BDOC_A</v>
      </c>
      <c r="BV32" t="e">
        <f>VLOOKUP(BU32,[4]result_all!$C:$S,2,FALSE)</f>
        <v>#N/A</v>
      </c>
      <c r="BW32" t="e">
        <f>VLOOKUP(BU32,[4]result_all!$C:$S,3,FALSE)</f>
        <v>#N/A</v>
      </c>
      <c r="BX32" t="e">
        <f>VLOOKUP(BU32,[4]result_all!$C:$S,4,FALSE)</f>
        <v>#N/A</v>
      </c>
      <c r="BY32" t="e">
        <f>VLOOKUP(BU32,[4]result_all!$C:$S,5,FALSE)</f>
        <v>#N/A</v>
      </c>
      <c r="BZ32" t="e">
        <f>VLOOKUP(BU32,[4]result_all!$C:$S,6,FALSE)</f>
        <v>#N/A</v>
      </c>
      <c r="CA32" t="e">
        <f>VLOOKUP(BU32,[4]result_all!$C:$S,7,FALSE)</f>
        <v>#N/A</v>
      </c>
      <c r="CB32" t="e">
        <f>VLOOKUP(BU32,[4]result_all!$C:$S,8,FALSE)</f>
        <v>#N/A</v>
      </c>
      <c r="CC32" t="e">
        <f>VLOOKUP(BU32,[4]result_all!$C:$S,9,FALSE)</f>
        <v>#N/A</v>
      </c>
      <c r="CD32" t="e">
        <f>VLOOKUP(BU32,[4]result_all!$C:$S,10,FALSE)</f>
        <v>#N/A</v>
      </c>
      <c r="CE32" t="e">
        <f>VLOOKUP(BU32,[4]result_all!$C:$S,11,FALSE)</f>
        <v>#N/A</v>
      </c>
      <c r="CF32" t="e">
        <f>VLOOKUP(BU32,[4]result_all!$C:$S,12,FALSE)</f>
        <v>#N/A</v>
      </c>
      <c r="CG32" t="e">
        <f>VLOOKUP(BU32,[4]result_all!$C:$S,13,FALSE)</f>
        <v>#N/A</v>
      </c>
      <c r="CH32" t="e">
        <f>VLOOKUP(BU32,[4]result_all!$C:$S,14,FALSE)</f>
        <v>#N/A</v>
      </c>
      <c r="CI32" t="e">
        <f>VLOOKUP(BU32,[4]result_all!$C:$S,15,FALSE)</f>
        <v>#N/A</v>
      </c>
      <c r="CJ32" t="e">
        <f>VLOOKUP(BU32,[4]result_all!$C:$S,16,FALSE)</f>
        <v>#N/A</v>
      </c>
      <c r="CK32" t="e">
        <f>VLOOKUP(BU32,[4]result_all!$C:$S,17,FALSE)</f>
        <v>#N/A</v>
      </c>
      <c r="CL32" t="s">
        <v>192</v>
      </c>
      <c r="CM32">
        <f>VLOOKUP(CL32, [2]Tabelle1!$E:$M, 2, FALSE)</f>
        <v>1.07319029260301E-2</v>
      </c>
      <c r="CN32">
        <f>VLOOKUP(CL32, [2]Tabelle1!$E:$M, 3, FALSE)</f>
        <v>0</v>
      </c>
      <c r="CO32">
        <f>VLOOKUP(CL32, [2]Tabelle1!$E:$M, 4, FALSE)</f>
        <v>4.9937083797458098E-3</v>
      </c>
      <c r="CP32">
        <f>VLOOKUP(CL32, [2]Tabelle1!$E:$M, 5, FALSE)</f>
        <v>2.91468693081056E-4</v>
      </c>
      <c r="CQ32">
        <f>VLOOKUP(CL32, [2]Tabelle1!$E:$M, 6, FALSE)</f>
        <v>3.2026601295535403E-2</v>
      </c>
      <c r="CR32" s="63">
        <f>VLOOKUP(CL32, [2]Tabelle1!$E:$O, 7, FALSE)</f>
        <v>0.22337803092709135</v>
      </c>
      <c r="CS32" s="63">
        <f>VLOOKUP(CL32, [2]Tabelle1!$E:$O, 8, FALSE)</f>
        <v>0</v>
      </c>
      <c r="CT32" s="63">
        <f>VLOOKUP(CL32, [2]Tabelle1!$E:$O, 9, FALSE)</f>
        <v>0.10394100212984038</v>
      </c>
      <c r="CU32" s="63">
        <f>VLOOKUP(CL32, [2]Tabelle1!$E:$O, 10, FALSE)</f>
        <v>6.0667435389693183E-3</v>
      </c>
      <c r="CV32" s="63">
        <f>VLOOKUP(CL32, [2]Tabelle1!$E:$O, 11, FALSE)</f>
        <v>0.66661422340409893</v>
      </c>
      <c r="CW32" s="26" t="str">
        <f t="shared" si="12"/>
        <v>F6_ICE_1_BDOC_A</v>
      </c>
      <c r="CX32" t="e">
        <f>VLOOKUP(CW32, [2]Tabelle1!$E:$M, 2, FALSE)</f>
        <v>#N/A</v>
      </c>
      <c r="CY32" t="e">
        <f>VLOOKUP(CW32, [2]Tabelle1!$E:$M, 3, FALSE)</f>
        <v>#N/A</v>
      </c>
      <c r="CZ32" t="e">
        <f>VLOOKUP(CW32, [2]Tabelle1!$E:$M, 4, FALSE)</f>
        <v>#N/A</v>
      </c>
      <c r="DA32" t="e">
        <f>VLOOKUP(CW32, [2]Tabelle1!$E:$M, 5, FALSE)</f>
        <v>#N/A</v>
      </c>
      <c r="DB32" t="e">
        <f>VLOOKUP(CW32, [2]Tabelle1!$E:$M, 6, FALSE)</f>
        <v>#N/A</v>
      </c>
      <c r="DC32" s="63" t="e">
        <f>VLOOKUP(CW32, [2]Tabelle1!$E:$O, 7, FALSE)</f>
        <v>#N/A</v>
      </c>
      <c r="DD32" s="63" t="e">
        <f>VLOOKUP(CW32, [2]Tabelle1!$E:$O, 8, FALSE)</f>
        <v>#N/A</v>
      </c>
      <c r="DE32" s="63" t="e">
        <f>VLOOKUP(CW32, [2]Tabelle1!$E:$O, 9, FALSE)</f>
        <v>#N/A</v>
      </c>
      <c r="DF32" s="63" t="e">
        <f>VLOOKUP(CW32, [2]Tabelle1!$E:$O, 10, FALSE)</f>
        <v>#N/A</v>
      </c>
      <c r="DG32" s="63" t="e">
        <f>VLOOKUP(CW32, [2]Tabelle1!$E:$O, 11, FALSE)</f>
        <v>#N/A</v>
      </c>
      <c r="DH32" s="18">
        <v>6499</v>
      </c>
      <c r="DI32" s="73">
        <v>2024</v>
      </c>
      <c r="DJ32">
        <v>7</v>
      </c>
    </row>
    <row r="33" spans="1:114" ht="15" thickBot="1" x14ac:dyDescent="0.4">
      <c r="A33" t="s">
        <v>161</v>
      </c>
      <c r="B33" s="1">
        <v>1</v>
      </c>
      <c r="C33" s="153" t="s">
        <v>193</v>
      </c>
      <c r="D33">
        <v>0</v>
      </c>
      <c r="E33" s="1" t="s">
        <v>77</v>
      </c>
      <c r="F33" s="1" t="str">
        <f t="shared" si="5"/>
        <v>B</v>
      </c>
      <c r="H33" s="14">
        <v>45502</v>
      </c>
      <c r="I33" s="14"/>
      <c r="J33">
        <v>0</v>
      </c>
      <c r="K33">
        <f>VLOOKUP(C33,[2]TOC_240828_Sophi!$C:$I,7,FALSE)</f>
        <v>0.23039999999999999</v>
      </c>
      <c r="M33" s="26" t="str">
        <f t="shared" si="4"/>
        <v>F6_ICE_1_BDOC_B</v>
      </c>
      <c r="N33" t="e">
        <f>VLOOKUP(M33,[2]TOC_240828_Sophi!$C:$I,7,FALSE)</f>
        <v>#N/A</v>
      </c>
      <c r="R33" s="40">
        <f>VLOOKUP(C33,[2]TOC_240828_Sophi!$C:$N,12,FALSE)</f>
        <v>45547</v>
      </c>
      <c r="S33" s="40" t="e">
        <f>VLOOKUP(M33,[2]TOC_240828_Sophi!$C:$N,12,FALSE)</f>
        <v>#N/A</v>
      </c>
      <c r="BD33" s="21" t="str">
        <f t="shared" si="10"/>
        <v>F6_ICE_1_DOC_B</v>
      </c>
      <c r="BE33" t="str">
        <f>VLOOKUP(BD33,[4]result_all!$C:$S,2,FALSE)</f>
        <v>8.32097E+15</v>
      </c>
      <c r="BF33">
        <f>VLOOKUP(BD33,[4]result_all!$C:$S,3,FALSE)</f>
        <v>2.4660129999999999E-2</v>
      </c>
      <c r="BG33">
        <f>VLOOKUP(BD33,[4]result_all!$C:$S,4,FALSE)</f>
        <v>3.9516057E-2</v>
      </c>
      <c r="BH33">
        <f>VLOOKUP(BD33,[4]result_all!$C:$S,5,FALSE)</f>
        <v>-1.6899999999999999E-21</v>
      </c>
      <c r="BI33">
        <f>VLOOKUP(BD33,[4]result_all!$C:$S,6,FALSE)</f>
        <v>2.1856480000000001E-3</v>
      </c>
      <c r="BJ33" t="str">
        <f>VLOOKUP(BD33,[4]result_all!$C:$S,7,FALSE)</f>
        <v>1.69E-21</v>
      </c>
      <c r="BK33">
        <f>VLOOKUP(BD33,[4]result_all!$C:$S,8,FALSE)</f>
        <v>1</v>
      </c>
      <c r="BL33" t="str">
        <f>VLOOKUP(BD33,[4]result_all!$C:$S,9,FALSE)</f>
        <v>NA</v>
      </c>
      <c r="BM33" t="str">
        <f>VLOOKUP(BD33,[4]result_all!$C:$S,10,FALSE)</f>
        <v>NA</v>
      </c>
      <c r="BN33" t="str">
        <f>VLOOKUP(BD33,[4]result_all!$C:$S,11,FALSE)</f>
        <v>NA</v>
      </c>
      <c r="BO33" t="str">
        <f>VLOOKUP(BD33,[4]result_all!$C:$S,12,FALSE)</f>
        <v>NA</v>
      </c>
      <c r="BP33" t="str">
        <f>VLOOKUP(BD33,[4]result_all!$C:$S,13,FALSE)</f>
        <v>NA</v>
      </c>
      <c r="BQ33" t="str">
        <f>VLOOKUP(BD33,[4]result_all!$C:$S,14,FALSE)</f>
        <v>NA</v>
      </c>
      <c r="BR33" t="str">
        <f>VLOOKUP(BD33,[4]result_all!$C:$S,15,FALSE)</f>
        <v>NA</v>
      </c>
      <c r="BS33" t="str">
        <f>VLOOKUP(BD33,[4]result_all!$C:$S,16,FALSE)</f>
        <v>NA</v>
      </c>
      <c r="BT33" t="str">
        <f>VLOOKUP(BD33,[4]result_all!$C:$S,17,FALSE)</f>
        <v>NA</v>
      </c>
      <c r="BU33" s="20" t="str">
        <f t="shared" si="11"/>
        <v>F6_ICE_1_BDOC_B</v>
      </c>
      <c r="BV33" t="e">
        <f>VLOOKUP(BU33,[4]result_all!$C:$S,2,FALSE)</f>
        <v>#N/A</v>
      </c>
      <c r="BW33" t="e">
        <f>VLOOKUP(BU33,[4]result_all!$C:$S,3,FALSE)</f>
        <v>#N/A</v>
      </c>
      <c r="BX33" t="e">
        <f>VLOOKUP(BU33,[4]result_all!$C:$S,4,FALSE)</f>
        <v>#N/A</v>
      </c>
      <c r="BY33" t="e">
        <f>VLOOKUP(BU33,[4]result_all!$C:$S,5,FALSE)</f>
        <v>#N/A</v>
      </c>
      <c r="BZ33" t="e">
        <f>VLOOKUP(BU33,[4]result_all!$C:$S,6,FALSE)</f>
        <v>#N/A</v>
      </c>
      <c r="CA33" t="e">
        <f>VLOOKUP(BU33,[4]result_all!$C:$S,7,FALSE)</f>
        <v>#N/A</v>
      </c>
      <c r="CB33" t="e">
        <f>VLOOKUP(BU33,[4]result_all!$C:$S,8,FALSE)</f>
        <v>#N/A</v>
      </c>
      <c r="CC33" t="e">
        <f>VLOOKUP(BU33,[4]result_all!$C:$S,9,FALSE)</f>
        <v>#N/A</v>
      </c>
      <c r="CD33" t="e">
        <f>VLOOKUP(BU33,[4]result_all!$C:$S,10,FALSE)</f>
        <v>#N/A</v>
      </c>
      <c r="CE33" t="e">
        <f>VLOOKUP(BU33,[4]result_all!$C:$S,11,FALSE)</f>
        <v>#N/A</v>
      </c>
      <c r="CF33" t="e">
        <f>VLOOKUP(BU33,[4]result_all!$C:$S,12,FALSE)</f>
        <v>#N/A</v>
      </c>
      <c r="CG33" t="e">
        <f>VLOOKUP(BU33,[4]result_all!$C:$S,13,FALSE)</f>
        <v>#N/A</v>
      </c>
      <c r="CH33" t="e">
        <f>VLOOKUP(BU33,[4]result_all!$C:$S,14,FALSE)</f>
        <v>#N/A</v>
      </c>
      <c r="CI33" t="e">
        <f>VLOOKUP(BU33,[4]result_all!$C:$S,15,FALSE)</f>
        <v>#N/A</v>
      </c>
      <c r="CJ33" t="e">
        <f>VLOOKUP(BU33,[4]result_all!$C:$S,16,FALSE)</f>
        <v>#N/A</v>
      </c>
      <c r="CK33" t="e">
        <f>VLOOKUP(BU33,[4]result_all!$C:$S,17,FALSE)</f>
        <v>#N/A</v>
      </c>
      <c r="CL33" t="s">
        <v>193</v>
      </c>
      <c r="CM33">
        <f>VLOOKUP(CL33, [2]Tabelle1!$E:$M, 2, FALSE)</f>
        <v>7.4630295631164202E-3</v>
      </c>
      <c r="CN33">
        <f>VLOOKUP(CL33, [2]Tabelle1!$E:$M, 3, FALSE)</f>
        <v>0</v>
      </c>
      <c r="CO33">
        <f>VLOOKUP(CL33, [2]Tabelle1!$E:$M, 4, FALSE)</f>
        <v>2.46053535116625E-3</v>
      </c>
      <c r="CP33">
        <f>VLOOKUP(CL33, [2]Tabelle1!$E:$M, 5, FALSE)</f>
        <v>1.2648288230872299E-4</v>
      </c>
      <c r="CQ33">
        <f>VLOOKUP(CL33, [2]Tabelle1!$E:$M, 6, FALSE)</f>
        <v>3.8028154490665003E-2</v>
      </c>
      <c r="CR33" s="63">
        <f>VLOOKUP(CL33, [2]Tabelle1!$E:$O, 7, FALSE)</f>
        <v>0.15522688470185519</v>
      </c>
      <c r="CS33" s="63">
        <f>VLOOKUP(CL33, [2]Tabelle1!$E:$O, 8, FALSE)</f>
        <v>0</v>
      </c>
      <c r="CT33" s="63">
        <f>VLOOKUP(CL33, [2]Tabelle1!$E:$O, 9, FALSE)</f>
        <v>5.117777358781235E-2</v>
      </c>
      <c r="CU33" s="63">
        <f>VLOOKUP(CL33, [2]Tabelle1!$E:$O, 10, FALSE)</f>
        <v>2.630773953506338E-3</v>
      </c>
      <c r="CV33" s="63">
        <f>VLOOKUP(CL33, [2]Tabelle1!$E:$O, 11, FALSE)</f>
        <v>0.790964567756826</v>
      </c>
      <c r="CW33" s="26" t="str">
        <f t="shared" si="12"/>
        <v>F6_ICE_1_BDOC_B</v>
      </c>
      <c r="CX33" t="e">
        <f>VLOOKUP(CW33, [2]Tabelle1!$E:$M, 2, FALSE)</f>
        <v>#N/A</v>
      </c>
      <c r="CY33" t="e">
        <f>VLOOKUP(CW33, [2]Tabelle1!$E:$M, 3, FALSE)</f>
        <v>#N/A</v>
      </c>
      <c r="CZ33" t="e">
        <f>VLOOKUP(CW33, [2]Tabelle1!$E:$M, 4, FALSE)</f>
        <v>#N/A</v>
      </c>
      <c r="DA33" t="e">
        <f>VLOOKUP(CW33, [2]Tabelle1!$E:$M, 5, FALSE)</f>
        <v>#N/A</v>
      </c>
      <c r="DB33" t="e">
        <f>VLOOKUP(CW33, [2]Tabelle1!$E:$M, 6, FALSE)</f>
        <v>#N/A</v>
      </c>
      <c r="DC33" s="63" t="e">
        <f>VLOOKUP(CW33, [2]Tabelle1!$E:$O, 7, FALSE)</f>
        <v>#N/A</v>
      </c>
      <c r="DD33" s="63" t="e">
        <f>VLOOKUP(CW33, [2]Tabelle1!$E:$O, 8, FALSE)</f>
        <v>#N/A</v>
      </c>
      <c r="DE33" s="63" t="e">
        <f>VLOOKUP(CW33, [2]Tabelle1!$E:$O, 9, FALSE)</f>
        <v>#N/A</v>
      </c>
      <c r="DF33" s="63" t="e">
        <f>VLOOKUP(CW33, [2]Tabelle1!$E:$O, 10, FALSE)</f>
        <v>#N/A</v>
      </c>
      <c r="DG33" s="63" t="e">
        <f>VLOOKUP(CW33, [2]Tabelle1!$E:$O, 11, FALSE)</f>
        <v>#N/A</v>
      </c>
      <c r="DH33" s="18">
        <v>6499</v>
      </c>
      <c r="DI33" s="73">
        <v>2024</v>
      </c>
      <c r="DJ33">
        <v>7</v>
      </c>
    </row>
    <row r="34" spans="1:114" ht="15" thickBot="1" x14ac:dyDescent="0.4">
      <c r="A34" t="s">
        <v>161</v>
      </c>
      <c r="B34" s="1">
        <v>1</v>
      </c>
      <c r="C34" s="153" t="s">
        <v>194</v>
      </c>
      <c r="D34">
        <v>0</v>
      </c>
      <c r="E34" s="1" t="s">
        <v>77</v>
      </c>
      <c r="F34" s="1" t="str">
        <f t="shared" si="5"/>
        <v>B</v>
      </c>
      <c r="H34" s="14">
        <v>45502</v>
      </c>
      <c r="I34" s="14"/>
      <c r="J34">
        <v>0</v>
      </c>
      <c r="K34">
        <f>VLOOKUP(C34,[2]TOC_240828_Sophi!$C:$I,7,FALSE)</f>
        <v>0.12609999999999999</v>
      </c>
      <c r="L34">
        <f t="shared" si="7"/>
        <v>0.13674999999999998</v>
      </c>
      <c r="M34" s="26" t="str">
        <f t="shared" si="4"/>
        <v>F6_SUP_1_BDOC_B</v>
      </c>
      <c r="N34" t="e">
        <f>VLOOKUP(M34,[2]TOC_240828_Sophi!$C:$I,7,FALSE)</f>
        <v>#N/A</v>
      </c>
      <c r="R34" s="40">
        <f>VLOOKUP(C34,[2]TOC_240828_Sophi!$C:$N,12,FALSE)</f>
        <v>45547</v>
      </c>
      <c r="S34" s="40" t="e">
        <f>VLOOKUP(M34,[2]TOC_240828_Sophi!$C:$N,12,FALSE)</f>
        <v>#N/A</v>
      </c>
      <c r="BD34" s="21" t="str">
        <f t="shared" si="10"/>
        <v>F6_SUP_1_DOC_B</v>
      </c>
      <c r="BE34">
        <f>VLOOKUP(BD34,[4]result_all!$C:$S,2,FALSE)</f>
        <v>1</v>
      </c>
      <c r="BF34">
        <f>VLOOKUP(BD34,[4]result_all!$C:$S,3,FALSE)</f>
        <v>0</v>
      </c>
      <c r="BG34">
        <f>VLOOKUP(BD34,[4]result_all!$C:$S,4,FALSE)</f>
        <v>0</v>
      </c>
      <c r="BH34">
        <f>VLOOKUP(BD34,[4]result_all!$C:$S,5,FALSE)</f>
        <v>0</v>
      </c>
      <c r="BI34" t="str">
        <f>VLOOKUP(BD34,[4]result_all!$C:$S,6,FALSE)</f>
        <v>7.96E-21</v>
      </c>
      <c r="BJ34" t="str">
        <f>VLOOKUP(BD34,[4]result_all!$C:$S,7,FALSE)</f>
        <v>5.42E-20</v>
      </c>
      <c r="BK34">
        <f>VLOOKUP(BD34,[4]result_all!$C:$S,8,FALSE)</f>
        <v>1</v>
      </c>
      <c r="BL34" t="str">
        <f>VLOOKUP(BD34,[4]result_all!$C:$S,9,FALSE)</f>
        <v>NA</v>
      </c>
      <c r="BM34" t="str">
        <f>VLOOKUP(BD34,[4]result_all!$C:$S,10,FALSE)</f>
        <v>NA</v>
      </c>
      <c r="BN34" t="str">
        <f>VLOOKUP(BD34,[4]result_all!$C:$S,11,FALSE)</f>
        <v>NA</v>
      </c>
      <c r="BO34" t="str">
        <f>VLOOKUP(BD34,[4]result_all!$C:$S,12,FALSE)</f>
        <v>NA</v>
      </c>
      <c r="BP34" t="str">
        <f>VLOOKUP(BD34,[4]result_all!$C:$S,13,FALSE)</f>
        <v>NA</v>
      </c>
      <c r="BQ34" t="str">
        <f>VLOOKUP(BD34,[4]result_all!$C:$S,14,FALSE)</f>
        <v>NA</v>
      </c>
      <c r="BR34" t="str">
        <f>VLOOKUP(BD34,[4]result_all!$C:$S,15,FALSE)</f>
        <v>NA</v>
      </c>
      <c r="BS34" t="str">
        <f>VLOOKUP(BD34,[4]result_all!$C:$S,16,FALSE)</f>
        <v>NA</v>
      </c>
      <c r="BT34" t="str">
        <f>VLOOKUP(BD34,[4]result_all!$C:$S,17,FALSE)</f>
        <v>NA</v>
      </c>
      <c r="BU34" s="20" t="str">
        <f t="shared" si="11"/>
        <v>F6_SUP_1_BDOC_B</v>
      </c>
      <c r="BV34" t="e">
        <f>VLOOKUP(BU34,[4]result_all!$C:$S,2,FALSE)</f>
        <v>#N/A</v>
      </c>
      <c r="BW34" t="e">
        <f>VLOOKUP(BU34,[4]result_all!$C:$S,3,FALSE)</f>
        <v>#N/A</v>
      </c>
      <c r="BX34" t="e">
        <f>VLOOKUP(BU34,[4]result_all!$C:$S,4,FALSE)</f>
        <v>#N/A</v>
      </c>
      <c r="BY34" t="e">
        <f>VLOOKUP(BU34,[4]result_all!$C:$S,5,FALSE)</f>
        <v>#N/A</v>
      </c>
      <c r="BZ34" t="e">
        <f>VLOOKUP(BU34,[4]result_all!$C:$S,6,FALSE)</f>
        <v>#N/A</v>
      </c>
      <c r="CA34" t="e">
        <f>VLOOKUP(BU34,[4]result_all!$C:$S,7,FALSE)</f>
        <v>#N/A</v>
      </c>
      <c r="CB34" t="e">
        <f>VLOOKUP(BU34,[4]result_all!$C:$S,8,FALSE)</f>
        <v>#N/A</v>
      </c>
      <c r="CC34" t="e">
        <f>VLOOKUP(BU34,[4]result_all!$C:$S,9,FALSE)</f>
        <v>#N/A</v>
      </c>
      <c r="CD34" t="e">
        <f>VLOOKUP(BU34,[4]result_all!$C:$S,10,FALSE)</f>
        <v>#N/A</v>
      </c>
      <c r="CE34" t="e">
        <f>VLOOKUP(BU34,[4]result_all!$C:$S,11,FALSE)</f>
        <v>#N/A</v>
      </c>
      <c r="CF34" t="e">
        <f>VLOOKUP(BU34,[4]result_all!$C:$S,12,FALSE)</f>
        <v>#N/A</v>
      </c>
      <c r="CG34" t="e">
        <f>VLOOKUP(BU34,[4]result_all!$C:$S,13,FALSE)</f>
        <v>#N/A</v>
      </c>
      <c r="CH34" t="e">
        <f>VLOOKUP(BU34,[4]result_all!$C:$S,14,FALSE)</f>
        <v>#N/A</v>
      </c>
      <c r="CI34" t="e">
        <f>VLOOKUP(BU34,[4]result_all!$C:$S,15,FALSE)</f>
        <v>#N/A</v>
      </c>
      <c r="CJ34" t="e">
        <f>VLOOKUP(BU34,[4]result_all!$C:$S,16,FALSE)</f>
        <v>#N/A</v>
      </c>
      <c r="CK34" t="e">
        <f>VLOOKUP(BU34,[4]result_all!$C:$S,17,FALSE)</f>
        <v>#N/A</v>
      </c>
      <c r="CL34" t="s">
        <v>194</v>
      </c>
      <c r="CM34">
        <f>VLOOKUP(CL34, [2]Tabelle1!$E:$M, 2, FALSE)</f>
        <v>3.1376451591740699E-5</v>
      </c>
      <c r="CN34">
        <f>VLOOKUP(CL34, [2]Tabelle1!$E:$M, 3, FALSE)</f>
        <v>0</v>
      </c>
      <c r="CO34">
        <f>VLOOKUP(CL34, [2]Tabelle1!$E:$M, 4, FALSE)</f>
        <v>0</v>
      </c>
      <c r="CP34">
        <f>VLOOKUP(CL34, [2]Tabelle1!$E:$M, 5, FALSE)</f>
        <v>2.98134755183147E-4</v>
      </c>
      <c r="CQ34">
        <f>VLOOKUP(CL34, [2]Tabelle1!$E:$M, 6, FALSE)</f>
        <v>3.8293517629593899E-4</v>
      </c>
      <c r="CR34" s="63">
        <f>VLOOKUP(CL34, [2]Tabelle1!$E:$O, 7, FALSE)</f>
        <v>4.4040439164699172E-2</v>
      </c>
      <c r="CS34" s="63">
        <f>VLOOKUP(CL34, [2]Tabelle1!$E:$O, 8, FALSE)</f>
        <v>0</v>
      </c>
      <c r="CT34" s="63">
        <f>VLOOKUP(CL34, [2]Tabelle1!$E:$O, 9, FALSE)</f>
        <v>0</v>
      </c>
      <c r="CU34" s="63">
        <f>VLOOKUP(CL34, [2]Tabelle1!$E:$O, 10, FALSE)</f>
        <v>0.41846623446680964</v>
      </c>
      <c r="CV34" s="63">
        <f>VLOOKUP(CL34, [2]Tabelle1!$E:$O, 11, FALSE)</f>
        <v>0.53749332636849134</v>
      </c>
      <c r="CW34" s="26" t="str">
        <f t="shared" si="12"/>
        <v>F6_SUP_1_BDOC_B</v>
      </c>
      <c r="CX34" t="e">
        <f>VLOOKUP(CW34, [2]Tabelle1!$E:$M, 2, FALSE)</f>
        <v>#N/A</v>
      </c>
      <c r="CY34" t="e">
        <f>VLOOKUP(CW34, [2]Tabelle1!$E:$M, 3, FALSE)</f>
        <v>#N/A</v>
      </c>
      <c r="CZ34" t="e">
        <f>VLOOKUP(CW34, [2]Tabelle1!$E:$M, 4, FALSE)</f>
        <v>#N/A</v>
      </c>
      <c r="DA34" t="e">
        <f>VLOOKUP(CW34, [2]Tabelle1!$E:$M, 5, FALSE)</f>
        <v>#N/A</v>
      </c>
      <c r="DB34" t="e">
        <f>VLOOKUP(CW34, [2]Tabelle1!$E:$M, 6, FALSE)</f>
        <v>#N/A</v>
      </c>
      <c r="DC34" s="63" t="e">
        <f>VLOOKUP(CW34, [2]Tabelle1!$E:$O, 7, FALSE)</f>
        <v>#N/A</v>
      </c>
      <c r="DD34" s="63" t="e">
        <f>VLOOKUP(CW34, [2]Tabelle1!$E:$O, 8, FALSE)</f>
        <v>#N/A</v>
      </c>
      <c r="DE34" s="63" t="e">
        <f>VLOOKUP(CW34, [2]Tabelle1!$E:$O, 9, FALSE)</f>
        <v>#N/A</v>
      </c>
      <c r="DF34" s="63" t="e">
        <f>VLOOKUP(CW34, [2]Tabelle1!$E:$O, 10, FALSE)</f>
        <v>#N/A</v>
      </c>
      <c r="DG34" s="63" t="e">
        <f>VLOOKUP(CW34, [2]Tabelle1!$E:$O, 11, FALSE)</f>
        <v>#N/A</v>
      </c>
      <c r="DH34" s="18">
        <v>6499</v>
      </c>
      <c r="DI34" s="73">
        <v>2024</v>
      </c>
      <c r="DJ34">
        <v>7</v>
      </c>
    </row>
    <row r="35" spans="1:114" ht="15" thickBot="1" x14ac:dyDescent="0.4">
      <c r="A35" t="s">
        <v>161</v>
      </c>
      <c r="B35" s="1">
        <v>1</v>
      </c>
      <c r="C35" s="153" t="s">
        <v>195</v>
      </c>
      <c r="D35">
        <v>0</v>
      </c>
      <c r="E35" s="1" t="s">
        <v>77</v>
      </c>
      <c r="F35" s="1" t="str">
        <f t="shared" si="5"/>
        <v>A</v>
      </c>
      <c r="H35" s="14">
        <v>45502</v>
      </c>
      <c r="I35" s="14"/>
      <c r="J35">
        <v>0</v>
      </c>
      <c r="K35">
        <f>VLOOKUP(C35,[2]TOC_240828_Sophi!$C:$I,7,FALSE)</f>
        <v>0.1474</v>
      </c>
      <c r="M35" s="26" t="str">
        <f t="shared" si="4"/>
        <v>F6_SUP_1_BDOC_A</v>
      </c>
      <c r="N35" t="e">
        <f>VLOOKUP(M35,[2]TOC_240828_Sophi!$C:$I,7,FALSE)</f>
        <v>#N/A</v>
      </c>
      <c r="R35" s="40">
        <f>VLOOKUP(C35,[2]TOC_240828_Sophi!$C:$N,12,FALSE)</f>
        <v>45547</v>
      </c>
      <c r="S35" s="40" t="e">
        <f>VLOOKUP(M35,[2]TOC_240828_Sophi!$C:$N,12,FALSE)</f>
        <v>#N/A</v>
      </c>
      <c r="BD35" s="21" t="str">
        <f t="shared" si="10"/>
        <v>F6_SUP_1_DOC_A</v>
      </c>
      <c r="BE35" t="str">
        <f>VLOOKUP(BD35,[4]result_all!$C:$S,2,FALSE)</f>
        <v>NA</v>
      </c>
      <c r="BF35" t="str">
        <f>VLOOKUP(BD35,[4]result_all!$C:$S,3,FALSE)</f>
        <v>2.65E-23</v>
      </c>
      <c r="BG35" t="str">
        <f>VLOOKUP(BD35,[4]result_all!$C:$S,4,FALSE)</f>
        <v>2.65E-23</v>
      </c>
      <c r="BH35">
        <f>VLOOKUP(BD35,[4]result_all!$C:$S,5,FALSE)</f>
        <v>0</v>
      </c>
      <c r="BI35">
        <f>VLOOKUP(BD35,[4]result_all!$C:$S,6,FALSE)</f>
        <v>0</v>
      </c>
      <c r="BJ35">
        <f>VLOOKUP(BD35,[4]result_all!$C:$S,7,FALSE)</f>
        <v>0</v>
      </c>
      <c r="BK35">
        <f>VLOOKUP(BD35,[4]result_all!$C:$S,8,FALSE)</f>
        <v>1</v>
      </c>
      <c r="BL35" t="str">
        <f>VLOOKUP(BD35,[4]result_all!$C:$S,9,FALSE)</f>
        <v>NA</v>
      </c>
      <c r="BM35" t="str">
        <f>VLOOKUP(BD35,[4]result_all!$C:$S,10,FALSE)</f>
        <v>NA</v>
      </c>
      <c r="BN35" t="str">
        <f>VLOOKUP(BD35,[4]result_all!$C:$S,11,FALSE)</f>
        <v>NA</v>
      </c>
      <c r="BO35" t="str">
        <f>VLOOKUP(BD35,[4]result_all!$C:$S,12,FALSE)</f>
        <v>NA</v>
      </c>
      <c r="BP35" t="str">
        <f>VLOOKUP(BD35,[4]result_all!$C:$S,13,FALSE)</f>
        <v>NA</v>
      </c>
      <c r="BQ35" t="str">
        <f>VLOOKUP(BD35,[4]result_all!$C:$S,14,FALSE)</f>
        <v>NA</v>
      </c>
      <c r="BR35" t="str">
        <f>VLOOKUP(BD35,[4]result_all!$C:$S,15,FALSE)</f>
        <v>NA</v>
      </c>
      <c r="BS35" t="str">
        <f>VLOOKUP(BD35,[4]result_all!$C:$S,16,FALSE)</f>
        <v>NA</v>
      </c>
      <c r="BT35" t="str">
        <f>VLOOKUP(BD35,[4]result_all!$C:$S,17,FALSE)</f>
        <v>NA</v>
      </c>
      <c r="BU35" s="20" t="str">
        <f t="shared" si="11"/>
        <v>F6_SUP_1_BDOC_A</v>
      </c>
      <c r="BV35" t="e">
        <f>VLOOKUP(BU35,[4]result_all!$C:$S,2,FALSE)</f>
        <v>#N/A</v>
      </c>
      <c r="BW35" t="e">
        <f>VLOOKUP(BU35,[4]result_all!$C:$S,3,FALSE)</f>
        <v>#N/A</v>
      </c>
      <c r="BX35" t="e">
        <f>VLOOKUP(BU35,[4]result_all!$C:$S,4,FALSE)</f>
        <v>#N/A</v>
      </c>
      <c r="BY35" t="e">
        <f>VLOOKUP(BU35,[4]result_all!$C:$S,5,FALSE)</f>
        <v>#N/A</v>
      </c>
      <c r="BZ35" t="e">
        <f>VLOOKUP(BU35,[4]result_all!$C:$S,6,FALSE)</f>
        <v>#N/A</v>
      </c>
      <c r="CA35" t="e">
        <f>VLOOKUP(BU35,[4]result_all!$C:$S,7,FALSE)</f>
        <v>#N/A</v>
      </c>
      <c r="CB35" t="e">
        <f>VLOOKUP(BU35,[4]result_all!$C:$S,8,FALSE)</f>
        <v>#N/A</v>
      </c>
      <c r="CC35" t="e">
        <f>VLOOKUP(BU35,[4]result_all!$C:$S,9,FALSE)</f>
        <v>#N/A</v>
      </c>
      <c r="CD35" t="e">
        <f>VLOOKUP(BU35,[4]result_all!$C:$S,10,FALSE)</f>
        <v>#N/A</v>
      </c>
      <c r="CE35" t="e">
        <f>VLOOKUP(BU35,[4]result_all!$C:$S,11,FALSE)</f>
        <v>#N/A</v>
      </c>
      <c r="CF35" t="e">
        <f>VLOOKUP(BU35,[4]result_all!$C:$S,12,FALSE)</f>
        <v>#N/A</v>
      </c>
      <c r="CG35" t="e">
        <f>VLOOKUP(BU35,[4]result_all!$C:$S,13,FALSE)</f>
        <v>#N/A</v>
      </c>
      <c r="CH35" t="e">
        <f>VLOOKUP(BU35,[4]result_all!$C:$S,14,FALSE)</f>
        <v>#N/A</v>
      </c>
      <c r="CI35" t="e">
        <f>VLOOKUP(BU35,[4]result_all!$C:$S,15,FALSE)</f>
        <v>#N/A</v>
      </c>
      <c r="CJ35" t="e">
        <f>VLOOKUP(BU35,[4]result_all!$C:$S,16,FALSE)</f>
        <v>#N/A</v>
      </c>
      <c r="CK35" t="e">
        <f>VLOOKUP(BU35,[4]result_all!$C:$S,17,FALSE)</f>
        <v>#N/A</v>
      </c>
      <c r="CL35" t="s">
        <v>195</v>
      </c>
      <c r="CM35">
        <f>VLOOKUP(CL35, [2]Tabelle1!$E:$M, 2, FALSE)</f>
        <v>0</v>
      </c>
      <c r="CN35">
        <f>VLOOKUP(CL35, [2]Tabelle1!$E:$M, 3, FALSE)</f>
        <v>0</v>
      </c>
      <c r="CO35">
        <f>VLOOKUP(CL35, [2]Tabelle1!$E:$M, 4, FALSE)</f>
        <v>3.6233497819800499E-6</v>
      </c>
      <c r="CP35">
        <f>VLOOKUP(CL35, [2]Tabelle1!$E:$M, 5, FALSE)</f>
        <v>1.38605485792741E-4</v>
      </c>
      <c r="CQ35">
        <f>VLOOKUP(CL35, [2]Tabelle1!$E:$M, 6, FALSE)</f>
        <v>8.8849594836338099E-4</v>
      </c>
      <c r="CR35" s="63">
        <f>VLOOKUP(CL35, [2]Tabelle1!$E:$O, 7, FALSE)</f>
        <v>0</v>
      </c>
      <c r="CS35" s="63">
        <f>VLOOKUP(CL35, [2]Tabelle1!$E:$O, 8, FALSE)</f>
        <v>0</v>
      </c>
      <c r="CT35" s="63">
        <f>VLOOKUP(CL35, [2]Tabelle1!$E:$O, 9, FALSE)</f>
        <v>3.5153416687394236E-3</v>
      </c>
      <c r="CU35" s="63">
        <f>VLOOKUP(CL35, [2]Tabelle1!$E:$O, 10, FALSE)</f>
        <v>0.13447380712353632</v>
      </c>
      <c r="CV35" s="63">
        <f>VLOOKUP(CL35, [2]Tabelle1!$E:$O, 11, FALSE)</f>
        <v>0.86201085120772414</v>
      </c>
      <c r="CW35" s="26" t="str">
        <f t="shared" si="12"/>
        <v>F6_SUP_1_BDOC_A</v>
      </c>
      <c r="CX35" t="e">
        <f>VLOOKUP(CW35, [2]Tabelle1!$E:$M, 2, FALSE)</f>
        <v>#N/A</v>
      </c>
      <c r="CY35" t="e">
        <f>VLOOKUP(CW35, [2]Tabelle1!$E:$M, 3, FALSE)</f>
        <v>#N/A</v>
      </c>
      <c r="CZ35" t="e">
        <f>VLOOKUP(CW35, [2]Tabelle1!$E:$M, 4, FALSE)</f>
        <v>#N/A</v>
      </c>
      <c r="DA35" t="e">
        <f>VLOOKUP(CW35, [2]Tabelle1!$E:$M, 5, FALSE)</f>
        <v>#N/A</v>
      </c>
      <c r="DB35" t="e">
        <f>VLOOKUP(CW35, [2]Tabelle1!$E:$M, 6, FALSE)</f>
        <v>#N/A</v>
      </c>
      <c r="DC35" s="63" t="e">
        <f>VLOOKUP(CW35, [2]Tabelle1!$E:$O, 7, FALSE)</f>
        <v>#N/A</v>
      </c>
      <c r="DD35" s="63" t="e">
        <f>VLOOKUP(CW35, [2]Tabelle1!$E:$O, 8, FALSE)</f>
        <v>#N/A</v>
      </c>
      <c r="DE35" s="63" t="e">
        <f>VLOOKUP(CW35, [2]Tabelle1!$E:$O, 9, FALSE)</f>
        <v>#N/A</v>
      </c>
      <c r="DF35" s="63" t="e">
        <f>VLOOKUP(CW35, [2]Tabelle1!$E:$O, 10, FALSE)</f>
        <v>#N/A</v>
      </c>
      <c r="DG35" s="63" t="e">
        <f>VLOOKUP(CW35, [2]Tabelle1!$E:$O, 11, FALSE)</f>
        <v>#N/A</v>
      </c>
      <c r="DH35" s="18">
        <v>6499</v>
      </c>
      <c r="DI35" s="73">
        <v>2024</v>
      </c>
      <c r="DJ35">
        <v>7</v>
      </c>
    </row>
    <row r="36" spans="1:114" ht="15" thickBot="1" x14ac:dyDescent="0.4">
      <c r="A36" t="s">
        <v>161</v>
      </c>
      <c r="B36" s="1">
        <v>1</v>
      </c>
      <c r="C36" s="153" t="s">
        <v>358</v>
      </c>
      <c r="D36">
        <v>0</v>
      </c>
      <c r="E36" s="1" t="s">
        <v>77</v>
      </c>
      <c r="F36" s="1" t="str">
        <f t="shared" si="5"/>
        <v>A</v>
      </c>
      <c r="H36" s="14"/>
      <c r="I36" s="14"/>
      <c r="J36">
        <v>0</v>
      </c>
      <c r="K36" t="e">
        <f>VLOOKUP(C36,[2]TOC_240828_Sophi!$C:$I,7,FALSE)</f>
        <v>#N/A</v>
      </c>
      <c r="M36" s="26" t="str">
        <f t="shared" si="4"/>
        <v>F6_R1_SUP_1_BDOC_A</v>
      </c>
      <c r="N36" t="e">
        <f>VLOOKUP(M36,[2]TOC_240828_Sophi!$C:$I,7,FALSE)</f>
        <v>#N/A</v>
      </c>
      <c r="R36" s="40" t="e">
        <f>VLOOKUP(C36,[2]TOC_240828_Sophi!$C:$N,12,FALSE)</f>
        <v>#N/A</v>
      </c>
      <c r="S36" s="40" t="e">
        <f>VLOOKUP(M36,[2]TOC_240828_Sophi!$C:$N,12,FALSE)</f>
        <v>#N/A</v>
      </c>
      <c r="BD36" s="21" t="str">
        <f t="shared" si="10"/>
        <v>F6_R1_SUP_1_DOC_A</v>
      </c>
      <c r="BE36">
        <f>VLOOKUP(BD36,[4]result_all!$C:$S,2,FALSE)</f>
        <v>1</v>
      </c>
      <c r="BF36" t="str">
        <f>VLOOKUP(BD36,[4]result_all!$C:$S,3,FALSE)</f>
        <v>4.51E-07</v>
      </c>
      <c r="BG36">
        <f>VLOOKUP(BD36,[4]result_all!$C:$S,4,FALSE)</f>
        <v>-7.9399999999999994E-23</v>
      </c>
      <c r="BH36" t="str">
        <f>VLOOKUP(BD36,[4]result_all!$C:$S,5,FALSE)</f>
        <v>8.47E-22</v>
      </c>
      <c r="BI36">
        <f>VLOOKUP(BD36,[4]result_all!$C:$S,6,FALSE)</f>
        <v>-1.5900000000000001E-23</v>
      </c>
      <c r="BJ36">
        <f>VLOOKUP(BD36,[4]result_all!$C:$S,7,FALSE)</f>
        <v>-6.8800000000000006E-21</v>
      </c>
      <c r="BK36">
        <f>VLOOKUP(BD36,[4]result_all!$C:$S,8,FALSE)</f>
        <v>1</v>
      </c>
      <c r="BL36">
        <f>VLOOKUP(BD36,[4]result_all!$C:$S,9,FALSE)</f>
        <v>0.5</v>
      </c>
      <c r="BM36" t="str">
        <f>VLOOKUP(BD36,[4]result_all!$C:$S,10,FALSE)</f>
        <v>NA</v>
      </c>
      <c r="BN36" t="str">
        <f>VLOOKUP(BD36,[4]result_all!$C:$S,11,FALSE)</f>
        <v>NA</v>
      </c>
      <c r="BO36" t="str">
        <f>VLOOKUP(BD36,[4]result_all!$C:$S,12,FALSE)</f>
        <v>NA</v>
      </c>
      <c r="BP36" t="str">
        <f>VLOOKUP(BD36,[4]result_all!$C:$S,13,FALSE)</f>
        <v>NA</v>
      </c>
      <c r="BQ36" t="str">
        <f>VLOOKUP(BD36,[4]result_all!$C:$S,14,FALSE)</f>
        <v>NA</v>
      </c>
      <c r="BR36" t="str">
        <f>VLOOKUP(BD36,[4]result_all!$C:$S,15,FALSE)</f>
        <v>NA</v>
      </c>
      <c r="BS36" t="str">
        <f>VLOOKUP(BD36,[4]result_all!$C:$S,16,FALSE)</f>
        <v>NA</v>
      </c>
      <c r="BT36" t="str">
        <f>VLOOKUP(BD36,[4]result_all!$C:$S,17,FALSE)</f>
        <v>NA</v>
      </c>
      <c r="BU36" s="20" t="str">
        <f t="shared" si="11"/>
        <v>F6_R1_SUP_1_BDOC_A</v>
      </c>
      <c r="BV36" t="e">
        <f>VLOOKUP(BU36,[4]result_all!$C:$S,2,FALSE)</f>
        <v>#N/A</v>
      </c>
      <c r="BW36" t="e">
        <f>VLOOKUP(BU36,[4]result_all!$C:$S,3,FALSE)</f>
        <v>#N/A</v>
      </c>
      <c r="BX36" t="e">
        <f>VLOOKUP(BU36,[4]result_all!$C:$S,4,FALSE)</f>
        <v>#N/A</v>
      </c>
      <c r="BY36" t="e">
        <f>VLOOKUP(BU36,[4]result_all!$C:$S,5,FALSE)</f>
        <v>#N/A</v>
      </c>
      <c r="BZ36" t="e">
        <f>VLOOKUP(BU36,[4]result_all!$C:$S,6,FALSE)</f>
        <v>#N/A</v>
      </c>
      <c r="CA36" t="e">
        <f>VLOOKUP(BU36,[4]result_all!$C:$S,7,FALSE)</f>
        <v>#N/A</v>
      </c>
      <c r="CB36" t="e">
        <f>VLOOKUP(BU36,[4]result_all!$C:$S,8,FALSE)</f>
        <v>#N/A</v>
      </c>
      <c r="CC36" t="e">
        <f>VLOOKUP(BU36,[4]result_all!$C:$S,9,FALSE)</f>
        <v>#N/A</v>
      </c>
      <c r="CD36" t="e">
        <f>VLOOKUP(BU36,[4]result_all!$C:$S,10,FALSE)</f>
        <v>#N/A</v>
      </c>
      <c r="CE36" t="e">
        <f>VLOOKUP(BU36,[4]result_all!$C:$S,11,FALSE)</f>
        <v>#N/A</v>
      </c>
      <c r="CF36" t="e">
        <f>VLOOKUP(BU36,[4]result_all!$C:$S,12,FALSE)</f>
        <v>#N/A</v>
      </c>
      <c r="CG36" t="e">
        <f>VLOOKUP(BU36,[4]result_all!$C:$S,13,FALSE)</f>
        <v>#N/A</v>
      </c>
      <c r="CH36" t="e">
        <f>VLOOKUP(BU36,[4]result_all!$C:$S,14,FALSE)</f>
        <v>#N/A</v>
      </c>
      <c r="CI36" t="e">
        <f>VLOOKUP(BU36,[4]result_all!$C:$S,15,FALSE)</f>
        <v>#N/A</v>
      </c>
      <c r="CJ36" t="e">
        <f>VLOOKUP(BU36,[4]result_all!$C:$S,16,FALSE)</f>
        <v>#N/A</v>
      </c>
      <c r="CK36" t="e">
        <f>VLOOKUP(BU36,[4]result_all!$C:$S,17,FALSE)</f>
        <v>#N/A</v>
      </c>
      <c r="CL36" t="s">
        <v>195</v>
      </c>
      <c r="CM36">
        <f>VLOOKUP(CL36, [2]Tabelle1!$E:$M, 2, FALSE)</f>
        <v>0</v>
      </c>
      <c r="CN36">
        <f>VLOOKUP(CL36, [2]Tabelle1!$E:$M, 3, FALSE)</f>
        <v>0</v>
      </c>
      <c r="CO36">
        <f>VLOOKUP(CL36, [2]Tabelle1!$E:$M, 4, FALSE)</f>
        <v>3.6233497819800499E-6</v>
      </c>
      <c r="CP36">
        <f>VLOOKUP(CL36, [2]Tabelle1!$E:$M, 5, FALSE)</f>
        <v>1.38605485792741E-4</v>
      </c>
      <c r="CQ36">
        <f>VLOOKUP(CL36, [2]Tabelle1!$E:$M, 6, FALSE)</f>
        <v>8.8849594836338099E-4</v>
      </c>
      <c r="CR36" s="63">
        <f>VLOOKUP(CL36, [2]Tabelle1!$E:$O, 7, FALSE)</f>
        <v>0</v>
      </c>
      <c r="CS36" s="63">
        <f>VLOOKUP(CL36, [2]Tabelle1!$E:$O, 8, FALSE)</f>
        <v>0</v>
      </c>
      <c r="CT36" s="63">
        <f>VLOOKUP(CL36, [2]Tabelle1!$E:$O, 9, FALSE)</f>
        <v>3.5153416687394236E-3</v>
      </c>
      <c r="CU36" s="63">
        <f>VLOOKUP(CL36, [2]Tabelle1!$E:$O, 10, FALSE)</f>
        <v>0.13447380712353632</v>
      </c>
      <c r="CV36" s="63">
        <f>VLOOKUP(CL36, [2]Tabelle1!$E:$O, 11, FALSE)</f>
        <v>0.86201085120772414</v>
      </c>
      <c r="CW36" s="26" t="str">
        <f t="shared" si="12"/>
        <v>F6_SUP_1_BDOC_A</v>
      </c>
      <c r="CX36" t="e">
        <f>VLOOKUP(CW36, [2]Tabelle1!$E:$M, 2, FALSE)</f>
        <v>#N/A</v>
      </c>
      <c r="CY36" t="e">
        <f>VLOOKUP(CW36, [2]Tabelle1!$E:$M, 3, FALSE)</f>
        <v>#N/A</v>
      </c>
      <c r="CZ36" t="e">
        <f>VLOOKUP(CW36, [2]Tabelle1!$E:$M, 4, FALSE)</f>
        <v>#N/A</v>
      </c>
      <c r="DA36" t="e">
        <f>VLOOKUP(CW36, [2]Tabelle1!$E:$M, 5, FALSE)</f>
        <v>#N/A</v>
      </c>
      <c r="DB36" t="e">
        <f>VLOOKUP(CW36, [2]Tabelle1!$E:$M, 6, FALSE)</f>
        <v>#N/A</v>
      </c>
      <c r="DC36" s="63" t="e">
        <f>VLOOKUP(CW36, [2]Tabelle1!$E:$O, 7, FALSE)</f>
        <v>#N/A</v>
      </c>
      <c r="DD36" s="63" t="e">
        <f>VLOOKUP(CW36, [2]Tabelle1!$E:$O, 8, FALSE)</f>
        <v>#N/A</v>
      </c>
      <c r="DE36" s="63" t="e">
        <f>VLOOKUP(CW36, [2]Tabelle1!$E:$O, 9, FALSE)</f>
        <v>#N/A</v>
      </c>
      <c r="DF36" s="63" t="e">
        <f>VLOOKUP(CW36, [2]Tabelle1!$E:$O, 10, FALSE)</f>
        <v>#N/A</v>
      </c>
      <c r="DG36" s="63" t="e">
        <f>VLOOKUP(CW36, [2]Tabelle1!$E:$O, 11, FALSE)</f>
        <v>#N/A</v>
      </c>
      <c r="DH36" s="18">
        <v>6499</v>
      </c>
      <c r="DI36" s="73">
        <v>2024</v>
      </c>
      <c r="DJ36">
        <v>7</v>
      </c>
    </row>
    <row r="37" spans="1:114" ht="15" thickBot="1" x14ac:dyDescent="0.4">
      <c r="A37" t="s">
        <v>161</v>
      </c>
      <c r="B37" s="1">
        <v>1</v>
      </c>
      <c r="C37" s="153" t="s">
        <v>359</v>
      </c>
      <c r="D37">
        <v>0</v>
      </c>
      <c r="E37" s="1" t="s">
        <v>77</v>
      </c>
      <c r="F37" s="1" t="str">
        <f t="shared" si="5"/>
        <v>A</v>
      </c>
      <c r="H37" s="14"/>
      <c r="I37" s="14"/>
      <c r="J37">
        <v>0</v>
      </c>
      <c r="K37" t="e">
        <f>VLOOKUP(C37,[2]TOC_240828_Sophi!$C:$I,7,FALSE)</f>
        <v>#N/A</v>
      </c>
      <c r="M37" s="26" t="str">
        <f t="shared" si="4"/>
        <v>F6_R2_ICE_1_BDOC_A</v>
      </c>
      <c r="N37" t="e">
        <f>VLOOKUP(M37,[2]TOC_240828_Sophi!$C:$I,7,FALSE)</f>
        <v>#N/A</v>
      </c>
      <c r="R37" s="40" t="e">
        <f>VLOOKUP(C37,[2]TOC_240828_Sophi!$C:$N,12,FALSE)</f>
        <v>#N/A</v>
      </c>
      <c r="S37" s="40" t="e">
        <f>VLOOKUP(M37,[2]TOC_240828_Sophi!$C:$N,12,FALSE)</f>
        <v>#N/A</v>
      </c>
      <c r="BD37" s="21" t="str">
        <f t="shared" si="10"/>
        <v>F6_R2_ICE_1_DOC_A</v>
      </c>
      <c r="BE37">
        <f>VLOOKUP(BD37,[4]result_all!$C:$S,2,FALSE)</f>
        <v>1</v>
      </c>
      <c r="BF37" t="str">
        <f>VLOOKUP(BD37,[4]result_all!$C:$S,3,FALSE)</f>
        <v>6.21E-07</v>
      </c>
      <c r="BG37">
        <f>VLOOKUP(BD37,[4]result_all!$C:$S,4,FALSE)</f>
        <v>-2.1200000000000002E-22</v>
      </c>
      <c r="BH37">
        <f>VLOOKUP(BD37,[4]result_all!$C:$S,5,FALSE)</f>
        <v>-7.9400000000000004E-22</v>
      </c>
      <c r="BI37">
        <f>VLOOKUP(BD37,[4]result_all!$C:$S,6,FALSE)</f>
        <v>-3.5499999999999999E-22</v>
      </c>
      <c r="BJ37">
        <f>VLOOKUP(BD37,[4]result_all!$C:$S,7,FALSE)</f>
        <v>-3.6399999999999999E-20</v>
      </c>
      <c r="BK37">
        <f>VLOOKUP(BD37,[4]result_all!$C:$S,8,FALSE)</f>
        <v>1</v>
      </c>
      <c r="BL37">
        <f>VLOOKUP(BD37,[4]result_all!$C:$S,9,FALSE)</f>
        <v>0.5</v>
      </c>
      <c r="BM37" t="str">
        <f>VLOOKUP(BD37,[4]result_all!$C:$S,10,FALSE)</f>
        <v>NA</v>
      </c>
      <c r="BN37" t="str">
        <f>VLOOKUP(BD37,[4]result_all!$C:$S,11,FALSE)</f>
        <v>NA</v>
      </c>
      <c r="BO37" t="str">
        <f>VLOOKUP(BD37,[4]result_all!$C:$S,12,FALSE)</f>
        <v>NA</v>
      </c>
      <c r="BP37" t="str">
        <f>VLOOKUP(BD37,[4]result_all!$C:$S,13,FALSE)</f>
        <v>NA</v>
      </c>
      <c r="BQ37" t="str">
        <f>VLOOKUP(BD37,[4]result_all!$C:$S,14,FALSE)</f>
        <v>NA</v>
      </c>
      <c r="BR37" t="str">
        <f>VLOOKUP(BD37,[4]result_all!$C:$S,15,FALSE)</f>
        <v>NA</v>
      </c>
      <c r="BS37" t="str">
        <f>VLOOKUP(BD37,[4]result_all!$C:$S,16,FALSE)</f>
        <v>NA</v>
      </c>
      <c r="BT37" t="str">
        <f>VLOOKUP(BD37,[4]result_all!$C:$S,17,FALSE)</f>
        <v>NA</v>
      </c>
      <c r="BU37" s="20" t="str">
        <f t="shared" si="11"/>
        <v>F6_R2_ICE_1_BDOC_A</v>
      </c>
      <c r="BV37" t="e">
        <f>VLOOKUP(BU37,[4]result_all!$C:$S,2,FALSE)</f>
        <v>#N/A</v>
      </c>
      <c r="BW37" t="e">
        <f>VLOOKUP(BU37,[4]result_all!$C:$S,3,FALSE)</f>
        <v>#N/A</v>
      </c>
      <c r="BX37" t="e">
        <f>VLOOKUP(BU37,[4]result_all!$C:$S,4,FALSE)</f>
        <v>#N/A</v>
      </c>
      <c r="BY37" t="e">
        <f>VLOOKUP(BU37,[4]result_all!$C:$S,5,FALSE)</f>
        <v>#N/A</v>
      </c>
      <c r="BZ37" t="e">
        <f>VLOOKUP(BU37,[4]result_all!$C:$S,6,FALSE)</f>
        <v>#N/A</v>
      </c>
      <c r="CA37" t="e">
        <f>VLOOKUP(BU37,[4]result_all!$C:$S,7,FALSE)</f>
        <v>#N/A</v>
      </c>
      <c r="CB37" t="e">
        <f>VLOOKUP(BU37,[4]result_all!$C:$S,8,FALSE)</f>
        <v>#N/A</v>
      </c>
      <c r="CC37" t="e">
        <f>VLOOKUP(BU37,[4]result_all!$C:$S,9,FALSE)</f>
        <v>#N/A</v>
      </c>
      <c r="CD37" t="e">
        <f>VLOOKUP(BU37,[4]result_all!$C:$S,10,FALSE)</f>
        <v>#N/A</v>
      </c>
      <c r="CE37" t="e">
        <f>VLOOKUP(BU37,[4]result_all!$C:$S,11,FALSE)</f>
        <v>#N/A</v>
      </c>
      <c r="CF37" t="e">
        <f>VLOOKUP(BU37,[4]result_all!$C:$S,12,FALSE)</f>
        <v>#N/A</v>
      </c>
      <c r="CG37" t="e">
        <f>VLOOKUP(BU37,[4]result_all!$C:$S,13,FALSE)</f>
        <v>#N/A</v>
      </c>
      <c r="CH37" t="e">
        <f>VLOOKUP(BU37,[4]result_all!$C:$S,14,FALSE)</f>
        <v>#N/A</v>
      </c>
      <c r="CI37" t="e">
        <f>VLOOKUP(BU37,[4]result_all!$C:$S,15,FALSE)</f>
        <v>#N/A</v>
      </c>
      <c r="CJ37" t="e">
        <f>VLOOKUP(BU37,[4]result_all!$C:$S,16,FALSE)</f>
        <v>#N/A</v>
      </c>
      <c r="CK37" t="e">
        <f>VLOOKUP(BU37,[4]result_all!$C:$S,17,FALSE)</f>
        <v>#N/A</v>
      </c>
      <c r="CL37" t="s">
        <v>195</v>
      </c>
      <c r="CM37">
        <f>VLOOKUP(CL37, [2]Tabelle1!$E:$M, 2, FALSE)</f>
        <v>0</v>
      </c>
      <c r="CN37">
        <f>VLOOKUP(CL37, [2]Tabelle1!$E:$M, 3, FALSE)</f>
        <v>0</v>
      </c>
      <c r="CO37">
        <f>VLOOKUP(CL37, [2]Tabelle1!$E:$M, 4, FALSE)</f>
        <v>3.6233497819800499E-6</v>
      </c>
      <c r="CP37">
        <f>VLOOKUP(CL37, [2]Tabelle1!$E:$M, 5, FALSE)</f>
        <v>1.38605485792741E-4</v>
      </c>
      <c r="CQ37">
        <f>VLOOKUP(CL37, [2]Tabelle1!$E:$M, 6, FALSE)</f>
        <v>8.8849594836338099E-4</v>
      </c>
      <c r="CR37" s="63">
        <f>VLOOKUP(CL37, [2]Tabelle1!$E:$O, 7, FALSE)</f>
        <v>0</v>
      </c>
      <c r="CS37" s="63">
        <f>VLOOKUP(CL37, [2]Tabelle1!$E:$O, 8, FALSE)</f>
        <v>0</v>
      </c>
      <c r="CT37" s="63">
        <f>VLOOKUP(CL37, [2]Tabelle1!$E:$O, 9, FALSE)</f>
        <v>3.5153416687394236E-3</v>
      </c>
      <c r="CU37" s="63">
        <f>VLOOKUP(CL37, [2]Tabelle1!$E:$O, 10, FALSE)</f>
        <v>0.13447380712353632</v>
      </c>
      <c r="CV37" s="63">
        <f>VLOOKUP(CL37, [2]Tabelle1!$E:$O, 11, FALSE)</f>
        <v>0.86201085120772414</v>
      </c>
      <c r="CW37" s="26" t="str">
        <f t="shared" si="12"/>
        <v>F6_SUP_1_BDOC_A</v>
      </c>
      <c r="CX37" t="e">
        <f>VLOOKUP(CW37, [2]Tabelle1!$E:$M, 2, FALSE)</f>
        <v>#N/A</v>
      </c>
      <c r="CY37" t="e">
        <f>VLOOKUP(CW37, [2]Tabelle1!$E:$M, 3, FALSE)</f>
        <v>#N/A</v>
      </c>
      <c r="CZ37" t="e">
        <f>VLOOKUP(CW37, [2]Tabelle1!$E:$M, 4, FALSE)</f>
        <v>#N/A</v>
      </c>
      <c r="DA37" t="e">
        <f>VLOOKUP(CW37, [2]Tabelle1!$E:$M, 5, FALSE)</f>
        <v>#N/A</v>
      </c>
      <c r="DB37" t="e">
        <f>VLOOKUP(CW37, [2]Tabelle1!$E:$M, 6, FALSE)</f>
        <v>#N/A</v>
      </c>
      <c r="DC37" s="63" t="e">
        <f>VLOOKUP(CW37, [2]Tabelle1!$E:$O, 7, FALSE)</f>
        <v>#N/A</v>
      </c>
      <c r="DD37" s="63" t="e">
        <f>VLOOKUP(CW37, [2]Tabelle1!$E:$O, 8, FALSE)</f>
        <v>#N/A</v>
      </c>
      <c r="DE37" s="63" t="e">
        <f>VLOOKUP(CW37, [2]Tabelle1!$E:$O, 9, FALSE)</f>
        <v>#N/A</v>
      </c>
      <c r="DF37" s="63" t="e">
        <f>VLOOKUP(CW37, [2]Tabelle1!$E:$O, 10, FALSE)</f>
        <v>#N/A</v>
      </c>
      <c r="DG37" s="63" t="e">
        <f>VLOOKUP(CW37, [2]Tabelle1!$E:$O, 11, FALSE)</f>
        <v>#N/A</v>
      </c>
      <c r="DH37" s="18">
        <v>6499</v>
      </c>
      <c r="DI37" s="73">
        <v>2024</v>
      </c>
      <c r="DJ37">
        <v>7</v>
      </c>
    </row>
    <row r="38" spans="1:114" ht="15" thickBot="1" x14ac:dyDescent="0.4">
      <c r="A38" t="s">
        <v>161</v>
      </c>
      <c r="B38" s="1">
        <v>1</v>
      </c>
      <c r="C38" s="153" t="s">
        <v>360</v>
      </c>
      <c r="D38">
        <v>0</v>
      </c>
      <c r="E38" s="1" t="s">
        <v>77</v>
      </c>
      <c r="F38" s="1" t="str">
        <f t="shared" si="5"/>
        <v>A</v>
      </c>
      <c r="H38" s="14"/>
      <c r="I38" s="14"/>
      <c r="J38">
        <v>0</v>
      </c>
      <c r="K38" t="e">
        <f>VLOOKUP(C38,[2]TOC_240828_Sophi!$C:$I,7,FALSE)</f>
        <v>#N/A</v>
      </c>
      <c r="M38" s="26" t="str">
        <f t="shared" si="4"/>
        <v>F6_R3_ICE_1_BDOC_A</v>
      </c>
      <c r="N38" t="e">
        <f>VLOOKUP(M38,[2]TOC_240828_Sophi!$C:$I,7,FALSE)</f>
        <v>#N/A</v>
      </c>
      <c r="R38" s="40" t="e">
        <f>VLOOKUP(C38,[2]TOC_240828_Sophi!$C:$N,12,FALSE)</f>
        <v>#N/A</v>
      </c>
      <c r="S38" s="40" t="e">
        <f>VLOOKUP(M38,[2]TOC_240828_Sophi!$C:$N,12,FALSE)</f>
        <v>#N/A</v>
      </c>
      <c r="BD38" s="21" t="str">
        <f t="shared" si="10"/>
        <v>F6_R3_ICE_1_DOC_A</v>
      </c>
      <c r="BE38" t="e">
        <f>VLOOKUP(BD38,[4]result_all!$C:$S,2,FALSE)</f>
        <v>#N/A</v>
      </c>
      <c r="BF38" t="e">
        <f>VLOOKUP(BD38,[4]result_all!$C:$S,3,FALSE)</f>
        <v>#N/A</v>
      </c>
      <c r="BG38" t="e">
        <f>VLOOKUP(BD38,[4]result_all!$C:$S,4,FALSE)</f>
        <v>#N/A</v>
      </c>
      <c r="BH38" t="e">
        <f>VLOOKUP(BD38,[4]result_all!$C:$S,5,FALSE)</f>
        <v>#N/A</v>
      </c>
      <c r="BI38" t="e">
        <f>VLOOKUP(BD38,[4]result_all!$C:$S,6,FALSE)</f>
        <v>#N/A</v>
      </c>
      <c r="BJ38" t="e">
        <f>VLOOKUP(BD38,[4]result_all!$C:$S,7,FALSE)</f>
        <v>#N/A</v>
      </c>
      <c r="BK38" t="e">
        <f>VLOOKUP(BD38,[4]result_all!$C:$S,8,FALSE)</f>
        <v>#N/A</v>
      </c>
      <c r="BL38" t="e">
        <f>VLOOKUP(BD38,[4]result_all!$C:$S,9,FALSE)</f>
        <v>#N/A</v>
      </c>
      <c r="BM38" t="e">
        <f>VLOOKUP(BD38,[4]result_all!$C:$S,10,FALSE)</f>
        <v>#N/A</v>
      </c>
      <c r="BN38" t="e">
        <f>VLOOKUP(BD38,[4]result_all!$C:$S,11,FALSE)</f>
        <v>#N/A</v>
      </c>
      <c r="BO38" t="e">
        <f>VLOOKUP(BD38,[4]result_all!$C:$S,12,FALSE)</f>
        <v>#N/A</v>
      </c>
      <c r="BP38" t="e">
        <f>VLOOKUP(BD38,[4]result_all!$C:$S,13,FALSE)</f>
        <v>#N/A</v>
      </c>
      <c r="BQ38" t="e">
        <f>VLOOKUP(BD38,[4]result_all!$C:$S,14,FALSE)</f>
        <v>#N/A</v>
      </c>
      <c r="BR38" t="e">
        <f>VLOOKUP(BD38,[4]result_all!$C:$S,15,FALSE)</f>
        <v>#N/A</v>
      </c>
      <c r="BS38" t="e">
        <f>VLOOKUP(BD38,[4]result_all!$C:$S,16,FALSE)</f>
        <v>#N/A</v>
      </c>
      <c r="BT38" t="e">
        <f>VLOOKUP(BD38,[4]result_all!$C:$S,17,FALSE)</f>
        <v>#N/A</v>
      </c>
      <c r="BU38" s="20" t="str">
        <f t="shared" si="11"/>
        <v>F6_R3_ICE_1_BDOC_A</v>
      </c>
      <c r="BV38" t="e">
        <f>VLOOKUP(BU38,[4]result_all!$C:$S,2,FALSE)</f>
        <v>#N/A</v>
      </c>
      <c r="BW38" t="e">
        <f>VLOOKUP(BU38,[4]result_all!$C:$S,3,FALSE)</f>
        <v>#N/A</v>
      </c>
      <c r="BX38" t="e">
        <f>VLOOKUP(BU38,[4]result_all!$C:$S,4,FALSE)</f>
        <v>#N/A</v>
      </c>
      <c r="BY38" t="e">
        <f>VLOOKUP(BU38,[4]result_all!$C:$S,5,FALSE)</f>
        <v>#N/A</v>
      </c>
      <c r="BZ38" t="e">
        <f>VLOOKUP(BU38,[4]result_all!$C:$S,6,FALSE)</f>
        <v>#N/A</v>
      </c>
      <c r="CA38" t="e">
        <f>VLOOKUP(BU38,[4]result_all!$C:$S,7,FALSE)</f>
        <v>#N/A</v>
      </c>
      <c r="CB38" t="e">
        <f>VLOOKUP(BU38,[4]result_all!$C:$S,8,FALSE)</f>
        <v>#N/A</v>
      </c>
      <c r="CC38" t="e">
        <f>VLOOKUP(BU38,[4]result_all!$C:$S,9,FALSE)</f>
        <v>#N/A</v>
      </c>
      <c r="CD38" t="e">
        <f>VLOOKUP(BU38,[4]result_all!$C:$S,10,FALSE)</f>
        <v>#N/A</v>
      </c>
      <c r="CE38" t="e">
        <f>VLOOKUP(BU38,[4]result_all!$C:$S,11,FALSE)</f>
        <v>#N/A</v>
      </c>
      <c r="CF38" t="e">
        <f>VLOOKUP(BU38,[4]result_all!$C:$S,12,FALSE)</f>
        <v>#N/A</v>
      </c>
      <c r="CG38" t="e">
        <f>VLOOKUP(BU38,[4]result_all!$C:$S,13,FALSE)</f>
        <v>#N/A</v>
      </c>
      <c r="CH38" t="e">
        <f>VLOOKUP(BU38,[4]result_all!$C:$S,14,FALSE)</f>
        <v>#N/A</v>
      </c>
      <c r="CI38" t="e">
        <f>VLOOKUP(BU38,[4]result_all!$C:$S,15,FALSE)</f>
        <v>#N/A</v>
      </c>
      <c r="CJ38" t="e">
        <f>VLOOKUP(BU38,[4]result_all!$C:$S,16,FALSE)</f>
        <v>#N/A</v>
      </c>
      <c r="CK38" t="e">
        <f>VLOOKUP(BU38,[4]result_all!$C:$S,17,FALSE)</f>
        <v>#N/A</v>
      </c>
      <c r="CL38" t="s">
        <v>195</v>
      </c>
      <c r="CM38">
        <f>VLOOKUP(CL38, [2]Tabelle1!$E:$M, 2, FALSE)</f>
        <v>0</v>
      </c>
      <c r="CN38">
        <f>VLOOKUP(CL38, [2]Tabelle1!$E:$M, 3, FALSE)</f>
        <v>0</v>
      </c>
      <c r="CO38">
        <f>VLOOKUP(CL38, [2]Tabelle1!$E:$M, 4, FALSE)</f>
        <v>3.6233497819800499E-6</v>
      </c>
      <c r="CP38">
        <f>VLOOKUP(CL38, [2]Tabelle1!$E:$M, 5, FALSE)</f>
        <v>1.38605485792741E-4</v>
      </c>
      <c r="CQ38">
        <f>VLOOKUP(CL38, [2]Tabelle1!$E:$M, 6, FALSE)</f>
        <v>8.8849594836338099E-4</v>
      </c>
      <c r="CR38" s="63">
        <f>VLOOKUP(CL38, [2]Tabelle1!$E:$O, 7, FALSE)</f>
        <v>0</v>
      </c>
      <c r="CS38" s="63">
        <f>VLOOKUP(CL38, [2]Tabelle1!$E:$O, 8, FALSE)</f>
        <v>0</v>
      </c>
      <c r="CT38" s="63">
        <f>VLOOKUP(CL38, [2]Tabelle1!$E:$O, 9, FALSE)</f>
        <v>3.5153416687394236E-3</v>
      </c>
      <c r="CU38" s="63">
        <f>VLOOKUP(CL38, [2]Tabelle1!$E:$O, 10, FALSE)</f>
        <v>0.13447380712353632</v>
      </c>
      <c r="CV38" s="63">
        <f>VLOOKUP(CL38, [2]Tabelle1!$E:$O, 11, FALSE)</f>
        <v>0.86201085120772414</v>
      </c>
      <c r="CW38" s="26" t="str">
        <f t="shared" si="12"/>
        <v>F6_SUP_1_BDOC_A</v>
      </c>
      <c r="CX38" t="e">
        <f>VLOOKUP(CW38, [2]Tabelle1!$E:$M, 2, FALSE)</f>
        <v>#N/A</v>
      </c>
      <c r="CY38" t="e">
        <f>VLOOKUP(CW38, [2]Tabelle1!$E:$M, 3, FALSE)</f>
        <v>#N/A</v>
      </c>
      <c r="CZ38" t="e">
        <f>VLOOKUP(CW38, [2]Tabelle1!$E:$M, 4, FALSE)</f>
        <v>#N/A</v>
      </c>
      <c r="DA38" t="e">
        <f>VLOOKUP(CW38, [2]Tabelle1!$E:$M, 5, FALSE)</f>
        <v>#N/A</v>
      </c>
      <c r="DB38" t="e">
        <f>VLOOKUP(CW38, [2]Tabelle1!$E:$M, 6, FALSE)</f>
        <v>#N/A</v>
      </c>
      <c r="DC38" s="63" t="e">
        <f>VLOOKUP(CW38, [2]Tabelle1!$E:$O, 7, FALSE)</f>
        <v>#N/A</v>
      </c>
      <c r="DD38" s="63" t="e">
        <f>VLOOKUP(CW38, [2]Tabelle1!$E:$O, 8, FALSE)</f>
        <v>#N/A</v>
      </c>
      <c r="DE38" s="63" t="e">
        <f>VLOOKUP(CW38, [2]Tabelle1!$E:$O, 9, FALSE)</f>
        <v>#N/A</v>
      </c>
      <c r="DF38" s="63" t="e">
        <f>VLOOKUP(CW38, [2]Tabelle1!$E:$O, 10, FALSE)</f>
        <v>#N/A</v>
      </c>
      <c r="DG38" s="63" t="e">
        <f>VLOOKUP(CW38, [2]Tabelle1!$E:$O, 11, FALSE)</f>
        <v>#N/A</v>
      </c>
      <c r="DH38" s="18">
        <v>6499</v>
      </c>
      <c r="DI38" s="73">
        <v>2024</v>
      </c>
      <c r="DJ38">
        <v>7</v>
      </c>
    </row>
    <row r="39" spans="1:114" ht="15" thickBot="1" x14ac:dyDescent="0.4">
      <c r="A39" t="s">
        <v>161</v>
      </c>
      <c r="B39" s="1">
        <v>1</v>
      </c>
      <c r="C39" s="153" t="s">
        <v>361</v>
      </c>
      <c r="D39">
        <v>0</v>
      </c>
      <c r="E39" s="1" t="s">
        <v>77</v>
      </c>
      <c r="F39" s="1" t="str">
        <f t="shared" si="5"/>
        <v>A</v>
      </c>
      <c r="H39" s="14"/>
      <c r="I39" s="14"/>
      <c r="J39">
        <v>0</v>
      </c>
      <c r="K39" t="e">
        <f>VLOOKUP(C39,[2]TOC_240828_Sophi!$C:$I,7,FALSE)</f>
        <v>#N/A</v>
      </c>
      <c r="M39" s="26" t="str">
        <f t="shared" si="4"/>
        <v>F6_R3_SUP_1_BDOC_A</v>
      </c>
      <c r="N39" t="e">
        <f>VLOOKUP(M39,[2]TOC_240828_Sophi!$C:$I,7,FALSE)</f>
        <v>#N/A</v>
      </c>
      <c r="R39" s="40" t="e">
        <f>VLOOKUP(C39,[2]TOC_240828_Sophi!$C:$N,12,FALSE)</f>
        <v>#N/A</v>
      </c>
      <c r="S39" s="40" t="e">
        <f>VLOOKUP(M39,[2]TOC_240828_Sophi!$C:$N,12,FALSE)</f>
        <v>#N/A</v>
      </c>
      <c r="BD39" s="21" t="str">
        <f t="shared" si="10"/>
        <v>F6_R3_SUP_1_DOC_A</v>
      </c>
      <c r="BE39" t="str">
        <f>VLOOKUP(BD39,[4]result_all!$C:$S,2,FALSE)</f>
        <v>NA</v>
      </c>
      <c r="BF39" t="str">
        <f>VLOOKUP(BD39,[4]result_all!$C:$S,3,FALSE)</f>
        <v>4.74E-07</v>
      </c>
      <c r="BG39" t="str">
        <f>VLOOKUP(BD39,[4]result_all!$C:$S,4,FALSE)</f>
        <v>5.29E-23</v>
      </c>
      <c r="BH39" t="str">
        <f>VLOOKUP(BD39,[4]result_all!$C:$S,5,FALSE)</f>
        <v>1.06E-22</v>
      </c>
      <c r="BI39">
        <f>VLOOKUP(BD39,[4]result_all!$C:$S,6,FALSE)</f>
        <v>0</v>
      </c>
      <c r="BJ39" t="str">
        <f>VLOOKUP(BD39,[4]result_all!$C:$S,7,FALSE)</f>
        <v>2.88E-20</v>
      </c>
      <c r="BK39">
        <f>VLOOKUP(BD39,[4]result_all!$C:$S,8,FALSE)</f>
        <v>1</v>
      </c>
      <c r="BL39">
        <f>VLOOKUP(BD39,[4]result_all!$C:$S,9,FALSE)</f>
        <v>0.5</v>
      </c>
      <c r="BM39" t="str">
        <f>VLOOKUP(BD39,[4]result_all!$C:$S,10,FALSE)</f>
        <v>NA</v>
      </c>
      <c r="BN39" t="str">
        <f>VLOOKUP(BD39,[4]result_all!$C:$S,11,FALSE)</f>
        <v>NA</v>
      </c>
      <c r="BO39" t="str">
        <f>VLOOKUP(BD39,[4]result_all!$C:$S,12,FALSE)</f>
        <v>NA</v>
      </c>
      <c r="BP39" t="str">
        <f>VLOOKUP(BD39,[4]result_all!$C:$S,13,FALSE)</f>
        <v>NA</v>
      </c>
      <c r="BQ39" t="str">
        <f>VLOOKUP(BD39,[4]result_all!$C:$S,14,FALSE)</f>
        <v>NA</v>
      </c>
      <c r="BR39" t="str">
        <f>VLOOKUP(BD39,[4]result_all!$C:$S,15,FALSE)</f>
        <v>NA</v>
      </c>
      <c r="BS39" t="str">
        <f>VLOOKUP(BD39,[4]result_all!$C:$S,16,FALSE)</f>
        <v>NA</v>
      </c>
      <c r="BT39" t="str">
        <f>VLOOKUP(BD39,[4]result_all!$C:$S,17,FALSE)</f>
        <v>NA</v>
      </c>
      <c r="BU39" s="20" t="str">
        <f t="shared" si="11"/>
        <v>F6_R3_SUP_1_BDOC_A</v>
      </c>
      <c r="BV39" t="e">
        <f>VLOOKUP(BU39,[4]result_all!$C:$S,2,FALSE)</f>
        <v>#N/A</v>
      </c>
      <c r="BW39" t="e">
        <f>VLOOKUP(BU39,[4]result_all!$C:$S,3,FALSE)</f>
        <v>#N/A</v>
      </c>
      <c r="BX39" t="e">
        <f>VLOOKUP(BU39,[4]result_all!$C:$S,4,FALSE)</f>
        <v>#N/A</v>
      </c>
      <c r="BY39" t="e">
        <f>VLOOKUP(BU39,[4]result_all!$C:$S,5,FALSE)</f>
        <v>#N/A</v>
      </c>
      <c r="BZ39" t="e">
        <f>VLOOKUP(BU39,[4]result_all!$C:$S,6,FALSE)</f>
        <v>#N/A</v>
      </c>
      <c r="CA39" t="e">
        <f>VLOOKUP(BU39,[4]result_all!$C:$S,7,FALSE)</f>
        <v>#N/A</v>
      </c>
      <c r="CB39" t="e">
        <f>VLOOKUP(BU39,[4]result_all!$C:$S,8,FALSE)</f>
        <v>#N/A</v>
      </c>
      <c r="CC39" t="e">
        <f>VLOOKUP(BU39,[4]result_all!$C:$S,9,FALSE)</f>
        <v>#N/A</v>
      </c>
      <c r="CD39" t="e">
        <f>VLOOKUP(BU39,[4]result_all!$C:$S,10,FALSE)</f>
        <v>#N/A</v>
      </c>
      <c r="CE39" t="e">
        <f>VLOOKUP(BU39,[4]result_all!$C:$S,11,FALSE)</f>
        <v>#N/A</v>
      </c>
      <c r="CF39" t="e">
        <f>VLOOKUP(BU39,[4]result_all!$C:$S,12,FALSE)</f>
        <v>#N/A</v>
      </c>
      <c r="CG39" t="e">
        <f>VLOOKUP(BU39,[4]result_all!$C:$S,13,FALSE)</f>
        <v>#N/A</v>
      </c>
      <c r="CH39" t="e">
        <f>VLOOKUP(BU39,[4]result_all!$C:$S,14,FALSE)</f>
        <v>#N/A</v>
      </c>
      <c r="CI39" t="e">
        <f>VLOOKUP(BU39,[4]result_all!$C:$S,15,FALSE)</f>
        <v>#N/A</v>
      </c>
      <c r="CJ39" t="e">
        <f>VLOOKUP(BU39,[4]result_all!$C:$S,16,FALSE)</f>
        <v>#N/A</v>
      </c>
      <c r="CK39" t="e">
        <f>VLOOKUP(BU39,[4]result_all!$C:$S,17,FALSE)</f>
        <v>#N/A</v>
      </c>
      <c r="CL39" t="s">
        <v>195</v>
      </c>
      <c r="CM39">
        <f>VLOOKUP(CL39, [2]Tabelle1!$E:$M, 2, FALSE)</f>
        <v>0</v>
      </c>
      <c r="CN39">
        <f>VLOOKUP(CL39, [2]Tabelle1!$E:$M, 3, FALSE)</f>
        <v>0</v>
      </c>
      <c r="CO39">
        <f>VLOOKUP(CL39, [2]Tabelle1!$E:$M, 4, FALSE)</f>
        <v>3.6233497819800499E-6</v>
      </c>
      <c r="CP39">
        <f>VLOOKUP(CL39, [2]Tabelle1!$E:$M, 5, FALSE)</f>
        <v>1.38605485792741E-4</v>
      </c>
      <c r="CQ39">
        <f>VLOOKUP(CL39, [2]Tabelle1!$E:$M, 6, FALSE)</f>
        <v>8.8849594836338099E-4</v>
      </c>
      <c r="CR39" s="63">
        <f>VLOOKUP(CL39, [2]Tabelle1!$E:$O, 7, FALSE)</f>
        <v>0</v>
      </c>
      <c r="CS39" s="63">
        <f>VLOOKUP(CL39, [2]Tabelle1!$E:$O, 8, FALSE)</f>
        <v>0</v>
      </c>
      <c r="CT39" s="63">
        <f>VLOOKUP(CL39, [2]Tabelle1!$E:$O, 9, FALSE)</f>
        <v>3.5153416687394236E-3</v>
      </c>
      <c r="CU39" s="63">
        <f>VLOOKUP(CL39, [2]Tabelle1!$E:$O, 10, FALSE)</f>
        <v>0.13447380712353632</v>
      </c>
      <c r="CV39" s="63">
        <f>VLOOKUP(CL39, [2]Tabelle1!$E:$O, 11, FALSE)</f>
        <v>0.86201085120772414</v>
      </c>
      <c r="CW39" s="26" t="str">
        <f t="shared" si="12"/>
        <v>F6_SUP_1_BDOC_A</v>
      </c>
      <c r="CX39" t="e">
        <f>VLOOKUP(CW39, [2]Tabelle1!$E:$M, 2, FALSE)</f>
        <v>#N/A</v>
      </c>
      <c r="CY39" t="e">
        <f>VLOOKUP(CW39, [2]Tabelle1!$E:$M, 3, FALSE)</f>
        <v>#N/A</v>
      </c>
      <c r="CZ39" t="e">
        <f>VLOOKUP(CW39, [2]Tabelle1!$E:$M, 4, FALSE)</f>
        <v>#N/A</v>
      </c>
      <c r="DA39" t="e">
        <f>VLOOKUP(CW39, [2]Tabelle1!$E:$M, 5, FALSE)</f>
        <v>#N/A</v>
      </c>
      <c r="DB39" t="e">
        <f>VLOOKUP(CW39, [2]Tabelle1!$E:$M, 6, FALSE)</f>
        <v>#N/A</v>
      </c>
      <c r="DC39" s="63" t="e">
        <f>VLOOKUP(CW39, [2]Tabelle1!$E:$O, 7, FALSE)</f>
        <v>#N/A</v>
      </c>
      <c r="DD39" s="63" t="e">
        <f>VLOOKUP(CW39, [2]Tabelle1!$E:$O, 8, FALSE)</f>
        <v>#N/A</v>
      </c>
      <c r="DE39" s="63" t="e">
        <f>VLOOKUP(CW39, [2]Tabelle1!$E:$O, 9, FALSE)</f>
        <v>#N/A</v>
      </c>
      <c r="DF39" s="63" t="e">
        <f>VLOOKUP(CW39, [2]Tabelle1!$E:$O, 10, FALSE)</f>
        <v>#N/A</v>
      </c>
      <c r="DG39" s="63" t="e">
        <f>VLOOKUP(CW39, [2]Tabelle1!$E:$O, 11, FALSE)</f>
        <v>#N/A</v>
      </c>
      <c r="DH39" s="18">
        <v>6499</v>
      </c>
      <c r="DI39" s="73">
        <v>2024</v>
      </c>
      <c r="DJ39">
        <v>7</v>
      </c>
    </row>
    <row r="40" spans="1:114" ht="15" thickBot="1" x14ac:dyDescent="0.4">
      <c r="A40" t="s">
        <v>161</v>
      </c>
      <c r="B40" s="1">
        <v>1</v>
      </c>
      <c r="C40" s="153" t="s">
        <v>362</v>
      </c>
      <c r="D40">
        <v>0</v>
      </c>
      <c r="E40" s="1" t="s">
        <v>77</v>
      </c>
      <c r="F40" s="1" t="str">
        <f t="shared" si="5"/>
        <v>B</v>
      </c>
      <c r="H40" s="14"/>
      <c r="I40" s="14"/>
      <c r="J40">
        <v>0</v>
      </c>
      <c r="K40" t="e">
        <f>VLOOKUP(C40,[2]TOC_240828_Sophi!$C:$I,7,FALSE)</f>
        <v>#N/A</v>
      </c>
      <c r="M40" s="26" t="str">
        <f t="shared" si="4"/>
        <v>F6_R3_SUP_1_BDOC_B</v>
      </c>
      <c r="N40" t="e">
        <f>VLOOKUP(M40,[2]TOC_240828_Sophi!$C:$I,7,FALSE)</f>
        <v>#N/A</v>
      </c>
      <c r="R40" s="40" t="e">
        <f>VLOOKUP(C40,[2]TOC_240828_Sophi!$C:$N,12,FALSE)</f>
        <v>#N/A</v>
      </c>
      <c r="S40" s="40" t="e">
        <f>VLOOKUP(M40,[2]TOC_240828_Sophi!$C:$N,12,FALSE)</f>
        <v>#N/A</v>
      </c>
      <c r="BD40" s="21" t="str">
        <f t="shared" si="10"/>
        <v>F6_R3_SUP_1_DOC_B</v>
      </c>
      <c r="BE40" t="str">
        <f>VLOOKUP(BD40,[4]result_all!$C:$S,2,FALSE)</f>
        <v>NA</v>
      </c>
      <c r="BF40" t="str">
        <f>VLOOKUP(BD40,[4]result_all!$C:$S,3,FALSE)</f>
        <v>3.02E-05</v>
      </c>
      <c r="BG40">
        <f>VLOOKUP(BD40,[4]result_all!$C:$S,4,FALSE)</f>
        <v>-7.4099999999999997E-22</v>
      </c>
      <c r="BH40">
        <f>VLOOKUP(BD40,[4]result_all!$C:$S,5,FALSE)</f>
        <v>0</v>
      </c>
      <c r="BI40" t="str">
        <f>VLOOKUP(BD40,[4]result_all!$C:$S,6,FALSE)</f>
        <v>3.27E-24</v>
      </c>
      <c r="BJ40">
        <f>VLOOKUP(BD40,[4]result_all!$C:$S,7,FALSE)</f>
        <v>-3.3099999999999998E-24</v>
      </c>
      <c r="BK40">
        <f>VLOOKUP(BD40,[4]result_all!$C:$S,8,FALSE)</f>
        <v>1</v>
      </c>
      <c r="BL40">
        <f>VLOOKUP(BD40,[4]result_all!$C:$S,9,FALSE)</f>
        <v>0.5</v>
      </c>
      <c r="BM40" t="str">
        <f>VLOOKUP(BD40,[4]result_all!$C:$S,10,FALSE)</f>
        <v>NA</v>
      </c>
      <c r="BN40" t="str">
        <f>VLOOKUP(BD40,[4]result_all!$C:$S,11,FALSE)</f>
        <v>NA</v>
      </c>
      <c r="BO40" t="str">
        <f>VLOOKUP(BD40,[4]result_all!$C:$S,12,FALSE)</f>
        <v>NA</v>
      </c>
      <c r="BP40" t="str">
        <f>VLOOKUP(BD40,[4]result_all!$C:$S,13,FALSE)</f>
        <v>NA</v>
      </c>
      <c r="BQ40" t="str">
        <f>VLOOKUP(BD40,[4]result_all!$C:$S,14,FALSE)</f>
        <v>NA</v>
      </c>
      <c r="BR40" t="str">
        <f>VLOOKUP(BD40,[4]result_all!$C:$S,15,FALSE)</f>
        <v>NA</v>
      </c>
      <c r="BS40" t="str">
        <f>VLOOKUP(BD40,[4]result_all!$C:$S,16,FALSE)</f>
        <v>NA</v>
      </c>
      <c r="BT40" t="str">
        <f>VLOOKUP(BD40,[4]result_all!$C:$S,17,FALSE)</f>
        <v>NA</v>
      </c>
      <c r="BU40" s="20" t="str">
        <f t="shared" si="11"/>
        <v>F6_R3_SUP_1_BDOC_B</v>
      </c>
      <c r="BV40" t="e">
        <f>VLOOKUP(BU40,[4]result_all!$C:$S,2,FALSE)</f>
        <v>#N/A</v>
      </c>
      <c r="BW40" t="e">
        <f>VLOOKUP(BU40,[4]result_all!$C:$S,3,FALSE)</f>
        <v>#N/A</v>
      </c>
      <c r="BX40" t="e">
        <f>VLOOKUP(BU40,[4]result_all!$C:$S,4,FALSE)</f>
        <v>#N/A</v>
      </c>
      <c r="BY40" t="e">
        <f>VLOOKUP(BU40,[4]result_all!$C:$S,5,FALSE)</f>
        <v>#N/A</v>
      </c>
      <c r="BZ40" t="e">
        <f>VLOOKUP(BU40,[4]result_all!$C:$S,6,FALSE)</f>
        <v>#N/A</v>
      </c>
      <c r="CA40" t="e">
        <f>VLOOKUP(BU40,[4]result_all!$C:$S,7,FALSE)</f>
        <v>#N/A</v>
      </c>
      <c r="CB40" t="e">
        <f>VLOOKUP(BU40,[4]result_all!$C:$S,8,FALSE)</f>
        <v>#N/A</v>
      </c>
      <c r="CC40" t="e">
        <f>VLOOKUP(BU40,[4]result_all!$C:$S,9,FALSE)</f>
        <v>#N/A</v>
      </c>
      <c r="CD40" t="e">
        <f>VLOOKUP(BU40,[4]result_all!$C:$S,10,FALSE)</f>
        <v>#N/A</v>
      </c>
      <c r="CE40" t="e">
        <f>VLOOKUP(BU40,[4]result_all!$C:$S,11,FALSE)</f>
        <v>#N/A</v>
      </c>
      <c r="CF40" t="e">
        <f>VLOOKUP(BU40,[4]result_all!$C:$S,12,FALSE)</f>
        <v>#N/A</v>
      </c>
      <c r="CG40" t="e">
        <f>VLOOKUP(BU40,[4]result_all!$C:$S,13,FALSE)</f>
        <v>#N/A</v>
      </c>
      <c r="CH40" t="e">
        <f>VLOOKUP(BU40,[4]result_all!$C:$S,14,FALSE)</f>
        <v>#N/A</v>
      </c>
      <c r="CI40" t="e">
        <f>VLOOKUP(BU40,[4]result_all!$C:$S,15,FALSE)</f>
        <v>#N/A</v>
      </c>
      <c r="CJ40" t="e">
        <f>VLOOKUP(BU40,[4]result_all!$C:$S,16,FALSE)</f>
        <v>#N/A</v>
      </c>
      <c r="CK40" t="e">
        <f>VLOOKUP(BU40,[4]result_all!$C:$S,17,FALSE)</f>
        <v>#N/A</v>
      </c>
      <c r="CL40" t="s">
        <v>195</v>
      </c>
      <c r="CM40">
        <f>VLOOKUP(CL40, [2]Tabelle1!$E:$M, 2, FALSE)</f>
        <v>0</v>
      </c>
      <c r="CN40">
        <f>VLOOKUP(CL40, [2]Tabelle1!$E:$M, 3, FALSE)</f>
        <v>0</v>
      </c>
      <c r="CO40">
        <f>VLOOKUP(CL40, [2]Tabelle1!$E:$M, 4, FALSE)</f>
        <v>3.6233497819800499E-6</v>
      </c>
      <c r="CP40">
        <f>VLOOKUP(CL40, [2]Tabelle1!$E:$M, 5, FALSE)</f>
        <v>1.38605485792741E-4</v>
      </c>
      <c r="CQ40">
        <f>VLOOKUP(CL40, [2]Tabelle1!$E:$M, 6, FALSE)</f>
        <v>8.8849594836338099E-4</v>
      </c>
      <c r="CR40" s="63">
        <f>VLOOKUP(CL40, [2]Tabelle1!$E:$O, 7, FALSE)</f>
        <v>0</v>
      </c>
      <c r="CS40" s="63">
        <f>VLOOKUP(CL40, [2]Tabelle1!$E:$O, 8, FALSE)</f>
        <v>0</v>
      </c>
      <c r="CT40" s="63">
        <f>VLOOKUP(CL40, [2]Tabelle1!$E:$O, 9, FALSE)</f>
        <v>3.5153416687394236E-3</v>
      </c>
      <c r="CU40" s="63">
        <f>VLOOKUP(CL40, [2]Tabelle1!$E:$O, 10, FALSE)</f>
        <v>0.13447380712353632</v>
      </c>
      <c r="CV40" s="63">
        <f>VLOOKUP(CL40, [2]Tabelle1!$E:$O, 11, FALSE)</f>
        <v>0.86201085120772414</v>
      </c>
      <c r="CW40" s="26" t="str">
        <f>REPLACE(CL40, FIND("DOC", CL40), 3, "BDOC")</f>
        <v>F6_SUP_1_BDOC_A</v>
      </c>
      <c r="CX40" t="e">
        <f>VLOOKUP(CW40, [2]Tabelle1!$E:$M, 2, FALSE)</f>
        <v>#N/A</v>
      </c>
      <c r="CY40" t="e">
        <f>VLOOKUP(CW40, [2]Tabelle1!$E:$M, 3, FALSE)</f>
        <v>#N/A</v>
      </c>
      <c r="CZ40" t="e">
        <f>VLOOKUP(CW40, [2]Tabelle1!$E:$M, 4, FALSE)</f>
        <v>#N/A</v>
      </c>
      <c r="DA40" t="e">
        <f>VLOOKUP(CW40, [2]Tabelle1!$E:$M, 5, FALSE)</f>
        <v>#N/A</v>
      </c>
      <c r="DB40" t="e">
        <f>VLOOKUP(CW40, [2]Tabelle1!$E:$M, 6, FALSE)</f>
        <v>#N/A</v>
      </c>
      <c r="DC40" s="63" t="e">
        <f>VLOOKUP(CW40, [2]Tabelle1!$E:$O, 7, FALSE)</f>
        <v>#N/A</v>
      </c>
      <c r="DD40" s="63" t="e">
        <f>VLOOKUP(CW40, [2]Tabelle1!$E:$O, 8, FALSE)</f>
        <v>#N/A</v>
      </c>
      <c r="DE40" s="63" t="e">
        <f>VLOOKUP(CW40, [2]Tabelle1!$E:$O, 9, FALSE)</f>
        <v>#N/A</v>
      </c>
      <c r="DF40" s="63" t="e">
        <f>VLOOKUP(CW40, [2]Tabelle1!$E:$O, 10, FALSE)</f>
        <v>#N/A</v>
      </c>
      <c r="DG40" s="63" t="e">
        <f>VLOOKUP(CW40, [2]Tabelle1!$E:$O, 11, FALSE)</f>
        <v>#N/A</v>
      </c>
      <c r="DH40" s="18">
        <v>6499</v>
      </c>
      <c r="DI40" s="73">
        <v>2024</v>
      </c>
      <c r="DJ40">
        <v>7</v>
      </c>
    </row>
    <row r="41" spans="1:114" s="33" customFormat="1" x14ac:dyDescent="0.35">
      <c r="A41" s="33" t="s">
        <v>161</v>
      </c>
      <c r="B41" s="32">
        <v>1</v>
      </c>
      <c r="C41" s="31" t="s">
        <v>363</v>
      </c>
      <c r="D41" s="33">
        <v>0</v>
      </c>
      <c r="E41" s="32" t="s">
        <v>77</v>
      </c>
      <c r="F41" s="1" t="str">
        <f t="shared" si="5"/>
        <v>A</v>
      </c>
      <c r="G41" s="32"/>
      <c r="H41" s="156"/>
      <c r="I41" s="156"/>
      <c r="J41" s="33">
        <v>0</v>
      </c>
      <c r="K41" s="33" t="e">
        <f>VLOOKUP(C41,[2]TOC_240828_Sophi!$C:$I,7,FALSE)</f>
        <v>#N/A</v>
      </c>
      <c r="M41" s="42" t="str">
        <f t="shared" si="4"/>
        <v>F6_G4_SUP_1_BDOC_A</v>
      </c>
      <c r="N41" s="33" t="e">
        <f>VLOOKUP(M41,[2]TOC_240828_Sophi!$C:$I,7,FALSE)</f>
        <v>#N/A</v>
      </c>
      <c r="Q41" s="74"/>
      <c r="R41" s="75" t="e">
        <f>VLOOKUP(C41,[2]TOC_240828_Sophi!$C:$N,12,FALSE)</f>
        <v>#N/A</v>
      </c>
      <c r="S41" s="75" t="e">
        <f>VLOOKUP(M41,[2]TOC_240828_Sophi!$C:$N,12,FALSE)</f>
        <v>#N/A</v>
      </c>
      <c r="T41" s="8"/>
      <c r="BB41" s="74"/>
      <c r="BD41" s="35" t="str">
        <f t="shared" si="10"/>
        <v>F6_G4_SUP_1_DOC_A</v>
      </c>
      <c r="BE41" s="33">
        <f>VLOOKUP(BD41,[4]result_all!$C:$S,2,FALSE)</f>
        <v>1</v>
      </c>
      <c r="BF41" s="33" t="str">
        <f>VLOOKUP(BD41,[4]result_all!$C:$S,3,FALSE)</f>
        <v>4.70E-07</v>
      </c>
      <c r="BG41" s="33">
        <f>VLOOKUP(BD41,[4]result_all!$C:$S,4,FALSE)</f>
        <v>-7.9399999999999994E-23</v>
      </c>
      <c r="BH41" s="33">
        <f>VLOOKUP(BD41,[4]result_all!$C:$S,5,FALSE)</f>
        <v>-9.5299999999999994E-22</v>
      </c>
      <c r="BI41" s="33">
        <f>VLOOKUP(BD41,[4]result_all!$C:$S,6,FALSE)</f>
        <v>-5.2899999999999998E-23</v>
      </c>
      <c r="BJ41" s="33" t="str">
        <f>VLOOKUP(BD41,[4]result_all!$C:$S,7,FALSE)</f>
        <v>4.07E-20</v>
      </c>
      <c r="BK41" s="33">
        <f>VLOOKUP(BD41,[4]result_all!$C:$S,8,FALSE)</f>
        <v>1</v>
      </c>
      <c r="BL41" s="33">
        <f>VLOOKUP(BD41,[4]result_all!$C:$S,9,FALSE)</f>
        <v>0.5</v>
      </c>
      <c r="BM41" s="33" t="str">
        <f>VLOOKUP(BD41,[4]result_all!$C:$S,10,FALSE)</f>
        <v>NA</v>
      </c>
      <c r="BN41" s="33" t="str">
        <f>VLOOKUP(BD41,[4]result_all!$C:$S,11,FALSE)</f>
        <v>NA</v>
      </c>
      <c r="BO41" s="33" t="str">
        <f>VLOOKUP(BD41,[4]result_all!$C:$S,12,FALSE)</f>
        <v>NA</v>
      </c>
      <c r="BP41" s="33" t="str">
        <f>VLOOKUP(BD41,[4]result_all!$C:$S,13,FALSE)</f>
        <v>NA</v>
      </c>
      <c r="BQ41" s="33" t="str">
        <f>VLOOKUP(BD41,[4]result_all!$C:$S,14,FALSE)</f>
        <v>NA</v>
      </c>
      <c r="BR41" s="33" t="str">
        <f>VLOOKUP(BD41,[4]result_all!$C:$S,15,FALSE)</f>
        <v>NA</v>
      </c>
      <c r="BS41" s="33" t="str">
        <f>VLOOKUP(BD41,[4]result_all!$C:$S,16,FALSE)</f>
        <v>NA</v>
      </c>
      <c r="BT41" s="33" t="str">
        <f>VLOOKUP(BD41,[4]result_all!$C:$S,17,FALSE)</f>
        <v>NA</v>
      </c>
      <c r="BU41" s="34" t="str">
        <f t="shared" si="11"/>
        <v>F6_G4_SUP_1_BDOC_A</v>
      </c>
      <c r="BV41" s="33" t="e">
        <f>VLOOKUP(BU41,[4]result_all!$C:$S,2,FALSE)</f>
        <v>#N/A</v>
      </c>
      <c r="BW41" s="33" t="e">
        <f>VLOOKUP(BU41,[4]result_all!$C:$S,3,FALSE)</f>
        <v>#N/A</v>
      </c>
      <c r="BX41" s="33" t="e">
        <f>VLOOKUP(BU41,[4]result_all!$C:$S,4,FALSE)</f>
        <v>#N/A</v>
      </c>
      <c r="BY41" s="33" t="e">
        <f>VLOOKUP(BU41,[4]result_all!$C:$S,5,FALSE)</f>
        <v>#N/A</v>
      </c>
      <c r="BZ41" s="33" t="e">
        <f>VLOOKUP(BU41,[4]result_all!$C:$S,6,FALSE)</f>
        <v>#N/A</v>
      </c>
      <c r="CA41" s="33" t="e">
        <f>VLOOKUP(BU41,[4]result_all!$C:$S,7,FALSE)</f>
        <v>#N/A</v>
      </c>
      <c r="CB41" s="33" t="e">
        <f>VLOOKUP(BU41,[4]result_all!$C:$S,8,FALSE)</f>
        <v>#N/A</v>
      </c>
      <c r="CC41" s="33" t="e">
        <f>VLOOKUP(BU41,[4]result_all!$C:$S,9,FALSE)</f>
        <v>#N/A</v>
      </c>
      <c r="CD41" s="33" t="e">
        <f>VLOOKUP(BU41,[4]result_all!$C:$S,10,FALSE)</f>
        <v>#N/A</v>
      </c>
      <c r="CE41" s="33" t="e">
        <f>VLOOKUP(BU41,[4]result_all!$C:$S,11,FALSE)</f>
        <v>#N/A</v>
      </c>
      <c r="CF41" s="33" t="e">
        <f>VLOOKUP(BU41,[4]result_all!$C:$S,12,FALSE)</f>
        <v>#N/A</v>
      </c>
      <c r="CG41" s="33" t="e">
        <f>VLOOKUP(BU41,[4]result_all!$C:$S,13,FALSE)</f>
        <v>#N/A</v>
      </c>
      <c r="CH41" s="33" t="e">
        <f>VLOOKUP(BU41,[4]result_all!$C:$S,14,FALSE)</f>
        <v>#N/A</v>
      </c>
      <c r="CI41" s="33" t="e">
        <f>VLOOKUP(BU41,[4]result_all!$C:$S,15,FALSE)</f>
        <v>#N/A</v>
      </c>
      <c r="CJ41" s="33" t="e">
        <f>VLOOKUP(BU41,[4]result_all!$C:$S,16,FALSE)</f>
        <v>#N/A</v>
      </c>
      <c r="CK41" s="33" t="e">
        <f>VLOOKUP(BU41,[4]result_all!$C:$S,17,FALSE)</f>
        <v>#N/A</v>
      </c>
      <c r="CL41" s="33" t="s">
        <v>195</v>
      </c>
      <c r="CM41" s="33">
        <f>VLOOKUP(CL41, [2]Tabelle1!$E:$M, 2, FALSE)</f>
        <v>0</v>
      </c>
      <c r="CN41" s="33">
        <f>VLOOKUP(CL41, [2]Tabelle1!$E:$M, 3, FALSE)</f>
        <v>0</v>
      </c>
      <c r="CO41" s="33">
        <f>VLOOKUP(CL41, [2]Tabelle1!$E:$M, 4, FALSE)</f>
        <v>3.6233497819800499E-6</v>
      </c>
      <c r="CP41" s="33">
        <f>VLOOKUP(CL41, [2]Tabelle1!$E:$M, 5, FALSE)</f>
        <v>1.38605485792741E-4</v>
      </c>
      <c r="CQ41" s="33">
        <f>VLOOKUP(CL41, [2]Tabelle1!$E:$M, 6, FALSE)</f>
        <v>8.8849594836338099E-4</v>
      </c>
      <c r="CR41" s="167">
        <f>VLOOKUP(CL41, [2]Tabelle1!$E:$O, 7, FALSE)</f>
        <v>0</v>
      </c>
      <c r="CS41" s="167">
        <f>VLOOKUP(CL41, [2]Tabelle1!$E:$O, 8, FALSE)</f>
        <v>0</v>
      </c>
      <c r="CT41" s="167">
        <f>VLOOKUP(CL41, [2]Tabelle1!$E:$O, 9, FALSE)</f>
        <v>3.5153416687394236E-3</v>
      </c>
      <c r="CU41" s="167">
        <f>VLOOKUP(CL41, [2]Tabelle1!$E:$O, 10, FALSE)</f>
        <v>0.13447380712353632</v>
      </c>
      <c r="CV41" s="167">
        <f>VLOOKUP(CL41, [2]Tabelle1!$E:$O, 11, FALSE)</f>
        <v>0.86201085120772414</v>
      </c>
      <c r="CW41" s="42" t="str">
        <f t="shared" si="12"/>
        <v>F6_SUP_1_BDOC_A</v>
      </c>
      <c r="CX41" s="33" t="e">
        <f>VLOOKUP(CW41, [2]Tabelle1!$E:$M, 2, FALSE)</f>
        <v>#N/A</v>
      </c>
      <c r="CY41" s="33" t="e">
        <f>VLOOKUP(CW41, [2]Tabelle1!$E:$M, 3, FALSE)</f>
        <v>#N/A</v>
      </c>
      <c r="CZ41" s="33" t="e">
        <f>VLOOKUP(CW41, [2]Tabelle1!$E:$M, 4, FALSE)</f>
        <v>#N/A</v>
      </c>
      <c r="DA41" s="33" t="e">
        <f>VLOOKUP(CW41, [2]Tabelle1!$E:$M, 5, FALSE)</f>
        <v>#N/A</v>
      </c>
      <c r="DB41" s="33" t="e">
        <f>VLOOKUP(CW41, [2]Tabelle1!$E:$M, 6, FALSE)</f>
        <v>#N/A</v>
      </c>
      <c r="DC41" s="167" t="e">
        <f>VLOOKUP(CW41, [2]Tabelle1!$E:$O, 7, FALSE)</f>
        <v>#N/A</v>
      </c>
      <c r="DD41" s="167" t="e">
        <f>VLOOKUP(CW41, [2]Tabelle1!$E:$O, 8, FALSE)</f>
        <v>#N/A</v>
      </c>
      <c r="DE41" s="167" t="e">
        <f>VLOOKUP(CW41, [2]Tabelle1!$E:$O, 9, FALSE)</f>
        <v>#N/A</v>
      </c>
      <c r="DF41" s="167" t="e">
        <f>VLOOKUP(CW41, [2]Tabelle1!$E:$O, 10, FALSE)</f>
        <v>#N/A</v>
      </c>
      <c r="DG41" s="167" t="e">
        <f>VLOOKUP(CW41, [2]Tabelle1!$E:$O, 11, FALSE)</f>
        <v>#N/A</v>
      </c>
      <c r="DH41" s="18">
        <v>6499</v>
      </c>
      <c r="DI41" s="73">
        <v>2024</v>
      </c>
      <c r="DJ41">
        <v>7</v>
      </c>
    </row>
    <row r="42" spans="1:114" x14ac:dyDescent="0.35">
      <c r="A42" t="s">
        <v>403</v>
      </c>
      <c r="B42" s="1">
        <v>1</v>
      </c>
      <c r="C42" s="3" t="str" cm="1">
        <f t="array" ref="C42:C59">_xlfn._xlws.FILTER([2]TOC_240828_Sophi!$C:$C,[2]TOC_240828_Sophi!$D:$D="AQ")</f>
        <v>AQ1.1</v>
      </c>
      <c r="H42" s="14"/>
      <c r="I42" s="14"/>
      <c r="K42">
        <f>VLOOKUP(C42,[2]TOC_240828_Sophi!$C:$I,7,FALSE)</f>
        <v>0.18529999999999999</v>
      </c>
      <c r="M42" s="16" t="s">
        <v>77</v>
      </c>
      <c r="R42" s="40">
        <f>VLOOKUP(C42,[2]TOC_240828_Sophi!$C:$N,12,FALSE)</f>
        <v>45533</v>
      </c>
      <c r="S42" s="3" t="s">
        <v>77</v>
      </c>
    </row>
    <row r="43" spans="1:114" x14ac:dyDescent="0.35">
      <c r="A43" t="s">
        <v>403</v>
      </c>
      <c r="B43" s="1">
        <v>1</v>
      </c>
      <c r="C43" s="3" t="str">
        <v>AQ2.1</v>
      </c>
      <c r="H43" s="14"/>
      <c r="I43" s="14"/>
      <c r="K43">
        <f>VLOOKUP(C43,[2]TOC_240828_Sophi!$C:$I,7,FALSE)</f>
        <v>0.2203</v>
      </c>
      <c r="M43" s="16" t="s">
        <v>77</v>
      </c>
      <c r="R43" s="40">
        <f>VLOOKUP(C43,[2]TOC_240828_Sophi!$C:$N,12,FALSE)</f>
        <v>45533</v>
      </c>
      <c r="S43" s="3" t="s">
        <v>77</v>
      </c>
    </row>
    <row r="44" spans="1:114" x14ac:dyDescent="0.35">
      <c r="A44" t="s">
        <v>403</v>
      </c>
      <c r="B44" s="1">
        <v>1</v>
      </c>
      <c r="C44" s="3" t="str">
        <v>AQ13.1</v>
      </c>
      <c r="K44">
        <f>VLOOKUP(C44,[2]TOC_240828_Sophi!$C:$I,7,FALSE)</f>
        <v>8.6889999999999995E-2</v>
      </c>
      <c r="M44" s="16" t="s">
        <v>77</v>
      </c>
      <c r="R44" s="40">
        <f>VLOOKUP(C44,[2]TOC_240828_Sophi!$C:$N,12,FALSE)</f>
        <v>45533</v>
      </c>
      <c r="S44" s="3" t="s">
        <v>77</v>
      </c>
    </row>
    <row r="45" spans="1:114" x14ac:dyDescent="0.35">
      <c r="A45" t="s">
        <v>403</v>
      </c>
      <c r="B45" s="1">
        <v>1</v>
      </c>
      <c r="C45" s="3" t="str">
        <v>AQ24.1</v>
      </c>
      <c r="K45">
        <f>VLOOKUP(C45,[2]TOC_240828_Sophi!$C:$I,7,FALSE)</f>
        <v>0.11360000000000001</v>
      </c>
      <c r="M45" s="16" t="s">
        <v>77</v>
      </c>
      <c r="R45" s="40">
        <f>VLOOKUP(C45,[2]TOC_240828_Sophi!$C:$N,12,FALSE)</f>
        <v>45533</v>
      </c>
      <c r="S45" s="3" t="s">
        <v>77</v>
      </c>
    </row>
    <row r="46" spans="1:114" x14ac:dyDescent="0.35">
      <c r="A46" t="s">
        <v>403</v>
      </c>
      <c r="B46" s="1">
        <v>1</v>
      </c>
      <c r="C46" s="3" t="str">
        <v>AQ30.1</v>
      </c>
      <c r="K46">
        <f>VLOOKUP(C46,[2]TOC_240828_Sophi!$C:$I,7,FALSE)</f>
        <v>9.2020000000000005E-2</v>
      </c>
      <c r="M46" s="16" t="s">
        <v>77</v>
      </c>
      <c r="R46" s="40">
        <f>VLOOKUP(C46,[2]TOC_240828_Sophi!$C:$N,12,FALSE)</f>
        <v>45533</v>
      </c>
      <c r="S46" s="3" t="s">
        <v>77</v>
      </c>
    </row>
    <row r="47" spans="1:114" x14ac:dyDescent="0.35">
      <c r="A47" t="s">
        <v>403</v>
      </c>
      <c r="B47" s="1">
        <v>1</v>
      </c>
      <c r="C47" s="3" t="str">
        <v>AQ30.2</v>
      </c>
      <c r="K47">
        <f>VLOOKUP(C47,[2]TOC_240828_Sophi!$C:$I,7,FALSE)</f>
        <v>0.1074</v>
      </c>
      <c r="L47">
        <f>MEDIAN(K42:K47)</f>
        <v>0.1105</v>
      </c>
      <c r="M47" s="16" t="s">
        <v>77</v>
      </c>
      <c r="R47" s="40">
        <f>VLOOKUP(C47,[2]TOC_240828_Sophi!$C:$N,12,FALSE)</f>
        <v>45533</v>
      </c>
      <c r="S47" s="3" t="s">
        <v>77</v>
      </c>
    </row>
    <row r="48" spans="1:114" s="43" customFormat="1" x14ac:dyDescent="0.35">
      <c r="A48" t="s">
        <v>403</v>
      </c>
      <c r="B48" s="45">
        <v>1</v>
      </c>
      <c r="C48" s="44" t="str">
        <v>AQ1.3</v>
      </c>
      <c r="E48" s="45"/>
      <c r="F48" s="45"/>
      <c r="G48" s="45"/>
      <c r="H48" s="45"/>
      <c r="I48" s="45"/>
      <c r="K48" s="43">
        <f>VLOOKUP(C48,[2]TOC_240828_Sophi!$C:$I,7,FALSE)</f>
        <v>0.1249</v>
      </c>
      <c r="M48" s="46" t="s">
        <v>77</v>
      </c>
      <c r="Q48" s="44"/>
      <c r="R48" s="47">
        <f>VLOOKUP(C48,[2]TOC_240828_Sophi!$C:$N,12,FALSE)</f>
        <v>45537</v>
      </c>
      <c r="S48" s="44" t="s">
        <v>77</v>
      </c>
      <c r="T48" s="48"/>
      <c r="BB48" s="44"/>
      <c r="BD48" s="79"/>
      <c r="BU48" s="50"/>
      <c r="CL48" s="53"/>
      <c r="CW48" s="52"/>
      <c r="DH48" s="53"/>
    </row>
    <row r="49" spans="1:112" x14ac:dyDescent="0.35">
      <c r="A49" t="s">
        <v>403</v>
      </c>
      <c r="B49" s="1">
        <v>1</v>
      </c>
      <c r="C49" s="3" t="str">
        <v>AQ2.3</v>
      </c>
      <c r="K49">
        <f>VLOOKUP(C49,[2]TOC_240828_Sophi!$C:$I,7,FALSE)</f>
        <v>0.15709999999999999</v>
      </c>
      <c r="M49" s="16" t="s">
        <v>77</v>
      </c>
      <c r="R49" s="40">
        <f>VLOOKUP(C49,[2]TOC_240828_Sophi!$C:$N,12,FALSE)</f>
        <v>45537</v>
      </c>
      <c r="S49" s="3" t="s">
        <v>77</v>
      </c>
    </row>
    <row r="50" spans="1:112" x14ac:dyDescent="0.35">
      <c r="A50" t="s">
        <v>403</v>
      </c>
      <c r="B50" s="1">
        <v>1</v>
      </c>
      <c r="C50" s="3" t="str">
        <v>AQ13.3</v>
      </c>
      <c r="K50">
        <f>VLOOKUP(C50,[2]TOC_240828_Sophi!$C:$I,7,FALSE)</f>
        <v>0.1169</v>
      </c>
      <c r="M50" s="16" t="s">
        <v>77</v>
      </c>
      <c r="R50" s="40">
        <f>VLOOKUP(C50,[2]TOC_240828_Sophi!$C:$N,12,FALSE)</f>
        <v>45537</v>
      </c>
      <c r="S50" s="3" t="s">
        <v>77</v>
      </c>
    </row>
    <row r="51" spans="1:112" x14ac:dyDescent="0.35">
      <c r="A51" t="s">
        <v>403</v>
      </c>
      <c r="B51" s="1">
        <v>1</v>
      </c>
      <c r="C51" s="3" t="str">
        <v>AQ24.3</v>
      </c>
      <c r="K51">
        <f>VLOOKUP(C51,[2]TOC_240828_Sophi!$C:$I,7,FALSE)</f>
        <v>0.21809999999999999</v>
      </c>
      <c r="M51" s="16" t="s">
        <v>77</v>
      </c>
      <c r="R51" s="40">
        <f>VLOOKUP(C51,[2]TOC_240828_Sophi!$C:$N,12,FALSE)</f>
        <v>45537</v>
      </c>
      <c r="S51" s="3" t="s">
        <v>77</v>
      </c>
    </row>
    <row r="52" spans="1:112" x14ac:dyDescent="0.35">
      <c r="A52" t="s">
        <v>403</v>
      </c>
      <c r="B52" s="1">
        <v>1</v>
      </c>
      <c r="C52" s="3" t="str">
        <v>AQ34.3</v>
      </c>
      <c r="K52">
        <f>VLOOKUP(C52,[2]TOC_240828_Sophi!$C:$I,7,FALSE)</f>
        <v>0.17499999999999999</v>
      </c>
      <c r="M52" s="16" t="s">
        <v>77</v>
      </c>
      <c r="R52" s="40">
        <f>VLOOKUP(C52,[2]TOC_240828_Sophi!$C:$N,12,FALSE)</f>
        <v>45537</v>
      </c>
      <c r="S52" s="3" t="s">
        <v>77</v>
      </c>
    </row>
    <row r="53" spans="1:112" x14ac:dyDescent="0.35">
      <c r="A53" t="s">
        <v>403</v>
      </c>
      <c r="B53" s="1">
        <v>1</v>
      </c>
      <c r="C53" s="3" t="str">
        <v>AQ45.3</v>
      </c>
      <c r="K53">
        <f>VLOOKUP(C53,[2]TOC_240828_Sophi!$C:$I,7,FALSE)</f>
        <v>0.10050000000000001</v>
      </c>
      <c r="M53" s="16" t="s">
        <v>77</v>
      </c>
      <c r="R53" s="40">
        <f>VLOOKUP(C53,[2]TOC_240828_Sophi!$C:$N,12,FALSE)</f>
        <v>45537</v>
      </c>
      <c r="S53" s="3" t="s">
        <v>77</v>
      </c>
    </row>
    <row r="54" spans="1:112" x14ac:dyDescent="0.35">
      <c r="A54" t="s">
        <v>403</v>
      </c>
      <c r="B54" s="1">
        <v>1</v>
      </c>
      <c r="C54" s="3" t="str">
        <v>AQ56.3</v>
      </c>
      <c r="K54">
        <f>VLOOKUP(C54,[2]TOC_240828_Sophi!$C:$I,7,FALSE)</f>
        <v>0.19170000000000001</v>
      </c>
      <c r="M54" s="178" t="s">
        <v>77</v>
      </c>
      <c r="R54" s="40">
        <f>VLOOKUP(C54,[2]TOC_240828_Sophi!$C:$N,12,FALSE)</f>
        <v>45537</v>
      </c>
      <c r="S54" s="3" t="s">
        <v>77</v>
      </c>
    </row>
    <row r="55" spans="1:112" x14ac:dyDescent="0.35">
      <c r="A55" t="s">
        <v>403</v>
      </c>
      <c r="B55" s="1">
        <v>1</v>
      </c>
      <c r="C55" s="3" t="str">
        <v>AQ59.3</v>
      </c>
      <c r="K55">
        <f>VLOOKUP(C55,[2]TOC_240828_Sophi!$C:$I,7,FALSE)</f>
        <v>8.899E-2</v>
      </c>
      <c r="M55" s="178" t="s">
        <v>77</v>
      </c>
      <c r="R55" s="40">
        <f>VLOOKUP(C55,[2]TOC_240828_Sophi!$C:$N,12,FALSE)</f>
        <v>45537</v>
      </c>
      <c r="S55" s="3" t="s">
        <v>77</v>
      </c>
    </row>
    <row r="56" spans="1:112" x14ac:dyDescent="0.35">
      <c r="A56" t="s">
        <v>403</v>
      </c>
      <c r="B56" s="1">
        <v>1</v>
      </c>
      <c r="C56" s="3" t="str">
        <v>AQ59.4</v>
      </c>
      <c r="K56">
        <f>VLOOKUP(C56,[2]TOC_240828_Sophi!$C:$I,7,FALSE)</f>
        <v>0.1038</v>
      </c>
      <c r="L56">
        <f>MEDIAN(K48:K56)</f>
        <v>0.1249</v>
      </c>
      <c r="M56" s="16" t="s">
        <v>77</v>
      </c>
      <c r="R56" s="40">
        <f>VLOOKUP(C56,[2]TOC_240828_Sophi!$C:$N,12,FALSE)</f>
        <v>45537</v>
      </c>
      <c r="S56" s="3" t="s">
        <v>77</v>
      </c>
    </row>
    <row r="57" spans="1:112" s="43" customFormat="1" x14ac:dyDescent="0.35">
      <c r="A57" t="s">
        <v>403</v>
      </c>
      <c r="B57" s="45">
        <v>1</v>
      </c>
      <c r="C57" s="44" t="str">
        <v>AQ1.5</v>
      </c>
      <c r="E57" s="45"/>
      <c r="F57" s="45"/>
      <c r="G57" s="45"/>
      <c r="H57" s="45"/>
      <c r="I57" s="45"/>
      <c r="K57" s="43">
        <f>VLOOKUP(C57,[2]TOC_240828_Sophi!$C:$I,7,FALSE)</f>
        <v>0.1676</v>
      </c>
      <c r="M57" s="46" t="s">
        <v>77</v>
      </c>
      <c r="Q57" s="44"/>
      <c r="R57" s="47">
        <f>VLOOKUP(C57,[2]TOC_240828_Sophi!$C:$N,12,FALSE)</f>
        <v>45538</v>
      </c>
      <c r="S57" s="44" t="s">
        <v>77</v>
      </c>
      <c r="T57" s="48"/>
      <c r="BB57" s="44"/>
      <c r="BD57" s="79"/>
      <c r="BU57" s="50"/>
      <c r="CL57" s="53"/>
      <c r="CW57" s="52"/>
      <c r="DH57" s="53"/>
    </row>
    <row r="58" spans="1:112" x14ac:dyDescent="0.35">
      <c r="A58" t="s">
        <v>403</v>
      </c>
      <c r="B58" s="1">
        <v>1</v>
      </c>
      <c r="C58" s="3" t="str">
        <v>AQ2.5</v>
      </c>
      <c r="K58">
        <f>VLOOKUP(C58,[2]TOC_240828_Sophi!$C:$I,7,FALSE)</f>
        <v>9.1079999999999994E-2</v>
      </c>
      <c r="M58" s="16" t="s">
        <v>77</v>
      </c>
      <c r="R58" s="40">
        <f>VLOOKUP(C58,[2]TOC_240828_Sophi!$C:$N,12,FALSE)</f>
        <v>45538</v>
      </c>
      <c r="S58" s="3" t="s">
        <v>77</v>
      </c>
    </row>
    <row r="59" spans="1:112" s="33" customFormat="1" x14ac:dyDescent="0.35">
      <c r="A59" t="s">
        <v>403</v>
      </c>
      <c r="B59" s="32">
        <v>1</v>
      </c>
      <c r="C59" s="74" t="str">
        <v>AQ13.5</v>
      </c>
      <c r="E59" s="32"/>
      <c r="F59" s="32"/>
      <c r="G59" s="32"/>
      <c r="H59" s="32"/>
      <c r="I59" s="32"/>
      <c r="K59" s="33">
        <f>VLOOKUP(C59,[2]TOC_240828_Sophi!$C:$I,7,FALSE)</f>
        <v>0.1036</v>
      </c>
      <c r="L59" s="33">
        <f>MEDIAN(K57:K59)</f>
        <v>0.1036</v>
      </c>
      <c r="M59" s="42" t="s">
        <v>77</v>
      </c>
      <c r="Q59" s="74"/>
      <c r="R59" s="75">
        <f>VLOOKUP(C59,[2]TOC_240828_Sophi!$C:$N,12,FALSE)</f>
        <v>45538</v>
      </c>
      <c r="S59" s="74" t="s">
        <v>77</v>
      </c>
      <c r="T59" s="8"/>
      <c r="BB59" s="74"/>
      <c r="BD59" s="76"/>
      <c r="BU59" s="34"/>
      <c r="CL59" s="77"/>
      <c r="CW59" s="78"/>
      <c r="DH59" s="77"/>
    </row>
  </sheetData>
  <autoFilter ref="A1:DX59" xr:uid="{16FC4EBD-2E07-420F-86A9-FDA4DDC2B8E5}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5D03-4206-42E5-89C4-6AB8D63ED5F6}">
  <sheetPr>
    <tabColor rgb="FFFFFF00"/>
  </sheetPr>
  <dimension ref="A1:DX109"/>
  <sheetViews>
    <sheetView tabSelected="1" zoomScale="64" zoomScaleNormal="68" workbookViewId="0">
      <selection activeCell="T92" sqref="T92"/>
    </sheetView>
  </sheetViews>
  <sheetFormatPr baseColWidth="10" defaultRowHeight="14.5" x14ac:dyDescent="0.35"/>
  <cols>
    <col min="1" max="1" width="7.26953125" bestFit="1" customWidth="1"/>
    <col min="2" max="2" width="7.7265625" bestFit="1" customWidth="1"/>
    <col min="3" max="3" width="25" bestFit="1" customWidth="1"/>
    <col min="4" max="4" width="7.7265625" customWidth="1"/>
    <col min="5" max="5" width="9.6328125" customWidth="1"/>
    <col min="6" max="6" width="5.6328125" customWidth="1"/>
    <col min="7" max="7" width="3.81640625" customWidth="1"/>
    <col min="8" max="9" width="12.36328125" customWidth="1"/>
    <col min="10" max="11" width="11.08984375" customWidth="1"/>
    <col min="12" max="12" width="13.54296875" customWidth="1"/>
    <col min="13" max="13" width="19.54296875" style="16" customWidth="1"/>
    <col min="14" max="14" width="12.54296875" customWidth="1"/>
    <col min="15" max="19" width="11.08984375" customWidth="1"/>
    <col min="20" max="21" width="10.90625" customWidth="1"/>
    <col min="22" max="22" width="28" style="17" customWidth="1"/>
    <col min="23" max="24" width="10.90625" customWidth="1"/>
    <col min="25" max="26" width="10.6328125" bestFit="1" customWidth="1"/>
    <col min="27" max="48" width="10.90625" customWidth="1"/>
    <col min="49" max="49" width="12.90625" customWidth="1"/>
    <col min="50" max="55" width="10.90625" customWidth="1"/>
    <col min="56" max="56" width="25" style="21" customWidth="1"/>
    <col min="57" max="59" width="11.08984375" customWidth="1"/>
    <col min="60" max="60" width="13" customWidth="1"/>
    <col min="61" max="63" width="11.08984375" customWidth="1"/>
    <col min="64" max="64" width="13" customWidth="1"/>
    <col min="65" max="66" width="11.08984375" customWidth="1"/>
    <col min="67" max="72" width="11" customWidth="1"/>
    <col min="73" max="73" width="19.6328125" style="20" customWidth="1"/>
    <col min="74" max="76" width="11" customWidth="1"/>
    <col min="77" max="77" width="13" customWidth="1"/>
    <col min="78" max="80" width="11" customWidth="1"/>
    <col min="81" max="81" width="13" customWidth="1"/>
    <col min="82" max="89" width="11" customWidth="1"/>
    <col min="90" max="90" width="20.453125" style="28" customWidth="1"/>
    <col min="91" max="91" width="11.90625" customWidth="1"/>
    <col min="92" max="100" width="10.90625" customWidth="1"/>
    <col min="101" max="101" width="19.6328125" style="19" customWidth="1"/>
    <col min="102" max="111" width="10.90625" customWidth="1"/>
    <col min="112" max="112" width="6.7265625" style="17" bestFit="1" customWidth="1"/>
    <col min="125" max="125" width="19.6328125" bestFit="1" customWidth="1"/>
    <col min="128" max="128" width="11.90625" bestFit="1" customWidth="1"/>
  </cols>
  <sheetData>
    <row r="1" spans="1:128" s="31" customFormat="1" ht="58.5" thickBot="1" x14ac:dyDescent="0.4">
      <c r="A1" s="127" t="s">
        <v>408</v>
      </c>
      <c r="B1" s="127" t="s">
        <v>409</v>
      </c>
      <c r="C1" s="128" t="s">
        <v>410</v>
      </c>
      <c r="D1" s="129" t="s">
        <v>411</v>
      </c>
      <c r="E1" s="129" t="s">
        <v>412</v>
      </c>
      <c r="F1" s="129" t="s">
        <v>413</v>
      </c>
      <c r="G1" s="129" t="s">
        <v>414</v>
      </c>
      <c r="H1" s="129" t="s">
        <v>415</v>
      </c>
      <c r="I1" s="129" t="s">
        <v>416</v>
      </c>
      <c r="J1" s="130" t="s">
        <v>417</v>
      </c>
      <c r="K1" s="131" t="s">
        <v>418</v>
      </c>
      <c r="L1" s="132" t="s">
        <v>419</v>
      </c>
      <c r="M1" s="133" t="s">
        <v>433</v>
      </c>
      <c r="N1" s="132" t="s">
        <v>420</v>
      </c>
      <c r="O1" s="132" t="s">
        <v>421</v>
      </c>
      <c r="P1" s="132" t="s">
        <v>422</v>
      </c>
      <c r="Q1" s="132" t="s">
        <v>423</v>
      </c>
      <c r="R1" s="131" t="s">
        <v>424</v>
      </c>
      <c r="S1" s="131" t="s">
        <v>425</v>
      </c>
      <c r="T1" s="134" t="s">
        <v>426</v>
      </c>
      <c r="U1" s="135" t="s">
        <v>74</v>
      </c>
      <c r="V1" s="136" t="s">
        <v>427</v>
      </c>
      <c r="W1" s="136" t="s">
        <v>428</v>
      </c>
      <c r="X1" s="136" t="s">
        <v>429</v>
      </c>
      <c r="Y1" s="136" t="s">
        <v>430</v>
      </c>
      <c r="Z1" s="136" t="s">
        <v>431</v>
      </c>
      <c r="AA1" s="137" t="s">
        <v>432</v>
      </c>
      <c r="AB1" s="137" t="s">
        <v>434</v>
      </c>
      <c r="AC1" s="137" t="s">
        <v>435</v>
      </c>
      <c r="AD1" s="137" t="s">
        <v>436</v>
      </c>
      <c r="AE1" s="137" t="s">
        <v>437</v>
      </c>
      <c r="AF1" s="137" t="s">
        <v>438</v>
      </c>
      <c r="AG1" s="137" t="s">
        <v>439</v>
      </c>
      <c r="AH1" s="137" t="s">
        <v>440</v>
      </c>
      <c r="AI1" s="137" t="s">
        <v>441</v>
      </c>
      <c r="AJ1" s="137" t="s">
        <v>442</v>
      </c>
      <c r="AK1" s="137" t="s">
        <v>443</v>
      </c>
      <c r="AL1" s="137" t="s">
        <v>444</v>
      </c>
      <c r="AM1" s="137" t="s">
        <v>445</v>
      </c>
      <c r="AN1" s="137" t="s">
        <v>446</v>
      </c>
      <c r="AO1" s="137" t="s">
        <v>447</v>
      </c>
      <c r="AP1" s="137" t="s">
        <v>447</v>
      </c>
      <c r="AQ1" s="137" t="s">
        <v>448</v>
      </c>
      <c r="AR1" s="137" t="s">
        <v>449</v>
      </c>
      <c r="AS1" s="137" t="s">
        <v>450</v>
      </c>
      <c r="AT1" s="137" t="s">
        <v>451</v>
      </c>
      <c r="AU1" s="137" t="s">
        <v>452</v>
      </c>
      <c r="AV1" s="137" t="s">
        <v>453</v>
      </c>
      <c r="AW1" s="138" t="s">
        <v>454</v>
      </c>
      <c r="AX1" s="137" t="s">
        <v>63</v>
      </c>
      <c r="AY1" s="137" t="s">
        <v>455</v>
      </c>
      <c r="AZ1" s="137" t="s">
        <v>456</v>
      </c>
      <c r="BA1" s="137" t="s">
        <v>457</v>
      </c>
      <c r="BB1" s="137" t="s">
        <v>458</v>
      </c>
      <c r="BC1" s="127" t="s">
        <v>73</v>
      </c>
      <c r="BD1" s="139" t="s">
        <v>460</v>
      </c>
      <c r="BE1" s="127" t="s">
        <v>146</v>
      </c>
      <c r="BF1" s="127" t="s">
        <v>147</v>
      </c>
      <c r="BG1" s="127" t="s">
        <v>148</v>
      </c>
      <c r="BH1" s="127" t="s">
        <v>149</v>
      </c>
      <c r="BI1" s="127" t="s">
        <v>84</v>
      </c>
      <c r="BJ1" s="127" t="s">
        <v>150</v>
      </c>
      <c r="BK1" s="127" t="s">
        <v>151</v>
      </c>
      <c r="BL1" s="127" t="s">
        <v>152</v>
      </c>
      <c r="BM1" s="127" t="s">
        <v>153</v>
      </c>
      <c r="BN1" s="127" t="s">
        <v>154</v>
      </c>
      <c r="BO1" s="127" t="s">
        <v>155</v>
      </c>
      <c r="BP1" s="127" t="s">
        <v>156</v>
      </c>
      <c r="BQ1" s="127" t="s">
        <v>157</v>
      </c>
      <c r="BR1" s="127" t="s">
        <v>158</v>
      </c>
      <c r="BS1" s="127" t="s">
        <v>159</v>
      </c>
      <c r="BT1" s="127" t="s">
        <v>160</v>
      </c>
      <c r="BU1" s="140" t="s">
        <v>461</v>
      </c>
      <c r="BV1" s="127" t="s">
        <v>146</v>
      </c>
      <c r="BW1" s="127" t="s">
        <v>147</v>
      </c>
      <c r="BX1" s="127" t="s">
        <v>148</v>
      </c>
      <c r="BY1" s="127" t="s">
        <v>149</v>
      </c>
      <c r="BZ1" s="127" t="s">
        <v>84</v>
      </c>
      <c r="CA1" s="127" t="s">
        <v>150</v>
      </c>
      <c r="CB1" s="127" t="s">
        <v>151</v>
      </c>
      <c r="CC1" s="127" t="s">
        <v>152</v>
      </c>
      <c r="CD1" s="127" t="s">
        <v>153</v>
      </c>
      <c r="CE1" s="127" t="s">
        <v>154</v>
      </c>
      <c r="CF1" s="127" t="s">
        <v>155</v>
      </c>
      <c r="CG1" s="127" t="s">
        <v>156</v>
      </c>
      <c r="CH1" s="127" t="s">
        <v>157</v>
      </c>
      <c r="CI1" s="127" t="s">
        <v>158</v>
      </c>
      <c r="CJ1" s="127" t="s">
        <v>159</v>
      </c>
      <c r="CK1" s="127" t="s">
        <v>160</v>
      </c>
      <c r="CL1" s="141" t="s">
        <v>462</v>
      </c>
      <c r="CM1" s="141" t="s">
        <v>269</v>
      </c>
      <c r="CN1" s="141" t="s">
        <v>270</v>
      </c>
      <c r="CO1" s="141" t="s">
        <v>271</v>
      </c>
      <c r="CP1" s="141" t="s">
        <v>272</v>
      </c>
      <c r="CQ1" s="141" t="s">
        <v>273</v>
      </c>
      <c r="CR1" s="141" t="s">
        <v>353</v>
      </c>
      <c r="CS1" s="141" t="s">
        <v>354</v>
      </c>
      <c r="CT1" s="141" t="s">
        <v>355</v>
      </c>
      <c r="CU1" s="141" t="s">
        <v>356</v>
      </c>
      <c r="CV1" s="141" t="s">
        <v>357</v>
      </c>
      <c r="CW1" s="145" t="s">
        <v>463</v>
      </c>
      <c r="CX1" s="145" t="s">
        <v>269</v>
      </c>
      <c r="CY1" s="145" t="s">
        <v>270</v>
      </c>
      <c r="CZ1" s="145" t="s">
        <v>271</v>
      </c>
      <c r="DA1" s="145" t="s">
        <v>272</v>
      </c>
      <c r="DB1" s="145" t="s">
        <v>273</v>
      </c>
      <c r="DC1" s="145" t="s">
        <v>353</v>
      </c>
      <c r="DD1" s="145" t="s">
        <v>354</v>
      </c>
      <c r="DE1" s="145" t="s">
        <v>355</v>
      </c>
      <c r="DF1" s="145" t="s">
        <v>356</v>
      </c>
      <c r="DG1" s="145" t="s">
        <v>357</v>
      </c>
      <c r="DH1" s="212" t="s">
        <v>464</v>
      </c>
      <c r="DI1" s="142" t="s">
        <v>337</v>
      </c>
      <c r="DJ1" s="142" t="s">
        <v>338</v>
      </c>
      <c r="DK1" s="142" t="s">
        <v>339</v>
      </c>
      <c r="DL1" s="142" t="s">
        <v>340</v>
      </c>
      <c r="DM1" s="213" t="s">
        <v>465</v>
      </c>
      <c r="DN1" s="213" t="s">
        <v>466</v>
      </c>
      <c r="DO1" s="213" t="s">
        <v>467</v>
      </c>
      <c r="DP1" s="70" t="s">
        <v>468</v>
      </c>
      <c r="DQ1" s="70" t="s">
        <v>469</v>
      </c>
      <c r="DR1" s="70" t="s">
        <v>470</v>
      </c>
      <c r="DS1" s="70" t="s">
        <v>471</v>
      </c>
      <c r="DT1" s="70" t="s">
        <v>472</v>
      </c>
      <c r="DU1" s="70" t="s">
        <v>473</v>
      </c>
      <c r="DV1" s="70" t="s">
        <v>474</v>
      </c>
      <c r="DW1" s="70" t="s">
        <v>475</v>
      </c>
      <c r="DX1" s="72" t="s">
        <v>476</v>
      </c>
    </row>
    <row r="2" spans="1:128" x14ac:dyDescent="0.35">
      <c r="A2" t="s">
        <v>161</v>
      </c>
      <c r="B2" s="1">
        <v>2</v>
      </c>
      <c r="C2" t="s">
        <v>85</v>
      </c>
      <c r="D2">
        <v>1</v>
      </c>
      <c r="E2" s="1" t="s">
        <v>75</v>
      </c>
      <c r="F2" s="1" t="str">
        <f>IF(OR(RIGHT(C2,1)="A",RIGHT(C2,1)="B"),RIGHT(C2,1),"")</f>
        <v>A</v>
      </c>
      <c r="G2" s="1" t="s">
        <v>142</v>
      </c>
      <c r="H2" s="6">
        <v>45510</v>
      </c>
      <c r="I2" s="6"/>
      <c r="J2">
        <v>2</v>
      </c>
      <c r="K2">
        <f>VLOOKUP(C2,[2]TOC_240828_Sophi!$C:$I,7,FALSE)</f>
        <v>0.5181</v>
      </c>
      <c r="L2">
        <f>AVERAGE(K2:K3)</f>
        <v>0.38275000000000003</v>
      </c>
      <c r="M2" s="16" t="str">
        <f>REPLACE(C2, FIND("DOC", C2), 3, "BDOC")</f>
        <v>F6_S1_2_BDOC_VM_A</v>
      </c>
      <c r="N2">
        <f>VLOOKUP(M2,[2]TOC_240828_Sophi!$C:$I,7,FALSE)</f>
        <v>0.26440000000000002</v>
      </c>
      <c r="O2">
        <f>AVERAGE(N2:N3)</f>
        <v>0.24704999999999999</v>
      </c>
      <c r="P2">
        <f>L2-O2</f>
        <v>0.13570000000000004</v>
      </c>
      <c r="Q2">
        <f>100-((1-(P2/L2))*100)</f>
        <v>35.45395166557806</v>
      </c>
      <c r="R2" s="6">
        <f>VLOOKUP(C2,[2]TOC_240828_Sophi!$C:$N,12,FALSE)</f>
        <v>45547</v>
      </c>
      <c r="S2" s="6">
        <f>VLOOKUP(M2,[2]TOC_240828_Sophi!$C:$N,12,FALSE)</f>
        <v>45547</v>
      </c>
      <c r="AW2" s="36"/>
      <c r="BD2" s="21" t="str">
        <f>C2</f>
        <v>F6_S1_2_DOC_VM_A</v>
      </c>
      <c r="BE2">
        <f>VLOOKUP(BD2,[5]Fluo_bereinigt!$C:$S,2,FALSE)</f>
        <v>3.5747578452104301</v>
      </c>
      <c r="BF2">
        <f>VLOOKUP($BD2,[5]Fluo_bereinigt!$C:$S,3,FALSE)</f>
        <v>0.51386447146471403</v>
      </c>
      <c r="BG2">
        <f>VLOOKUP($BD2,[5]Fluo_bereinigt!$C:$S,4,FALSE)</f>
        <v>0.45253192867176001</v>
      </c>
      <c r="BH2">
        <f>VLOOKUP($BD2,[5]Fluo_bereinigt!$C:$S,5,FALSE)</f>
        <v>6.7484707105961703E-2</v>
      </c>
      <c r="BI2">
        <f>VLOOKUP($BD2,[5]Fluo_bereinigt!$C:$S,6,FALSE)</f>
        <v>9.2950329728779493E-2</v>
      </c>
      <c r="BJ2">
        <f>VLOOKUP($BD2,[5]Fluo_bereinigt!$C:$S,7,FALSE)</f>
        <v>6.2101136300654503E-2</v>
      </c>
      <c r="BK2">
        <f>VLOOKUP($BD2,[5]Fluo_bereinigt!$C:$S,8,FALSE)</f>
        <v>3.8638676421434099</v>
      </c>
      <c r="BL2">
        <f>VLOOKUP($BD2,[5]Fluo_bereinigt!$C:$S,9,FALSE)</f>
        <v>1.7597576001634901E-2</v>
      </c>
      <c r="BM2">
        <f>VLOOKUP($BD2,[5]Fluo_bereinigt!$C:$S,10,FALSE)</f>
        <v>81.481907626507905</v>
      </c>
      <c r="BN2">
        <f>VLOOKUP($BD2,[5]Fluo_bereinigt!$C:$S,11,FALSE)</f>
        <v>48.739147604132498</v>
      </c>
      <c r="BO2">
        <f>VLOOKUP($BD2,[5]Fluo_bereinigt!$C:$S,12,FALSE)</f>
        <v>3.7589405955409299</v>
      </c>
      <c r="BP2">
        <f>VLOOKUP($BD2,[5]Fluo_bereinigt!$C:$S,13,FALSE)</f>
        <v>23.291262135922299</v>
      </c>
      <c r="BQ2">
        <f>VLOOKUP($BD2,[5]Fluo_bereinigt!$C:$S,14,FALSE)</f>
        <v>1.3261383391479401E-2</v>
      </c>
      <c r="BR2">
        <f>VLOOKUP($BD2,[5]Fluo_bereinigt!$C:$S,15,FALSE)</f>
        <v>1.07265025784248E-2</v>
      </c>
      <c r="BS2">
        <f>VLOOKUP($BD2,[5]Fluo_bereinigt!$C:$S,16,FALSE)</f>
        <v>1.2675109283315E-2</v>
      </c>
      <c r="BT2">
        <f>VLOOKUP($BD2,[5]Fluo_bereinigt!$C:$S,17,FALSE)</f>
        <v>1.23631941488116</v>
      </c>
      <c r="BU2" s="20" t="str">
        <f>M2</f>
        <v>F6_S1_2_BDOC_VM_A</v>
      </c>
      <c r="BV2">
        <f>VLOOKUP(BU2,[5]Fluo_bereinigt!$C:$S,2,FALSE)</f>
        <v>2.65391282234514</v>
      </c>
      <c r="BW2">
        <f>VLOOKUP($BU2,[5]Fluo_bereinigt!$C:$S,3,FALSE)</f>
        <v>0.229347051808901</v>
      </c>
      <c r="BX2">
        <f>VLOOKUP($BU2,[5]Fluo_bereinigt!$C:$S,4,FALSE)</f>
        <v>0.23444939604672799</v>
      </c>
      <c r="BY2">
        <f>VLOOKUP($BU2,[5]Fluo_bereinigt!$C:$S,5,FALSE)</f>
        <v>2.2628116315615902E-2</v>
      </c>
      <c r="BZ2">
        <f>VLOOKUP($BU2,[5]Fluo_bereinigt!$C:$S,6,FALSE)</f>
        <v>8.1634753449151304E-2</v>
      </c>
      <c r="CA2">
        <f>VLOOKUP($BU2,[5]Fluo_bereinigt!$C:$S,7,FALSE)</f>
        <v>4.7946246794012402E-2</v>
      </c>
      <c r="CB2">
        <f>VLOOKUP($BU2,[5]Fluo_bereinigt!$C:$S,8,FALSE)</f>
        <v>2.5298277697504798</v>
      </c>
      <c r="CC2">
        <f>VLOOKUP($BU2,[5]Fluo_bereinigt!$C:$S,9,FALSE)</f>
        <v>1.87719897402156E-2</v>
      </c>
      <c r="CD2">
        <f>VLOOKUP($BU2,[5]Fluo_bereinigt!$C:$S,10,FALSE)</f>
        <v>65.921914743327605</v>
      </c>
      <c r="CE2">
        <f>VLOOKUP($BU2,[5]Fluo_bereinigt!$C:$S,11,FALSE)</f>
        <v>39.188901813666803</v>
      </c>
      <c r="CF2">
        <f>VLOOKUP($BU2,[5]Fluo_bereinigt!$C:$S,12,FALSE)</f>
        <v>3.8788494507587798</v>
      </c>
      <c r="CG2">
        <f>VLOOKUP($BU2,[5]Fluo_bereinigt!$C:$S,13,FALSE)</f>
        <v>26.521531100478501</v>
      </c>
      <c r="CH2">
        <f>VLOOKUP($BU2,[5]Fluo_bereinigt!$C:$S,14,FALSE)</f>
        <v>1.3359433324821699E-2</v>
      </c>
      <c r="CI2">
        <f>VLOOKUP($BU2,[5]Fluo_bereinigt!$C:$S,15,FALSE)</f>
        <v>1.1022581771696099E-2</v>
      </c>
      <c r="CJ2">
        <f>VLOOKUP($BU2,[5]Fluo_bereinigt!$C:$S,16,FALSE)</f>
        <v>1.2992660072011299E-2</v>
      </c>
      <c r="CK2">
        <f>VLOOKUP($BU2,[5]Fluo_bereinigt!$C:$S,17,FALSE)</f>
        <v>1.2120058259967801</v>
      </c>
      <c r="CL2" s="28" t="s">
        <v>85</v>
      </c>
      <c r="CM2">
        <f>VLOOKUP(CL2, [2]Tabelle1!$E:$M, 2, FALSE)</f>
        <v>0.96652814493236205</v>
      </c>
      <c r="CN2">
        <f>VLOOKUP(CL2, [2]Tabelle1!$E:$M, 3, FALSE)</f>
        <v>0.56464161918232003</v>
      </c>
      <c r="CO2">
        <f>VLOOKUP(CL2, [2]Tabelle1!$E:$M, 4, FALSE)</f>
        <v>0.99721476635574102</v>
      </c>
      <c r="CP2">
        <f>VLOOKUP(CL2, [2]Tabelle1!$E:$M, 5, FALSE)</f>
        <v>0.26142346960822899</v>
      </c>
      <c r="CQ2">
        <f>VLOOKUP(CL2, [2]Tabelle1!$E:$M, 6, FALSE)</f>
        <v>0.254174525137771</v>
      </c>
      <c r="CR2" s="63">
        <f>VLOOKUP(CL2, [2]Tabelle1!$E:$O, 7, FALSE)</f>
        <v>0.3175209242909971</v>
      </c>
      <c r="CS2" s="63">
        <f>VLOOKUP(CL2, [2]Tabelle1!$E:$O, 8, FALSE)</f>
        <v>0.18549436946658385</v>
      </c>
      <c r="CT2" s="63">
        <f>VLOOKUP(CL2, [2]Tabelle1!$E:$O, 9, FALSE)</f>
        <v>0.32760200102818937</v>
      </c>
      <c r="CU2" s="63">
        <f>VLOOKUP(CL2, [2]Tabelle1!$E:$O, 10, FALSE)</f>
        <v>8.5882053343799059E-2</v>
      </c>
      <c r="CV2" s="63">
        <f>VLOOKUP(CL2, [2]Tabelle1!$E:$O, 11, FALSE)</f>
        <v>8.3500651870430681E-2</v>
      </c>
      <c r="CW2" s="19" t="s">
        <v>274</v>
      </c>
      <c r="CX2">
        <f>VLOOKUP(CW2, [2]Tabelle1!$E:$M, 2, FALSE)</f>
        <v>0.81138195118992396</v>
      </c>
      <c r="CY2">
        <f>VLOOKUP(CW2, [2]Tabelle1!$E:$M, 3, FALSE)</f>
        <v>0.57187812456808496</v>
      </c>
      <c r="CZ2">
        <f>VLOOKUP(CW2, [2]Tabelle1!$E:$M, 4, FALSE)</f>
        <v>0.52361615132902795</v>
      </c>
      <c r="DA2">
        <f>VLOOKUP(CW2, [2]Tabelle1!$E:$M, 5, FALSE)</f>
        <v>0.23550187620059601</v>
      </c>
      <c r="DB2">
        <f>VLOOKUP(CW2, [2]Tabelle1!$E:$M, 6, FALSE)</f>
        <v>0.174028485715126</v>
      </c>
      <c r="DC2" s="149">
        <f>VLOOKUP(CW2, [2]Tabelle1!$E:$O, 7, FALSE)</f>
        <v>0.35027613677235903</v>
      </c>
      <c r="DD2" s="149">
        <f>VLOOKUP(CW2, [2]Tabelle1!$E:$O, 8, FALSE)</f>
        <v>0.24688158256978773</v>
      </c>
      <c r="DE2" s="149">
        <f>VLOOKUP(CW2, [2]Tabelle1!$E:$O, 9, FALSE)</f>
        <v>0.22604673713799575</v>
      </c>
      <c r="DF2" s="149">
        <f>VLOOKUP(CW2, [2]Tabelle1!$E:$O, 10, FALSE)</f>
        <v>0.10166689963612235</v>
      </c>
      <c r="DG2" s="149">
        <f>VLOOKUP(CW2, [2]Tabelle1!$E:$O, 11, FALSE)</f>
        <v>7.5128643883735191E-2</v>
      </c>
      <c r="DH2" s="17">
        <v>6499</v>
      </c>
      <c r="DI2">
        <v>2024</v>
      </c>
      <c r="DJ2">
        <v>8</v>
      </c>
      <c r="DK2">
        <v>6</v>
      </c>
      <c r="DL2">
        <v>9</v>
      </c>
      <c r="DM2">
        <v>9.3999996185302734</v>
      </c>
      <c r="DN2">
        <v>10.30000019073486</v>
      </c>
      <c r="DO2">
        <v>9.3999996185302734</v>
      </c>
      <c r="DP2">
        <v>7.6999998092651367</v>
      </c>
      <c r="DQ2">
        <v>89</v>
      </c>
      <c r="DR2">
        <v>60</v>
      </c>
      <c r="DS2" t="s">
        <v>79</v>
      </c>
      <c r="DT2">
        <v>0.60000002384185791</v>
      </c>
      <c r="DU2">
        <v>1.299999952316284</v>
      </c>
      <c r="DV2">
        <v>2.2999999523162842</v>
      </c>
      <c r="DW2">
        <v>996.70001220703125</v>
      </c>
    </row>
    <row r="3" spans="1:128" x14ac:dyDescent="0.35">
      <c r="A3" t="s">
        <v>161</v>
      </c>
      <c r="B3" s="1">
        <v>2</v>
      </c>
      <c r="C3" t="s">
        <v>86</v>
      </c>
      <c r="D3">
        <v>1</v>
      </c>
      <c r="E3" s="1" t="s">
        <v>75</v>
      </c>
      <c r="F3" s="1" t="str">
        <f t="shared" ref="F3:F66" si="0">IF(OR(RIGHT(C3,1)="A",RIGHT(C3,1)="B"),RIGHT(C3,1),"")</f>
        <v>B</v>
      </c>
      <c r="G3" s="1" t="s">
        <v>142</v>
      </c>
      <c r="H3" s="6">
        <v>45510</v>
      </c>
      <c r="I3" s="6"/>
      <c r="J3">
        <v>2</v>
      </c>
      <c r="K3">
        <f>VLOOKUP(C3,[2]TOC_240828_Sophi!$C:$I,7,FALSE)</f>
        <v>0.24740000000000001</v>
      </c>
      <c r="M3" s="16" t="str">
        <f t="shared" ref="M3:M58" si="1">REPLACE(C3, FIND("DOC", C3), 3, "BDOC")</f>
        <v>F6_S1_2_BDOC_VM_B</v>
      </c>
      <c r="N3">
        <f>VLOOKUP(M3,[2]TOC_240828_Sophi!$C:$I,7,FALSE)</f>
        <v>0.22969999999999999</v>
      </c>
      <c r="R3" s="6">
        <f>VLOOKUP(C3,[2]TOC_240828_Sophi!$C:$N,12,FALSE)</f>
        <v>45547</v>
      </c>
      <c r="S3" s="6">
        <f>VLOOKUP(M3,[2]TOC_240828_Sophi!$C:$N,12,FALSE)</f>
        <v>45547</v>
      </c>
      <c r="BD3" s="21" t="str">
        <f t="shared" ref="BD3:BD65" si="2">C3</f>
        <v>F6_S1_2_DOC_VM_B</v>
      </c>
      <c r="BE3">
        <f>VLOOKUP(BD3,[5]Fluo_bereinigt!$C:$S,2,FALSE)</f>
        <v>3.1155939259418401</v>
      </c>
      <c r="BF3">
        <f>VLOOKUP($BD3,[5]Fluo_bereinigt!$C:$S,3,FALSE)</f>
        <v>0.34149731057142702</v>
      </c>
      <c r="BG3">
        <f>VLOOKUP($BD3,[5]Fluo_bereinigt!$C:$S,4,FALSE)</f>
        <v>0.21569938880008599</v>
      </c>
      <c r="BH3">
        <f>VLOOKUP($BD3,[5]Fluo_bereinigt!$C:$S,5,FALSE)</f>
        <v>2.8979257746954101E-2</v>
      </c>
      <c r="BI3">
        <f>VLOOKUP($BD3,[5]Fluo_bereinigt!$C:$S,6,FALSE)</f>
        <v>6.2003737338468298E-2</v>
      </c>
      <c r="BJ3">
        <f>VLOOKUP($BD3,[5]Fluo_bereinigt!$C:$S,7,FALSE)</f>
        <v>4.86719149768646E-2</v>
      </c>
      <c r="BK3">
        <f>VLOOKUP($BD3,[5]Fluo_bereinigt!$C:$S,8,FALSE)</f>
        <v>1.96098174405599</v>
      </c>
      <c r="BL3">
        <f>VLOOKUP($BD3,[5]Fluo_bereinigt!$C:$S,9,FALSE)</f>
        <v>1.24316364555269E-2</v>
      </c>
      <c r="BM3">
        <f>VLOOKUP($BD3,[5]Fluo_bereinigt!$C:$S,10,FALSE)</f>
        <v>62.8342577805318</v>
      </c>
      <c r="BN3">
        <f>VLOOKUP($BD3,[5]Fluo_bereinigt!$C:$S,11,FALSE)</f>
        <v>37.2064856955081</v>
      </c>
      <c r="BO3">
        <f>VLOOKUP($BD3,[5]Fluo_bereinigt!$C:$S,12,FALSE)</f>
        <v>3.8612935323383102</v>
      </c>
      <c r="BP3">
        <f>VLOOKUP($BD3,[5]Fluo_bereinigt!$C:$S,13,FALSE)</f>
        <v>65.037037037036995</v>
      </c>
      <c r="BQ3">
        <f>VLOOKUP($BD3,[5]Fluo_bereinigt!$C:$S,14,FALSE)</f>
        <v>1.3459616289069099E-2</v>
      </c>
      <c r="BR3">
        <f>VLOOKUP($BD3,[5]Fluo_bereinigt!$C:$S,15,FALSE)</f>
        <v>1.0983278321503301E-2</v>
      </c>
      <c r="BS3">
        <f>VLOOKUP($BD3,[5]Fluo_bereinigt!$C:$S,16,FALSE)</f>
        <v>1.28826257995775E-2</v>
      </c>
      <c r="BT3">
        <f>VLOOKUP($BD3,[5]Fluo_bereinigt!$C:$S,17,FALSE)</f>
        <v>1.2254643736667901</v>
      </c>
      <c r="BU3" s="20" t="str">
        <f t="shared" ref="BU3:BU59" si="3">M3</f>
        <v>F6_S1_2_BDOC_VM_B</v>
      </c>
      <c r="BV3">
        <f>VLOOKUP(BU3,[5]Fluo_bereinigt!$C:$S,2,FALSE)</f>
        <v>0</v>
      </c>
      <c r="BW3">
        <f>VLOOKUP($BU3,[5]Fluo_bereinigt!$C:$S,3,FALSE)</f>
        <v>0.10310986481076199</v>
      </c>
      <c r="BX3">
        <f>VLOOKUP($BU3,[5]Fluo_bereinigt!$C:$S,4,FALSE)</f>
        <v>8.2485527793693295E-2</v>
      </c>
      <c r="BY3">
        <f>VLOOKUP($BU3,[5]Fluo_bereinigt!$C:$S,5,FALSE)</f>
        <v>1.9515639104739099E-18</v>
      </c>
      <c r="BZ3">
        <f>VLOOKUP($BU3,[5]Fluo_bereinigt!$C:$S,6,FALSE)</f>
        <v>2.33160229940097E-2</v>
      </c>
      <c r="CA3">
        <f>VLOOKUP($BU3,[5]Fluo_bereinigt!$C:$S,7,FALSE)</f>
        <v>1.9942947216108599E-2</v>
      </c>
      <c r="CB3">
        <f>VLOOKUP($BU3,[5]Fluo_bereinigt!$C:$S,8,FALSE)</f>
        <v>0</v>
      </c>
      <c r="CC3">
        <f>VLOOKUP($BU3,[5]Fluo_bereinigt!$C:$S,9,FALSE)</f>
        <v>0</v>
      </c>
      <c r="CD3">
        <f>VLOOKUP($BU3,[5]Fluo_bereinigt!$C:$S,10,FALSE)</f>
        <v>37.794193128767503</v>
      </c>
      <c r="CE3">
        <f>VLOOKUP($BU3,[5]Fluo_bereinigt!$C:$S,11,FALSE)</f>
        <v>21.8142525833888</v>
      </c>
      <c r="CF3">
        <f>VLOOKUP($BU3,[5]Fluo_bereinigt!$C:$S,12,FALSE)</f>
        <v>4.2385909696162702</v>
      </c>
      <c r="CG3">
        <f>VLOOKUP($BU3,[5]Fluo_bereinigt!$C:$S,13,FALSE)</f>
        <v>-207.38461538461499</v>
      </c>
      <c r="CH3">
        <f>VLOOKUP($BU3,[5]Fluo_bereinigt!$C:$S,14,FALSE)</f>
        <v>1.4197251451736099E-2</v>
      </c>
      <c r="CI3">
        <f>VLOOKUP($BU3,[5]Fluo_bereinigt!$C:$S,15,FALSE)</f>
        <v>1.1988764259142E-2</v>
      </c>
      <c r="CJ3">
        <f>VLOOKUP($BU3,[5]Fluo_bereinigt!$C:$S,16,FALSE)</f>
        <v>1.40296155631897E-2</v>
      </c>
      <c r="CK3">
        <f>VLOOKUP($BU3,[5]Fluo_bereinigt!$C:$S,17,FALSE)</f>
        <v>1.1842130802522</v>
      </c>
      <c r="CL3" s="28" t="s">
        <v>86</v>
      </c>
      <c r="CM3">
        <f>VLOOKUP(CL3, [2]Tabelle1!$E:$M, 2, FALSE)</f>
        <v>0.72296307209807698</v>
      </c>
      <c r="CN3">
        <f>VLOOKUP(CL3, [2]Tabelle1!$E:$M, 3, FALSE)</f>
        <v>0.46226031376375298</v>
      </c>
      <c r="CO3">
        <f>VLOOKUP(CL3, [2]Tabelle1!$E:$M, 4, FALSE)</f>
        <v>0.73427515479267502</v>
      </c>
      <c r="CP3">
        <f>VLOOKUP(CL3, [2]Tabelle1!$E:$M, 5, FALSE)</f>
        <v>0.19922635575741601</v>
      </c>
      <c r="CQ3">
        <f>VLOOKUP(CL3, [2]Tabelle1!$E:$M, 6, FALSE)</f>
        <v>9.9471042086126504E-2</v>
      </c>
      <c r="CR3" s="63">
        <f>VLOOKUP(CL3, [2]Tabelle1!$E:$O, 7, FALSE)</f>
        <v>0.3259239003870863</v>
      </c>
      <c r="CS3" s="63">
        <f>VLOOKUP(CL3, [2]Tabelle1!$E:$O, 8, FALSE)</f>
        <v>0.20839471650856595</v>
      </c>
      <c r="CT3" s="63">
        <f>VLOOKUP(CL3, [2]Tabelle1!$E:$O, 9, FALSE)</f>
        <v>0.33102357733548854</v>
      </c>
      <c r="CU3" s="63">
        <f>VLOOKUP(CL3, [2]Tabelle1!$E:$O, 10, FALSE)</f>
        <v>8.9814588648247762E-2</v>
      </c>
      <c r="CV3" s="63">
        <f>VLOOKUP(CL3, [2]Tabelle1!$E:$O, 11, FALSE)</f>
        <v>4.4843217120611484E-2</v>
      </c>
      <c r="CW3" s="19" t="s">
        <v>275</v>
      </c>
      <c r="CX3">
        <f>VLOOKUP(CW3, [2]Tabelle1!$E:$M, 2, FALSE)</f>
        <v>0.44573140260749899</v>
      </c>
      <c r="CY3">
        <f>VLOOKUP(CW3, [2]Tabelle1!$E:$M, 3, FALSE)</f>
        <v>0.33763664154016698</v>
      </c>
      <c r="CZ3">
        <f>VLOOKUP(CW3, [2]Tabelle1!$E:$M, 4, FALSE)</f>
        <v>0.144491541988747</v>
      </c>
      <c r="DA3">
        <f>VLOOKUP(CW3, [2]Tabelle1!$E:$M, 5, FALSE)</f>
        <v>0.13255973361470799</v>
      </c>
      <c r="DB3">
        <f>VLOOKUP(CW3, [2]Tabelle1!$E:$M, 6, FALSE)</f>
        <v>5.4791724807473102E-2</v>
      </c>
      <c r="DC3" s="149">
        <f>VLOOKUP(CW3, [2]Tabelle1!$E:$O, 7, FALSE)</f>
        <v>0.39968345434017966</v>
      </c>
      <c r="DD3" s="149">
        <f>VLOOKUP(CW3, [2]Tabelle1!$E:$O, 8, FALSE)</f>
        <v>0.30275582652053551</v>
      </c>
      <c r="DE3" s="149">
        <f>VLOOKUP(CW3, [2]Tabelle1!$E:$O, 9, FALSE)</f>
        <v>0.12956430327134844</v>
      </c>
      <c r="DF3" s="149">
        <f>VLOOKUP(CW3, [2]Tabelle1!$E:$O, 10, FALSE)</f>
        <v>0.11886515495116509</v>
      </c>
      <c r="DG3" s="149">
        <f>VLOOKUP(CW3, [2]Tabelle1!$E:$O, 11, FALSE)</f>
        <v>4.9131260916771065E-2</v>
      </c>
      <c r="DH3" s="17">
        <v>6499</v>
      </c>
      <c r="DI3">
        <v>2024</v>
      </c>
      <c r="DJ3">
        <v>8</v>
      </c>
      <c r="DK3">
        <v>6</v>
      </c>
      <c r="DL3">
        <v>9</v>
      </c>
      <c r="DM3">
        <v>9.3999996185302734</v>
      </c>
      <c r="DN3">
        <v>10.30000019073486</v>
      </c>
      <c r="DO3">
        <v>9.3999996185302734</v>
      </c>
      <c r="DP3">
        <v>7.6999998092651367</v>
      </c>
      <c r="DQ3">
        <v>89</v>
      </c>
      <c r="DR3">
        <v>60</v>
      </c>
      <c r="DS3" t="s">
        <v>79</v>
      </c>
      <c r="DT3">
        <v>0.60000002384185791</v>
      </c>
      <c r="DU3">
        <v>1.299999952316284</v>
      </c>
      <c r="DV3">
        <v>2.2999999523162842</v>
      </c>
      <c r="DW3">
        <v>996.70001220703125</v>
      </c>
    </row>
    <row r="4" spans="1:128" x14ac:dyDescent="0.35">
      <c r="A4" t="s">
        <v>161</v>
      </c>
      <c r="B4" s="1">
        <v>2</v>
      </c>
      <c r="C4" t="s">
        <v>87</v>
      </c>
      <c r="D4">
        <v>2</v>
      </c>
      <c r="E4" s="1" t="s">
        <v>75</v>
      </c>
      <c r="F4" s="1" t="str">
        <f t="shared" si="0"/>
        <v>A</v>
      </c>
      <c r="G4" s="1" t="s">
        <v>142</v>
      </c>
      <c r="H4" s="6">
        <v>45510</v>
      </c>
      <c r="I4" s="6"/>
      <c r="J4">
        <v>40</v>
      </c>
      <c r="K4">
        <f>VLOOKUP(C4,[2]TOC_240828_Sophi!$C:$I,7,FALSE)</f>
        <v>0.68500000000000005</v>
      </c>
      <c r="L4">
        <f>AVERAGE(K4:K5)</f>
        <v>0.49895</v>
      </c>
      <c r="M4" s="16" t="str">
        <f t="shared" si="1"/>
        <v>F6_S2_2_BDOC_VM_A</v>
      </c>
      <c r="N4">
        <f>VLOOKUP(M4,[2]TOC_240828_Sophi!$C:$I,7,FALSE)</f>
        <v>0.15290000000000001</v>
      </c>
      <c r="O4">
        <f>AVERAGE(N4:N5)</f>
        <v>0.16084999999999999</v>
      </c>
      <c r="P4">
        <f>L4-O4</f>
        <v>0.33810000000000001</v>
      </c>
      <c r="Q4">
        <f>100-((1-(P4/L4))*100)</f>
        <v>67.762300831746671</v>
      </c>
      <c r="R4" s="6">
        <f>VLOOKUP(C4,[2]TOC_240828_Sophi!$C:$N,12,FALSE)</f>
        <v>45547</v>
      </c>
      <c r="S4" s="6">
        <f>VLOOKUP(M4,[2]TOC_240828_Sophi!$C:$N,12,FALSE)</f>
        <v>45547</v>
      </c>
      <c r="V4" s="11">
        <v>45510</v>
      </c>
      <c r="W4" s="12">
        <v>0.34722222222222221</v>
      </c>
      <c r="X4" s="13">
        <v>0</v>
      </c>
      <c r="Y4" s="13" t="s">
        <v>64</v>
      </c>
      <c r="Z4" s="13">
        <v>0.81</v>
      </c>
      <c r="AA4" s="13">
        <v>2.96</v>
      </c>
      <c r="AB4" s="13">
        <v>2.6469999999999998</v>
      </c>
      <c r="AC4">
        <f>AB4/1000</f>
        <v>2.6469999999999996E-3</v>
      </c>
      <c r="AD4" s="13">
        <v>-0.35599999999999998</v>
      </c>
      <c r="AE4" s="13">
        <v>-0.87</v>
      </c>
      <c r="AF4" s="13">
        <v>-0.97</v>
      </c>
      <c r="AG4" s="13">
        <v>5032.3999999999996</v>
      </c>
      <c r="AH4" s="13">
        <v>105.7</v>
      </c>
      <c r="AI4" s="13">
        <v>105.7</v>
      </c>
      <c r="AJ4" s="13">
        <v>15.06</v>
      </c>
      <c r="AK4" s="13">
        <v>359.3</v>
      </c>
      <c r="AL4" s="13">
        <v>-0.50800000000000001</v>
      </c>
      <c r="AM4" s="13">
        <v>2.63E-3</v>
      </c>
      <c r="AN4">
        <f>AM4/1000</f>
        <v>2.6299999999999998E-6</v>
      </c>
      <c r="AO4" s="13">
        <v>5.0125000000000002</v>
      </c>
      <c r="AP4">
        <f>AO4/1000</f>
        <v>5.0125000000000005E-3</v>
      </c>
      <c r="AQ4" s="13">
        <v>0.88</v>
      </c>
      <c r="AR4" s="13">
        <v>0.89</v>
      </c>
      <c r="AS4" s="13">
        <v>3.258</v>
      </c>
      <c r="AT4">
        <f>AS4/1000</f>
        <v>3.258E-3</v>
      </c>
      <c r="AU4" s="13">
        <v>4.5199999999999996</v>
      </c>
      <c r="AV4" s="13">
        <v>0</v>
      </c>
      <c r="AX4" s="13">
        <v>6.83</v>
      </c>
      <c r="AY4" s="13">
        <v>-34.299999999999997</v>
      </c>
      <c r="AZ4" s="13">
        <v>0.29199999999999998</v>
      </c>
      <c r="BA4" s="13">
        <v>-0.35799999999999998</v>
      </c>
      <c r="BB4" s="13">
        <v>4.67</v>
      </c>
      <c r="BD4" s="21" t="str">
        <f t="shared" si="2"/>
        <v>F6_S2_2_DOC_VM_A</v>
      </c>
      <c r="BE4">
        <f>VLOOKUP(BD4,[5]Fluo_bereinigt!$C:$S,2,FALSE)</f>
        <v>4.7309246182460596</v>
      </c>
      <c r="BF4">
        <f>VLOOKUP($BD4,[5]Fluo_bereinigt!$C:$S,3,FALSE)</f>
        <v>0.365179356667724</v>
      </c>
      <c r="BG4">
        <f>VLOOKUP($BD4,[5]Fluo_bereinigt!$C:$S,4,FALSE)</f>
        <v>0.28787263594398399</v>
      </c>
      <c r="BH4">
        <f>VLOOKUP($BD4,[5]Fluo_bereinigt!$C:$S,5,FALSE)</f>
        <v>1.29360440298709E-2</v>
      </c>
      <c r="BI4">
        <f>VLOOKUP($BD4,[5]Fluo_bereinigt!$C:$S,6,FALSE)</f>
        <v>6.1372787057351302E-2</v>
      </c>
      <c r="BJ4">
        <f>VLOOKUP($BD4,[5]Fluo_bereinigt!$C:$S,7,FALSE)</f>
        <v>4.6510234846834898E-2</v>
      </c>
      <c r="BK4">
        <f>VLOOKUP($BD4,[5]Fluo_bereinigt!$C:$S,8,FALSE)</f>
        <v>3.8059383388952801</v>
      </c>
      <c r="BL4">
        <f>VLOOKUP($BD4,[5]Fluo_bereinigt!$C:$S,9,FALSE)</f>
        <v>7.1483152861309702E-3</v>
      </c>
      <c r="BM4">
        <f>VLOOKUP($BD4,[5]Fluo_bereinigt!$C:$S,10,FALSE)</f>
        <v>68.511774738400007</v>
      </c>
      <c r="BN4">
        <f>VLOOKUP($BD4,[5]Fluo_bereinigt!$C:$S,11,FALSE)</f>
        <v>40.351159051082803</v>
      </c>
      <c r="BO4">
        <f>VLOOKUP($BD4,[5]Fluo_bereinigt!$C:$S,12,FALSE)</f>
        <v>3.9255477163015202</v>
      </c>
      <c r="BP4">
        <f>VLOOKUP($BD4,[5]Fluo_bereinigt!$C:$S,13,FALSE)</f>
        <v>75.666666666666202</v>
      </c>
      <c r="BQ4">
        <f>VLOOKUP($BD4,[5]Fluo_bereinigt!$C:$S,14,FALSE)</f>
        <v>1.3656230799573199E-2</v>
      </c>
      <c r="BR4">
        <f>VLOOKUP($BD4,[5]Fluo_bereinigt!$C:$S,15,FALSE)</f>
        <v>1.12165807228725E-2</v>
      </c>
      <c r="BS4">
        <f>VLOOKUP($BD4,[5]Fluo_bereinigt!$C:$S,16,FALSE)</f>
        <v>1.30409735428632E-2</v>
      </c>
      <c r="BT4">
        <f>VLOOKUP($BD4,[5]Fluo_bereinigt!$C:$S,17,FALSE)</f>
        <v>1.21750390221201</v>
      </c>
      <c r="BU4" s="20" t="str">
        <f t="shared" si="3"/>
        <v>F6_S2_2_BDOC_VM_A</v>
      </c>
      <c r="BV4">
        <f>VLOOKUP(BU4,[5]Fluo_bereinigt!$C:$S,2,FALSE)</f>
        <v>17.925970842962901</v>
      </c>
      <c r="BW4">
        <f>VLOOKUP($BU4,[5]Fluo_bereinigt!$C:$S,3,FALSE)</f>
        <v>0.16934590591142801</v>
      </c>
      <c r="BX4">
        <f>VLOOKUP($BU4,[5]Fluo_bereinigt!$C:$S,4,FALSE)</f>
        <v>4.96003537414254E-2</v>
      </c>
      <c r="BY4">
        <f>VLOOKUP($BU4,[5]Fluo_bereinigt!$C:$S,5,FALSE)</f>
        <v>0</v>
      </c>
      <c r="BZ4">
        <f>VLOOKUP($BU4,[5]Fluo_bereinigt!$C:$S,6,FALSE)</f>
        <v>5.12297164318909E-2</v>
      </c>
      <c r="CA4">
        <f>VLOOKUP($BU4,[5]Fluo_bereinigt!$C:$S,7,FALSE)</f>
        <v>4.1552283176955002E-2</v>
      </c>
      <c r="CB4">
        <f>VLOOKUP($BU4,[5]Fluo_bereinigt!$C:$S,8,FALSE)</f>
        <v>3.6062920454663598</v>
      </c>
      <c r="CC4">
        <f>VLOOKUP($BU4,[5]Fluo_bereinigt!$C:$S,9,FALSE)</f>
        <v>1.7037240083430699E-15</v>
      </c>
      <c r="CD4">
        <f>VLOOKUP($BU4,[5]Fluo_bereinigt!$C:$S,10,FALSE)</f>
        <v>61.463671415654403</v>
      </c>
      <c r="CE4">
        <f>VLOOKUP($BU4,[5]Fluo_bereinigt!$C:$S,11,FALSE)</f>
        <v>36.365493902019303</v>
      </c>
      <c r="CF4">
        <f>VLOOKUP($BU4,[5]Fluo_bereinigt!$C:$S,12,FALSE)</f>
        <v>3.91610414657666</v>
      </c>
      <c r="CG4">
        <f>VLOOKUP($BU4,[5]Fluo_bereinigt!$C:$S,13,FALSE)</f>
        <v>55.6923076923078</v>
      </c>
      <c r="CH4">
        <f>VLOOKUP($BU4,[5]Fluo_bereinigt!$C:$S,14,FALSE)</f>
        <v>1.3561878685109E-2</v>
      </c>
      <c r="CI4">
        <f>VLOOKUP($BU4,[5]Fluo_bereinigt!$C:$S,15,FALSE)</f>
        <v>1.1098084495051E-2</v>
      </c>
      <c r="CJ4">
        <f>VLOOKUP($BU4,[5]Fluo_bereinigt!$C:$S,16,FALSE)</f>
        <v>1.3149906458326199E-2</v>
      </c>
      <c r="CK4">
        <f>VLOOKUP($BU4,[5]Fluo_bereinigt!$C:$S,17,FALSE)</f>
        <v>1.2220017509468999</v>
      </c>
      <c r="CL4" s="28" t="s">
        <v>87</v>
      </c>
      <c r="CM4">
        <f>VLOOKUP(CL4, [2]Tabelle1!$E:$M, 2, FALSE)</f>
        <v>0.73814059199773896</v>
      </c>
      <c r="CN4">
        <f>VLOOKUP(CL4, [2]Tabelle1!$E:$M, 3, FALSE)</f>
        <v>0.48934611379947002</v>
      </c>
      <c r="CO4">
        <f>VLOOKUP(CL4, [2]Tabelle1!$E:$M, 4, FALSE)</f>
        <v>0.69682700648238505</v>
      </c>
      <c r="CP4">
        <f>VLOOKUP(CL4, [2]Tabelle1!$E:$M, 5, FALSE)</f>
        <v>0.20825644011629901</v>
      </c>
      <c r="CQ4">
        <f>VLOOKUP(CL4, [2]Tabelle1!$E:$M, 6, FALSE)</f>
        <v>0.181399640744313</v>
      </c>
      <c r="CR4" s="63">
        <f>VLOOKUP(CL4, [2]Tabelle1!$E:$O, 7, FALSE)</f>
        <v>0.31899318400178189</v>
      </c>
      <c r="CS4" s="63">
        <f>VLOOKUP(CL4, [2]Tabelle1!$E:$O, 8, FALSE)</f>
        <v>0.21147471987324251</v>
      </c>
      <c r="CT4" s="63">
        <f>VLOOKUP(CL4, [2]Tabelle1!$E:$O, 9, FALSE)</f>
        <v>0.30113919747273188</v>
      </c>
      <c r="CU4" s="63">
        <f>VLOOKUP(CL4, [2]Tabelle1!$E:$O, 10, FALSE)</f>
        <v>8.9999636440232691E-2</v>
      </c>
      <c r="CV4" s="63">
        <f>VLOOKUP(CL4, [2]Tabelle1!$E:$O, 11, FALSE)</f>
        <v>7.8393262212010983E-2</v>
      </c>
      <c r="CW4" s="19" t="s">
        <v>276</v>
      </c>
      <c r="CX4">
        <f>VLOOKUP(CW4, [2]Tabelle1!$E:$M, 2, FALSE)</f>
        <v>0.65089950681305098</v>
      </c>
      <c r="CY4">
        <f>VLOOKUP(CW4, [2]Tabelle1!$E:$M, 3, FALSE)</f>
        <v>0.50344901714248302</v>
      </c>
      <c r="CZ4">
        <f>VLOOKUP(CW4, [2]Tabelle1!$E:$M, 4, FALSE)</f>
        <v>0.48995368915437798</v>
      </c>
      <c r="DA4">
        <f>VLOOKUP(CW4, [2]Tabelle1!$E:$M, 5, FALSE)</f>
        <v>0.19124017941088001</v>
      </c>
      <c r="DB4">
        <f>VLOOKUP(CW4, [2]Tabelle1!$E:$M, 6, FALSE)</f>
        <v>4.13808893665258E-2</v>
      </c>
      <c r="DC4" s="149">
        <f>VLOOKUP(CW4, [2]Tabelle1!$E:$O, 7, FALSE)</f>
        <v>0.34679068297269283</v>
      </c>
      <c r="DD4" s="149">
        <f>VLOOKUP(CW4, [2]Tabelle1!$E:$O, 8, FALSE)</f>
        <v>0.2682310044320223</v>
      </c>
      <c r="DE4" s="149">
        <f>VLOOKUP(CW4, [2]Tabelle1!$E:$O, 9, FALSE)</f>
        <v>0.26104087145304677</v>
      </c>
      <c r="DF4" s="149">
        <f>VLOOKUP(CW4, [2]Tabelle1!$E:$O, 10, FALSE)</f>
        <v>0.10189024839554482</v>
      </c>
      <c r="DG4" s="149">
        <f>VLOOKUP(CW4, [2]Tabelle1!$E:$O, 11, FALSE)</f>
        <v>2.204719274669327E-2</v>
      </c>
      <c r="DH4" s="15">
        <v>6499</v>
      </c>
      <c r="DI4">
        <v>2024</v>
      </c>
      <c r="DJ4">
        <v>8</v>
      </c>
      <c r="DK4">
        <v>6</v>
      </c>
      <c r="DL4">
        <v>9</v>
      </c>
      <c r="DM4">
        <v>9.3999996185302734</v>
      </c>
      <c r="DN4">
        <v>10.30000019073486</v>
      </c>
      <c r="DO4">
        <v>9.3999996185302734</v>
      </c>
      <c r="DP4">
        <v>7.6999998092651367</v>
      </c>
      <c r="DQ4">
        <v>89</v>
      </c>
      <c r="DR4">
        <v>60</v>
      </c>
      <c r="DS4" t="s">
        <v>79</v>
      </c>
      <c r="DT4">
        <v>0.60000002384185791</v>
      </c>
      <c r="DU4">
        <v>1.299999952316284</v>
      </c>
      <c r="DV4">
        <v>2.2999999523162842</v>
      </c>
      <c r="DW4">
        <v>996.70001220703125</v>
      </c>
    </row>
    <row r="5" spans="1:128" x14ac:dyDescent="0.35">
      <c r="A5" t="s">
        <v>161</v>
      </c>
      <c r="B5" s="1">
        <v>2</v>
      </c>
      <c r="C5" t="s">
        <v>88</v>
      </c>
      <c r="D5">
        <v>2</v>
      </c>
      <c r="E5" s="1" t="s">
        <v>75</v>
      </c>
      <c r="F5" s="1" t="str">
        <f t="shared" si="0"/>
        <v>B</v>
      </c>
      <c r="G5" s="1" t="s">
        <v>142</v>
      </c>
      <c r="H5" s="6">
        <v>45510</v>
      </c>
      <c r="I5" s="6"/>
      <c r="J5">
        <v>40</v>
      </c>
      <c r="K5">
        <f>VLOOKUP(C5,[2]TOC_240828_Sophi!$C:$I,7,FALSE)</f>
        <v>0.31290000000000001</v>
      </c>
      <c r="M5" s="16" t="str">
        <f t="shared" si="1"/>
        <v>F6_S2_2_BDOC_VM_B</v>
      </c>
      <c r="N5">
        <f>VLOOKUP(M5,[2]TOC_240828_Sophi!$C:$I,7,FALSE)</f>
        <v>0.16880000000000001</v>
      </c>
      <c r="R5" s="6">
        <f>VLOOKUP(C5,[2]TOC_240828_Sophi!$C:$N,12,FALSE)</f>
        <v>45547</v>
      </c>
      <c r="S5" s="6">
        <f>VLOOKUP(M5,[2]TOC_240828_Sophi!$C:$N,12,FALSE)</f>
        <v>45547</v>
      </c>
      <c r="V5" s="11">
        <v>45510</v>
      </c>
      <c r="W5" s="12">
        <v>0.34722222222222221</v>
      </c>
      <c r="X5" s="13">
        <v>0</v>
      </c>
      <c r="Y5" s="13" t="s">
        <v>64</v>
      </c>
      <c r="Z5" s="13">
        <v>0.81</v>
      </c>
      <c r="AA5" s="13">
        <v>2.96</v>
      </c>
      <c r="AB5" s="13">
        <v>2.6469999999999998</v>
      </c>
      <c r="AC5">
        <f t="shared" ref="AC5:AC49" si="4">AB5/1000</f>
        <v>2.6469999999999996E-3</v>
      </c>
      <c r="AD5" s="13">
        <v>-0.35599999999999998</v>
      </c>
      <c r="AE5" s="13">
        <v>-0.87</v>
      </c>
      <c r="AF5" s="13">
        <v>-0.97</v>
      </c>
      <c r="AG5" s="13">
        <v>5032.3999999999996</v>
      </c>
      <c r="AH5" s="13">
        <v>105.7</v>
      </c>
      <c r="AI5" s="13">
        <v>105.7</v>
      </c>
      <c r="AJ5" s="13">
        <v>15.06</v>
      </c>
      <c r="AK5" s="13">
        <v>359.3</v>
      </c>
      <c r="AL5" s="13">
        <v>-0.50800000000000001</v>
      </c>
      <c r="AM5" s="13">
        <v>2.63E-3</v>
      </c>
      <c r="AN5">
        <f t="shared" ref="AN5:AN49" si="5">AM5/1000</f>
        <v>2.6299999999999998E-6</v>
      </c>
      <c r="AO5" s="13">
        <v>5.0125000000000002</v>
      </c>
      <c r="AP5">
        <f t="shared" ref="AP5:AP49" si="6">AO5/1000</f>
        <v>5.0125000000000005E-3</v>
      </c>
      <c r="AQ5" s="13">
        <v>0.88</v>
      </c>
      <c r="AR5" s="13">
        <v>0.89</v>
      </c>
      <c r="AS5" s="13">
        <v>3.258</v>
      </c>
      <c r="AT5">
        <f t="shared" ref="AT5:AT49" si="7">AS5/1000</f>
        <v>3.258E-3</v>
      </c>
      <c r="AU5" s="13">
        <v>4.5199999999999996</v>
      </c>
      <c r="AV5" s="13">
        <v>0</v>
      </c>
      <c r="AX5" s="13">
        <v>6.83</v>
      </c>
      <c r="AY5" s="13">
        <v>-34.299999999999997</v>
      </c>
      <c r="AZ5" s="13">
        <v>0.29199999999999998</v>
      </c>
      <c r="BA5" s="13">
        <v>-0.35799999999999998</v>
      </c>
      <c r="BB5" s="13">
        <v>4.67</v>
      </c>
      <c r="BD5" s="21" t="str">
        <f t="shared" si="2"/>
        <v>F6_S2_2_DOC_VM_B</v>
      </c>
      <c r="BE5">
        <f>VLOOKUP(BD5,[5]Fluo_bereinigt!$C:$S,2,FALSE)</f>
        <v>2.98175330797836</v>
      </c>
      <c r="BF5">
        <f>VLOOKUP($BD5,[5]Fluo_bereinigt!$C:$S,3,FALSE)</f>
        <v>0.45163983882292802</v>
      </c>
      <c r="BG5">
        <f>VLOOKUP($BD5,[5]Fluo_bereinigt!$C:$S,4,FALSE)</f>
        <v>0.13519269201324799</v>
      </c>
      <c r="BH5">
        <f>VLOOKUP($BD5,[5]Fluo_bereinigt!$C:$S,5,FALSE)</f>
        <v>2.2028881450680202E-2</v>
      </c>
      <c r="BI5">
        <f>VLOOKUP($BD5,[5]Fluo_bereinigt!$C:$S,6,FALSE)</f>
        <v>5.70818330176905E-2</v>
      </c>
      <c r="BJ5">
        <f>VLOOKUP($BD5,[5]Fluo_bereinigt!$C:$S,7,FALSE)</f>
        <v>6.6498765002904706E-2</v>
      </c>
      <c r="BK5">
        <f>VLOOKUP($BD5,[5]Fluo_bereinigt!$C:$S,8,FALSE)</f>
        <v>6.4647317049097799</v>
      </c>
      <c r="BL5">
        <f>VLOOKUP($BD5,[5]Fluo_bereinigt!$C:$S,9,FALSE)</f>
        <v>8.5724117224934802E-3</v>
      </c>
      <c r="BM5">
        <f>VLOOKUP($BD5,[5]Fluo_bereinigt!$C:$S,10,FALSE)</f>
        <v>88.428039323706599</v>
      </c>
      <c r="BN5">
        <f>VLOOKUP($BD5,[5]Fluo_bereinigt!$C:$S,11,FALSE)</f>
        <v>52.830073786018602</v>
      </c>
      <c r="BO5">
        <f>VLOOKUP($BD5,[5]Fluo_bereinigt!$C:$S,12,FALSE)</f>
        <v>3.77320110701107</v>
      </c>
      <c r="BP5">
        <f>VLOOKUP($BD5,[5]Fluo_bereinigt!$C:$S,13,FALSE)</f>
        <v>49.9096774193548</v>
      </c>
      <c r="BQ5">
        <f>VLOOKUP($BD5,[5]Fluo_bereinigt!$C:$S,14,FALSE)</f>
        <v>1.32543681212253E-2</v>
      </c>
      <c r="BR5">
        <f>VLOOKUP($BD5,[5]Fluo_bereinigt!$C:$S,15,FALSE)</f>
        <v>1.07139120470808E-2</v>
      </c>
      <c r="BS5">
        <f>VLOOKUP($BD5,[5]Fluo_bereinigt!$C:$S,16,FALSE)</f>
        <v>1.27244959510682E-2</v>
      </c>
      <c r="BT5">
        <f>VLOOKUP($BD5,[5]Fluo_bereinigt!$C:$S,17,FALSE)</f>
        <v>1.2371175032033901</v>
      </c>
      <c r="BU5" s="20" t="str">
        <f t="shared" si="3"/>
        <v>F6_S2_2_BDOC_VM_B</v>
      </c>
      <c r="BV5">
        <f>VLOOKUP(BU5,[5]Fluo_bereinigt!$C:$S,2,FALSE)</f>
        <v>0</v>
      </c>
      <c r="BW5">
        <f>VLOOKUP($BU5,[5]Fluo_bereinigt!$C:$S,3,FALSE)</f>
        <v>0.26422629717831098</v>
      </c>
      <c r="BX5">
        <f>VLOOKUP($BU5,[5]Fluo_bereinigt!$C:$S,4,FALSE)</f>
        <v>8.78730405307806E-2</v>
      </c>
      <c r="BY5">
        <f>VLOOKUP($BU5,[5]Fluo_bereinigt!$C:$S,5,FALSE)</f>
        <v>0</v>
      </c>
      <c r="BZ5">
        <f>VLOOKUP($BU5,[5]Fluo_bereinigt!$C:$S,6,FALSE)</f>
        <v>2.4572620682818101E-2</v>
      </c>
      <c r="CA5">
        <f>VLOOKUP($BU5,[5]Fluo_bereinigt!$C:$S,7,FALSE)</f>
        <v>4.9418717135434803E-2</v>
      </c>
      <c r="CB5">
        <f>VLOOKUP($BU5,[5]Fluo_bereinigt!$C:$S,8,FALSE)</f>
        <v>3.39728409865607</v>
      </c>
      <c r="CC5">
        <f>VLOOKUP($BU5,[5]Fluo_bereinigt!$C:$S,9,FALSE)</f>
        <v>1.7372964213171401E-16</v>
      </c>
      <c r="CD5">
        <f>VLOOKUP($BU5,[5]Fluo_bereinigt!$C:$S,10,FALSE)</f>
        <v>63.261880726373498</v>
      </c>
      <c r="CE5">
        <f>VLOOKUP($BU5,[5]Fluo_bereinigt!$C:$S,11,FALSE)</f>
        <v>36.736100455082202</v>
      </c>
      <c r="CF5">
        <f>VLOOKUP($BU5,[5]Fluo_bereinigt!$C:$S,12,FALSE)</f>
        <v>4.1039260969976903</v>
      </c>
      <c r="CG5">
        <f>VLOOKUP($BU5,[5]Fluo_bereinigt!$C:$S,13,FALSE)</f>
        <v>51.354838709677502</v>
      </c>
      <c r="CH5">
        <f>VLOOKUP($BU5,[5]Fluo_bereinigt!$C:$S,14,FALSE)</f>
        <v>1.3934624035934901E-2</v>
      </c>
      <c r="CI5">
        <f>VLOOKUP($BU5,[5]Fluo_bereinigt!$C:$S,15,FALSE)</f>
        <v>1.1572200469732801E-2</v>
      </c>
      <c r="CJ5">
        <f>VLOOKUP($BU5,[5]Fluo_bereinigt!$C:$S,16,FALSE)</f>
        <v>1.3655650170623901E-2</v>
      </c>
      <c r="CK5">
        <f>VLOOKUP($BU5,[5]Fluo_bereinigt!$C:$S,17,FALSE)</f>
        <v>1.20414644322668</v>
      </c>
      <c r="CL5" s="28" t="s">
        <v>88</v>
      </c>
      <c r="CM5">
        <f>VLOOKUP(CL5, [2]Tabelle1!$E:$M, 2, FALSE)</f>
        <v>1.0017285764849699</v>
      </c>
      <c r="CN5">
        <f>VLOOKUP(CL5, [2]Tabelle1!$E:$M, 3, FALSE)</f>
        <v>0.70948881326885205</v>
      </c>
      <c r="CO5">
        <f>VLOOKUP(CL5, [2]Tabelle1!$E:$M, 4, FALSE)</f>
        <v>1.15974009906945</v>
      </c>
      <c r="CP5">
        <f>VLOOKUP(CL5, [2]Tabelle1!$E:$M, 5, FALSE)</f>
        <v>0.28464469810961901</v>
      </c>
      <c r="CQ5">
        <f>VLOOKUP(CL5, [2]Tabelle1!$E:$M, 6, FALSE)</f>
        <v>0</v>
      </c>
      <c r="CR5" s="63">
        <f>VLOOKUP(CL5, [2]Tabelle1!$E:$O, 7, FALSE)</f>
        <v>0.31744450572161848</v>
      </c>
      <c r="CS5" s="63">
        <f>VLOOKUP(CL5, [2]Tabelle1!$E:$O, 8, FALSE)</f>
        <v>0.22483468169935719</v>
      </c>
      <c r="CT5" s="63">
        <f>VLOOKUP(CL5, [2]Tabelle1!$E:$O, 9, FALSE)</f>
        <v>0.36751783981892444</v>
      </c>
      <c r="CU5" s="63">
        <f>VLOOKUP(CL5, [2]Tabelle1!$E:$O, 10, FALSE)</f>
        <v>9.0202972760099809E-2</v>
      </c>
      <c r="CV5" s="63">
        <f>VLOOKUP(CL5, [2]Tabelle1!$E:$O, 11, FALSE)</f>
        <v>0</v>
      </c>
      <c r="CW5" s="19" t="s">
        <v>277</v>
      </c>
      <c r="CX5">
        <f>VLOOKUP(CW5, [2]Tabelle1!$E:$M, 2, FALSE)</f>
        <v>0.83069008643451603</v>
      </c>
      <c r="CY5">
        <f>VLOOKUP(CW5, [2]Tabelle1!$E:$M, 3, FALSE)</f>
        <v>0.550113500790535</v>
      </c>
      <c r="CZ5">
        <f>VLOOKUP(CW5, [2]Tabelle1!$E:$M, 4, FALSE)</f>
        <v>0.45332706323555499</v>
      </c>
      <c r="DA5">
        <f>VLOOKUP(CW5, [2]Tabelle1!$E:$M, 5, FALSE)</f>
        <v>0.22411481832225899</v>
      </c>
      <c r="DB5">
        <f>VLOOKUP(CW5, [2]Tabelle1!$E:$M, 6, FALSE)</f>
        <v>0</v>
      </c>
      <c r="DC5" s="149">
        <f>VLOOKUP(CW5, [2]Tabelle1!$E:$O, 7, FALSE)</f>
        <v>0.40359135925888423</v>
      </c>
      <c r="DD5" s="149">
        <f>VLOOKUP(CW5, [2]Tabelle1!$E:$O, 8, FALSE)</f>
        <v>0.26727302896279048</v>
      </c>
      <c r="DE5" s="149">
        <f>VLOOKUP(CW5, [2]Tabelle1!$E:$O, 9, FALSE)</f>
        <v>0.22024927060989866</v>
      </c>
      <c r="DF5" s="149">
        <f>VLOOKUP(CW5, [2]Tabelle1!$E:$O, 10, FALSE)</f>
        <v>0.10888634116842649</v>
      </c>
      <c r="DG5" s="149">
        <f>VLOOKUP(CW5, [2]Tabelle1!$E:$O, 11, FALSE)</f>
        <v>0</v>
      </c>
      <c r="DH5" s="15">
        <v>6499</v>
      </c>
      <c r="DI5">
        <v>2024</v>
      </c>
      <c r="DJ5">
        <v>8</v>
      </c>
      <c r="DK5">
        <v>6</v>
      </c>
      <c r="DL5">
        <v>9</v>
      </c>
      <c r="DM5">
        <v>9.3999996185302734</v>
      </c>
      <c r="DN5">
        <v>10.30000019073486</v>
      </c>
      <c r="DO5">
        <v>9.3999996185302734</v>
      </c>
      <c r="DP5">
        <v>7.6999998092651367</v>
      </c>
      <c r="DQ5">
        <v>89</v>
      </c>
      <c r="DR5">
        <v>60</v>
      </c>
      <c r="DS5" t="s">
        <v>79</v>
      </c>
      <c r="DT5">
        <v>0.60000002384185791</v>
      </c>
      <c r="DU5">
        <v>1.299999952316284</v>
      </c>
      <c r="DV5">
        <v>2.2999999523162842</v>
      </c>
      <c r="DW5">
        <v>996.70001220703125</v>
      </c>
    </row>
    <row r="6" spans="1:128" x14ac:dyDescent="0.35">
      <c r="A6" t="s">
        <v>161</v>
      </c>
      <c r="B6" s="1">
        <v>2</v>
      </c>
      <c r="C6" t="s">
        <v>89</v>
      </c>
      <c r="D6">
        <v>3</v>
      </c>
      <c r="E6" s="1" t="s">
        <v>75</v>
      </c>
      <c r="F6" s="1" t="str">
        <f t="shared" si="0"/>
        <v>A</v>
      </c>
      <c r="G6" s="1" t="s">
        <v>142</v>
      </c>
      <c r="H6" s="6">
        <v>45510</v>
      </c>
      <c r="I6" s="6"/>
      <c r="J6">
        <v>940</v>
      </c>
      <c r="K6">
        <f>VLOOKUP(C6,[2]TOC_240828_Sophi!$C:$I,7,FALSE)</f>
        <v>0.624</v>
      </c>
      <c r="L6">
        <f t="shared" ref="L6:L98" si="8">AVERAGE(K6:K7)</f>
        <v>0.52275000000000005</v>
      </c>
      <c r="M6" s="16" t="str">
        <f t="shared" si="1"/>
        <v>F6_S3_2_BDOC_VM_A</v>
      </c>
      <c r="N6">
        <f>VLOOKUP(M6,[2]TOC_240828_Sophi!$C:$I,7,FALSE)</f>
        <v>0.36649999999999999</v>
      </c>
      <c r="O6">
        <f t="shared" ref="O6:O58" si="9">AVERAGE(N6:N7)</f>
        <v>0.44769999999999999</v>
      </c>
      <c r="P6">
        <f>L6-O6</f>
        <v>7.5050000000000061E-2</v>
      </c>
      <c r="Q6">
        <f>100-((1-(P6/L6))*100)</f>
        <v>14.356767097082752</v>
      </c>
      <c r="R6" s="6">
        <f>VLOOKUP(C6,[2]TOC_240828_Sophi!$C:$N,12,FALSE)</f>
        <v>45547</v>
      </c>
      <c r="S6" s="6">
        <f>VLOOKUP(M6,[2]TOC_240828_Sophi!$C:$N,12,FALSE)</f>
        <v>45547</v>
      </c>
      <c r="BD6" s="21" t="str">
        <f t="shared" si="2"/>
        <v>F6_S3_2_DOC_VM_A</v>
      </c>
      <c r="BE6">
        <f>VLOOKUP(BD6,[5]Fluo_bereinigt!$C:$S,2,FALSE)</f>
        <v>3.1220275833583999</v>
      </c>
      <c r="BF6">
        <f>VLOOKUP($BD6,[5]Fluo_bereinigt!$C:$S,3,FALSE)</f>
        <v>0.35439347482019901</v>
      </c>
      <c r="BG6">
        <f>VLOOKUP($BD6,[5]Fluo_bereinigt!$C:$S,4,FALSE)</f>
        <v>0.119018108598585</v>
      </c>
      <c r="BH6">
        <f>VLOOKUP($BD6,[5]Fluo_bereinigt!$C:$S,5,FALSE)</f>
        <v>4.6184134683102201E-2</v>
      </c>
      <c r="BI6">
        <f>VLOOKUP($BD6,[5]Fluo_bereinigt!$C:$S,6,FALSE)</f>
        <v>7.1044903949200502E-2</v>
      </c>
      <c r="BJ6">
        <f>VLOOKUP($BD6,[5]Fluo_bereinigt!$C:$S,7,FALSE)</f>
        <v>6.64915100313479E-2</v>
      </c>
      <c r="BK6">
        <f>VLOOKUP($BD6,[5]Fluo_bereinigt!$C:$S,8,FALSE)</f>
        <v>1.6009233578553801</v>
      </c>
      <c r="BL6">
        <f>VLOOKUP($BD6,[5]Fluo_bereinigt!$C:$S,9,FALSE)</f>
        <v>2.0256643186621601E-2</v>
      </c>
      <c r="BM6">
        <f>VLOOKUP($BD6,[5]Fluo_bereinigt!$C:$S,10,FALSE)</f>
        <v>0</v>
      </c>
      <c r="BN6">
        <f>VLOOKUP($BD6,[5]Fluo_bereinigt!$C:$S,11,FALSE)</f>
        <v>0</v>
      </c>
      <c r="BO6">
        <f>VLOOKUP($BD6,[5]Fluo_bereinigt!$C:$S,12,FALSE)</f>
        <v>1.79245283018868</v>
      </c>
      <c r="BP6">
        <f>VLOOKUP($BD6,[5]Fluo_bereinigt!$C:$S,13,FALSE)</f>
        <v>0.239819004524887</v>
      </c>
      <c r="BQ6">
        <f>VLOOKUP($BD6,[5]Fluo_bereinigt!$C:$S,14,FALSE)</f>
        <v>0</v>
      </c>
      <c r="BR6">
        <f>VLOOKUP($BD6,[5]Fluo_bereinigt!$C:$S,15,FALSE)</f>
        <v>9.2448511087941596E-4</v>
      </c>
      <c r="BS6">
        <f>VLOOKUP($BD6,[5]Fluo_bereinigt!$C:$S,16,FALSE)</f>
        <v>0</v>
      </c>
      <c r="BT6">
        <f>VLOOKUP($BD6,[5]Fluo_bereinigt!$C:$S,17,FALSE)</f>
        <v>0</v>
      </c>
      <c r="BU6" s="20" t="str">
        <f t="shared" si="3"/>
        <v>F6_S3_2_BDOC_VM_A</v>
      </c>
      <c r="BV6">
        <f>VLOOKUP(BU6,[5]Fluo_bereinigt!$C:$S,2,FALSE)</f>
        <v>1.63848660844115</v>
      </c>
      <c r="BW6">
        <f>VLOOKUP($BU6,[5]Fluo_bereinigt!$C:$S,3,FALSE)</f>
        <v>0.39972630324396602</v>
      </c>
      <c r="BX6">
        <f>VLOOKUP($BU6,[5]Fluo_bereinigt!$C:$S,4,FALSE)</f>
        <v>0.157045802351931</v>
      </c>
      <c r="BY6">
        <f>VLOOKUP($BU6,[5]Fluo_bereinigt!$C:$S,5,FALSE)</f>
        <v>3.46944695195361E-18</v>
      </c>
      <c r="BZ6">
        <f>VLOOKUP($BU6,[5]Fluo_bereinigt!$C:$S,6,FALSE)</f>
        <v>8.2503325120185905E-2</v>
      </c>
      <c r="CA6">
        <f>VLOOKUP($BU6,[5]Fluo_bereinigt!$C:$S,7,FALSE)</f>
        <v>7.3665609169069099E-2</v>
      </c>
      <c r="CB6">
        <f>VLOOKUP($BU6,[5]Fluo_bereinigt!$C:$S,8,FALSE)</f>
        <v>1.9068073747554699</v>
      </c>
      <c r="CC6">
        <f>VLOOKUP($BU6,[5]Fluo_bereinigt!$C:$S,9,FALSE)</f>
        <v>0</v>
      </c>
      <c r="CD6">
        <f>VLOOKUP($BU6,[5]Fluo_bereinigt!$C:$S,10,FALSE)</f>
        <v>90.162653427095407</v>
      </c>
      <c r="CE6">
        <f>VLOOKUP($BU6,[5]Fluo_bereinigt!$C:$S,11,FALSE)</f>
        <v>51.893689181534398</v>
      </c>
      <c r="CF6">
        <f>VLOOKUP($BU6,[5]Fluo_bereinigt!$C:$S,12,FALSE)</f>
        <v>3.9938368926472698</v>
      </c>
      <c r="CG6">
        <f>VLOOKUP($BU6,[5]Fluo_bereinigt!$C:$S,13,FALSE)</f>
        <v>72.484848484848399</v>
      </c>
      <c r="CH6">
        <f>VLOOKUP($BU6,[5]Fluo_bereinigt!$C:$S,14,FALSE)</f>
        <v>1.4092208354752099E-2</v>
      </c>
      <c r="CI6">
        <f>VLOOKUP($BU6,[5]Fluo_bereinigt!$C:$S,15,FALSE)</f>
        <v>1.08680571721286E-2</v>
      </c>
      <c r="CJ6">
        <f>VLOOKUP($BU6,[5]Fluo_bereinigt!$C:$S,16,FALSE)</f>
        <v>1.32992366530194E-2</v>
      </c>
      <c r="CK6">
        <f>VLOOKUP($BU6,[5]Fluo_bereinigt!$C:$S,17,FALSE)</f>
        <v>1.2966630678841</v>
      </c>
      <c r="CL6" s="28" t="s">
        <v>89</v>
      </c>
      <c r="CM6">
        <f>VLOOKUP(CL6, [2]Tabelle1!$E:$M, 2, FALSE)</f>
        <v>0.71867497246678502</v>
      </c>
      <c r="CN6">
        <f>VLOOKUP(CL6, [2]Tabelle1!$E:$M, 3, FALSE)</f>
        <v>0.54201816097139799</v>
      </c>
      <c r="CO6">
        <f>VLOOKUP(CL6, [2]Tabelle1!$E:$M, 4, FALSE)</f>
        <v>0.71903296785686499</v>
      </c>
      <c r="CP6">
        <f>VLOOKUP(CL6, [2]Tabelle1!$E:$M, 5, FALSE)</f>
        <v>0.27465447668201598</v>
      </c>
      <c r="CQ6">
        <f>VLOOKUP(CL6, [2]Tabelle1!$E:$M, 6, FALSE)</f>
        <v>4.9519978074790402E-2</v>
      </c>
      <c r="CR6" s="63">
        <f>VLOOKUP(CL6, [2]Tabelle1!$E:$O, 7, FALSE)</f>
        <v>0.31193836495198524</v>
      </c>
      <c r="CS6" s="63">
        <f>VLOOKUP(CL6, [2]Tabelle1!$E:$O, 8, FALSE)</f>
        <v>0.23526109212814422</v>
      </c>
      <c r="CT6" s="63">
        <f>VLOOKUP(CL6, [2]Tabelle1!$E:$O, 9, FALSE)</f>
        <v>0.31209375160230723</v>
      </c>
      <c r="CU6" s="63">
        <f>VLOOKUP(CL6, [2]Tabelle1!$E:$O, 10, FALSE)</f>
        <v>0.11921281756738908</v>
      </c>
      <c r="CV6" s="63">
        <f>VLOOKUP(CL6, [2]Tabelle1!$E:$O, 11, FALSE)</f>
        <v>2.1493973750174245E-2</v>
      </c>
      <c r="CW6" s="19" t="s">
        <v>278</v>
      </c>
      <c r="CX6">
        <f>VLOOKUP(CW6, [2]Tabelle1!$E:$M, 2, FALSE)</f>
        <v>1.22856422600947</v>
      </c>
      <c r="CY6">
        <f>VLOOKUP(CW6, [2]Tabelle1!$E:$M, 3, FALSE)</f>
        <v>0.84394859532295596</v>
      </c>
      <c r="CZ6">
        <f>VLOOKUP(CW6, [2]Tabelle1!$E:$M, 4, FALSE)</f>
        <v>0.82040877842356397</v>
      </c>
      <c r="DA6">
        <f>VLOOKUP(CW6, [2]Tabelle1!$E:$M, 5, FALSE)</f>
        <v>0.33198708430219798</v>
      </c>
      <c r="DB6">
        <f>VLOOKUP(CW6, [2]Tabelle1!$E:$M, 6, FALSE)</f>
        <v>3.7798967333586397E-2</v>
      </c>
      <c r="DC6" s="149">
        <f>VLOOKUP(CW6, [2]Tabelle1!$E:$O, 7, FALSE)</f>
        <v>0.37654744380343147</v>
      </c>
      <c r="DD6" s="149">
        <f>VLOOKUP(CW6, [2]Tabelle1!$E:$O, 8, FALSE)</f>
        <v>0.2586650982851475</v>
      </c>
      <c r="DE6" s="149">
        <f>VLOOKUP(CW6, [2]Tabelle1!$E:$O, 9, FALSE)</f>
        <v>0.25145028794522917</v>
      </c>
      <c r="DF6" s="149">
        <f>VLOOKUP(CW6, [2]Tabelle1!$E:$O, 10, FALSE)</f>
        <v>0.10175201696682268</v>
      </c>
      <c r="DG6" s="149">
        <f>VLOOKUP(CW6, [2]Tabelle1!$E:$O, 11, FALSE)</f>
        <v>1.1585152999369245E-2</v>
      </c>
      <c r="DH6" s="17">
        <v>6499</v>
      </c>
      <c r="DI6">
        <v>2024</v>
      </c>
      <c r="DJ6">
        <v>8</v>
      </c>
      <c r="DK6">
        <v>6</v>
      </c>
      <c r="DL6">
        <v>10</v>
      </c>
      <c r="DM6">
        <v>9.8000001907348633</v>
      </c>
      <c r="DN6">
        <v>11.39999961853027</v>
      </c>
      <c r="DO6">
        <v>8.8999996185302734</v>
      </c>
      <c r="DP6">
        <v>7.5999999046325684</v>
      </c>
      <c r="DQ6">
        <v>86</v>
      </c>
      <c r="DR6">
        <v>190</v>
      </c>
      <c r="DS6" t="s">
        <v>230</v>
      </c>
      <c r="DT6">
        <v>1.8999999761581421</v>
      </c>
      <c r="DU6">
        <v>2.2999999523162842</v>
      </c>
      <c r="DV6">
        <v>3.0999999046325679</v>
      </c>
      <c r="DW6">
        <v>997</v>
      </c>
    </row>
    <row r="7" spans="1:128" x14ac:dyDescent="0.35">
      <c r="A7" t="s">
        <v>161</v>
      </c>
      <c r="B7" s="1">
        <v>2</v>
      </c>
      <c r="C7" t="s">
        <v>90</v>
      </c>
      <c r="D7">
        <v>3</v>
      </c>
      <c r="E7" s="1" t="s">
        <v>75</v>
      </c>
      <c r="F7" s="1" t="str">
        <f t="shared" si="0"/>
        <v>B</v>
      </c>
      <c r="G7" s="1" t="s">
        <v>142</v>
      </c>
      <c r="H7" s="6">
        <v>45510</v>
      </c>
      <c r="I7" s="6"/>
      <c r="J7">
        <v>940</v>
      </c>
      <c r="K7">
        <f>VLOOKUP(C7,[2]TOC_240828_Sophi!$C:$I,7,FALSE)</f>
        <v>0.42149999999999999</v>
      </c>
      <c r="M7" s="16" t="str">
        <f t="shared" si="1"/>
        <v>F6_S3_2_BDOC_VM_B</v>
      </c>
      <c r="N7">
        <f>VLOOKUP(M7,[2]TOC_240828_Sophi!$C:$I,7,FALSE)</f>
        <v>0.52890000000000004</v>
      </c>
      <c r="R7" s="6">
        <f>VLOOKUP(C7,[2]TOC_240828_Sophi!$C:$N,12,FALSE)</f>
        <v>45547</v>
      </c>
      <c r="S7" s="6">
        <f>VLOOKUP(M7,[2]TOC_240828_Sophi!$C:$N,12,FALSE)</f>
        <v>45547</v>
      </c>
      <c r="BD7" s="21" t="str">
        <f t="shared" si="2"/>
        <v>F6_S3_2_DOC_VM_B</v>
      </c>
      <c r="BE7">
        <f>VLOOKUP(BD7,[5]Fluo_bereinigt!$C:$S,2,FALSE)</f>
        <v>4.5924975861658597</v>
      </c>
      <c r="BF7">
        <f>VLOOKUP($BD7,[5]Fluo_bereinigt!$C:$S,3,FALSE)</f>
        <v>1.2583685735007699</v>
      </c>
      <c r="BG7">
        <f>VLOOKUP($BD7,[5]Fluo_bereinigt!$C:$S,4,FALSE)</f>
        <v>0.51678808433206302</v>
      </c>
      <c r="BH7">
        <f>VLOOKUP($BD7,[5]Fluo_bereinigt!$C:$S,5,FALSE)</f>
        <v>0.24646669040657801</v>
      </c>
      <c r="BI7">
        <f>VLOOKUP($BD7,[5]Fluo_bereinigt!$C:$S,6,FALSE)</f>
        <v>0.18418500831978701</v>
      </c>
      <c r="BJ7">
        <f>VLOOKUP($BD7,[5]Fluo_bereinigt!$C:$S,7,FALSE)</f>
        <v>0.15687110452318401</v>
      </c>
      <c r="BK7">
        <f>VLOOKUP($BD7,[5]Fluo_bereinigt!$C:$S,8,FALSE)</f>
        <v>1.7716715049845499</v>
      </c>
      <c r="BL7">
        <f>VLOOKUP($BD7,[5]Fluo_bereinigt!$C:$S,9,FALSE)</f>
        <v>3.9737395956114203E-2</v>
      </c>
      <c r="BM7">
        <f>VLOOKUP($BD7,[5]Fluo_bereinigt!$C:$S,10,FALSE)</f>
        <v>154.33241056156399</v>
      </c>
      <c r="BN7">
        <f>VLOOKUP($BD7,[5]Fluo_bereinigt!$C:$S,11,FALSE)</f>
        <v>91.702096032125695</v>
      </c>
      <c r="BO7">
        <f>VLOOKUP($BD7,[5]Fluo_bereinigt!$C:$S,12,FALSE)</f>
        <v>3.6717763056539798</v>
      </c>
      <c r="BP7">
        <f>VLOOKUP($BD7,[5]Fluo_bereinigt!$C:$S,13,FALSE)</f>
        <v>29.0424242424243</v>
      </c>
      <c r="BQ7">
        <f>VLOOKUP($BD7,[5]Fluo_bereinigt!$C:$S,14,FALSE)</f>
        <v>1.3253935578155599E-2</v>
      </c>
      <c r="BR7">
        <f>VLOOKUP($BD7,[5]Fluo_bereinigt!$C:$S,15,FALSE)</f>
        <v>1.0169198156393101E-2</v>
      </c>
      <c r="BS7">
        <f>VLOOKUP($BD7,[5]Fluo_bereinigt!$C:$S,16,FALSE)</f>
        <v>1.23482359487504E-2</v>
      </c>
      <c r="BT7">
        <f>VLOOKUP($BD7,[5]Fluo_bereinigt!$C:$S,17,FALSE)</f>
        <v>1.3033412639150099</v>
      </c>
      <c r="BU7" s="20" t="str">
        <f t="shared" si="3"/>
        <v>F6_S3_2_BDOC_VM_B</v>
      </c>
      <c r="BV7">
        <f>VLOOKUP(BU7,[5]Fluo_bereinigt!$C:$S,2,FALSE)</f>
        <v>7.2546871597751403</v>
      </c>
      <c r="BW7">
        <f>VLOOKUP($BU7,[5]Fluo_bereinigt!$C:$S,3,FALSE)</f>
        <v>0.486055895789402</v>
      </c>
      <c r="BX7">
        <f>VLOOKUP($BU7,[5]Fluo_bereinigt!$C:$S,4,FALSE)</f>
        <v>0.34924886317128301</v>
      </c>
      <c r="BY7">
        <f>VLOOKUP($BU7,[5]Fluo_bereinigt!$C:$S,5,FALSE)</f>
        <v>2.07761405793008E-2</v>
      </c>
      <c r="BZ7">
        <f>VLOOKUP($BU7,[5]Fluo_bereinigt!$C:$S,6,FALSE)</f>
        <v>0.15424473050481399</v>
      </c>
      <c r="CA7">
        <f>VLOOKUP($BU7,[5]Fluo_bereinigt!$C:$S,7,FALSE)</f>
        <v>8.2525112848571794E-2</v>
      </c>
      <c r="CB7">
        <f>VLOOKUP($BU7,[5]Fluo_bereinigt!$C:$S,8,FALSE)</f>
        <v>1.66905344907223</v>
      </c>
      <c r="CC7">
        <f>VLOOKUP($BU7,[5]Fluo_bereinigt!$C:$S,9,FALSE)</f>
        <v>0</v>
      </c>
      <c r="CD7">
        <f>VLOOKUP($BU7,[5]Fluo_bereinigt!$C:$S,10,FALSE)</f>
        <v>99.537464162856907</v>
      </c>
      <c r="CE7">
        <f>VLOOKUP($BU7,[5]Fluo_bereinigt!$C:$S,11,FALSE)</f>
        <v>57.722518874084997</v>
      </c>
      <c r="CF7">
        <f>VLOOKUP($BU7,[5]Fluo_bereinigt!$C:$S,12,FALSE)</f>
        <v>3.9562757201646099</v>
      </c>
      <c r="CG7">
        <f>VLOOKUP($BU7,[5]Fluo_bereinigt!$C:$S,13,FALSE)</f>
        <v>43.564516129032299</v>
      </c>
      <c r="CH7">
        <f>VLOOKUP($BU7,[5]Fluo_bereinigt!$C:$S,14,FALSE)</f>
        <v>1.39186171372106E-2</v>
      </c>
      <c r="CI7">
        <f>VLOOKUP($BU7,[5]Fluo_bereinigt!$C:$S,15,FALSE)</f>
        <v>1.08384982174501E-2</v>
      </c>
      <c r="CJ7">
        <f>VLOOKUP($BU7,[5]Fluo_bereinigt!$C:$S,16,FALSE)</f>
        <v>1.3250378097200999E-2</v>
      </c>
      <c r="CK7">
        <f>VLOOKUP($BU7,[5]Fluo_bereinigt!$C:$S,17,FALSE)</f>
        <v>1.28418318275879</v>
      </c>
      <c r="CL7" s="28" t="s">
        <v>90</v>
      </c>
      <c r="CM7">
        <f>VLOOKUP(CL7, [2]Tabelle1!$E:$M, 2, FALSE)</f>
        <v>2.40345639462373</v>
      </c>
      <c r="CN7">
        <f>VLOOKUP(CL7, [2]Tabelle1!$E:$M, 3, FALSE)</f>
        <v>1.5775110873643301</v>
      </c>
      <c r="CO7">
        <f>VLOOKUP(CL7, [2]Tabelle1!$E:$M, 4, FALSE)</f>
        <v>3.3985402284878599</v>
      </c>
      <c r="CP7">
        <f>VLOOKUP(CL7, [2]Tabelle1!$E:$M, 5, FALSE)</f>
        <v>0.62571662449488297</v>
      </c>
      <c r="CQ7">
        <f>VLOOKUP(CL7, [2]Tabelle1!$E:$M, 6, FALSE)</f>
        <v>0.13183915162774401</v>
      </c>
      <c r="CR7" s="63">
        <f>VLOOKUP(CL7, [2]Tabelle1!$E:$O, 7, FALSE)</f>
        <v>0.29537146890670529</v>
      </c>
      <c r="CS7" s="63">
        <f>VLOOKUP(CL7, [2]Tabelle1!$E:$O, 8, FALSE)</f>
        <v>0.19386736873350371</v>
      </c>
      <c r="CT7" s="63">
        <f>VLOOKUP(CL7, [2]Tabelle1!$E:$O, 9, FALSE)</f>
        <v>0.41766175649054893</v>
      </c>
      <c r="CU7" s="63">
        <f>VLOOKUP(CL7, [2]Tabelle1!$E:$O, 10, FALSE)</f>
        <v>7.6897104898519697E-2</v>
      </c>
      <c r="CV7" s="63">
        <f>VLOOKUP(CL7, [2]Tabelle1!$E:$O, 11, FALSE)</f>
        <v>1.6202300970722224E-2</v>
      </c>
      <c r="CW7" s="19" t="s">
        <v>279</v>
      </c>
      <c r="CX7">
        <f>VLOOKUP(CW7, [2]Tabelle1!$E:$M, 2, FALSE)</f>
        <v>1.3431932824997601</v>
      </c>
      <c r="CY7">
        <f>VLOOKUP(CW7, [2]Tabelle1!$E:$M, 3, FALSE)</f>
        <v>1.0017406336422101</v>
      </c>
      <c r="CZ7">
        <f>VLOOKUP(CW7, [2]Tabelle1!$E:$M, 4, FALSE)</f>
        <v>1.08568084117037</v>
      </c>
      <c r="DA7">
        <f>VLOOKUP(CW7, [2]Tabelle1!$E:$M, 5, FALSE)</f>
        <v>0.38259957962655899</v>
      </c>
      <c r="DB7">
        <f>VLOOKUP(CW7, [2]Tabelle1!$E:$M, 6, FALSE)</f>
        <v>0.29461952728298102</v>
      </c>
      <c r="DC7" s="149">
        <f>VLOOKUP(CW7, [2]Tabelle1!$E:$O, 7, FALSE)</f>
        <v>0.32698335105482468</v>
      </c>
      <c r="DD7" s="149">
        <f>VLOOKUP(CW7, [2]Tabelle1!$E:$O, 8, FALSE)</f>
        <v>0.24386103887187346</v>
      </c>
      <c r="DE7" s="149">
        <f>VLOOKUP(CW7, [2]Tabelle1!$E:$O, 9, FALSE)</f>
        <v>0.26429521666549272</v>
      </c>
      <c r="DF7" s="149">
        <f>VLOOKUP(CW7, [2]Tabelle1!$E:$O, 10, FALSE)</f>
        <v>9.3139010065352856E-2</v>
      </c>
      <c r="DG7" s="149">
        <f>VLOOKUP(CW7, [2]Tabelle1!$E:$O, 11, FALSE)</f>
        <v>7.1721383342456299E-2</v>
      </c>
      <c r="DH7" s="17">
        <v>6499</v>
      </c>
      <c r="DI7">
        <v>2024</v>
      </c>
      <c r="DJ7">
        <v>8</v>
      </c>
      <c r="DK7">
        <v>6</v>
      </c>
      <c r="DL7">
        <v>10</v>
      </c>
      <c r="DM7">
        <v>9.8000001907348633</v>
      </c>
      <c r="DN7">
        <v>11.39999961853027</v>
      </c>
      <c r="DO7">
        <v>8.8999996185302734</v>
      </c>
      <c r="DP7">
        <v>7.5999999046325684</v>
      </c>
      <c r="DQ7">
        <v>86</v>
      </c>
      <c r="DR7">
        <v>190</v>
      </c>
      <c r="DS7" t="s">
        <v>230</v>
      </c>
      <c r="DT7">
        <v>1.8999999761581421</v>
      </c>
      <c r="DU7">
        <v>2.2999999523162842</v>
      </c>
      <c r="DV7">
        <v>3.0999999046325679</v>
      </c>
      <c r="DW7">
        <v>997</v>
      </c>
    </row>
    <row r="8" spans="1:128" x14ac:dyDescent="0.35">
      <c r="A8" t="s">
        <v>161</v>
      </c>
      <c r="B8" s="1">
        <v>2</v>
      </c>
      <c r="C8" t="s">
        <v>91</v>
      </c>
      <c r="D8">
        <v>4</v>
      </c>
      <c r="E8" s="1" t="s">
        <v>75</v>
      </c>
      <c r="F8" s="1" t="str">
        <f t="shared" si="0"/>
        <v>A</v>
      </c>
      <c r="G8" s="1" t="s">
        <v>142</v>
      </c>
      <c r="H8" s="6">
        <v>45510</v>
      </c>
      <c r="I8" s="6"/>
      <c r="J8">
        <v>1270</v>
      </c>
      <c r="K8">
        <f>VLOOKUP(C8,[2]TOC_240828_Sophi!$C:$I,7,FALSE)</f>
        <v>0.6734</v>
      </c>
      <c r="L8">
        <f t="shared" si="8"/>
        <v>0.42170000000000002</v>
      </c>
      <c r="M8" s="16" t="str">
        <f t="shared" si="1"/>
        <v>F6_S4_2_BDOC_VM_A</v>
      </c>
      <c r="N8">
        <f>VLOOKUP(M8,[2]TOC_240828_Sophi!$C:$I,7,FALSE)</f>
        <v>0.27079999999999999</v>
      </c>
      <c r="O8">
        <f t="shared" si="9"/>
        <v>0.23949999999999999</v>
      </c>
      <c r="P8">
        <f>L8-O8</f>
        <v>0.18220000000000003</v>
      </c>
      <c r="Q8">
        <f>100-((1-(P8/L8))*100)</f>
        <v>43.206070666350492</v>
      </c>
      <c r="R8" s="6">
        <f>VLOOKUP(C8,[2]TOC_240828_Sophi!$C:$N,12,FALSE)</f>
        <v>45547</v>
      </c>
      <c r="S8" s="6">
        <f>VLOOKUP(M8,[2]TOC_240828_Sophi!$C:$N,12,FALSE)</f>
        <v>45547</v>
      </c>
      <c r="BD8" s="21" t="str">
        <f t="shared" si="2"/>
        <v>F6_S4_2_DOC_VM_A</v>
      </c>
      <c r="BE8">
        <f>VLOOKUP(BD8,[5]Fluo_bereinigt!$C:$S,2,FALSE)</f>
        <v>3.6472731646677898</v>
      </c>
      <c r="BF8">
        <f>VLOOKUP($BD8,[5]Fluo_bereinigt!$C:$S,3,FALSE)</f>
        <v>1.2710674967556801</v>
      </c>
      <c r="BG8">
        <f>VLOOKUP($BD8,[5]Fluo_bereinigt!$C:$S,4,FALSE)</f>
        <v>0.62847263109915696</v>
      </c>
      <c r="BH8">
        <f>VLOOKUP($BD8,[5]Fluo_bereinigt!$C:$S,5,FALSE)</f>
        <v>0.28158085957329598</v>
      </c>
      <c r="BI8">
        <f>VLOOKUP($BD8,[5]Fluo_bereinigt!$C:$S,6,FALSE)</f>
        <v>0.204999655625073</v>
      </c>
      <c r="BJ8">
        <f>VLOOKUP($BD8,[5]Fluo_bereinigt!$C:$S,7,FALSE)</f>
        <v>0.15637608809592499</v>
      </c>
      <c r="BK8">
        <f>VLOOKUP($BD8,[5]Fluo_bereinigt!$C:$S,8,FALSE)</f>
        <v>2.1109449022731002</v>
      </c>
      <c r="BL8">
        <f>VLOOKUP($BD8,[5]Fluo_bereinigt!$C:$S,9,FALSE)</f>
        <v>3.2045609033772397E-2</v>
      </c>
      <c r="BM8">
        <f>VLOOKUP($BD8,[5]Fluo_bereinigt!$C:$S,10,FALSE)</f>
        <v>156.72271318191</v>
      </c>
      <c r="BN8">
        <f>VLOOKUP($BD8,[5]Fluo_bereinigt!$C:$S,11,FALSE)</f>
        <v>94.322657161771303</v>
      </c>
      <c r="BO8">
        <f>VLOOKUP($BD8,[5]Fluo_bereinigt!$C:$S,12,FALSE)</f>
        <v>3.5134938884182501</v>
      </c>
      <c r="BP8">
        <f>VLOOKUP($BD8,[5]Fluo_bereinigt!$C:$S,13,FALSE)</f>
        <v>26.651006711409298</v>
      </c>
      <c r="BQ8">
        <f>VLOOKUP($BD8,[5]Fluo_bereinigt!$C:$S,14,FALSE)</f>
        <v>1.29607511234114E-2</v>
      </c>
      <c r="BR8">
        <f>VLOOKUP($BD8,[5]Fluo_bereinigt!$C:$S,15,FALSE)</f>
        <v>9.7574810234546498E-3</v>
      </c>
      <c r="BS8">
        <f>VLOOKUP($BD8,[5]Fluo_bereinigt!$C:$S,16,FALSE)</f>
        <v>1.17933804720406E-2</v>
      </c>
      <c r="BT8">
        <f>VLOOKUP($BD8,[5]Fluo_bereinigt!$C:$S,17,FALSE)</f>
        <v>1.32828863230755</v>
      </c>
      <c r="BU8" s="20" t="str">
        <f t="shared" si="3"/>
        <v>F6_S4_2_BDOC_VM_A</v>
      </c>
      <c r="BV8">
        <f>VLOOKUP(BU8,[5]Fluo_bereinigt!$C:$S,2,FALSE)</f>
        <v>2.9031021563053798</v>
      </c>
      <c r="BW8">
        <f>VLOOKUP($BU8,[5]Fluo_bereinigt!$C:$S,3,FALSE)</f>
        <v>0.63502951853746503</v>
      </c>
      <c r="BX8">
        <f>VLOOKUP($BU8,[5]Fluo_bereinigt!$C:$S,4,FALSE)</f>
        <v>0.29622181913293799</v>
      </c>
      <c r="BY8">
        <f>VLOOKUP($BU8,[5]Fluo_bereinigt!$C:$S,5,FALSE)</f>
        <v>4.0899986403815099E-2</v>
      </c>
      <c r="BZ8">
        <f>VLOOKUP($BU8,[5]Fluo_bereinigt!$C:$S,6,FALSE)</f>
        <v>0.13163217189219301</v>
      </c>
      <c r="CA8">
        <f>VLOOKUP($BU8,[5]Fluo_bereinigt!$C:$S,7,FALSE)</f>
        <v>9.8889499879291506E-2</v>
      </c>
      <c r="CB8">
        <f>VLOOKUP($BU8,[5]Fluo_bereinigt!$C:$S,8,FALSE)</f>
        <v>2.8355415982913899</v>
      </c>
      <c r="CC8">
        <f>VLOOKUP($BU8,[5]Fluo_bereinigt!$C:$S,9,FALSE)</f>
        <v>3.7401965993471599E-3</v>
      </c>
      <c r="CD8">
        <f>VLOOKUP($BU8,[5]Fluo_bereinigt!$C:$S,10,FALSE)</f>
        <v>122.369240063531</v>
      </c>
      <c r="CE8">
        <f>VLOOKUP($BU8,[5]Fluo_bereinigt!$C:$S,11,FALSE)</f>
        <v>72.449195247419794</v>
      </c>
      <c r="CF8">
        <f>VLOOKUP($BU8,[5]Fluo_bereinigt!$C:$S,12,FALSE)</f>
        <v>3.7238320520402102</v>
      </c>
      <c r="CG8">
        <f>VLOOKUP($BU8,[5]Fluo_bereinigt!$C:$S,13,FALSE)</f>
        <v>50.383561643835698</v>
      </c>
      <c r="CH8">
        <f>VLOOKUP($BU8,[5]Fluo_bereinigt!$C:$S,14,FALSE)</f>
        <v>1.34200647274729E-2</v>
      </c>
      <c r="CI8">
        <f>VLOOKUP($BU8,[5]Fluo_bereinigt!$C:$S,15,FALSE)</f>
        <v>1.03525986203788E-2</v>
      </c>
      <c r="CJ8">
        <f>VLOOKUP($BU8,[5]Fluo_bereinigt!$C:$S,16,FALSE)</f>
        <v>1.2538449963704099E-2</v>
      </c>
      <c r="CK8">
        <f>VLOOKUP($BU8,[5]Fluo_bereinigt!$C:$S,17,FALSE)</f>
        <v>1.2962991437778699</v>
      </c>
      <c r="CL8" s="28" t="s">
        <v>91</v>
      </c>
      <c r="CM8">
        <f>VLOOKUP(CL8, [2]Tabelle1!$E:$M, 2, FALSE)</f>
        <v>2.3535169950286199</v>
      </c>
      <c r="CN8">
        <f>VLOOKUP(CL8, [2]Tabelle1!$E:$M, 3, FALSE)</f>
        <v>1.5703370237429899</v>
      </c>
      <c r="CO8">
        <f>VLOOKUP(CL8, [2]Tabelle1!$E:$M, 4, FALSE)</f>
        <v>3.1046534908495</v>
      </c>
      <c r="CP8">
        <f>VLOOKUP(CL8, [2]Tabelle1!$E:$M, 5, FALSE)</f>
        <v>0.66156444848510298</v>
      </c>
      <c r="CQ8">
        <f>VLOOKUP(CL8, [2]Tabelle1!$E:$M, 6, FALSE)</f>
        <v>0.25099566729044298</v>
      </c>
      <c r="CR8" s="63">
        <f>VLOOKUP(CL8, [2]Tabelle1!$E:$O, 7, FALSE)</f>
        <v>0.29637286899581872</v>
      </c>
      <c r="CS8" s="63">
        <f>VLOOKUP(CL8, [2]Tabelle1!$E:$O, 8, FALSE)</f>
        <v>0.19774885416172891</v>
      </c>
      <c r="CT8" s="63">
        <f>VLOOKUP(CL8, [2]Tabelle1!$E:$O, 9, FALSE)</f>
        <v>0.39096172420448605</v>
      </c>
      <c r="CU8" s="63">
        <f>VLOOKUP(CL8, [2]Tabelle1!$E:$O, 10, FALSE)</f>
        <v>8.3309257607796533E-2</v>
      </c>
      <c r="CV8" s="63">
        <f>VLOOKUP(CL8, [2]Tabelle1!$E:$O, 11, FALSE)</f>
        <v>3.1607295030169923E-2</v>
      </c>
      <c r="CW8" s="19" t="s">
        <v>280</v>
      </c>
      <c r="CX8">
        <f>VLOOKUP(CW8, [2]Tabelle1!$E:$M, 2, FALSE)</f>
        <v>1.8096708063034801</v>
      </c>
      <c r="CY8">
        <f>VLOOKUP(CW8, [2]Tabelle1!$E:$M, 3, FALSE)</f>
        <v>1.26832845969685</v>
      </c>
      <c r="CZ8">
        <f>VLOOKUP(CW8, [2]Tabelle1!$E:$M, 4, FALSE)</f>
        <v>1.5024037139134101</v>
      </c>
      <c r="DA8">
        <f>VLOOKUP(CW8, [2]Tabelle1!$E:$M, 5, FALSE)</f>
        <v>0.49314230949848697</v>
      </c>
      <c r="DB8">
        <f>VLOOKUP(CW8, [2]Tabelle1!$E:$M, 6, FALSE)</f>
        <v>1.7798817261938601E-2</v>
      </c>
      <c r="DC8" s="149">
        <f>VLOOKUP(CW8, [2]Tabelle1!$E:$O, 7, FALSE)</f>
        <v>0.35544067900089676</v>
      </c>
      <c r="DD8" s="149">
        <f>VLOOKUP(CW8, [2]Tabelle1!$E:$O, 8, FALSE)</f>
        <v>0.24911466071095395</v>
      </c>
      <c r="DE8" s="149">
        <f>VLOOKUP(CW8, [2]Tabelle1!$E:$O, 9, FALSE)</f>
        <v>0.29508979994966977</v>
      </c>
      <c r="DF8" s="149">
        <f>VLOOKUP(CW8, [2]Tabelle1!$E:$O, 10, FALSE)</f>
        <v>9.6858962813382452E-2</v>
      </c>
      <c r="DG8" s="149">
        <f>VLOOKUP(CW8, [2]Tabelle1!$E:$O, 11, FALSE)</f>
        <v>3.4958975250968401E-3</v>
      </c>
      <c r="DH8" s="17">
        <v>6499</v>
      </c>
      <c r="DI8">
        <v>2024</v>
      </c>
      <c r="DJ8">
        <v>8</v>
      </c>
      <c r="DK8">
        <v>6</v>
      </c>
      <c r="DL8">
        <v>11</v>
      </c>
      <c r="DM8">
        <v>11.60000038146973</v>
      </c>
      <c r="DN8">
        <v>11.69999980926514</v>
      </c>
      <c r="DO8">
        <v>9.8000001907348633</v>
      </c>
      <c r="DP8">
        <v>9.1999998092651367</v>
      </c>
      <c r="DQ8">
        <v>85</v>
      </c>
      <c r="DR8">
        <v>305</v>
      </c>
      <c r="DS8" t="s">
        <v>229</v>
      </c>
      <c r="DT8">
        <v>2.2000000476837158</v>
      </c>
      <c r="DU8">
        <v>3.4000000953674321</v>
      </c>
      <c r="DV8">
        <v>4.8000001907348633</v>
      </c>
      <c r="DW8">
        <v>996.79998779296875</v>
      </c>
    </row>
    <row r="9" spans="1:128" x14ac:dyDescent="0.35">
      <c r="A9" t="s">
        <v>161</v>
      </c>
      <c r="B9" s="1">
        <v>2</v>
      </c>
      <c r="C9" t="s">
        <v>92</v>
      </c>
      <c r="D9">
        <v>4</v>
      </c>
      <c r="E9" s="1" t="s">
        <v>75</v>
      </c>
      <c r="F9" s="1" t="str">
        <f t="shared" si="0"/>
        <v>B</v>
      </c>
      <c r="G9" s="1" t="s">
        <v>142</v>
      </c>
      <c r="H9" s="6">
        <v>45510</v>
      </c>
      <c r="I9" s="6"/>
      <c r="J9">
        <v>1270</v>
      </c>
      <c r="K9">
        <f>VLOOKUP(C9,[2]TOC_240828_Sophi!$C:$I,7,FALSE)</f>
        <v>0.17</v>
      </c>
      <c r="M9" s="16" t="str">
        <f t="shared" si="1"/>
        <v>F6_S4_2_BDOC_VM_B</v>
      </c>
      <c r="N9">
        <f>VLOOKUP(M9,[2]TOC_240828_Sophi!$C:$I,7,FALSE)</f>
        <v>0.2082</v>
      </c>
      <c r="R9" s="6">
        <f>VLOOKUP(C9,[2]TOC_240828_Sophi!$C:$N,12,FALSE)</f>
        <v>45547</v>
      </c>
      <c r="S9" s="6">
        <f>VLOOKUP(M9,[2]TOC_240828_Sophi!$C:$N,12,FALSE)</f>
        <v>45547</v>
      </c>
      <c r="BD9" s="21" t="str">
        <f t="shared" si="2"/>
        <v>F6_S4_2_DOC_VM_B</v>
      </c>
      <c r="BE9">
        <f>VLOOKUP(BD9,[5]Fluo_bereinigt!$C:$S,2,FALSE)</f>
        <v>3.1360270856281902</v>
      </c>
      <c r="BF9">
        <f>VLOOKUP($BD9,[5]Fluo_bereinigt!$C:$S,3,FALSE)</f>
        <v>0.86029901845097401</v>
      </c>
      <c r="BG9">
        <f>VLOOKUP($BD9,[5]Fluo_bereinigt!$C:$S,4,FALSE)</f>
        <v>0.258400321234944</v>
      </c>
      <c r="BH9">
        <f>VLOOKUP($BD9,[5]Fluo_bereinigt!$C:$S,5,FALSE)</f>
        <v>9.4867088930612894E-2</v>
      </c>
      <c r="BI9">
        <f>VLOOKUP($BD9,[5]Fluo_bereinigt!$C:$S,6,FALSE)</f>
        <v>0.109371548839249</v>
      </c>
      <c r="BJ9">
        <f>VLOOKUP($BD9,[5]Fluo_bereinigt!$C:$S,7,FALSE)</f>
        <v>0.107518329401472</v>
      </c>
      <c r="BK9">
        <f>VLOOKUP($BD9,[5]Fluo_bereinigt!$C:$S,8,FALSE)</f>
        <v>1.25247785518192</v>
      </c>
      <c r="BL9">
        <f>VLOOKUP($BD9,[5]Fluo_bereinigt!$C:$S,9,FALSE)</f>
        <v>6.8633148692041502E-3</v>
      </c>
      <c r="BM9">
        <f>VLOOKUP($BD9,[5]Fluo_bereinigt!$C:$S,10,FALSE)</f>
        <v>135.05758039502001</v>
      </c>
      <c r="BN9">
        <f>VLOOKUP($BD9,[5]Fluo_bereinigt!$C:$S,11,FALSE)</f>
        <v>78.598193914805805</v>
      </c>
      <c r="BO9">
        <f>VLOOKUP($BD9,[5]Fluo_bereinigt!$C:$S,12,FALSE)</f>
        <v>3.8861786091604</v>
      </c>
      <c r="BP9">
        <f>VLOOKUP($BD9,[5]Fluo_bereinigt!$C:$S,13,FALSE)</f>
        <v>35.569230769230799</v>
      </c>
      <c r="BQ9">
        <f>VLOOKUP($BD9,[5]Fluo_bereinigt!$C:$S,14,FALSE)</f>
        <v>1.3848881957457201E-2</v>
      </c>
      <c r="BR9">
        <f>VLOOKUP($BD9,[5]Fluo_bereinigt!$C:$S,15,FALSE)</f>
        <v>1.0505013713616699E-2</v>
      </c>
      <c r="BS9">
        <f>VLOOKUP($BD9,[5]Fluo_bereinigt!$C:$S,16,FALSE)</f>
        <v>1.3182715303481401E-2</v>
      </c>
      <c r="BT9">
        <f>VLOOKUP($BD9,[5]Fluo_bereinigt!$C:$S,17,FALSE)</f>
        <v>1.31831164956084</v>
      </c>
      <c r="BU9" s="20" t="str">
        <f t="shared" si="3"/>
        <v>F6_S4_2_BDOC_VM_B</v>
      </c>
      <c r="BV9">
        <f>VLOOKUP(BU9,[5]Fluo_bereinigt!$C:$S,2,FALSE)</f>
        <v>6.4536532267922198</v>
      </c>
      <c r="BW9">
        <f>VLOOKUP($BU9,[5]Fluo_bereinigt!$C:$S,3,FALSE)</f>
        <v>0.62404827449717004</v>
      </c>
      <c r="BX9">
        <f>VLOOKUP($BU9,[5]Fluo_bereinigt!$C:$S,4,FALSE)</f>
        <v>0.12610934081868699</v>
      </c>
      <c r="BY9">
        <f>VLOOKUP($BU9,[5]Fluo_bereinigt!$C:$S,5,FALSE)</f>
        <v>3.7634657760008801E-2</v>
      </c>
      <c r="BZ9">
        <f>VLOOKUP($BU9,[5]Fluo_bereinigt!$C:$S,6,FALSE)</f>
        <v>8.4031036803082798E-2</v>
      </c>
      <c r="CA9">
        <f>VLOOKUP($BU9,[5]Fluo_bereinigt!$C:$S,7,FALSE)</f>
        <v>8.7617393163213805E-2</v>
      </c>
      <c r="CB9">
        <f>VLOOKUP($BU9,[5]Fluo_bereinigt!$C:$S,8,FALSE)</f>
        <v>2.1244096783791901</v>
      </c>
      <c r="CC9">
        <f>VLOOKUP($BU9,[5]Fluo_bereinigt!$C:$S,9,FALSE)</f>
        <v>3.5999882005324098E-3</v>
      </c>
      <c r="CD9">
        <f>VLOOKUP($BU9,[5]Fluo_bereinigt!$C:$S,10,FALSE)</f>
        <v>106.735783751193</v>
      </c>
      <c r="CE9">
        <f>VLOOKUP($BU9,[5]Fluo_bereinigt!$C:$S,11,FALSE)</f>
        <v>61.651167630369599</v>
      </c>
      <c r="CF9">
        <f>VLOOKUP($BU9,[5]Fluo_bereinigt!$C:$S,12,FALSE)</f>
        <v>3.94187529899538</v>
      </c>
      <c r="CG9">
        <f>VLOOKUP($BU9,[5]Fluo_bereinigt!$C:$S,13,FALSE)</f>
        <v>28.907894736842099</v>
      </c>
      <c r="CH9">
        <f>VLOOKUP($BU9,[5]Fluo_bereinigt!$C:$S,14,FALSE)</f>
        <v>1.39939229897435E-2</v>
      </c>
      <c r="CI9">
        <f>VLOOKUP($BU9,[5]Fluo_bereinigt!$C:$S,15,FALSE)</f>
        <v>1.0693625776347899E-2</v>
      </c>
      <c r="CJ9">
        <f>VLOOKUP($BU9,[5]Fluo_bereinigt!$C:$S,16,FALSE)</f>
        <v>1.3161554847315401E-2</v>
      </c>
      <c r="CK9">
        <f>VLOOKUP($BU9,[5]Fluo_bereinigt!$C:$S,17,FALSE)</f>
        <v>1.30862284527434</v>
      </c>
      <c r="CL9" s="28" t="s">
        <v>92</v>
      </c>
      <c r="CM9">
        <f>VLOOKUP(CL9, [2]Tabelle1!$E:$M, 2, FALSE)</f>
        <v>2.0524805176405199</v>
      </c>
      <c r="CN9">
        <f>VLOOKUP(CL9, [2]Tabelle1!$E:$M, 3, FALSE)</f>
        <v>1.29952752398297</v>
      </c>
      <c r="CO9">
        <f>VLOOKUP(CL9, [2]Tabelle1!$E:$M, 4, FALSE)</f>
        <v>1.91562507772157</v>
      </c>
      <c r="CP9">
        <f>VLOOKUP(CL9, [2]Tabelle1!$E:$M, 5, FALSE)</f>
        <v>0.51293855271296196</v>
      </c>
      <c r="CQ9">
        <f>VLOOKUP(CL9, [2]Tabelle1!$E:$M, 6, FALSE)</f>
        <v>0</v>
      </c>
      <c r="CR9" s="63">
        <f>VLOOKUP(CL9, [2]Tabelle1!$E:$O, 7, FALSE)</f>
        <v>0.35506531777155315</v>
      </c>
      <c r="CS9" s="63">
        <f>VLOOKUP(CL9, [2]Tabelle1!$E:$O, 8, FALSE)</f>
        <v>0.22480951672385494</v>
      </c>
      <c r="CT9" s="63">
        <f>VLOOKUP(CL9, [2]Tabelle1!$E:$O, 9, FALSE)</f>
        <v>0.33139024760842756</v>
      </c>
      <c r="CU9" s="63">
        <f>VLOOKUP(CL9, [2]Tabelle1!$E:$O, 10, FALSE)</f>
        <v>8.8734917896164334E-2</v>
      </c>
      <c r="CV9" s="63">
        <f>VLOOKUP(CL9, [2]Tabelle1!$E:$O, 11, FALSE)</f>
        <v>0</v>
      </c>
      <c r="CW9" s="19" t="s">
        <v>281</v>
      </c>
      <c r="CX9">
        <f>VLOOKUP(CW9, [2]Tabelle1!$E:$M, 2, FALSE)</f>
        <v>1.6613837135493399</v>
      </c>
      <c r="CY9">
        <f>VLOOKUP(CW9, [2]Tabelle1!$E:$M, 3, FALSE)</f>
        <v>1.0774029580579201</v>
      </c>
      <c r="CZ9">
        <f>VLOOKUP(CW9, [2]Tabelle1!$E:$M, 4, FALSE)</f>
        <v>1.3142351013306901</v>
      </c>
      <c r="DA9">
        <f>VLOOKUP(CW9, [2]Tabelle1!$E:$M, 5, FALSE)</f>
        <v>0.42174866817630502</v>
      </c>
      <c r="DB9">
        <f>VLOOKUP(CW9, [2]Tabelle1!$E:$M, 6, FALSE)</f>
        <v>0</v>
      </c>
      <c r="DC9" s="149">
        <f>VLOOKUP(CW9, [2]Tabelle1!$E:$O, 7, FALSE)</f>
        <v>0.37127797624756848</v>
      </c>
      <c r="DD9" s="149">
        <f>VLOOKUP(CW9, [2]Tabelle1!$E:$O, 8, FALSE)</f>
        <v>0.24077278873542346</v>
      </c>
      <c r="DE9" s="149">
        <f>VLOOKUP(CW9, [2]Tabelle1!$E:$O, 9, FALSE)</f>
        <v>0.29369888771398844</v>
      </c>
      <c r="DF9" s="149">
        <f>VLOOKUP(CW9, [2]Tabelle1!$E:$O, 10, FALSE)</f>
        <v>9.4250347303019663E-2</v>
      </c>
      <c r="DG9" s="149">
        <f>VLOOKUP(CW9, [2]Tabelle1!$E:$O, 11, FALSE)</f>
        <v>0</v>
      </c>
      <c r="DH9" s="17">
        <v>6499</v>
      </c>
      <c r="DI9">
        <v>2024</v>
      </c>
      <c r="DJ9">
        <v>8</v>
      </c>
      <c r="DK9">
        <v>6</v>
      </c>
      <c r="DL9">
        <v>11</v>
      </c>
      <c r="DM9">
        <v>11.60000038146973</v>
      </c>
      <c r="DN9">
        <v>11.69999980926514</v>
      </c>
      <c r="DO9">
        <v>9.8000001907348633</v>
      </c>
      <c r="DP9">
        <v>9.1999998092651367</v>
      </c>
      <c r="DQ9">
        <v>85</v>
      </c>
      <c r="DR9">
        <v>305</v>
      </c>
      <c r="DS9" t="s">
        <v>229</v>
      </c>
      <c r="DT9">
        <v>2.2000000476837158</v>
      </c>
      <c r="DU9">
        <v>3.4000000953674321</v>
      </c>
      <c r="DV9">
        <v>4.8000001907348633</v>
      </c>
      <c r="DW9">
        <v>996.79998779296875</v>
      </c>
    </row>
    <row r="10" spans="1:128" x14ac:dyDescent="0.35">
      <c r="A10" t="s">
        <v>161</v>
      </c>
      <c r="B10" s="1">
        <v>2</v>
      </c>
      <c r="C10" t="s">
        <v>93</v>
      </c>
      <c r="D10">
        <v>5</v>
      </c>
      <c r="E10" s="1" t="s">
        <v>75</v>
      </c>
      <c r="F10" s="1" t="str">
        <f t="shared" si="0"/>
        <v>A</v>
      </c>
      <c r="G10" s="1" t="s">
        <v>142</v>
      </c>
      <c r="H10" s="6">
        <v>45510</v>
      </c>
      <c r="I10" s="6"/>
      <c r="J10">
        <v>1900</v>
      </c>
      <c r="K10">
        <f>VLOOKUP(C10,[2]TOC_240828_Sophi!$C:$I,7,FALSE)</f>
        <v>0.47439999999999999</v>
      </c>
      <c r="L10">
        <f t="shared" si="8"/>
        <v>0.33150000000000002</v>
      </c>
      <c r="M10" s="16" t="str">
        <f t="shared" si="1"/>
        <v>F6_S5_2_BDOC_VM_A</v>
      </c>
      <c r="N10">
        <f>VLOOKUP(M10,[2]TOC_240828_Sophi!$C:$I,7,FALSE)</f>
        <v>0.35730000000000001</v>
      </c>
      <c r="O10">
        <f t="shared" si="9"/>
        <v>0.25485000000000002</v>
      </c>
      <c r="P10">
        <f>L10-O10</f>
        <v>7.6649999999999996E-2</v>
      </c>
      <c r="Q10">
        <f>100-((1-(P10/L10))*100)</f>
        <v>23.122171945701353</v>
      </c>
      <c r="R10" s="6">
        <f>VLOOKUP(C10,[2]TOC_240828_Sophi!$C:$N,12,FALSE)</f>
        <v>45547</v>
      </c>
      <c r="S10" s="6">
        <f>VLOOKUP(M10,[2]TOC_240828_Sophi!$C:$N,12,FALSE)</f>
        <v>45547</v>
      </c>
      <c r="BD10" s="21" t="str">
        <f t="shared" si="2"/>
        <v>F6_S5_2_DOC_VM_A</v>
      </c>
      <c r="BE10">
        <f>VLOOKUP(BD10,[5]Fluo_bereinigt!$C:$S,2,FALSE)</f>
        <v>2.5417374536402502</v>
      </c>
      <c r="BF10">
        <f>VLOOKUP($BD10,[5]Fluo_bereinigt!$C:$S,3,FALSE)</f>
        <v>0.67394343988965499</v>
      </c>
      <c r="BG10">
        <f>VLOOKUP($BD10,[5]Fluo_bereinigt!$C:$S,4,FALSE)</f>
        <v>0.37081340698085802</v>
      </c>
      <c r="BH10">
        <f>VLOOKUP($BD10,[5]Fluo_bereinigt!$C:$S,5,FALSE)</f>
        <v>9.9127632754289194E-2</v>
      </c>
      <c r="BI10">
        <f>VLOOKUP($BD10,[5]Fluo_bereinigt!$C:$S,6,FALSE)</f>
        <v>0.113437739061098</v>
      </c>
      <c r="BJ10">
        <f>VLOOKUP($BD10,[5]Fluo_bereinigt!$C:$S,7,FALSE)</f>
        <v>9.4126369687529604E-2</v>
      </c>
      <c r="BK10">
        <f>VLOOKUP($BD10,[5]Fluo_bereinigt!$C:$S,8,FALSE)</f>
        <v>1.5056150744338499</v>
      </c>
      <c r="BL10">
        <f>VLOOKUP($BD10,[5]Fluo_bereinigt!$C:$S,9,FALSE)</f>
        <v>6.8686982416238607E-2</v>
      </c>
      <c r="BM10">
        <f>VLOOKUP($BD10,[5]Fluo_bereinigt!$C:$S,10,FALSE)</f>
        <v>105.16564001158901</v>
      </c>
      <c r="BN10">
        <f>VLOOKUP($BD10,[5]Fluo_bereinigt!$C:$S,11,FALSE)</f>
        <v>61.5777042012122</v>
      </c>
      <c r="BO10">
        <f>VLOOKUP($BD10,[5]Fluo_bereinigt!$C:$S,12,FALSE)</f>
        <v>3.8277162385104901</v>
      </c>
      <c r="BP10">
        <f>VLOOKUP($BD10,[5]Fluo_bereinigt!$C:$S,13,FALSE)</f>
        <v>31.4838709677419</v>
      </c>
      <c r="BQ10">
        <f>VLOOKUP($BD10,[5]Fluo_bereinigt!$C:$S,14,FALSE)</f>
        <v>1.36864154363658E-2</v>
      </c>
      <c r="BR10">
        <f>VLOOKUP($BD10,[5]Fluo_bereinigt!$C:$S,15,FALSE)</f>
        <v>1.06230095055459E-2</v>
      </c>
      <c r="BS10">
        <f>VLOOKUP($BD10,[5]Fluo_bereinigt!$C:$S,16,FALSE)</f>
        <v>1.2804990540018799E-2</v>
      </c>
      <c r="BT10">
        <f>VLOOKUP($BD10,[5]Fluo_bereinigt!$C:$S,17,FALSE)</f>
        <v>1.2883745824778401</v>
      </c>
      <c r="BU10" s="20" t="str">
        <f t="shared" si="3"/>
        <v>F6_S5_2_BDOC_VM_A</v>
      </c>
      <c r="BV10">
        <f>VLOOKUP(BU10,[5]Fluo_bereinigt!$C:$S,2,FALSE)</f>
        <v>3.9040943646887398</v>
      </c>
      <c r="BW10">
        <f>VLOOKUP($BU10,[5]Fluo_bereinigt!$C:$S,3,FALSE)</f>
        <v>0.65635385294831405</v>
      </c>
      <c r="BX10">
        <f>VLOOKUP($BU10,[5]Fluo_bereinigt!$C:$S,4,FALSE)</f>
        <v>0.24908580352712301</v>
      </c>
      <c r="BY10">
        <f>VLOOKUP($BU10,[5]Fluo_bereinigt!$C:$S,5,FALSE)</f>
        <v>1.8769964860410899E-2</v>
      </c>
      <c r="BZ10">
        <f>VLOOKUP($BU10,[5]Fluo_bereinigt!$C:$S,6,FALSE)</f>
        <v>0.14363214354915499</v>
      </c>
      <c r="CA10">
        <f>VLOOKUP($BU10,[5]Fluo_bereinigt!$C:$S,7,FALSE)</f>
        <v>0.113810771938859</v>
      </c>
      <c r="CB10">
        <f>VLOOKUP($BU10,[5]Fluo_bereinigt!$C:$S,8,FALSE)</f>
        <v>2.3034768989623302</v>
      </c>
      <c r="CC10">
        <f>VLOOKUP($BU10,[5]Fluo_bereinigt!$C:$S,9,FALSE)</f>
        <v>3.8367133959078199E-16</v>
      </c>
      <c r="CD10">
        <f>VLOOKUP($BU10,[5]Fluo_bereinigt!$C:$S,10,FALSE)</f>
        <v>114.883645573116</v>
      </c>
      <c r="CE10">
        <f>VLOOKUP($BU10,[5]Fluo_bereinigt!$C:$S,11,FALSE)</f>
        <v>67.841832123247897</v>
      </c>
      <c r="CF10">
        <f>VLOOKUP($BU10,[5]Fluo_bereinigt!$C:$S,12,FALSE)</f>
        <v>3.7493221592309598</v>
      </c>
      <c r="CG10">
        <f>VLOOKUP($BU10,[5]Fluo_bereinigt!$C:$S,13,FALSE)</f>
        <v>23.078125</v>
      </c>
      <c r="CH10">
        <f>VLOOKUP($BU10,[5]Fluo_bereinigt!$C:$S,14,FALSE)</f>
        <v>1.34430822626372E-2</v>
      </c>
      <c r="CI10">
        <f>VLOOKUP($BU10,[5]Fluo_bereinigt!$C:$S,15,FALSE)</f>
        <v>1.03117445203539E-2</v>
      </c>
      <c r="CJ10">
        <f>VLOOKUP($BU10,[5]Fluo_bereinigt!$C:$S,16,FALSE)</f>
        <v>1.25623645942462E-2</v>
      </c>
      <c r="CK10">
        <f>VLOOKUP($BU10,[5]Fluo_bereinigt!$C:$S,17,FALSE)</f>
        <v>1.3036671182167601</v>
      </c>
      <c r="CL10" s="28" t="s">
        <v>93</v>
      </c>
      <c r="CM10">
        <f>VLOOKUP(CL10, [2]Tabelle1!$E:$M, 2, FALSE)</f>
        <v>1.3837793771492</v>
      </c>
      <c r="CN10">
        <f>VLOOKUP(CL10, [2]Tabelle1!$E:$M, 3, FALSE)</f>
        <v>0.91218162978797701</v>
      </c>
      <c r="CO10">
        <f>VLOOKUP(CL10, [2]Tabelle1!$E:$M, 4, FALSE)</f>
        <v>1.8345241286995799</v>
      </c>
      <c r="CP10">
        <f>VLOOKUP(CL10, [2]Tabelle1!$E:$M, 5, FALSE)</f>
        <v>0.36561103709103399</v>
      </c>
      <c r="CQ10">
        <f>VLOOKUP(CL10, [2]Tabelle1!$E:$M, 6, FALSE)</f>
        <v>0.10832529332698899</v>
      </c>
      <c r="CR10" s="63">
        <f>VLOOKUP(CL10, [2]Tabelle1!$E:$O, 7, FALSE)</f>
        <v>0.30053273518743878</v>
      </c>
      <c r="CS10" s="63">
        <f>VLOOKUP(CL10, [2]Tabelle1!$E:$O, 8, FALSE)</f>
        <v>0.19810993335707044</v>
      </c>
      <c r="CT10" s="63">
        <f>VLOOKUP(CL10, [2]Tabelle1!$E:$O, 9, FALSE)</f>
        <v>0.39842663019105867</v>
      </c>
      <c r="CU10" s="63">
        <f>VLOOKUP(CL10, [2]Tabelle1!$E:$O, 10, FALSE)</f>
        <v>7.9404337718958121E-2</v>
      </c>
      <c r="CV10" s="63">
        <f>VLOOKUP(CL10, [2]Tabelle1!$E:$O, 11, FALSE)</f>
        <v>2.3526363545473973E-2</v>
      </c>
      <c r="CW10" s="19" t="s">
        <v>282</v>
      </c>
      <c r="CX10">
        <f>VLOOKUP(CW10, [2]Tabelle1!$E:$M, 2, FALSE)</f>
        <v>1.63571766410301</v>
      </c>
      <c r="CY10">
        <f>VLOOKUP(CW10, [2]Tabelle1!$E:$M, 3, FALSE)</f>
        <v>1.1533485115603499</v>
      </c>
      <c r="CZ10">
        <f>VLOOKUP(CW10, [2]Tabelle1!$E:$M, 4, FALSE)</f>
        <v>1.61897305271911</v>
      </c>
      <c r="DA10">
        <f>VLOOKUP(CW10, [2]Tabelle1!$E:$M, 5, FALSE)</f>
        <v>0.46652235340113801</v>
      </c>
      <c r="DB10">
        <f>VLOOKUP(CW10, [2]Tabelle1!$E:$M, 6, FALSE)</f>
        <v>0.10572699998367099</v>
      </c>
      <c r="DC10" s="149">
        <f>VLOOKUP(CW10, [2]Tabelle1!$E:$O, 7, FALSE)</f>
        <v>0.32843832987737587</v>
      </c>
      <c r="DD10" s="149">
        <f>VLOOKUP(CW10, [2]Tabelle1!$E:$O, 8, FALSE)</f>
        <v>0.23158266687250456</v>
      </c>
      <c r="DE10" s="149">
        <f>VLOOKUP(CW10, [2]Tabelle1!$E:$O, 9, FALSE)</f>
        <v>0.32507615294546038</v>
      </c>
      <c r="DF10" s="149">
        <f>VLOOKUP(CW10, [2]Tabelle1!$E:$O, 10, FALSE)</f>
        <v>9.3673759209268626E-2</v>
      </c>
      <c r="DG10" s="149">
        <f>VLOOKUP(CW10, [2]Tabelle1!$E:$O, 11, FALSE)</f>
        <v>2.1229091095390555E-2</v>
      </c>
      <c r="DH10" s="17">
        <v>6499</v>
      </c>
      <c r="DI10">
        <v>2024</v>
      </c>
      <c r="DJ10">
        <v>8</v>
      </c>
      <c r="DK10">
        <v>6</v>
      </c>
      <c r="DL10">
        <v>12</v>
      </c>
      <c r="DM10">
        <v>11.19999980926514</v>
      </c>
      <c r="DN10">
        <v>11.89999961853027</v>
      </c>
      <c r="DO10">
        <v>10.60000038146973</v>
      </c>
      <c r="DP10">
        <v>8.3999996185302734</v>
      </c>
      <c r="DQ10">
        <v>83</v>
      </c>
      <c r="DR10">
        <v>164</v>
      </c>
      <c r="DS10" t="s">
        <v>228</v>
      </c>
      <c r="DT10">
        <v>1</v>
      </c>
      <c r="DU10">
        <v>2.4000000953674321</v>
      </c>
      <c r="DV10">
        <v>4.1999998092651367</v>
      </c>
      <c r="DW10">
        <v>997</v>
      </c>
    </row>
    <row r="11" spans="1:128" x14ac:dyDescent="0.35">
      <c r="A11" t="s">
        <v>161</v>
      </c>
      <c r="B11" s="1">
        <v>2</v>
      </c>
      <c r="C11" t="s">
        <v>94</v>
      </c>
      <c r="D11">
        <v>5</v>
      </c>
      <c r="E11" s="1" t="s">
        <v>75</v>
      </c>
      <c r="F11" s="1" t="str">
        <f t="shared" si="0"/>
        <v>B</v>
      </c>
      <c r="G11" s="1" t="s">
        <v>142</v>
      </c>
      <c r="H11" s="6">
        <v>45510</v>
      </c>
      <c r="I11" s="6"/>
      <c r="J11">
        <v>1900</v>
      </c>
      <c r="K11">
        <f>VLOOKUP(C11,[2]TOC_240828_Sophi!$C:$I,7,FALSE)</f>
        <v>0.18859999999999999</v>
      </c>
      <c r="M11" s="16" t="str">
        <f t="shared" si="1"/>
        <v>F6_S5_2_BDOC_VM_B</v>
      </c>
      <c r="N11">
        <f>VLOOKUP(M11,[2]TOC_240828_Sophi!$C:$I,7,FALSE)</f>
        <v>0.15240000000000001</v>
      </c>
      <c r="R11" s="6">
        <f>VLOOKUP(C11,[2]TOC_240828_Sophi!$C:$N,12,FALSE)</f>
        <v>45547</v>
      </c>
      <c r="S11" s="6">
        <f>VLOOKUP(M11,[2]TOC_240828_Sophi!$C:$N,12,FALSE)</f>
        <v>45547</v>
      </c>
      <c r="BD11" s="21" t="str">
        <f t="shared" si="2"/>
        <v>F6_S5_2_DOC_VM_B</v>
      </c>
      <c r="BE11">
        <f>VLOOKUP(BD11,[5]Fluo_bereinigt!$C:$S,2,FALSE)</f>
        <v>2.06638972139225</v>
      </c>
      <c r="BF11">
        <f>VLOOKUP($BD11,[5]Fluo_bereinigt!$C:$S,3,FALSE)</f>
        <v>1.0403178043157499</v>
      </c>
      <c r="BG11">
        <f>VLOOKUP($BD11,[5]Fluo_bereinigt!$C:$S,4,FALSE)</f>
        <v>0.31580864028109101</v>
      </c>
      <c r="BH11">
        <f>VLOOKUP($BD11,[5]Fluo_bereinigt!$C:$S,5,FALSE)</f>
        <v>0.22640642591545701</v>
      </c>
      <c r="BI11">
        <f>VLOOKUP($BD11,[5]Fluo_bereinigt!$C:$S,6,FALSE)</f>
        <v>0.13501449261841</v>
      </c>
      <c r="BJ11">
        <f>VLOOKUP($BD11,[5]Fluo_bereinigt!$C:$S,7,FALSE)</f>
        <v>0.131108932925002</v>
      </c>
      <c r="BK11">
        <f>VLOOKUP($BD11,[5]Fluo_bereinigt!$C:$S,8,FALSE)</f>
        <v>1.88517837364643</v>
      </c>
      <c r="BL11">
        <f>VLOOKUP($BD11,[5]Fluo_bereinigt!$C:$S,9,FALSE)</f>
        <v>3.32361495877865E-2</v>
      </c>
      <c r="BM11">
        <f>VLOOKUP($BD11,[5]Fluo_bereinigt!$C:$S,10,FALSE)</f>
        <v>146.659319856434</v>
      </c>
      <c r="BN11">
        <f>VLOOKUP($BD11,[5]Fluo_bereinigt!$C:$S,11,FALSE)</f>
        <v>86.4006679727799</v>
      </c>
      <c r="BO11">
        <f>VLOOKUP($BD11,[5]Fluo_bereinigt!$C:$S,12,FALSE)</f>
        <v>3.7432536622976098</v>
      </c>
      <c r="BP11">
        <f>VLOOKUP($BD11,[5]Fluo_bereinigt!$C:$S,13,FALSE)</f>
        <v>32.5</v>
      </c>
      <c r="BQ11">
        <f>VLOOKUP($BD11,[5]Fluo_bereinigt!$C:$S,14,FALSE)</f>
        <v>1.35094601647162E-2</v>
      </c>
      <c r="BR11">
        <f>VLOOKUP($BD11,[5]Fluo_bereinigt!$C:$S,15,FALSE)</f>
        <v>1.0285179552796101E-2</v>
      </c>
      <c r="BS11">
        <f>VLOOKUP($BD11,[5]Fluo_bereinigt!$C:$S,16,FALSE)</f>
        <v>1.25399589869701E-2</v>
      </c>
      <c r="BT11">
        <f>VLOOKUP($BD11,[5]Fluo_bereinigt!$C:$S,17,FALSE)</f>
        <v>1.3134880237500099</v>
      </c>
      <c r="BU11" s="20" t="str">
        <f t="shared" si="3"/>
        <v>F6_S5_2_BDOC_VM_B</v>
      </c>
      <c r="BV11">
        <f>VLOOKUP(BU11,[5]Fluo_bereinigt!$C:$S,2,FALSE)</f>
        <v>4.9168303446480497</v>
      </c>
      <c r="BW11">
        <f>VLOOKUP($BU11,[5]Fluo_bereinigt!$C:$S,3,FALSE)</f>
        <v>0.79922295950223099</v>
      </c>
      <c r="BX11">
        <f>VLOOKUP($BU11,[5]Fluo_bereinigt!$C:$S,4,FALSE)</f>
        <v>0.101030703181721</v>
      </c>
      <c r="BY11">
        <f>VLOOKUP($BU11,[5]Fluo_bereinigt!$C:$S,5,FALSE)</f>
        <v>9.8572985046075701E-2</v>
      </c>
      <c r="BZ11">
        <f>VLOOKUP($BU11,[5]Fluo_bereinigt!$C:$S,6,FALSE)</f>
        <v>0.104803524563295</v>
      </c>
      <c r="CA11">
        <f>VLOOKUP($BU11,[5]Fluo_bereinigt!$C:$S,7,FALSE)</f>
        <v>9.6488557130228997E-2</v>
      </c>
      <c r="CB11">
        <f>VLOOKUP($BU11,[5]Fluo_bereinigt!$C:$S,8,FALSE)</f>
        <v>2.0155200631478198</v>
      </c>
      <c r="CC11">
        <f>VLOOKUP($BU11,[5]Fluo_bereinigt!$C:$S,9,FALSE)</f>
        <v>1.6018364593392301E-2</v>
      </c>
      <c r="CD11">
        <f>VLOOKUP($BU11,[5]Fluo_bereinigt!$C:$S,10,FALSE)</f>
        <v>123.967891999524</v>
      </c>
      <c r="CE11">
        <f>VLOOKUP($BU11,[5]Fluo_bereinigt!$C:$S,11,FALSE)</f>
        <v>71.376848475539703</v>
      </c>
      <c r="CF11">
        <f>VLOOKUP($BU11,[5]Fluo_bereinigt!$C:$S,12,FALSE)</f>
        <v>3.9676750932449201</v>
      </c>
      <c r="CG11">
        <f>VLOOKUP($BU11,[5]Fluo_bereinigt!$C:$S,13,FALSE)</f>
        <v>25.2878787878788</v>
      </c>
      <c r="CH11">
        <f>VLOOKUP($BU11,[5]Fluo_bereinigt!$C:$S,14,FALSE)</f>
        <v>1.4027637861079601E-2</v>
      </c>
      <c r="CI11">
        <f>VLOOKUP($BU11,[5]Fluo_bereinigt!$C:$S,15,FALSE)</f>
        <v>1.0770636518907899E-2</v>
      </c>
      <c r="CJ11">
        <f>VLOOKUP($BU11,[5]Fluo_bereinigt!$C:$S,16,FALSE)</f>
        <v>1.32545681040013E-2</v>
      </c>
      <c r="CK11">
        <f>VLOOKUP($BU11,[5]Fluo_bereinigt!$C:$S,17,FALSE)</f>
        <v>1.30239636593938</v>
      </c>
      <c r="CL11" s="28" t="s">
        <v>94</v>
      </c>
      <c r="CM11">
        <f>VLOOKUP(CL11, [2]Tabelle1!$E:$M, 2, FALSE)</f>
        <v>2.0627888916568899</v>
      </c>
      <c r="CN11">
        <f>VLOOKUP(CL11, [2]Tabelle1!$E:$M, 3, FALSE)</f>
        <v>1.4661912449476699</v>
      </c>
      <c r="CO11">
        <f>VLOOKUP(CL11, [2]Tabelle1!$E:$M, 4, FALSE)</f>
        <v>3.2438955968081502</v>
      </c>
      <c r="CP11">
        <f>VLOOKUP(CL11, [2]Tabelle1!$E:$M, 5, FALSE)</f>
        <v>0.569239541406385</v>
      </c>
      <c r="CQ11">
        <f>VLOOKUP(CL11, [2]Tabelle1!$E:$M, 6, FALSE)</f>
        <v>0</v>
      </c>
      <c r="CR11" s="63">
        <f>VLOOKUP(CL11, [2]Tabelle1!$E:$O, 7, FALSE)</f>
        <v>0.28095294263923359</v>
      </c>
      <c r="CS11" s="63">
        <f>VLOOKUP(CL11, [2]Tabelle1!$E:$O, 8, FALSE)</f>
        <v>0.19969602629043384</v>
      </c>
      <c r="CT11" s="63">
        <f>VLOOKUP(CL11, [2]Tabelle1!$E:$O, 9, FALSE)</f>
        <v>0.44182030319431037</v>
      </c>
      <c r="CU11" s="63">
        <f>VLOOKUP(CL11, [2]Tabelle1!$E:$O, 10, FALSE)</f>
        <v>7.7530727876022165E-2</v>
      </c>
      <c r="CV11" s="63">
        <f>VLOOKUP(CL11, [2]Tabelle1!$E:$O, 11, FALSE)</f>
        <v>0</v>
      </c>
      <c r="CW11" s="19" t="s">
        <v>283</v>
      </c>
      <c r="CX11">
        <f>VLOOKUP(CW11, [2]Tabelle1!$E:$M, 2, FALSE)</f>
        <v>1.8391892586867999</v>
      </c>
      <c r="CY11">
        <f>VLOOKUP(CW11, [2]Tabelle1!$E:$M, 3, FALSE)</f>
        <v>1.20207284416878</v>
      </c>
      <c r="CZ11">
        <f>VLOOKUP(CW11, [2]Tabelle1!$E:$M, 4, FALSE)</f>
        <v>1.6983761030900999</v>
      </c>
      <c r="DA11">
        <f>VLOOKUP(CW11, [2]Tabelle1!$E:$M, 5, FALSE)</f>
        <v>0.481612340965972</v>
      </c>
      <c r="DB11">
        <f>VLOOKUP(CW11, [2]Tabelle1!$E:$M, 6, FALSE)</f>
        <v>0</v>
      </c>
      <c r="DC11" s="149">
        <f>VLOOKUP(CW11, [2]Tabelle1!$E:$O, 7, FALSE)</f>
        <v>0.35225071889619869</v>
      </c>
      <c r="DD11" s="149">
        <f>VLOOKUP(CW11, [2]Tabelle1!$E:$O, 8, FALSE)</f>
        <v>0.2302269989475608</v>
      </c>
      <c r="DE11" s="149">
        <f>VLOOKUP(CW11, [2]Tabelle1!$E:$O, 9, FALSE)</f>
        <v>0.32528147956712833</v>
      </c>
      <c r="DF11" s="149">
        <f>VLOOKUP(CW11, [2]Tabelle1!$E:$O, 10, FALSE)</f>
        <v>9.2240802589112242E-2</v>
      </c>
      <c r="DG11" s="149">
        <f>VLOOKUP(CW11, [2]Tabelle1!$E:$O, 11, FALSE)</f>
        <v>0</v>
      </c>
      <c r="DH11" s="17">
        <v>6499</v>
      </c>
      <c r="DI11">
        <v>2024</v>
      </c>
      <c r="DJ11">
        <v>8</v>
      </c>
      <c r="DK11">
        <v>6</v>
      </c>
      <c r="DL11">
        <v>12</v>
      </c>
      <c r="DM11">
        <v>11.19999980926514</v>
      </c>
      <c r="DN11">
        <v>11.89999961853027</v>
      </c>
      <c r="DO11">
        <v>10.60000038146973</v>
      </c>
      <c r="DP11">
        <v>8.3999996185302734</v>
      </c>
      <c r="DQ11">
        <v>83</v>
      </c>
      <c r="DR11">
        <v>164</v>
      </c>
      <c r="DS11" t="s">
        <v>228</v>
      </c>
      <c r="DT11">
        <v>1</v>
      </c>
      <c r="DU11">
        <v>2.4000000953674321</v>
      </c>
      <c r="DV11">
        <v>4.1999998092651367</v>
      </c>
      <c r="DW11">
        <v>997</v>
      </c>
    </row>
    <row r="12" spans="1:128" x14ac:dyDescent="0.35">
      <c r="A12" t="s">
        <v>161</v>
      </c>
      <c r="B12" s="1">
        <v>2</v>
      </c>
      <c r="C12" t="s">
        <v>95</v>
      </c>
      <c r="D12">
        <v>6</v>
      </c>
      <c r="E12" s="1" t="s">
        <v>75</v>
      </c>
      <c r="F12" s="1" t="str">
        <f t="shared" si="0"/>
        <v>A</v>
      </c>
      <c r="G12" s="1" t="s">
        <v>142</v>
      </c>
      <c r="H12" s="6">
        <v>45510</v>
      </c>
      <c r="I12" s="6"/>
      <c r="J12">
        <v>2530</v>
      </c>
      <c r="K12">
        <f>VLOOKUP(C12,[2]TOC_240828_Sophi!$C:$I,7,FALSE)</f>
        <v>0.30470000000000003</v>
      </c>
      <c r="L12">
        <f t="shared" si="8"/>
        <v>0.25260000000000005</v>
      </c>
      <c r="M12" s="16" t="str">
        <f t="shared" si="1"/>
        <v>F6_S6_2_BDOC_VM_A</v>
      </c>
      <c r="N12">
        <f>VLOOKUP(M12,[2]TOC_240828_Sophi!$C:$I,7,FALSE)</f>
        <v>0.2303</v>
      </c>
      <c r="O12">
        <f t="shared" si="9"/>
        <v>0.1734</v>
      </c>
      <c r="P12">
        <f>L12-O12</f>
        <v>7.9200000000000048E-2</v>
      </c>
      <c r="Q12">
        <f>100-((1-(P12/L12))*100)</f>
        <v>31.353919239904997</v>
      </c>
      <c r="R12" s="6">
        <f>VLOOKUP(C12,[2]TOC_240828_Sophi!$C:$N,12,FALSE)</f>
        <v>45547</v>
      </c>
      <c r="S12" s="6">
        <f>VLOOKUP(M12,[2]TOC_240828_Sophi!$C:$N,12,FALSE)</f>
        <v>45547</v>
      </c>
      <c r="BD12" s="21" t="str">
        <f t="shared" si="2"/>
        <v>F6_S6_2_DOC_VM_A</v>
      </c>
      <c r="BE12">
        <f>VLOOKUP(BD12,[5]Fluo_bereinigt!$C:$S,2,FALSE)</f>
        <v>2.7663656469420599</v>
      </c>
      <c r="BF12">
        <f>VLOOKUP($BD12,[5]Fluo_bereinigt!$C:$S,3,FALSE)</f>
        <v>0.88186787829147295</v>
      </c>
      <c r="BG12">
        <f>VLOOKUP($BD12,[5]Fluo_bereinigt!$C:$S,4,FALSE)</f>
        <v>0.35475743543923999</v>
      </c>
      <c r="BH12">
        <f>VLOOKUP($BD12,[5]Fluo_bereinigt!$C:$S,5,FALSE)</f>
        <v>0.151597851122801</v>
      </c>
      <c r="BI12">
        <f>VLOOKUP($BD12,[5]Fluo_bereinigt!$C:$S,6,FALSE)</f>
        <v>0.12618664292040199</v>
      </c>
      <c r="BJ12">
        <f>VLOOKUP($BD12,[5]Fluo_bereinigt!$C:$S,7,FALSE)</f>
        <v>0.123482022048023</v>
      </c>
      <c r="BK12">
        <f>VLOOKUP($BD12,[5]Fluo_bereinigt!$C:$S,8,FALSE)</f>
        <v>1.6425543684749</v>
      </c>
      <c r="BL12">
        <f>VLOOKUP($BD12,[5]Fluo_bereinigt!$C:$S,9,FALSE)</f>
        <v>2.4432954826855199E-2</v>
      </c>
      <c r="BM12">
        <f>VLOOKUP($BD12,[5]Fluo_bereinigt!$C:$S,10,FALSE)</f>
        <v>131.111388133265</v>
      </c>
      <c r="BN12">
        <f>VLOOKUP($BD12,[5]Fluo_bereinigt!$C:$S,11,FALSE)</f>
        <v>77.046690149764601</v>
      </c>
      <c r="BO12">
        <f>VLOOKUP($BD12,[5]Fluo_bereinigt!$C:$S,12,FALSE)</f>
        <v>3.7556737369364899</v>
      </c>
      <c r="BP12">
        <f>VLOOKUP($BD12,[5]Fluo_bereinigt!$C:$S,13,FALSE)</f>
        <v>15.544854881266501</v>
      </c>
      <c r="BQ12">
        <f>VLOOKUP($BD12,[5]Fluo_bereinigt!$C:$S,14,FALSE)</f>
        <v>1.35747247823895E-2</v>
      </c>
      <c r="BR12">
        <f>VLOOKUP($BD12,[5]Fluo_bereinigt!$C:$S,15,FALSE)</f>
        <v>1.0276584279612901E-2</v>
      </c>
      <c r="BS12">
        <f>VLOOKUP($BD12,[5]Fluo_bereinigt!$C:$S,16,FALSE)</f>
        <v>1.25594917417236E-2</v>
      </c>
      <c r="BT12">
        <f>VLOOKUP($BD12,[5]Fluo_bereinigt!$C:$S,17,FALSE)</f>
        <v>1.32093742561131</v>
      </c>
      <c r="BU12" s="20" t="str">
        <f t="shared" si="3"/>
        <v>F6_S6_2_BDOC_VM_A</v>
      </c>
      <c r="BV12">
        <f>VLOOKUP(BU12,[5]Fluo_bereinigt!$C:$S,2,FALSE)</f>
        <v>3.5809052640137402</v>
      </c>
      <c r="BW12">
        <f>VLOOKUP($BU12,[5]Fluo_bereinigt!$C:$S,3,FALSE)</f>
        <v>0.57392748148694706</v>
      </c>
      <c r="BX12">
        <f>VLOOKUP($BU12,[5]Fluo_bereinigt!$C:$S,4,FALSE)</f>
        <v>9.4436188008813801E-2</v>
      </c>
      <c r="BY12">
        <f>VLOOKUP($BU12,[5]Fluo_bereinigt!$C:$S,5,FALSE)</f>
        <v>2.58210628991833E-2</v>
      </c>
      <c r="BZ12">
        <f>VLOOKUP($BU12,[5]Fluo_bereinigt!$C:$S,6,FALSE)</f>
        <v>0.102423566391337</v>
      </c>
      <c r="CA12">
        <f>VLOOKUP($BU12,[5]Fluo_bereinigt!$C:$S,7,FALSE)</f>
        <v>9.4471371633979104E-2</v>
      </c>
      <c r="CB12">
        <f>VLOOKUP($BU12,[5]Fluo_bereinigt!$C:$S,8,FALSE)</f>
        <v>2.0021404437082202</v>
      </c>
      <c r="CC12">
        <f>VLOOKUP($BU12,[5]Fluo_bereinigt!$C:$S,9,FALSE)</f>
        <v>1.39990293305777E-2</v>
      </c>
      <c r="CD12">
        <f>VLOOKUP($BU12,[5]Fluo_bereinigt!$C:$S,10,FALSE)</f>
        <v>118.383574914467</v>
      </c>
      <c r="CE12">
        <f>VLOOKUP($BU12,[5]Fluo_bereinigt!$C:$S,11,FALSE)</f>
        <v>68.210245738127</v>
      </c>
      <c r="CF12">
        <f>VLOOKUP($BU12,[5]Fluo_bereinigt!$C:$S,12,FALSE)</f>
        <v>3.9635903919089799</v>
      </c>
      <c r="CG12">
        <f>VLOOKUP($BU12,[5]Fluo_bereinigt!$C:$S,13,FALSE)</f>
        <v>30.021739130434799</v>
      </c>
      <c r="CH12">
        <f>VLOOKUP($BU12,[5]Fluo_bereinigt!$C:$S,14,FALSE)</f>
        <v>1.4088246869851001E-2</v>
      </c>
      <c r="CI12">
        <f>VLOOKUP($BU12,[5]Fluo_bereinigt!$C:$S,15,FALSE)</f>
        <v>1.0766907221738399E-2</v>
      </c>
      <c r="CJ12">
        <f>VLOOKUP($BU12,[5]Fluo_bereinigt!$C:$S,16,FALSE)</f>
        <v>1.3216068834342299E-2</v>
      </c>
      <c r="CK12">
        <f>VLOOKUP($BU12,[5]Fluo_bereinigt!$C:$S,17,FALSE)</f>
        <v>1.30847666648477</v>
      </c>
      <c r="CL12" s="28" t="s">
        <v>95</v>
      </c>
      <c r="CM12">
        <f>VLOOKUP(CL12, [2]Tabelle1!$E:$M, 2, FALSE)</f>
        <v>1.8033705916774001</v>
      </c>
      <c r="CN12">
        <f>VLOOKUP(CL12, [2]Tabelle1!$E:$M, 3, FALSE)</f>
        <v>1.20757988321909</v>
      </c>
      <c r="CO12">
        <f>VLOOKUP(CL12, [2]Tabelle1!$E:$M, 4, FALSE)</f>
        <v>2.1959890690549502</v>
      </c>
      <c r="CP12">
        <f>VLOOKUP(CL12, [2]Tabelle1!$E:$M, 5, FALSE)</f>
        <v>0.48433763761767901</v>
      </c>
      <c r="CQ12">
        <f>VLOOKUP(CL12, [2]Tabelle1!$E:$M, 6, FALSE)</f>
        <v>8.7950994978277207E-3</v>
      </c>
      <c r="CR12" s="63">
        <f>VLOOKUP(CL12, [2]Tabelle1!$E:$O, 7, FALSE)</f>
        <v>0.31637679361845616</v>
      </c>
      <c r="CS12" s="63">
        <f>VLOOKUP(CL12, [2]Tabelle1!$E:$O, 8, FALSE)</f>
        <v>0.2118534333731385</v>
      </c>
      <c r="CT12" s="63">
        <f>VLOOKUP(CL12, [2]Tabelle1!$E:$O, 9, FALSE)</f>
        <v>0.38525635479203119</v>
      </c>
      <c r="CU12" s="63">
        <f>VLOOKUP(CL12, [2]Tabelle1!$E:$O, 10, FALSE)</f>
        <v>8.4970437870836968E-2</v>
      </c>
      <c r="CV12" s="63">
        <f>VLOOKUP(CL12, [2]Tabelle1!$E:$O, 11, FALSE)</f>
        <v>1.5429803455372048E-3</v>
      </c>
      <c r="CW12" s="19" t="s">
        <v>284</v>
      </c>
      <c r="CX12">
        <f>VLOOKUP(CW12, [2]Tabelle1!$E:$M, 2, FALSE)</f>
        <v>1.7490039557071499</v>
      </c>
      <c r="CY12">
        <f>VLOOKUP(CW12, [2]Tabelle1!$E:$M, 3, FALSE)</f>
        <v>1.1669980925396499</v>
      </c>
      <c r="CZ12">
        <f>VLOOKUP(CW12, [2]Tabelle1!$E:$M, 4, FALSE)</f>
        <v>1.32067723792581</v>
      </c>
      <c r="DA12">
        <f>VLOOKUP(CW12, [2]Tabelle1!$E:$M, 5, FALSE)</f>
        <v>0.46348415594758602</v>
      </c>
      <c r="DB12">
        <f>VLOOKUP(CW12, [2]Tabelle1!$E:$M, 6, FALSE)</f>
        <v>0</v>
      </c>
      <c r="DC12" s="149">
        <f>VLOOKUP(CW12, [2]Tabelle1!$E:$O, 7, FALSE)</f>
        <v>0.37211556092572651</v>
      </c>
      <c r="DD12" s="149">
        <f>VLOOKUP(CW12, [2]Tabelle1!$E:$O, 8, FALSE)</f>
        <v>0.24828883227371962</v>
      </c>
      <c r="DE12" s="149">
        <f>VLOOKUP(CW12, [2]Tabelle1!$E:$O, 9, FALSE)</f>
        <v>0.28098538576140791</v>
      </c>
      <c r="DF12" s="149">
        <f>VLOOKUP(CW12, [2]Tabelle1!$E:$O, 10, FALSE)</f>
        <v>9.8610221039146045E-2</v>
      </c>
      <c r="DG12" s="149">
        <f>VLOOKUP(CW12, [2]Tabelle1!$E:$O, 11, FALSE)</f>
        <v>0</v>
      </c>
      <c r="DH12" s="17">
        <v>6499</v>
      </c>
      <c r="DI12">
        <v>2024</v>
      </c>
      <c r="DJ12">
        <v>8</v>
      </c>
      <c r="DK12">
        <v>6</v>
      </c>
      <c r="DL12">
        <v>13</v>
      </c>
      <c r="DM12">
        <v>13.19999980926514</v>
      </c>
      <c r="DN12">
        <v>13.39999961853027</v>
      </c>
      <c r="DO12">
        <v>11.19999980926514</v>
      </c>
      <c r="DP12">
        <v>9.3000001907348633</v>
      </c>
      <c r="DQ12">
        <v>77</v>
      </c>
      <c r="DR12">
        <v>37</v>
      </c>
      <c r="DS12" t="s">
        <v>227</v>
      </c>
      <c r="DT12">
        <v>1.200000047683716</v>
      </c>
      <c r="DU12">
        <v>1.3999999761581421</v>
      </c>
      <c r="DV12">
        <v>3.0999999046325679</v>
      </c>
      <c r="DW12">
        <v>997.20001220703125</v>
      </c>
    </row>
    <row r="13" spans="1:128" x14ac:dyDescent="0.35">
      <c r="A13" t="s">
        <v>161</v>
      </c>
      <c r="B13" s="1">
        <v>2</v>
      </c>
      <c r="C13" t="s">
        <v>96</v>
      </c>
      <c r="D13">
        <v>6</v>
      </c>
      <c r="E13" s="1" t="s">
        <v>75</v>
      </c>
      <c r="F13" s="1" t="str">
        <f t="shared" si="0"/>
        <v>B</v>
      </c>
      <c r="G13" s="1" t="s">
        <v>142</v>
      </c>
      <c r="H13" s="6">
        <v>45510</v>
      </c>
      <c r="I13" s="6"/>
      <c r="J13">
        <v>2530</v>
      </c>
      <c r="K13">
        <f>VLOOKUP(C13,[2]TOC_240828_Sophi!$C:$I,7,FALSE)</f>
        <v>0.20050000000000001</v>
      </c>
      <c r="M13" s="16" t="str">
        <f t="shared" si="1"/>
        <v>F6_S6_2_BDOC_VM_B</v>
      </c>
      <c r="N13">
        <f>VLOOKUP(M13,[2]TOC_240828_Sophi!$C:$I,7,FALSE)</f>
        <v>0.11650000000000001</v>
      </c>
      <c r="R13" s="6">
        <f>VLOOKUP(C13,[2]TOC_240828_Sophi!$C:$N,12,FALSE)</f>
        <v>45547</v>
      </c>
      <c r="S13" s="6">
        <f>VLOOKUP(M13,[2]TOC_240828_Sophi!$C:$N,12,FALSE)</f>
        <v>45547</v>
      </c>
      <c r="BD13" s="21" t="str">
        <f t="shared" si="2"/>
        <v>F6_S6_2_DOC_VM_B</v>
      </c>
      <c r="BE13">
        <f>VLOOKUP(BD13,[5]Fluo_bereinigt!$C:$S,2,FALSE)</f>
        <v>3.1198178737118001</v>
      </c>
      <c r="BF13">
        <f>VLOOKUP($BD13,[5]Fluo_bereinigt!$C:$S,3,FALSE)</f>
        <v>0.98306159790672598</v>
      </c>
      <c r="BG13">
        <f>VLOOKUP($BD13,[5]Fluo_bereinigt!$C:$S,4,FALSE)</f>
        <v>0.277817710705619</v>
      </c>
      <c r="BH13">
        <f>VLOOKUP($BD13,[5]Fluo_bereinigt!$C:$S,5,FALSE)</f>
        <v>0.15453070453816101</v>
      </c>
      <c r="BI13">
        <f>VLOOKUP($BD13,[5]Fluo_bereinigt!$C:$S,6,FALSE)</f>
        <v>0.11650248073635799</v>
      </c>
      <c r="BJ13">
        <f>VLOOKUP($BD13,[5]Fluo_bereinigt!$C:$S,7,FALSE)</f>
        <v>0.12255789325220701</v>
      </c>
      <c r="BK13">
        <f>VLOOKUP($BD13,[5]Fluo_bereinigt!$C:$S,8,FALSE)</f>
        <v>1.7337041566870699</v>
      </c>
      <c r="BL13">
        <f>VLOOKUP($BD13,[5]Fluo_bereinigt!$C:$S,9,FALSE)</f>
        <v>5.2640925160358398E-2</v>
      </c>
      <c r="BM13">
        <f>VLOOKUP($BD13,[5]Fluo_bereinigt!$C:$S,10,FALSE)</f>
        <v>135.725330071988</v>
      </c>
      <c r="BN13">
        <f>VLOOKUP($BD13,[5]Fluo_bereinigt!$C:$S,11,FALSE)</f>
        <v>78.989633380614805</v>
      </c>
      <c r="BO13">
        <f>VLOOKUP($BD13,[5]Fluo_bereinigt!$C:$S,12,FALSE)</f>
        <v>3.8536002207031901</v>
      </c>
      <c r="BP13">
        <f>VLOOKUP($BD13,[5]Fluo_bereinigt!$C:$S,13,FALSE)</f>
        <v>58.829145728643198</v>
      </c>
      <c r="BQ13">
        <f>VLOOKUP($BD13,[5]Fluo_bereinigt!$C:$S,14,FALSE)</f>
        <v>1.3827153401789499E-2</v>
      </c>
      <c r="BR13">
        <f>VLOOKUP($BD13,[5]Fluo_bereinigt!$C:$S,15,FALSE)</f>
        <v>1.0429214826145601E-2</v>
      </c>
      <c r="BS13">
        <f>VLOOKUP($BD13,[5]Fluo_bereinigt!$C:$S,16,FALSE)</f>
        <v>1.28501651521866E-2</v>
      </c>
      <c r="BT13">
        <f>VLOOKUP($BD13,[5]Fluo_bereinigt!$C:$S,17,FALSE)</f>
        <v>1.3258096253924501</v>
      </c>
      <c r="BU13" s="20" t="str">
        <f t="shared" si="3"/>
        <v>F6_S6_2_BDOC_VM_B</v>
      </c>
      <c r="BV13">
        <f>VLOOKUP(BU13,[5]Fluo_bereinigt!$C:$S,2,FALSE)</f>
        <v>9.7601068064462204</v>
      </c>
      <c r="BW13">
        <f>VLOOKUP($BU13,[5]Fluo_bereinigt!$C:$S,3,FALSE)</f>
        <v>0.93626428658535599</v>
      </c>
      <c r="BX13">
        <f>VLOOKUP($BU13,[5]Fluo_bereinigt!$C:$S,4,FALSE)</f>
        <v>0.20476400326003799</v>
      </c>
      <c r="BY13">
        <f>VLOOKUP($BU13,[5]Fluo_bereinigt!$C:$S,5,FALSE)</f>
        <v>3.8966825432878799E-2</v>
      </c>
      <c r="BZ13">
        <f>VLOOKUP($BU13,[5]Fluo_bereinigt!$C:$S,6,FALSE)</f>
        <v>0.124410723264965</v>
      </c>
      <c r="CA13">
        <f>VLOOKUP($BU13,[5]Fluo_bereinigt!$C:$S,7,FALSE)</f>
        <v>0.12589365067633199</v>
      </c>
      <c r="CB13">
        <f>VLOOKUP($BU13,[5]Fluo_bereinigt!$C:$S,8,FALSE)</f>
        <v>1.6376510786238601</v>
      </c>
      <c r="CC13">
        <f>VLOOKUP($BU13,[5]Fluo_bereinigt!$C:$S,9,FALSE)</f>
        <v>1.1139336585137299E-2</v>
      </c>
      <c r="CD13">
        <f>VLOOKUP($BU13,[5]Fluo_bereinigt!$C:$S,10,FALSE)</f>
        <v>140.94890882580901</v>
      </c>
      <c r="CE13">
        <f>VLOOKUP($BU13,[5]Fluo_bereinigt!$C:$S,11,FALSE)</f>
        <v>83.038893737008607</v>
      </c>
      <c r="CF13">
        <f>VLOOKUP($BU13,[5]Fluo_bereinigt!$C:$S,12,FALSE)</f>
        <v>3.7638272103350801</v>
      </c>
      <c r="CG13">
        <f>VLOOKUP($BU13,[5]Fluo_bereinigt!$C:$S,13,FALSE)</f>
        <v>22.759493670886101</v>
      </c>
      <c r="CH13">
        <f>VLOOKUP($BU13,[5]Fluo_bereinigt!$C:$S,14,FALSE)</f>
        <v>1.3474822459686699E-2</v>
      </c>
      <c r="CI13">
        <f>VLOOKUP($BU13,[5]Fluo_bereinigt!$C:$S,15,FALSE)</f>
        <v>1.0393446562602E-2</v>
      </c>
      <c r="CJ13">
        <f>VLOOKUP($BU13,[5]Fluo_bereinigt!$C:$S,16,FALSE)</f>
        <v>1.2658036750791E-2</v>
      </c>
      <c r="CK13">
        <f>VLOOKUP($BU13,[5]Fluo_bereinigt!$C:$S,17,FALSE)</f>
        <v>1.2964729628930101</v>
      </c>
      <c r="CL13" s="28" t="s">
        <v>96</v>
      </c>
      <c r="CM13">
        <f>VLOOKUP(CL13, [2]Tabelle1!$E:$M, 2, FALSE)</f>
        <v>1.9419447137556101</v>
      </c>
      <c r="CN13">
        <f>VLOOKUP(CL13, [2]Tabelle1!$E:$M, 3, FALSE)</f>
        <v>1.2533873885867199</v>
      </c>
      <c r="CO13">
        <f>VLOOKUP(CL13, [2]Tabelle1!$E:$M, 4, FALSE)</f>
        <v>2.4043990383935401</v>
      </c>
      <c r="CP13">
        <f>VLOOKUP(CL13, [2]Tabelle1!$E:$M, 5, FALSE)</f>
        <v>0.50823343145143196</v>
      </c>
      <c r="CQ13">
        <f>VLOOKUP(CL13, [2]Tabelle1!$E:$M, 6, FALSE)</f>
        <v>0</v>
      </c>
      <c r="CR13" s="63">
        <f>VLOOKUP(CL13, [2]Tabelle1!$E:$O, 7, FALSE)</f>
        <v>0.31793647307619982</v>
      </c>
      <c r="CS13" s="63">
        <f>VLOOKUP(CL13, [2]Tabelle1!$E:$O, 8, FALSE)</f>
        <v>0.20520541233883974</v>
      </c>
      <c r="CT13" s="63">
        <f>VLOOKUP(CL13, [2]Tabelle1!$E:$O, 9, FALSE)</f>
        <v>0.39364980100605096</v>
      </c>
      <c r="CU13" s="63">
        <f>VLOOKUP(CL13, [2]Tabelle1!$E:$O, 10, FALSE)</f>
        <v>8.3208313578909704E-2</v>
      </c>
      <c r="CV13" s="63">
        <f>VLOOKUP(CL13, [2]Tabelle1!$E:$O, 11, FALSE)</f>
        <v>0</v>
      </c>
      <c r="CW13" s="19" t="s">
        <v>285</v>
      </c>
      <c r="CX13">
        <f>VLOOKUP(CW13, [2]Tabelle1!$E:$M, 2, FALSE)</f>
        <v>2.22190443655946</v>
      </c>
      <c r="CY13">
        <f>VLOOKUP(CW13, [2]Tabelle1!$E:$M, 3, FALSE)</f>
        <v>1.45591054314429</v>
      </c>
      <c r="CZ13">
        <f>VLOOKUP(CW13, [2]Tabelle1!$E:$M, 4, FALSE)</f>
        <v>1.8988036057437301</v>
      </c>
      <c r="DA13">
        <f>VLOOKUP(CW13, [2]Tabelle1!$E:$M, 5, FALSE)</f>
        <v>0.58979453388867098</v>
      </c>
      <c r="DB13">
        <f>VLOOKUP(CW13, [2]Tabelle1!$E:$M, 6, FALSE)</f>
        <v>0</v>
      </c>
      <c r="DC13" s="149">
        <f>VLOOKUP(CW13, [2]Tabelle1!$E:$O, 7, FALSE)</f>
        <v>0.36032364253899696</v>
      </c>
      <c r="DD13" s="149">
        <f>VLOOKUP(CW13, [2]Tabelle1!$E:$O, 8, FALSE)</f>
        <v>0.23610330916346831</v>
      </c>
      <c r="DE13" s="149">
        <f>VLOOKUP(CW13, [2]Tabelle1!$E:$O, 9, FALSE)</f>
        <v>0.3079267588786116</v>
      </c>
      <c r="DF13" s="149">
        <f>VLOOKUP(CW13, [2]Tabelle1!$E:$O, 10, FALSE)</f>
        <v>9.5646289418923294E-2</v>
      </c>
      <c r="DG13" s="149">
        <f>VLOOKUP(CW13, [2]Tabelle1!$E:$O, 11, FALSE)</f>
        <v>0</v>
      </c>
      <c r="DH13" s="17">
        <v>6499</v>
      </c>
      <c r="DI13">
        <v>2024</v>
      </c>
      <c r="DJ13">
        <v>8</v>
      </c>
      <c r="DK13">
        <v>6</v>
      </c>
      <c r="DL13">
        <v>13</v>
      </c>
      <c r="DM13">
        <v>13.19999980926514</v>
      </c>
      <c r="DN13">
        <v>13.39999961853027</v>
      </c>
      <c r="DO13">
        <v>11.19999980926514</v>
      </c>
      <c r="DP13">
        <v>9.3000001907348633</v>
      </c>
      <c r="DQ13">
        <v>77</v>
      </c>
      <c r="DR13">
        <v>37</v>
      </c>
      <c r="DS13" t="s">
        <v>227</v>
      </c>
      <c r="DT13">
        <v>1.200000047683716</v>
      </c>
      <c r="DU13">
        <v>1.3999999761581421</v>
      </c>
      <c r="DV13">
        <v>3.0999999046325679</v>
      </c>
      <c r="DW13">
        <v>997.20001220703125</v>
      </c>
    </row>
    <row r="14" spans="1:128" x14ac:dyDescent="0.35">
      <c r="A14" t="s">
        <v>161</v>
      </c>
      <c r="B14" s="1">
        <v>2</v>
      </c>
      <c r="C14" t="s">
        <v>97</v>
      </c>
      <c r="D14">
        <v>7</v>
      </c>
      <c r="E14" s="1" t="s">
        <v>75</v>
      </c>
      <c r="F14" s="1" t="str">
        <f t="shared" si="0"/>
        <v>A</v>
      </c>
      <c r="G14" s="1" t="s">
        <v>142</v>
      </c>
      <c r="H14" s="6">
        <v>45510</v>
      </c>
      <c r="I14" s="6"/>
      <c r="J14">
        <v>3070</v>
      </c>
      <c r="K14">
        <f>VLOOKUP(C14,[2]TOC_240828_Sophi!$C:$I,7,FALSE)</f>
        <v>0.41120000000000001</v>
      </c>
      <c r="L14">
        <f t="shared" si="8"/>
        <v>0.28554999999999997</v>
      </c>
      <c r="M14" s="16" t="str">
        <f t="shared" si="1"/>
        <v>F6_S7_2_BDOC_VM_A</v>
      </c>
      <c r="N14" t="e">
        <f>VLOOKUP(M14,[2]TOC_240828_Sophi!$C:$I,7,FALSE)</f>
        <v>#N/A</v>
      </c>
      <c r="O14">
        <f>N15</f>
        <v>0.156</v>
      </c>
      <c r="P14">
        <f>L14-O14</f>
        <v>0.12954999999999997</v>
      </c>
      <c r="Q14">
        <f>100-((1-(P14/L14))*100)</f>
        <v>45.368586937489056</v>
      </c>
      <c r="R14" s="6">
        <f>VLOOKUP(C14,[2]TOC_240828_Sophi!$C:$N,12,FALSE)</f>
        <v>45547</v>
      </c>
      <c r="S14" s="6" t="e">
        <f>VLOOKUP(M14,[2]TOC_240828_Sophi!$C:$N,12,FALSE)</f>
        <v>#N/A</v>
      </c>
      <c r="BD14" s="21" t="str">
        <f t="shared" si="2"/>
        <v>F6_S7_2_DOC_VM_A</v>
      </c>
      <c r="BE14">
        <f>VLOOKUP(BD14,[5]Fluo_bereinigt!$C:$S,2,FALSE)</f>
        <v>2.6701379225842601</v>
      </c>
      <c r="BF14">
        <f>VLOOKUP($BD14,[5]Fluo_bereinigt!$C:$S,3,FALSE)</f>
        <v>1.5761622231494801</v>
      </c>
      <c r="BG14">
        <f>VLOOKUP($BD14,[5]Fluo_bereinigt!$C:$S,4,FALSE)</f>
        <v>0.68264600315296797</v>
      </c>
      <c r="BH14">
        <f>VLOOKUP($BD14,[5]Fluo_bereinigt!$C:$S,5,FALSE)</f>
        <v>0.390316876456686</v>
      </c>
      <c r="BI14">
        <f>VLOOKUP($BD14,[5]Fluo_bereinigt!$C:$S,6,FALSE)</f>
        <v>0.19704598101740001</v>
      </c>
      <c r="BJ14">
        <f>VLOOKUP($BD14,[5]Fluo_bereinigt!$C:$S,7,FALSE)</f>
        <v>0.17297770720333</v>
      </c>
      <c r="BK14">
        <f>VLOOKUP($BD14,[5]Fluo_bereinigt!$C:$S,8,FALSE)</f>
        <v>1.3707521825972799</v>
      </c>
      <c r="BL14">
        <f>VLOOKUP($BD14,[5]Fluo_bereinigt!$C:$S,9,FALSE)</f>
        <v>4.9913463292913303E-2</v>
      </c>
      <c r="BM14">
        <f>VLOOKUP($BD14,[5]Fluo_bereinigt!$C:$S,10,FALSE)</f>
        <v>178.70691847454401</v>
      </c>
      <c r="BN14">
        <f>VLOOKUP($BD14,[5]Fluo_bereinigt!$C:$S,11,FALSE)</f>
        <v>107.487961548238</v>
      </c>
      <c r="BO14">
        <f>VLOOKUP($BD14,[5]Fluo_bereinigt!$C:$S,12,FALSE)</f>
        <v>3.5594554487386301</v>
      </c>
      <c r="BP14">
        <f>VLOOKUP($BD14,[5]Fluo_bereinigt!$C:$S,13,FALSE)</f>
        <v>29.7817258883248</v>
      </c>
      <c r="BQ14">
        <f>VLOOKUP($BD14,[5]Fluo_bereinigt!$C:$S,14,FALSE)</f>
        <v>1.30133305618847E-2</v>
      </c>
      <c r="BR14">
        <f>VLOOKUP($BD14,[5]Fluo_bereinigt!$C:$S,15,FALSE)</f>
        <v>9.8733272763933608E-3</v>
      </c>
      <c r="BS14">
        <f>VLOOKUP($BD14,[5]Fluo_bereinigt!$C:$S,16,FALSE)</f>
        <v>1.20162190533944E-2</v>
      </c>
      <c r="BT14">
        <f>VLOOKUP($BD14,[5]Fluo_bereinigt!$C:$S,17,FALSE)</f>
        <v>1.3180288870803401</v>
      </c>
      <c r="BU14" s="20" t="str">
        <f t="shared" si="3"/>
        <v>F6_S7_2_BDOC_VM_A</v>
      </c>
      <c r="BV14" t="e">
        <f>VLOOKUP(BU14,[5]Fluo_bereinigt!$C:$S,2,FALSE)</f>
        <v>#N/A</v>
      </c>
      <c r="BW14" t="e">
        <f>VLOOKUP($BU14,[5]Fluo_bereinigt!$C:$S,3,FALSE)</f>
        <v>#N/A</v>
      </c>
      <c r="BX14" t="e">
        <f>VLOOKUP($BU14,[5]Fluo_bereinigt!$C:$S,4,FALSE)</f>
        <v>#N/A</v>
      </c>
      <c r="BY14" t="e">
        <f>VLOOKUP($BU14,[5]Fluo_bereinigt!$C:$S,5,FALSE)</f>
        <v>#N/A</v>
      </c>
      <c r="BZ14" t="e">
        <f>VLOOKUP($BU14,[5]Fluo_bereinigt!$C:$S,6,FALSE)</f>
        <v>#N/A</v>
      </c>
      <c r="CA14" t="e">
        <f>VLOOKUP($BU14,[5]Fluo_bereinigt!$C:$S,7,FALSE)</f>
        <v>#N/A</v>
      </c>
      <c r="CB14" t="e">
        <f>VLOOKUP($BU14,[5]Fluo_bereinigt!$C:$S,8,FALSE)</f>
        <v>#N/A</v>
      </c>
      <c r="CC14" t="e">
        <f>VLOOKUP($BU14,[5]Fluo_bereinigt!$C:$S,9,FALSE)</f>
        <v>#N/A</v>
      </c>
      <c r="CD14" t="e">
        <f>VLOOKUP($BU14,[5]Fluo_bereinigt!$C:$S,10,FALSE)</f>
        <v>#N/A</v>
      </c>
      <c r="CE14" t="e">
        <f>VLOOKUP($BU14,[5]Fluo_bereinigt!$C:$S,11,FALSE)</f>
        <v>#N/A</v>
      </c>
      <c r="CF14" t="e">
        <f>VLOOKUP($BU14,[5]Fluo_bereinigt!$C:$S,12,FALSE)</f>
        <v>#N/A</v>
      </c>
      <c r="CG14" t="e">
        <f>VLOOKUP($BU14,[5]Fluo_bereinigt!$C:$S,13,FALSE)</f>
        <v>#N/A</v>
      </c>
      <c r="CH14" t="e">
        <f>VLOOKUP($BU14,[5]Fluo_bereinigt!$C:$S,14,FALSE)</f>
        <v>#N/A</v>
      </c>
      <c r="CI14" t="e">
        <f>VLOOKUP($BU14,[5]Fluo_bereinigt!$C:$S,15,FALSE)</f>
        <v>#N/A</v>
      </c>
      <c r="CJ14" t="e">
        <f>VLOOKUP($BU14,[5]Fluo_bereinigt!$C:$S,16,FALSE)</f>
        <v>#N/A</v>
      </c>
      <c r="CK14" t="e">
        <f>VLOOKUP($BU14,[5]Fluo_bereinigt!$C:$S,17,FALSE)</f>
        <v>#N/A</v>
      </c>
      <c r="CL14" s="28" t="s">
        <v>97</v>
      </c>
      <c r="CM14">
        <f>VLOOKUP(CL14, [2]Tabelle1!$E:$M, 2, FALSE)</f>
        <v>2.9437752842907701</v>
      </c>
      <c r="CN14">
        <f>VLOOKUP(CL14, [2]Tabelle1!$E:$M, 3, FALSE)</f>
        <v>1.86746371919319</v>
      </c>
      <c r="CO14">
        <f>VLOOKUP(CL14, [2]Tabelle1!$E:$M, 4, FALSE)</f>
        <v>3.4712877108306102</v>
      </c>
      <c r="CP14">
        <f>VLOOKUP(CL14, [2]Tabelle1!$E:$M, 5, FALSE)</f>
        <v>0.76861833318946304</v>
      </c>
      <c r="CQ14">
        <f>VLOOKUP(CL14, [2]Tabelle1!$E:$M, 6, FALSE)</f>
        <v>0.17163743707252799</v>
      </c>
      <c r="CR14" s="63">
        <f>VLOOKUP(CL14, [2]Tabelle1!$E:$O, 7, FALSE)</f>
        <v>0.31918515797306318</v>
      </c>
      <c r="CS14" s="63">
        <f>VLOOKUP(CL14, [2]Tabelle1!$E:$O, 8, FALSE)</f>
        <v>0.20248376477664801</v>
      </c>
      <c r="CT14" s="63">
        <f>VLOOKUP(CL14, [2]Tabelle1!$E:$O, 9, FALSE)</f>
        <v>0.37638182583571844</v>
      </c>
      <c r="CU14" s="63">
        <f>VLOOKUP(CL14, [2]Tabelle1!$E:$O, 10, FALSE)</f>
        <v>8.3339093649323112E-2</v>
      </c>
      <c r="CV14" s="63">
        <f>VLOOKUP(CL14, [2]Tabelle1!$E:$O, 11, FALSE)</f>
        <v>1.8610157765247156E-2</v>
      </c>
      <c r="CW14" s="19" t="s">
        <v>286</v>
      </c>
      <c r="CX14" t="e">
        <f>VLOOKUP(CW14, [2]Tabelle1!$E:$M, 2, FALSE)</f>
        <v>#N/A</v>
      </c>
      <c r="CY14" t="e">
        <f>VLOOKUP(CW14, [2]Tabelle1!$E:$M, 3, FALSE)</f>
        <v>#N/A</v>
      </c>
      <c r="CZ14" t="e">
        <f>VLOOKUP(CW14, [2]Tabelle1!$E:$M, 4, FALSE)</f>
        <v>#N/A</v>
      </c>
      <c r="DA14" t="e">
        <f>VLOOKUP(CW14, [2]Tabelle1!$E:$M, 5, FALSE)</f>
        <v>#N/A</v>
      </c>
      <c r="DB14" t="e">
        <f>VLOOKUP(CW14, [2]Tabelle1!$E:$M, 6, FALSE)</f>
        <v>#N/A</v>
      </c>
      <c r="DC14" s="149" t="e">
        <f>VLOOKUP(CW14, [2]Tabelle1!$E:$O, 7, FALSE)</f>
        <v>#N/A</v>
      </c>
      <c r="DD14" s="149" t="e">
        <f>VLOOKUP(CW14, [2]Tabelle1!$E:$O, 8, FALSE)</f>
        <v>#N/A</v>
      </c>
      <c r="DE14" s="149" t="e">
        <f>VLOOKUP(CW14, [2]Tabelle1!$E:$O, 9, FALSE)</f>
        <v>#N/A</v>
      </c>
      <c r="DF14" s="149" t="e">
        <f>VLOOKUP(CW14, [2]Tabelle1!$E:$O, 10, FALSE)</f>
        <v>#N/A</v>
      </c>
      <c r="DG14" s="149" t="e">
        <f>VLOOKUP(CW14, [2]Tabelle1!$E:$O, 11, FALSE)</f>
        <v>#N/A</v>
      </c>
      <c r="DH14" s="17">
        <v>6499</v>
      </c>
      <c r="DI14">
        <v>2024</v>
      </c>
      <c r="DJ14">
        <v>8</v>
      </c>
      <c r="DK14">
        <v>6</v>
      </c>
      <c r="DL14">
        <v>13</v>
      </c>
      <c r="DM14">
        <v>13.19999980926514</v>
      </c>
      <c r="DN14">
        <v>13.39999961853027</v>
      </c>
      <c r="DO14">
        <v>11.19999980926514</v>
      </c>
      <c r="DP14">
        <v>9.3000001907348633</v>
      </c>
      <c r="DQ14">
        <v>77</v>
      </c>
      <c r="DR14">
        <v>37</v>
      </c>
      <c r="DS14" t="s">
        <v>227</v>
      </c>
      <c r="DT14">
        <v>1.200000047683716</v>
      </c>
      <c r="DU14">
        <v>1.3999999761581421</v>
      </c>
      <c r="DV14">
        <v>3.0999999046325679</v>
      </c>
      <c r="DW14">
        <v>997.20001220703125</v>
      </c>
    </row>
    <row r="15" spans="1:128" x14ac:dyDescent="0.35">
      <c r="A15" t="s">
        <v>161</v>
      </c>
      <c r="B15" s="1">
        <v>2</v>
      </c>
      <c r="C15" t="s">
        <v>98</v>
      </c>
      <c r="D15">
        <v>7</v>
      </c>
      <c r="E15" s="1" t="s">
        <v>75</v>
      </c>
      <c r="F15" s="1" t="str">
        <f t="shared" si="0"/>
        <v>B</v>
      </c>
      <c r="G15" s="1" t="s">
        <v>142</v>
      </c>
      <c r="H15" s="6">
        <v>45510</v>
      </c>
      <c r="I15" s="6"/>
      <c r="J15">
        <v>3070</v>
      </c>
      <c r="K15">
        <f>VLOOKUP(C15,[2]TOC_240828_Sophi!$C:$I,7,FALSE)</f>
        <v>0.15989999999999999</v>
      </c>
      <c r="M15" s="16" t="str">
        <f t="shared" si="1"/>
        <v>F6_S7_2_BDOC_VM_B</v>
      </c>
      <c r="N15">
        <f>VLOOKUP(M15,[2]TOC_240828_Sophi!$C:$I,7,FALSE)</f>
        <v>0.156</v>
      </c>
      <c r="R15" s="6">
        <f>VLOOKUP(C15,[2]TOC_240828_Sophi!$C:$N,12,FALSE)</f>
        <v>45547</v>
      </c>
      <c r="S15" s="6">
        <f>VLOOKUP(M15,[2]TOC_240828_Sophi!$C:$N,12,FALSE)</f>
        <v>45547</v>
      </c>
      <c r="BD15" s="171" t="str">
        <f t="shared" si="2"/>
        <v>F6_S7_2_DOC_VM_B</v>
      </c>
      <c r="BE15" t="e">
        <f>VLOOKUP(BD15,[5]Fluo_bereinigt!$C:$S,2,FALSE)</f>
        <v>#N/A</v>
      </c>
      <c r="BF15" t="e">
        <f>VLOOKUP($BD15,[5]Fluo_bereinigt!$C:$S,3,FALSE)</f>
        <v>#N/A</v>
      </c>
      <c r="BG15" t="e">
        <f>VLOOKUP($BD15,[5]Fluo_bereinigt!$C:$S,4,FALSE)</f>
        <v>#N/A</v>
      </c>
      <c r="BH15" t="e">
        <f>VLOOKUP($BD15,[5]Fluo_bereinigt!$C:$S,5,FALSE)</f>
        <v>#N/A</v>
      </c>
      <c r="BI15" t="e">
        <f>VLOOKUP($BD15,[5]Fluo_bereinigt!$C:$S,6,FALSE)</f>
        <v>#N/A</v>
      </c>
      <c r="BJ15" t="e">
        <f>VLOOKUP($BD15,[5]Fluo_bereinigt!$C:$S,7,FALSE)</f>
        <v>#N/A</v>
      </c>
      <c r="BK15" t="e">
        <f>VLOOKUP($BD15,[5]Fluo_bereinigt!$C:$S,8,FALSE)</f>
        <v>#N/A</v>
      </c>
      <c r="BL15" t="e">
        <f>VLOOKUP($BD15,[5]Fluo_bereinigt!$C:$S,9,FALSE)</f>
        <v>#N/A</v>
      </c>
      <c r="BM15" t="e">
        <f>VLOOKUP($BD15,[5]Fluo_bereinigt!$C:$S,10,FALSE)</f>
        <v>#N/A</v>
      </c>
      <c r="BN15" t="e">
        <f>VLOOKUP($BD15,[5]Fluo_bereinigt!$C:$S,11,FALSE)</f>
        <v>#N/A</v>
      </c>
      <c r="BO15" t="e">
        <f>VLOOKUP($BD15,[5]Fluo_bereinigt!$C:$S,12,FALSE)</f>
        <v>#N/A</v>
      </c>
      <c r="BP15" t="e">
        <f>VLOOKUP($BD15,[5]Fluo_bereinigt!$C:$S,13,FALSE)</f>
        <v>#N/A</v>
      </c>
      <c r="BQ15" t="e">
        <f>VLOOKUP($BD15,[5]Fluo_bereinigt!$C:$S,14,FALSE)</f>
        <v>#N/A</v>
      </c>
      <c r="BR15" t="e">
        <f>VLOOKUP($BD15,[5]Fluo_bereinigt!$C:$S,15,FALSE)</f>
        <v>#N/A</v>
      </c>
      <c r="BS15" t="e">
        <f>VLOOKUP($BD15,[5]Fluo_bereinigt!$C:$S,16,FALSE)</f>
        <v>#N/A</v>
      </c>
      <c r="BT15" t="e">
        <f>VLOOKUP($BD15,[5]Fluo_bereinigt!$C:$S,17,FALSE)</f>
        <v>#N/A</v>
      </c>
      <c r="BU15" s="20" t="str">
        <f t="shared" si="3"/>
        <v>F6_S7_2_BDOC_VM_B</v>
      </c>
      <c r="BV15">
        <f>VLOOKUP(BU15,[5]Fluo_bereinigt!$C:$S,2,FALSE)</f>
        <v>3.1589365625955002</v>
      </c>
      <c r="BW15">
        <f>VLOOKUP($BU15,[5]Fluo_bereinigt!$C:$S,3,FALSE)</f>
        <v>0.73840841247977096</v>
      </c>
      <c r="BX15">
        <f>VLOOKUP($BU15,[5]Fluo_bereinigt!$C:$S,4,FALSE)</f>
        <v>0.17686687745566601</v>
      </c>
      <c r="BY15">
        <f>VLOOKUP($BU15,[5]Fluo_bereinigt!$C:$S,5,FALSE)</f>
        <v>5.7436689527037302E-2</v>
      </c>
      <c r="BZ15">
        <f>VLOOKUP($BU15,[5]Fluo_bereinigt!$C:$S,6,FALSE)</f>
        <v>0.113368269740604</v>
      </c>
      <c r="CA15">
        <f>VLOOKUP($BU15,[5]Fluo_bereinigt!$C:$S,7,FALSE)</f>
        <v>0.10878413943135</v>
      </c>
      <c r="CB15">
        <f>VLOOKUP($BU15,[5]Fluo_bereinigt!$C:$S,8,FALSE)</f>
        <v>1.93195222632472</v>
      </c>
      <c r="CC15">
        <f>VLOOKUP($BU15,[5]Fluo_bereinigt!$C:$S,9,FALSE)</f>
        <v>1.3819901200800701E-3</v>
      </c>
      <c r="CD15">
        <f>VLOOKUP($BU15,[5]Fluo_bereinigt!$C:$S,10,FALSE)</f>
        <v>128.528106952744</v>
      </c>
      <c r="CE15">
        <f>VLOOKUP($BU15,[5]Fluo_bereinigt!$C:$S,11,FALSE)</f>
        <v>74.279202161804093</v>
      </c>
      <c r="CF15">
        <f>VLOOKUP($BU15,[5]Fluo_bereinigt!$C:$S,12,FALSE)</f>
        <v>3.9274783985225299</v>
      </c>
      <c r="CG15">
        <f>VLOOKUP($BU15,[5]Fluo_bereinigt!$C:$S,13,FALSE)</f>
        <v>36.455479452054902</v>
      </c>
      <c r="CH15">
        <f>VLOOKUP($BU15,[5]Fluo_bereinigt!$C:$S,14,FALSE)</f>
        <v>1.3993990800458E-2</v>
      </c>
      <c r="CI15">
        <f>VLOOKUP($BU15,[5]Fluo_bereinigt!$C:$S,15,FALSE)</f>
        <v>1.0669506195736801E-2</v>
      </c>
      <c r="CJ15">
        <f>VLOOKUP($BU15,[5]Fluo_bereinigt!$C:$S,16,FALSE)</f>
        <v>1.30909924221997E-2</v>
      </c>
      <c r="CK15">
        <f>VLOOKUP($BU15,[5]Fluo_bereinigt!$C:$S,17,FALSE)</f>
        <v>1.31158748528115</v>
      </c>
      <c r="CL15" s="28" t="s">
        <v>98</v>
      </c>
      <c r="CM15" t="e">
        <f>VLOOKUP(CL15, [2]Tabelle1!$E:$M, 2, FALSE)</f>
        <v>#N/A</v>
      </c>
      <c r="CN15" t="e">
        <f>VLOOKUP(CL15, [2]Tabelle1!$E:$M, 3, FALSE)</f>
        <v>#N/A</v>
      </c>
      <c r="CO15" t="e">
        <f>VLOOKUP(CL15, [2]Tabelle1!$E:$M, 4, FALSE)</f>
        <v>#N/A</v>
      </c>
      <c r="CP15" t="e">
        <f>VLOOKUP(CL15, [2]Tabelle1!$E:$M, 5, FALSE)</f>
        <v>#N/A</v>
      </c>
      <c r="CQ15" t="e">
        <f>VLOOKUP(CL15, [2]Tabelle1!$E:$M, 6, FALSE)</f>
        <v>#N/A</v>
      </c>
      <c r="CR15" s="63" t="e">
        <f>VLOOKUP(CL15, [2]Tabelle1!$E:$O, 7, FALSE)</f>
        <v>#N/A</v>
      </c>
      <c r="CS15" s="63" t="e">
        <f>VLOOKUP(CL15, [2]Tabelle1!$E:$O, 8, FALSE)</f>
        <v>#N/A</v>
      </c>
      <c r="CT15" s="63" t="e">
        <f>VLOOKUP(CL15, [2]Tabelle1!$E:$O, 9, FALSE)</f>
        <v>#N/A</v>
      </c>
      <c r="CU15" s="63" t="e">
        <f>VLOOKUP(CL15, [2]Tabelle1!$E:$O, 10, FALSE)</f>
        <v>#N/A</v>
      </c>
      <c r="CV15" s="63" t="e">
        <f>VLOOKUP(CL15, [2]Tabelle1!$E:$O, 11, FALSE)</f>
        <v>#N/A</v>
      </c>
      <c r="CW15" s="19" t="s">
        <v>287</v>
      </c>
      <c r="CX15">
        <f>VLOOKUP(CW15, [2]Tabelle1!$E:$M, 2, FALSE)</f>
        <v>2.0367340947366901</v>
      </c>
      <c r="CY15">
        <f>VLOOKUP(CW15, [2]Tabelle1!$E:$M, 3, FALSE)</f>
        <v>1.3038947098642699</v>
      </c>
      <c r="CZ15">
        <f>VLOOKUP(CW15, [2]Tabelle1!$E:$M, 4, FALSE)</f>
        <v>1.79983702873254</v>
      </c>
      <c r="DA15">
        <f>VLOOKUP(CW15, [2]Tabelle1!$E:$M, 5, FALSE)</f>
        <v>0.52138391555783303</v>
      </c>
      <c r="DB15">
        <f>VLOOKUP(CW15, [2]Tabelle1!$E:$M, 6, FALSE)</f>
        <v>0</v>
      </c>
      <c r="DC15" s="149">
        <f>VLOOKUP(CW15, [2]Tabelle1!$E:$O, 7, FALSE)</f>
        <v>0.35972944975014753</v>
      </c>
      <c r="DD15" s="149">
        <f>VLOOKUP(CW15, [2]Tabelle1!$E:$O, 8, FALSE)</f>
        <v>0.23029482725492498</v>
      </c>
      <c r="DE15" s="149">
        <f>VLOOKUP(CW15, [2]Tabelle1!$E:$O, 9, FALSE)</f>
        <v>0.31788851851552091</v>
      </c>
      <c r="DF15" s="149">
        <f>VLOOKUP(CW15, [2]Tabelle1!$E:$O, 10, FALSE)</f>
        <v>9.208720447940659E-2</v>
      </c>
      <c r="DG15" s="149">
        <f>VLOOKUP(CW15, [2]Tabelle1!$E:$O, 11, FALSE)</f>
        <v>0</v>
      </c>
      <c r="DH15" s="17">
        <v>6499</v>
      </c>
      <c r="DI15">
        <v>2024</v>
      </c>
      <c r="DJ15">
        <v>8</v>
      </c>
      <c r="DK15">
        <v>6</v>
      </c>
      <c r="DL15">
        <v>13</v>
      </c>
      <c r="DM15">
        <v>13.19999980926514</v>
      </c>
      <c r="DN15">
        <v>13.39999961853027</v>
      </c>
      <c r="DO15">
        <v>11.19999980926514</v>
      </c>
      <c r="DP15">
        <v>9.3000001907348633</v>
      </c>
      <c r="DQ15">
        <v>77</v>
      </c>
      <c r="DR15">
        <v>37</v>
      </c>
      <c r="DS15" t="s">
        <v>227</v>
      </c>
      <c r="DT15">
        <v>1.200000047683716</v>
      </c>
      <c r="DU15">
        <v>1.3999999761581421</v>
      </c>
      <c r="DV15">
        <v>3.0999999046325679</v>
      </c>
      <c r="DW15">
        <v>997.20001220703125</v>
      </c>
    </row>
    <row r="16" spans="1:128" x14ac:dyDescent="0.35">
      <c r="A16" t="s">
        <v>161</v>
      </c>
      <c r="B16" s="1">
        <v>3</v>
      </c>
      <c r="C16" t="s">
        <v>99</v>
      </c>
      <c r="D16">
        <v>1</v>
      </c>
      <c r="E16" s="1" t="s">
        <v>75</v>
      </c>
      <c r="F16" s="1" t="str">
        <f t="shared" si="0"/>
        <v>A</v>
      </c>
      <c r="G16" s="1" t="s">
        <v>143</v>
      </c>
      <c r="H16" s="6">
        <v>45511</v>
      </c>
      <c r="I16" s="6"/>
      <c r="J16">
        <v>2</v>
      </c>
      <c r="K16">
        <f>VLOOKUP(C16,[2]TOC_240828_Sophi!$C:$I,7,FALSE)</f>
        <v>0.16539999999999999</v>
      </c>
      <c r="L16">
        <f t="shared" si="8"/>
        <v>0.16039999999999999</v>
      </c>
      <c r="M16" s="16" t="str">
        <f t="shared" si="1"/>
        <v>F6_S1_3_BDOC_VM_A</v>
      </c>
      <c r="N16">
        <f>VLOOKUP(M16,[2]TOC_240828_Sophi!$C:$I,7,FALSE)</f>
        <v>0.1027</v>
      </c>
      <c r="O16">
        <f t="shared" si="9"/>
        <v>0.1142</v>
      </c>
      <c r="P16">
        <f>L16-O16</f>
        <v>4.6199999999999991E-2</v>
      </c>
      <c r="Q16">
        <f>100-((1-(P16/L16))*100)</f>
        <v>28.802992518703235</v>
      </c>
      <c r="R16" s="6">
        <f>VLOOKUP(C16,[2]TOC_240828_Sophi!$C:$N,12,FALSE)</f>
        <v>45547</v>
      </c>
      <c r="S16" s="6">
        <f>VLOOKUP(M16,[2]TOC_240828_Sophi!$C:$N,12,FALSE)</f>
        <v>45547</v>
      </c>
      <c r="BD16" s="21" t="str">
        <f t="shared" si="2"/>
        <v>F6_S1_3_DOC_VM_A</v>
      </c>
      <c r="BE16">
        <f>VLOOKUP(BD16,[5]Fluo_bereinigt!$C:$S,2,FALSE)</f>
        <v>10.689546161696301</v>
      </c>
      <c r="BF16">
        <f>VLOOKUP($BD16,[5]Fluo_bereinigt!$C:$S,3,FALSE)</f>
        <v>0.17766373989980999</v>
      </c>
      <c r="BG16">
        <f>VLOOKUP($BD16,[5]Fluo_bereinigt!$C:$S,4,FALSE)</f>
        <v>4.0791066414058698E-2</v>
      </c>
      <c r="BH16">
        <f>VLOOKUP($BD16,[5]Fluo_bereinigt!$C:$S,5,FALSE)</f>
        <v>3.46944695195361E-18</v>
      </c>
      <c r="BI16">
        <f>VLOOKUP($BD16,[5]Fluo_bereinigt!$C:$S,6,FALSE)</f>
        <v>2.0188590003129999E-2</v>
      </c>
      <c r="BJ16">
        <f>VLOOKUP($BD16,[5]Fluo_bereinigt!$C:$S,7,FALSE)</f>
        <v>3.4483230275782303E-2</v>
      </c>
      <c r="BK16">
        <f>VLOOKUP($BD16,[5]Fluo_bereinigt!$C:$S,8,FALSE)</f>
        <v>24.565451718716499</v>
      </c>
      <c r="BL16">
        <f>VLOOKUP($BD16,[5]Fluo_bereinigt!$C:$S,9,FALSE)</f>
        <v>0.135413041674177</v>
      </c>
      <c r="BM16">
        <f>VLOOKUP($BD16,[5]Fluo_bereinigt!$C:$S,10,FALSE)</f>
        <v>58.570089482125198</v>
      </c>
      <c r="BN16">
        <f>VLOOKUP($BD16,[5]Fluo_bereinigt!$C:$S,11,FALSE)</f>
        <v>34.807411322426702</v>
      </c>
      <c r="BO16">
        <f>VLOOKUP($BD16,[5]Fluo_bereinigt!$C:$S,12,FALSE)</f>
        <v>3.80697445972495</v>
      </c>
      <c r="BP16">
        <f>VLOOKUP($BD16,[5]Fluo_bereinigt!$C:$S,13,FALSE)</f>
        <v>42.647058823529399</v>
      </c>
      <c r="BQ16">
        <f>VLOOKUP($BD16,[5]Fluo_bereinigt!$C:$S,14,FALSE)</f>
        <v>1.3353627945882201E-2</v>
      </c>
      <c r="BR16">
        <f>VLOOKUP($BD16,[5]Fluo_bereinigt!$C:$S,15,FALSE)</f>
        <v>1.09253686647885E-2</v>
      </c>
      <c r="BS16">
        <f>VLOOKUP($BD16,[5]Fluo_bereinigt!$C:$S,16,FALSE)</f>
        <v>1.2733535990615601E-2</v>
      </c>
      <c r="BT16">
        <f>VLOOKUP($BD16,[5]Fluo_bereinigt!$C:$S,17,FALSE)</f>
        <v>1.22225879561573</v>
      </c>
      <c r="BU16" s="20" t="str">
        <f t="shared" si="3"/>
        <v>F6_S1_3_BDOC_VM_A</v>
      </c>
      <c r="BV16">
        <f>VLOOKUP(BU16,[5]Fluo_bereinigt!$C:$S,2,FALSE)</f>
        <v>0</v>
      </c>
      <c r="BW16">
        <f>VLOOKUP($BU16,[5]Fluo_bereinigt!$C:$S,3,FALSE)</f>
        <v>4.8935122640081402E-2</v>
      </c>
      <c r="BX16">
        <f>VLOOKUP($BU16,[5]Fluo_bereinigt!$C:$S,4,FALSE)</f>
        <v>3.3723413771326698E-2</v>
      </c>
      <c r="BY16">
        <f>VLOOKUP($BU16,[5]Fluo_bereinigt!$C:$S,5,FALSE)</f>
        <v>1.0842021724855E-19</v>
      </c>
      <c r="BZ16">
        <f>VLOOKUP($BU16,[5]Fluo_bereinigt!$C:$S,6,FALSE)</f>
        <v>1.27281374789896E-2</v>
      </c>
      <c r="CA16">
        <f>VLOOKUP($BU16,[5]Fluo_bereinigt!$C:$S,7,FALSE)</f>
        <v>1.3932230669944101E-2</v>
      </c>
      <c r="CB16">
        <f>VLOOKUP($BU16,[5]Fluo_bereinigt!$C:$S,8,FALSE)</f>
        <v>0</v>
      </c>
      <c r="CC16">
        <f>VLOOKUP($BU16,[5]Fluo_bereinigt!$C:$S,9,FALSE)</f>
        <v>0</v>
      </c>
      <c r="CD16">
        <f>VLOOKUP($BU16,[5]Fluo_bereinigt!$C:$S,10,FALSE)</f>
        <v>30.686880475059201</v>
      </c>
      <c r="CE16">
        <f>VLOOKUP($BU16,[5]Fluo_bereinigt!$C:$S,11,FALSE)</f>
        <v>17.147680128254201</v>
      </c>
      <c r="CF16">
        <f>VLOOKUP($BU16,[5]Fluo_bereinigt!$C:$S,12,FALSE)</f>
        <v>4.5657197881559899</v>
      </c>
      <c r="CG16">
        <f>VLOOKUP($BU16,[5]Fluo_bereinigt!$C:$S,13,FALSE)</f>
        <v>-70.555555555555699</v>
      </c>
      <c r="CH16">
        <f>VLOOKUP($BU16,[5]Fluo_bereinigt!$C:$S,14,FALSE)</f>
        <v>1.47802944776544E-2</v>
      </c>
      <c r="CI16">
        <f>VLOOKUP($BU16,[5]Fluo_bereinigt!$C:$S,15,FALSE)</f>
        <v>1.24270054143926E-2</v>
      </c>
      <c r="CJ16">
        <f>VLOOKUP($BU16,[5]Fluo_bereinigt!$C:$S,16,FALSE)</f>
        <v>1.4837675268473899E-2</v>
      </c>
      <c r="CK16">
        <f>VLOOKUP($BU16,[5]Fluo_bereinigt!$C:$S,17,FALSE)</f>
        <v>1.1893689577487701</v>
      </c>
      <c r="CL16" s="28" t="s">
        <v>99</v>
      </c>
      <c r="CM16">
        <f>VLOOKUP(CL16, [2]Tabelle1!$E:$M, 2, FALSE)</f>
        <v>0.615798374413147</v>
      </c>
      <c r="CN16">
        <f>VLOOKUP(CL16, [2]Tabelle1!$E:$M, 3, FALSE)</f>
        <v>0.41385812992947102</v>
      </c>
      <c r="CO16">
        <f>VLOOKUP(CL16, [2]Tabelle1!$E:$M, 4, FALSE)</f>
        <v>0.46308841296476899</v>
      </c>
      <c r="CP16">
        <f>VLOOKUP(CL16, [2]Tabelle1!$E:$M, 5, FALSE)</f>
        <v>0.17239506267342999</v>
      </c>
      <c r="CQ16">
        <f>VLOOKUP(CL16, [2]Tabelle1!$E:$M, 6, FALSE)</f>
        <v>0</v>
      </c>
      <c r="CR16" s="63">
        <f>VLOOKUP(CL16, [2]Tabelle1!$E:$O, 7, FALSE)</f>
        <v>0.36981778217843353</v>
      </c>
      <c r="CS16" s="63">
        <f>VLOOKUP(CL16, [2]Tabelle1!$E:$O, 8, FALSE)</f>
        <v>0.24854254591511207</v>
      </c>
      <c r="CT16" s="63">
        <f>VLOOKUP(CL16, [2]Tabelle1!$E:$O, 9, FALSE)</f>
        <v>0.27810779786219769</v>
      </c>
      <c r="CU16" s="63">
        <f>VLOOKUP(CL16, [2]Tabelle1!$E:$O, 10, FALSE)</f>
        <v>0.10353187404425665</v>
      </c>
      <c r="CV16" s="63">
        <f>VLOOKUP(CL16, [2]Tabelle1!$E:$O, 11, FALSE)</f>
        <v>0</v>
      </c>
      <c r="CW16" s="19" t="s">
        <v>288</v>
      </c>
      <c r="CX16">
        <f>VLOOKUP(CW16, [2]Tabelle1!$E:$M, 2, FALSE)</f>
        <v>0.28760731576499099</v>
      </c>
      <c r="CY16">
        <f>VLOOKUP(CW16, [2]Tabelle1!$E:$M, 3, FALSE)</f>
        <v>0.20960663893139</v>
      </c>
      <c r="CZ16">
        <f>VLOOKUP(CW16, [2]Tabelle1!$E:$M, 4, FALSE)</f>
        <v>7.3561442042969896E-2</v>
      </c>
      <c r="DA16">
        <f>VLOOKUP(CW16, [2]Tabelle1!$E:$M, 5, FALSE)</f>
        <v>7.8289066633848103E-2</v>
      </c>
      <c r="DB16">
        <f>VLOOKUP(CW16, [2]Tabelle1!$E:$M, 6, FALSE)</f>
        <v>0</v>
      </c>
      <c r="DC16" s="149">
        <f>VLOOKUP(CW16, [2]Tabelle1!$E:$O, 7, FALSE)</f>
        <v>0.44311055680092376</v>
      </c>
      <c r="DD16" s="149">
        <f>VLOOKUP(CW16, [2]Tabelle1!$E:$O, 8, FALSE)</f>
        <v>0.32293655061942655</v>
      </c>
      <c r="DE16" s="149">
        <f>VLOOKUP(CW16, [2]Tabelle1!$E:$O, 9, FALSE)</f>
        <v>0.1133345702839281</v>
      </c>
      <c r="DF16" s="149">
        <f>VLOOKUP(CW16, [2]Tabelle1!$E:$O, 10, FALSE)</f>
        <v>0.1206183222957216</v>
      </c>
      <c r="DG16" s="149">
        <f>VLOOKUP(CW16, [2]Tabelle1!$E:$O, 11, FALSE)</f>
        <v>0</v>
      </c>
      <c r="DH16" s="17">
        <v>6499</v>
      </c>
      <c r="DI16">
        <v>2024</v>
      </c>
      <c r="DJ16">
        <v>8</v>
      </c>
      <c r="DK16">
        <v>7</v>
      </c>
      <c r="DL16">
        <v>9</v>
      </c>
      <c r="DM16">
        <v>10.10000038146973</v>
      </c>
      <c r="DN16">
        <v>10.39999961853027</v>
      </c>
      <c r="DO16">
        <v>9.5</v>
      </c>
      <c r="DP16">
        <v>7.3000001907348633</v>
      </c>
      <c r="DQ16">
        <v>83</v>
      </c>
      <c r="DR16">
        <v>138</v>
      </c>
      <c r="DS16" t="s">
        <v>226</v>
      </c>
      <c r="DT16">
        <v>0.30000001192092901</v>
      </c>
      <c r="DU16">
        <v>1.200000047683716</v>
      </c>
      <c r="DV16">
        <v>2.2000000476837158</v>
      </c>
      <c r="DW16">
        <v>997.79998779296875</v>
      </c>
    </row>
    <row r="17" spans="1:128" x14ac:dyDescent="0.35">
      <c r="A17" t="s">
        <v>161</v>
      </c>
      <c r="B17" s="1">
        <v>3</v>
      </c>
      <c r="C17" t="s">
        <v>100</v>
      </c>
      <c r="D17">
        <v>1</v>
      </c>
      <c r="E17" s="1" t="s">
        <v>75</v>
      </c>
      <c r="F17" s="1" t="str">
        <f t="shared" si="0"/>
        <v>B</v>
      </c>
      <c r="G17" s="1" t="s">
        <v>143</v>
      </c>
      <c r="H17" s="6">
        <v>45511</v>
      </c>
      <c r="I17" s="6"/>
      <c r="J17">
        <v>2</v>
      </c>
      <c r="K17">
        <f>VLOOKUP(C17,[2]TOC_240828_Sophi!$C:$I,7,FALSE)</f>
        <v>0.15540000000000001</v>
      </c>
      <c r="M17" s="16" t="str">
        <f t="shared" si="1"/>
        <v>F6_S1_3_BDOC_VM_B</v>
      </c>
      <c r="N17">
        <f>VLOOKUP(M17,[2]TOC_240828_Sophi!$C:$I,7,FALSE)</f>
        <v>0.12570000000000001</v>
      </c>
      <c r="R17" s="6">
        <f>VLOOKUP(C17,[2]TOC_240828_Sophi!$C:$N,12,FALSE)</f>
        <v>45547</v>
      </c>
      <c r="S17" s="6">
        <f>VLOOKUP(M17,[2]TOC_240828_Sophi!$C:$N,12,FALSE)</f>
        <v>45547</v>
      </c>
      <c r="BD17" s="21" t="str">
        <f t="shared" si="2"/>
        <v>F6_S1_3_DOC_VM_B</v>
      </c>
      <c r="BE17">
        <f>VLOOKUP(BD17,[5]Fluo_bereinigt!$C:$S,2,FALSE)</f>
        <v>27.3315491921147</v>
      </c>
      <c r="BF17">
        <f>VLOOKUP($BD17,[5]Fluo_bereinigt!$C:$S,3,FALSE)</f>
        <v>0.179071276102206</v>
      </c>
      <c r="BG17">
        <f>VLOOKUP($BD17,[5]Fluo_bereinigt!$C:$S,4,FALSE)</f>
        <v>0.111462348404643</v>
      </c>
      <c r="BH17">
        <f>VLOOKUP($BD17,[5]Fluo_bereinigt!$C:$S,5,FALSE)</f>
        <v>1.8626466618570699E-2</v>
      </c>
      <c r="BI17">
        <f>VLOOKUP($BD17,[5]Fluo_bereinigt!$C:$S,6,FALSE)</f>
        <v>3.2180488532588897E-2</v>
      </c>
      <c r="BJ17">
        <f>VLOOKUP($BD17,[5]Fluo_bereinigt!$C:$S,7,FALSE)</f>
        <v>3.4167910119151698E-2</v>
      </c>
      <c r="BK17">
        <f>VLOOKUP($BD17,[5]Fluo_bereinigt!$C:$S,8,FALSE)</f>
        <v>1.4310665930753601</v>
      </c>
      <c r="BL17">
        <f>VLOOKUP($BD17,[5]Fluo_bereinigt!$C:$S,9,FALSE)</f>
        <v>0.20404876184908799</v>
      </c>
      <c r="BM17">
        <f>VLOOKUP($BD17,[5]Fluo_bereinigt!$C:$S,10,FALSE)</f>
        <v>53.271950830055097</v>
      </c>
      <c r="BN17">
        <f>VLOOKUP($BD17,[5]Fluo_bereinigt!$C:$S,11,FALSE)</f>
        <v>31.0750305335925</v>
      </c>
      <c r="BO17">
        <f>VLOOKUP($BD17,[5]Fluo_bereinigt!$C:$S,12,FALSE)</f>
        <v>4.0073063809059901</v>
      </c>
      <c r="BP17">
        <f>VLOOKUP($BD17,[5]Fluo_bereinigt!$C:$S,13,FALSE)</f>
        <v>18.7837837837838</v>
      </c>
      <c r="BQ17">
        <f>VLOOKUP($BD17,[5]Fluo_bereinigt!$C:$S,14,FALSE)</f>
        <v>1.3839576792687901E-2</v>
      </c>
      <c r="BR17">
        <f>VLOOKUP($BD17,[5]Fluo_bereinigt!$C:$S,15,FALSE)</f>
        <v>1.1256335626136999E-2</v>
      </c>
      <c r="BS17">
        <f>VLOOKUP($BD17,[5]Fluo_bereinigt!$C:$S,16,FALSE)</f>
        <v>1.33480597027778E-2</v>
      </c>
      <c r="BT17">
        <f>VLOOKUP($BD17,[5]Fluo_bereinigt!$C:$S,17,FALSE)</f>
        <v>1.2294921946492701</v>
      </c>
      <c r="BU17" s="20" t="str">
        <f t="shared" si="3"/>
        <v>F6_S1_3_BDOC_VM_B</v>
      </c>
      <c r="BV17">
        <f>VLOOKUP(BU17,[5]Fluo_bereinigt!$C:$S,2,FALSE)</f>
        <v>0</v>
      </c>
      <c r="BW17">
        <f>VLOOKUP($BU17,[5]Fluo_bereinigt!$C:$S,3,FALSE)</f>
        <v>0.18814666207253999</v>
      </c>
      <c r="BX17">
        <f>VLOOKUP($BU17,[5]Fluo_bereinigt!$C:$S,4,FALSE)</f>
        <v>8.0021404642423005E-3</v>
      </c>
      <c r="BY17">
        <f>VLOOKUP($BU17,[5]Fluo_bereinigt!$C:$S,5,FALSE)</f>
        <v>1.7347234759768099E-17</v>
      </c>
      <c r="BZ17">
        <f>VLOOKUP($BU17,[5]Fluo_bereinigt!$C:$S,6,FALSE)</f>
        <v>2.33933475382706E-2</v>
      </c>
      <c r="CA17">
        <f>VLOOKUP($BU17,[5]Fluo_bereinigt!$C:$S,7,FALSE)</f>
        <v>3.5986424489408399E-2</v>
      </c>
      <c r="CB17">
        <f>VLOOKUP($BU17,[5]Fluo_bereinigt!$C:$S,8,FALSE)</f>
        <v>3.7750835104986602</v>
      </c>
      <c r="CC17">
        <f>VLOOKUP($BU17,[5]Fluo_bereinigt!$C:$S,9,FALSE)</f>
        <v>0</v>
      </c>
      <c r="CD17">
        <f>VLOOKUP($BU17,[5]Fluo_bereinigt!$C:$S,10,FALSE)</f>
        <v>53.669969110415501</v>
      </c>
      <c r="CE17">
        <f>VLOOKUP($BU17,[5]Fluo_bereinigt!$C:$S,11,FALSE)</f>
        <v>31.5421263667427</v>
      </c>
      <c r="CF17">
        <f>VLOOKUP($BU17,[5]Fluo_bereinigt!$C:$S,12,FALSE)</f>
        <v>3.98222862632085</v>
      </c>
      <c r="CG17">
        <f>VLOOKUP($BU17,[5]Fluo_bereinigt!$C:$S,13,FALSE)</f>
        <v>52.074074074073998</v>
      </c>
      <c r="CH17">
        <f>VLOOKUP($BU17,[5]Fluo_bereinigt!$C:$S,14,FALSE)</f>
        <v>1.35352593343291E-2</v>
      </c>
      <c r="CI17">
        <f>VLOOKUP($BU17,[5]Fluo_bereinigt!$C:$S,15,FALSE)</f>
        <v>1.13036373975373E-2</v>
      </c>
      <c r="CJ17">
        <f>VLOOKUP($BU17,[5]Fluo_bereinigt!$C:$S,16,FALSE)</f>
        <v>1.31925894619613E-2</v>
      </c>
      <c r="CK17">
        <f>VLOOKUP($BU17,[5]Fluo_bereinigt!$C:$S,17,FALSE)</f>
        <v>1.1974251170935399</v>
      </c>
      <c r="CL17" s="28" t="s">
        <v>100</v>
      </c>
      <c r="CM17">
        <f>VLOOKUP(CL17, [2]Tabelle1!$E:$M, 2, FALSE)</f>
        <v>0.56345557245625699</v>
      </c>
      <c r="CN17">
        <f>VLOOKUP(CL17, [2]Tabelle1!$E:$M, 3, FALSE)</f>
        <v>0.37968231916501399</v>
      </c>
      <c r="CO17">
        <f>VLOOKUP(CL17, [2]Tabelle1!$E:$M, 4, FALSE)</f>
        <v>0.41670054418833802</v>
      </c>
      <c r="CP17">
        <f>VLOOKUP(CL17, [2]Tabelle1!$E:$M, 5, FALSE)</f>
        <v>0.14739795304801201</v>
      </c>
      <c r="CQ17">
        <f>VLOOKUP(CL17, [2]Tabelle1!$E:$M, 6, FALSE)</f>
        <v>2.8768735216033398E-3</v>
      </c>
      <c r="CR17" s="63">
        <f>VLOOKUP(CL17, [2]Tabelle1!$E:$O, 7, FALSE)</f>
        <v>0.37312139856881826</v>
      </c>
      <c r="CS17" s="63">
        <f>VLOOKUP(CL17, [2]Tabelle1!$E:$O, 8, FALSE)</f>
        <v>0.25142638543999951</v>
      </c>
      <c r="CT17" s="63">
        <f>VLOOKUP(CL17, [2]Tabelle1!$E:$O, 9, FALSE)</f>
        <v>0.27593992753352486</v>
      </c>
      <c r="CU17" s="63">
        <f>VLOOKUP(CL17, [2]Tabelle1!$E:$O, 10, FALSE)</f>
        <v>9.7607217100909721E-2</v>
      </c>
      <c r="CV17" s="63">
        <f>VLOOKUP(CL17, [2]Tabelle1!$E:$O, 11, FALSE)</f>
        <v>1.9050713567476043E-3</v>
      </c>
      <c r="CW17" s="19" t="s">
        <v>289</v>
      </c>
      <c r="CX17">
        <f>VLOOKUP(CW17, [2]Tabelle1!$E:$M, 2, FALSE)</f>
        <v>0.641619225246295</v>
      </c>
      <c r="CY17">
        <f>VLOOKUP(CW17, [2]Tabelle1!$E:$M, 3, FALSE)</f>
        <v>0.45122006232259398</v>
      </c>
      <c r="CZ17">
        <f>VLOOKUP(CW17, [2]Tabelle1!$E:$M, 4, FALSE)</f>
        <v>0.32214397507988202</v>
      </c>
      <c r="DA17">
        <f>VLOOKUP(CW17, [2]Tabelle1!$E:$M, 5, FALSE)</f>
        <v>0.18082072281895101</v>
      </c>
      <c r="DB17">
        <f>VLOOKUP(CW17, [2]Tabelle1!$E:$M, 6, FALSE)</f>
        <v>0</v>
      </c>
      <c r="DC17" s="149">
        <f>VLOOKUP(CW17, [2]Tabelle1!$E:$O, 7, FALSE)</f>
        <v>0.40206643866617464</v>
      </c>
      <c r="DD17" s="149">
        <f>VLOOKUP(CW17, [2]Tabelle1!$E:$O, 8, FALSE)</f>
        <v>0.28275406405276249</v>
      </c>
      <c r="DE17" s="149">
        <f>VLOOKUP(CW17, [2]Tabelle1!$E:$O, 9, FALSE)</f>
        <v>0.20186938873038549</v>
      </c>
      <c r="DF17" s="149">
        <f>VLOOKUP(CW17, [2]Tabelle1!$E:$O, 10, FALSE)</f>
        <v>0.11331010855067726</v>
      </c>
      <c r="DG17" s="149">
        <f>VLOOKUP(CW17, [2]Tabelle1!$E:$O, 11, FALSE)</f>
        <v>0</v>
      </c>
      <c r="DH17" s="17">
        <v>6499</v>
      </c>
      <c r="DI17">
        <v>2024</v>
      </c>
      <c r="DJ17">
        <v>8</v>
      </c>
      <c r="DK17">
        <v>7</v>
      </c>
      <c r="DL17">
        <v>9</v>
      </c>
      <c r="DM17">
        <v>10.10000038146973</v>
      </c>
      <c r="DN17">
        <v>10.39999961853027</v>
      </c>
      <c r="DO17">
        <v>9.5</v>
      </c>
      <c r="DP17">
        <v>7.3000001907348633</v>
      </c>
      <c r="DQ17">
        <v>83</v>
      </c>
      <c r="DR17">
        <v>138</v>
      </c>
      <c r="DS17" t="s">
        <v>226</v>
      </c>
      <c r="DT17">
        <v>0.30000001192092901</v>
      </c>
      <c r="DU17">
        <v>1.200000047683716</v>
      </c>
      <c r="DV17">
        <v>2.2000000476837158</v>
      </c>
      <c r="DW17">
        <v>997.79998779296875</v>
      </c>
    </row>
    <row r="18" spans="1:128" x14ac:dyDescent="0.35">
      <c r="A18" t="s">
        <v>161</v>
      </c>
      <c r="B18" s="1">
        <v>3</v>
      </c>
      <c r="C18" t="s">
        <v>101</v>
      </c>
      <c r="D18">
        <v>2</v>
      </c>
      <c r="E18" s="1" t="s">
        <v>75</v>
      </c>
      <c r="F18" s="1" t="str">
        <f t="shared" si="0"/>
        <v>A</v>
      </c>
      <c r="G18" s="1" t="s">
        <v>143</v>
      </c>
      <c r="H18" s="6">
        <v>45511</v>
      </c>
      <c r="I18" s="6"/>
      <c r="J18">
        <v>40</v>
      </c>
      <c r="K18">
        <f>VLOOKUP(C18,[2]TOC_240828_Sophi!$C:$I,7,FALSE)</f>
        <v>0.30130000000000001</v>
      </c>
      <c r="L18">
        <f t="shared" si="8"/>
        <v>0.22284999999999999</v>
      </c>
      <c r="M18" s="16" t="str">
        <f t="shared" si="1"/>
        <v>F6_S2_3_BDOC_VM_A</v>
      </c>
      <c r="N18">
        <f>VLOOKUP(M18,[2]TOC_240828_Sophi!$C:$I,7,FALSE)</f>
        <v>0.15509999999999999</v>
      </c>
      <c r="O18">
        <f t="shared" si="9"/>
        <v>0.13109999999999999</v>
      </c>
      <c r="P18">
        <f>L18-O18</f>
        <v>9.1749999999999998E-2</v>
      </c>
      <c r="Q18">
        <f>100-((1-(P18/L18))*100)</f>
        <v>41.171191384339245</v>
      </c>
      <c r="R18" s="6">
        <f>VLOOKUP(C18,[2]TOC_240828_Sophi!$C:$N,12,FALSE)</f>
        <v>45547</v>
      </c>
      <c r="S18" s="6">
        <f>VLOOKUP(M18,[2]TOC_240828_Sophi!$C:$N,12,FALSE)</f>
        <v>45547</v>
      </c>
      <c r="V18" s="11">
        <v>45511</v>
      </c>
      <c r="W18" s="12">
        <v>0.34722222222222221</v>
      </c>
      <c r="X18" s="13">
        <v>0</v>
      </c>
      <c r="Y18" s="13" t="s">
        <v>64</v>
      </c>
      <c r="Z18" s="13">
        <v>1.21</v>
      </c>
      <c r="AA18" s="13">
        <v>4.54</v>
      </c>
      <c r="AB18" s="13">
        <v>8.9215</v>
      </c>
      <c r="AC18">
        <f t="shared" si="4"/>
        <v>8.9215000000000006E-3</v>
      </c>
      <c r="AD18" s="13">
        <v>-0.33400000000000002</v>
      </c>
      <c r="AE18" s="13">
        <v>-1.34</v>
      </c>
      <c r="AF18" s="13">
        <v>-1.1200000000000001</v>
      </c>
      <c r="AG18" s="13">
        <v>16997.7</v>
      </c>
      <c r="AH18" s="13">
        <v>104.6</v>
      </c>
      <c r="AI18" s="13">
        <v>104.6</v>
      </c>
      <c r="AJ18" s="13">
        <v>14.21</v>
      </c>
      <c r="AK18" s="13">
        <v>370.5</v>
      </c>
      <c r="AL18" s="13">
        <v>-0.47899999999999998</v>
      </c>
      <c r="AM18" s="13">
        <v>9.6300000000000014E-3</v>
      </c>
      <c r="AN18">
        <f t="shared" si="5"/>
        <v>9.630000000000001E-6</v>
      </c>
      <c r="AO18" s="13">
        <v>16.934099999999997</v>
      </c>
      <c r="AP18">
        <f t="shared" si="6"/>
        <v>1.6934099999999997E-2</v>
      </c>
      <c r="AQ18" s="13">
        <v>2.19</v>
      </c>
      <c r="AR18" s="13">
        <v>2.21</v>
      </c>
      <c r="AS18" s="13">
        <v>11.007</v>
      </c>
      <c r="AT18">
        <f t="shared" si="7"/>
        <v>1.1006999999999999E-2</v>
      </c>
      <c r="AU18" s="13">
        <v>1343.14</v>
      </c>
      <c r="AV18" s="13">
        <v>0</v>
      </c>
      <c r="AX18" s="13">
        <v>6.91</v>
      </c>
      <c r="AY18" s="13">
        <v>-38.299999999999997</v>
      </c>
      <c r="AZ18" s="13">
        <v>0.22700000000000001</v>
      </c>
      <c r="BA18" s="13">
        <v>-0.33700000000000002</v>
      </c>
      <c r="BB18" s="13">
        <v>4.6100000000000003</v>
      </c>
      <c r="BD18" s="21" t="str">
        <f t="shared" si="2"/>
        <v>F6_S2_3_DOC_VM_A</v>
      </c>
      <c r="BE18">
        <f>VLOOKUP(BD18,[5]Fluo_bereinigt!$C:$S,2,FALSE)</f>
        <v>3.6076473760350298</v>
      </c>
      <c r="BF18">
        <f>VLOOKUP($BD18,[5]Fluo_bereinigt!$C:$S,3,FALSE)</f>
        <v>0.49887328751287902</v>
      </c>
      <c r="BG18">
        <f>VLOOKUP($BD18,[5]Fluo_bereinigt!$C:$S,4,FALSE)</f>
        <v>0.45841973414690101</v>
      </c>
      <c r="BH18">
        <f>VLOOKUP($BD18,[5]Fluo_bereinigt!$C:$S,5,FALSE)</f>
        <v>9.5260401521329599E-2</v>
      </c>
      <c r="BI18">
        <f>VLOOKUP($BD18,[5]Fluo_bereinigt!$C:$S,6,FALSE)</f>
        <v>9.3639289245891905E-2</v>
      </c>
      <c r="BJ18">
        <f>VLOOKUP($BD18,[5]Fluo_bereinigt!$C:$S,7,FALSE)</f>
        <v>5.2537885047364299E-2</v>
      </c>
      <c r="BK18">
        <f>VLOOKUP($BD18,[5]Fluo_bereinigt!$C:$S,8,FALSE)</f>
        <v>1.5210069445358301</v>
      </c>
      <c r="BL18">
        <f>VLOOKUP($BD18,[5]Fluo_bereinigt!$C:$S,9,FALSE)</f>
        <v>1.37760947226127E-2</v>
      </c>
      <c r="BM18">
        <f>VLOOKUP($BD18,[5]Fluo_bereinigt!$C:$S,10,FALSE)</f>
        <v>77.932637176021302</v>
      </c>
      <c r="BN18">
        <f>VLOOKUP($BD18,[5]Fluo_bereinigt!$C:$S,11,FALSE)</f>
        <v>46.571428209442402</v>
      </c>
      <c r="BO18">
        <f>VLOOKUP($BD18,[5]Fluo_bereinigt!$C:$S,12,FALSE)</f>
        <v>3.7658108954289302</v>
      </c>
      <c r="BP18">
        <f>VLOOKUP($BD18,[5]Fluo_bereinigt!$C:$S,13,FALSE)</f>
        <v>72.09375</v>
      </c>
      <c r="BQ18">
        <f>VLOOKUP($BD18,[5]Fluo_bereinigt!$C:$S,14,FALSE)</f>
        <v>1.3204218242452799E-2</v>
      </c>
      <c r="BR18">
        <f>VLOOKUP($BD18,[5]Fluo_bereinigt!$C:$S,15,FALSE)</f>
        <v>1.07541550737894E-2</v>
      </c>
      <c r="BS18">
        <f>VLOOKUP($BD18,[5]Fluo_bereinigt!$C:$S,16,FALSE)</f>
        <v>1.26707218259621E-2</v>
      </c>
      <c r="BT18">
        <f>VLOOKUP($BD18,[5]Fluo_bereinigt!$C:$S,17,FALSE)</f>
        <v>1.2278247944029399</v>
      </c>
      <c r="BU18" s="20" t="str">
        <f t="shared" si="3"/>
        <v>F6_S2_3_BDOC_VM_A</v>
      </c>
      <c r="BV18">
        <f>VLOOKUP(BU18,[5]Fluo_bereinigt!$C:$S,2,FALSE)</f>
        <v>0</v>
      </c>
      <c r="BW18">
        <f>VLOOKUP($BU18,[5]Fluo_bereinigt!$C:$S,3,FALSE)</f>
        <v>3.5568918193185098E-2</v>
      </c>
      <c r="BX18">
        <f>VLOOKUP($BU18,[5]Fluo_bereinigt!$C:$S,4,FALSE)</f>
        <v>6.1045222493817199E-2</v>
      </c>
      <c r="BY18">
        <f>VLOOKUP($BU18,[5]Fluo_bereinigt!$C:$S,5,FALSE)</f>
        <v>0</v>
      </c>
      <c r="BZ18">
        <f>VLOOKUP($BU18,[5]Fluo_bereinigt!$C:$S,6,FALSE)</f>
        <v>2.1606503149996601E-2</v>
      </c>
      <c r="CA18">
        <f>VLOOKUP($BU18,[5]Fluo_bereinigt!$C:$S,7,FALSE)</f>
        <v>1.01385925345028E-2</v>
      </c>
      <c r="CB18">
        <f>VLOOKUP($BU18,[5]Fluo_bereinigt!$C:$S,8,FALSE)</f>
        <v>0</v>
      </c>
      <c r="CC18">
        <f>VLOOKUP($BU18,[5]Fluo_bereinigt!$C:$S,9,FALSE)</f>
        <v>0</v>
      </c>
      <c r="CD18">
        <f>VLOOKUP($BU18,[5]Fluo_bereinigt!$C:$S,10,FALSE)</f>
        <v>23.623426585027001</v>
      </c>
      <c r="CE18">
        <f>VLOOKUP($BU18,[5]Fluo_bereinigt!$C:$S,11,FALSE)</f>
        <v>13.7683623870125</v>
      </c>
      <c r="CF18">
        <f>VLOOKUP($BU18,[5]Fluo_bereinigt!$C:$S,12,FALSE)</f>
        <v>4.1310240963855396</v>
      </c>
      <c r="CG18">
        <f>VLOOKUP($BU18,[5]Fluo_bereinigt!$C:$S,13,FALSE)</f>
        <v>-10.0591715976331</v>
      </c>
      <c r="CH18">
        <f>VLOOKUP($BU18,[5]Fluo_bereinigt!$C:$S,14,FALSE)</f>
        <v>1.37125096467799E-2</v>
      </c>
      <c r="CI18">
        <f>VLOOKUP($BU18,[5]Fluo_bereinigt!$C:$S,15,FALSE)</f>
        <v>1.2086299511204801E-2</v>
      </c>
      <c r="CJ18">
        <f>VLOOKUP($BU18,[5]Fluo_bereinigt!$C:$S,16,FALSE)</f>
        <v>1.3585632113004601E-2</v>
      </c>
      <c r="CK18">
        <f>VLOOKUP($BU18,[5]Fluo_bereinigt!$C:$S,17,FALSE)</f>
        <v>1.1345498788994599</v>
      </c>
      <c r="CL18" s="28" t="s">
        <v>101</v>
      </c>
      <c r="CM18">
        <f>VLOOKUP(CL18, [2]Tabelle1!$E:$M, 2, FALSE)</f>
        <v>0.85349273583184504</v>
      </c>
      <c r="CN18">
        <f>VLOOKUP(CL18, [2]Tabelle1!$E:$M, 3, FALSE)</f>
        <v>0.54753886435301302</v>
      </c>
      <c r="CO18">
        <f>VLOOKUP(CL18, [2]Tabelle1!$E:$M, 4, FALSE)</f>
        <v>0.82993675258489497</v>
      </c>
      <c r="CP18">
        <f>VLOOKUP(CL18, [2]Tabelle1!$E:$M, 5, FALSE)</f>
        <v>0.24671235750280801</v>
      </c>
      <c r="CQ18">
        <f>VLOOKUP(CL18, [2]Tabelle1!$E:$M, 6, FALSE)</f>
        <v>0.261416698985249</v>
      </c>
      <c r="CR18" s="63">
        <f>VLOOKUP(CL18, [2]Tabelle1!$E:$O, 7, FALSE)</f>
        <v>0.31159634299501193</v>
      </c>
      <c r="CS18" s="63">
        <f>VLOOKUP(CL18, [2]Tabelle1!$E:$O, 8, FALSE)</f>
        <v>0.1998975511065797</v>
      </c>
      <c r="CT18" s="63">
        <f>VLOOKUP(CL18, [2]Tabelle1!$E:$O, 9, FALSE)</f>
        <v>0.30299643589885183</v>
      </c>
      <c r="CU18" s="63">
        <f>VLOOKUP(CL18, [2]Tabelle1!$E:$O, 10, FALSE)</f>
        <v>9.0070676810890635E-2</v>
      </c>
      <c r="CV18" s="63">
        <f>VLOOKUP(CL18, [2]Tabelle1!$E:$O, 11, FALSE)</f>
        <v>9.5438993188666083E-2</v>
      </c>
      <c r="CW18" s="19" t="s">
        <v>290</v>
      </c>
      <c r="CX18">
        <f>VLOOKUP(CW18, [2]Tabelle1!$E:$M, 2, FALSE)</f>
        <v>0.23635484804798601</v>
      </c>
      <c r="CY18">
        <f>VLOOKUP(CW18, [2]Tabelle1!$E:$M, 3, FALSE)</f>
        <v>0.18057209098051799</v>
      </c>
      <c r="CZ18">
        <f>VLOOKUP(CW18, [2]Tabelle1!$E:$M, 4, FALSE)</f>
        <v>5.0912557268710003E-2</v>
      </c>
      <c r="DA18">
        <f>VLOOKUP(CW18, [2]Tabelle1!$E:$M, 5, FALSE)</f>
        <v>7.1273218101764693E-2</v>
      </c>
      <c r="DB18">
        <f>VLOOKUP(CW18, [2]Tabelle1!$E:$M, 6, FALSE)</f>
        <v>7.0500812631679899E-2</v>
      </c>
      <c r="DC18" s="149">
        <f>VLOOKUP(CW18, [2]Tabelle1!$E:$O, 7, FALSE)</f>
        <v>0.38771260408087904</v>
      </c>
      <c r="DD18" s="149">
        <f>VLOOKUP(CW18, [2]Tabelle1!$E:$O, 8, FALSE)</f>
        <v>0.29620748716003586</v>
      </c>
      <c r="DE18" s="149">
        <f>VLOOKUP(CW18, [2]Tabelle1!$E:$O, 9, FALSE)</f>
        <v>8.3516121298518223E-2</v>
      </c>
      <c r="DF18" s="149">
        <f>VLOOKUP(CW18, [2]Tabelle1!$E:$O, 10, FALSE)</f>
        <v>0.11691541434279923</v>
      </c>
      <c r="DG18" s="149">
        <f>VLOOKUP(CW18, [2]Tabelle1!$E:$O, 11, FALSE)</f>
        <v>0.11564837311776757</v>
      </c>
      <c r="DH18" s="15">
        <v>6499</v>
      </c>
      <c r="DI18">
        <v>2024</v>
      </c>
      <c r="DJ18">
        <v>8</v>
      </c>
      <c r="DK18">
        <v>7</v>
      </c>
      <c r="DL18">
        <v>9</v>
      </c>
      <c r="DM18">
        <v>10.10000038146973</v>
      </c>
      <c r="DN18">
        <v>10.39999961853027</v>
      </c>
      <c r="DO18">
        <v>9.5</v>
      </c>
      <c r="DP18">
        <v>7.3000001907348633</v>
      </c>
      <c r="DQ18">
        <v>83</v>
      </c>
      <c r="DR18">
        <v>138</v>
      </c>
      <c r="DS18" t="s">
        <v>226</v>
      </c>
      <c r="DT18">
        <v>0.30000001192092901</v>
      </c>
      <c r="DU18">
        <v>1.200000047683716</v>
      </c>
      <c r="DV18">
        <v>2.2000000476837158</v>
      </c>
      <c r="DW18">
        <v>997.79998779296875</v>
      </c>
    </row>
    <row r="19" spans="1:128" x14ac:dyDescent="0.35">
      <c r="A19" t="s">
        <v>161</v>
      </c>
      <c r="B19" s="1">
        <v>3</v>
      </c>
      <c r="C19" t="s">
        <v>102</v>
      </c>
      <c r="D19">
        <v>2</v>
      </c>
      <c r="E19" s="1" t="s">
        <v>75</v>
      </c>
      <c r="F19" s="1" t="str">
        <f t="shared" si="0"/>
        <v>B</v>
      </c>
      <c r="G19" s="1" t="s">
        <v>143</v>
      </c>
      <c r="H19" s="6">
        <v>45511</v>
      </c>
      <c r="I19" s="6"/>
      <c r="J19">
        <v>40</v>
      </c>
      <c r="K19">
        <f>VLOOKUP(C19,[2]TOC_240828_Sophi!$C:$I,7,FALSE)</f>
        <v>0.1444</v>
      </c>
      <c r="M19" s="16" t="str">
        <f t="shared" si="1"/>
        <v>F6_S2_3_BDOC_VM_B</v>
      </c>
      <c r="N19">
        <f>VLOOKUP(M19,[2]TOC_240828_Sophi!$C:$I,7,FALSE)</f>
        <v>0.1071</v>
      </c>
      <c r="R19" s="6">
        <f>VLOOKUP(C19,[2]TOC_240828_Sophi!$C:$N,12,FALSE)</f>
        <v>45547</v>
      </c>
      <c r="S19" s="6">
        <f>VLOOKUP(M19,[2]TOC_240828_Sophi!$C:$N,12,FALSE)</f>
        <v>45547</v>
      </c>
      <c r="V19" s="11">
        <v>45511</v>
      </c>
      <c r="W19" s="12">
        <v>0.34722222222222221</v>
      </c>
      <c r="X19" s="13">
        <v>0</v>
      </c>
      <c r="Y19" s="13" t="s">
        <v>64</v>
      </c>
      <c r="Z19" s="13">
        <v>1.21</v>
      </c>
      <c r="AA19" s="13">
        <v>4.54</v>
      </c>
      <c r="AB19" s="13">
        <v>8.9215</v>
      </c>
      <c r="AC19">
        <f t="shared" si="4"/>
        <v>8.9215000000000006E-3</v>
      </c>
      <c r="AD19" s="13">
        <v>-0.33400000000000002</v>
      </c>
      <c r="AE19" s="13">
        <v>-1.34</v>
      </c>
      <c r="AF19" s="13">
        <v>-1.1200000000000001</v>
      </c>
      <c r="AG19" s="13">
        <v>16997.7</v>
      </c>
      <c r="AH19" s="13">
        <v>104.6</v>
      </c>
      <c r="AI19" s="13">
        <v>104.6</v>
      </c>
      <c r="AJ19" s="13">
        <v>14.21</v>
      </c>
      <c r="AK19" s="13">
        <v>370.5</v>
      </c>
      <c r="AL19" s="13">
        <v>-0.47899999999999998</v>
      </c>
      <c r="AM19" s="13">
        <v>9.6300000000000014E-3</v>
      </c>
      <c r="AN19">
        <f t="shared" si="5"/>
        <v>9.630000000000001E-6</v>
      </c>
      <c r="AO19" s="13">
        <v>16.934099999999997</v>
      </c>
      <c r="AP19">
        <f t="shared" si="6"/>
        <v>1.6934099999999997E-2</v>
      </c>
      <c r="AQ19" s="13">
        <v>2.19</v>
      </c>
      <c r="AR19" s="13">
        <v>2.21</v>
      </c>
      <c r="AS19" s="13">
        <v>11.007</v>
      </c>
      <c r="AT19">
        <f t="shared" si="7"/>
        <v>1.1006999999999999E-2</v>
      </c>
      <c r="AU19" s="13">
        <v>1343.14</v>
      </c>
      <c r="AV19" s="13">
        <v>0</v>
      </c>
      <c r="AX19" s="13">
        <v>6.91</v>
      </c>
      <c r="AY19" s="13">
        <v>-38.299999999999997</v>
      </c>
      <c r="AZ19" s="13">
        <v>0.22700000000000001</v>
      </c>
      <c r="BA19" s="13">
        <v>-0.33700000000000002</v>
      </c>
      <c r="BB19" s="13">
        <v>4.6100000000000003</v>
      </c>
      <c r="BD19" s="21" t="str">
        <f t="shared" si="2"/>
        <v>F6_S2_3_DOC_VM_B</v>
      </c>
      <c r="BE19">
        <f>VLOOKUP(BD19,[5]Fluo_bereinigt!$C:$S,2,FALSE)</f>
        <v>5.7675575255335501</v>
      </c>
      <c r="BF19">
        <f>VLOOKUP($BD19,[5]Fluo_bereinigt!$C:$S,3,FALSE)</f>
        <v>0.20391993102634101</v>
      </c>
      <c r="BG19">
        <f>VLOOKUP($BD19,[5]Fluo_bereinigt!$C:$S,4,FALSE)</f>
        <v>4.5642068704751203E-2</v>
      </c>
      <c r="BH19">
        <f>VLOOKUP($BD19,[5]Fluo_bereinigt!$C:$S,5,FALSE)</f>
        <v>1.37913921516315E-2</v>
      </c>
      <c r="BI19">
        <f>VLOOKUP($BD19,[5]Fluo_bereinigt!$C:$S,6,FALSE)</f>
        <v>3.8328891324141502E-2</v>
      </c>
      <c r="BJ19">
        <f>VLOOKUP($BD19,[5]Fluo_bereinigt!$C:$S,7,FALSE)</f>
        <v>3.7770851018166199E-2</v>
      </c>
      <c r="BK19">
        <f>VLOOKUP($BD19,[5]Fluo_bereinigt!$C:$S,8,FALSE)</f>
        <v>12.152954792586</v>
      </c>
      <c r="BL19">
        <f>VLOOKUP($BD19,[5]Fluo_bereinigt!$C:$S,9,FALSE)</f>
        <v>0</v>
      </c>
      <c r="BM19">
        <f>VLOOKUP($BD19,[5]Fluo_bereinigt!$C:$S,10,FALSE)</f>
        <v>52.173288799969399</v>
      </c>
      <c r="BN19">
        <f>VLOOKUP($BD19,[5]Fluo_bereinigt!$C:$S,11,FALSE)</f>
        <v>31.104635199073901</v>
      </c>
      <c r="BO19">
        <f>VLOOKUP($BD19,[5]Fluo_bereinigt!$C:$S,12,FALSE)</f>
        <v>3.7914312617702399</v>
      </c>
      <c r="BP19">
        <f>VLOOKUP($BD19,[5]Fluo_bereinigt!$C:$S,13,FALSE)</f>
        <v>31.3333333333333</v>
      </c>
      <c r="BQ19">
        <f>VLOOKUP($BD19,[5]Fluo_bereinigt!$C:$S,14,FALSE)</f>
        <v>1.3259553456452E-2</v>
      </c>
      <c r="BR19">
        <f>VLOOKUP($BD19,[5]Fluo_bereinigt!$C:$S,15,FALSE)</f>
        <v>1.0854129553113301E-2</v>
      </c>
      <c r="BS19">
        <f>VLOOKUP($BD19,[5]Fluo_bereinigt!$C:$S,16,FALSE)</f>
        <v>1.26583012608436E-2</v>
      </c>
      <c r="BT19">
        <f>VLOOKUP($BD19,[5]Fluo_bereinigt!$C:$S,17,FALSE)</f>
        <v>1.2216137085491801</v>
      </c>
      <c r="BU19" s="20" t="str">
        <f t="shared" si="3"/>
        <v>F6_S2_3_BDOC_VM_B</v>
      </c>
      <c r="BV19">
        <f>VLOOKUP(BU19,[5]Fluo_bereinigt!$C:$S,2,FALSE)</f>
        <v>0.71921057884376005</v>
      </c>
      <c r="BW19">
        <f>VLOOKUP($BU19,[5]Fluo_bereinigt!$C:$S,3,FALSE)</f>
        <v>0.109787602371568</v>
      </c>
      <c r="BX19">
        <f>VLOOKUP($BU19,[5]Fluo_bereinigt!$C:$S,4,FALSE)</f>
        <v>1.2604164881565801E-2</v>
      </c>
      <c r="BY19">
        <f>VLOOKUP($BU19,[5]Fluo_bereinigt!$C:$S,5,FALSE)</f>
        <v>0</v>
      </c>
      <c r="BZ19">
        <f>VLOOKUP($BU19,[5]Fluo_bereinigt!$C:$S,6,FALSE)</f>
        <v>1.13727542951807E-2</v>
      </c>
      <c r="CA19">
        <f>VLOOKUP($BU19,[5]Fluo_bereinigt!$C:$S,7,FALSE)</f>
        <v>2.0982347661334898E-2</v>
      </c>
      <c r="CB19">
        <f>VLOOKUP($BU19,[5]Fluo_bereinigt!$C:$S,8,FALSE)</f>
        <v>0</v>
      </c>
      <c r="CC19">
        <f>VLOOKUP($BU19,[5]Fluo_bereinigt!$C:$S,9,FALSE)</f>
        <v>0</v>
      </c>
      <c r="CD19">
        <f>VLOOKUP($BU19,[5]Fluo_bereinigt!$C:$S,10,FALSE)</f>
        <v>38.330366514707499</v>
      </c>
      <c r="CE19">
        <f>VLOOKUP($BU19,[5]Fluo_bereinigt!$C:$S,11,FALSE)</f>
        <v>23.110279050016899</v>
      </c>
      <c r="CF19">
        <f>VLOOKUP($BU19,[5]Fluo_bereinigt!$C:$S,12,FALSE)</f>
        <v>3.6729241877256298</v>
      </c>
      <c r="CG19">
        <f>VLOOKUP($BU19,[5]Fluo_bereinigt!$C:$S,13,FALSE)</f>
        <v>35.071428571428598</v>
      </c>
      <c r="CH19">
        <f>VLOOKUP($BU19,[5]Fluo_bereinigt!$C:$S,14,FALSE)</f>
        <v>1.2795480232643E-2</v>
      </c>
      <c r="CI19">
        <f>VLOOKUP($BU19,[5]Fluo_bereinigt!$C:$S,15,FALSE)</f>
        <v>1.09203198215688E-2</v>
      </c>
      <c r="CJ19">
        <f>VLOOKUP($BU19,[5]Fluo_bereinigt!$C:$S,16,FALSE)</f>
        <v>1.23748302249015E-2</v>
      </c>
      <c r="CK19">
        <f>VLOOKUP($BU19,[5]Fluo_bereinigt!$C:$S,17,FALSE)</f>
        <v>1.1717129572863401</v>
      </c>
      <c r="CL19" s="28" t="s">
        <v>102</v>
      </c>
      <c r="CM19">
        <f>VLOOKUP(CL19, [2]Tabelle1!$E:$M, 2, FALSE)</f>
        <v>0.52842596247891305</v>
      </c>
      <c r="CN19">
        <f>VLOOKUP(CL19, [2]Tabelle1!$E:$M, 3, FALSE)</f>
        <v>0.360006878493496</v>
      </c>
      <c r="CO19">
        <f>VLOOKUP(CL19, [2]Tabelle1!$E:$M, 4, FALSE)</f>
        <v>0.50961084249540101</v>
      </c>
      <c r="CP19">
        <f>VLOOKUP(CL19, [2]Tabelle1!$E:$M, 5, FALSE)</f>
        <v>0.147864420399484</v>
      </c>
      <c r="CQ19">
        <f>VLOOKUP(CL19, [2]Tabelle1!$E:$M, 6, FALSE)</f>
        <v>9.1840092520575796E-3</v>
      </c>
      <c r="CR19" s="63">
        <f>VLOOKUP(CL19, [2]Tabelle1!$E:$O, 7, FALSE)</f>
        <v>0.33980364122543583</v>
      </c>
      <c r="CS19" s="63">
        <f>VLOOKUP(CL19, [2]Tabelle1!$E:$O, 8, FALSE)</f>
        <v>0.23150196406781329</v>
      </c>
      <c r="CT19" s="63">
        <f>VLOOKUP(CL19, [2]Tabelle1!$E:$O, 9, FALSE)</f>
        <v>0.32770460231656312</v>
      </c>
      <c r="CU19" s="63">
        <f>VLOOKUP(CL19, [2]Tabelle1!$E:$O, 10, FALSE)</f>
        <v>9.5084026953801123E-2</v>
      </c>
      <c r="CV19" s="63">
        <f>VLOOKUP(CL19, [2]Tabelle1!$E:$O, 11, FALSE)</f>
        <v>5.9057654363865427E-3</v>
      </c>
      <c r="CW19" s="19" t="s">
        <v>291</v>
      </c>
      <c r="CX19">
        <f>VLOOKUP(CW19, [2]Tabelle1!$E:$M, 2, FALSE)</f>
        <v>0.41031467323097298</v>
      </c>
      <c r="CY19">
        <f>VLOOKUP(CW19, [2]Tabelle1!$E:$M, 3, FALSE)</f>
        <v>0.30513699137897099</v>
      </c>
      <c r="CZ19">
        <f>VLOOKUP(CW19, [2]Tabelle1!$E:$M, 4, FALSE)</f>
        <v>0.21028231763082</v>
      </c>
      <c r="DA19">
        <f>VLOOKUP(CW19, [2]Tabelle1!$E:$M, 5, FALSE)</f>
        <v>0.124422340595813</v>
      </c>
      <c r="DB19">
        <f>VLOOKUP(CW19, [2]Tabelle1!$E:$M, 6, FALSE)</f>
        <v>0</v>
      </c>
      <c r="DC19" s="149">
        <f>VLOOKUP(CW19, [2]Tabelle1!$E:$O, 7, FALSE)</f>
        <v>0.39071770964790475</v>
      </c>
      <c r="DD19" s="149">
        <f>VLOOKUP(CW19, [2]Tabelle1!$E:$O, 8, FALSE)</f>
        <v>0.29056339969916628</v>
      </c>
      <c r="DE19" s="149">
        <f>VLOOKUP(CW19, [2]Tabelle1!$E:$O, 9, FALSE)</f>
        <v>0.20023906256434901</v>
      </c>
      <c r="DF19" s="149">
        <f>VLOOKUP(CW19, [2]Tabelle1!$E:$O, 10, FALSE)</f>
        <v>0.11847982808858006</v>
      </c>
      <c r="DG19" s="149">
        <f>VLOOKUP(CW19, [2]Tabelle1!$E:$O, 11, FALSE)</f>
        <v>0</v>
      </c>
      <c r="DH19" s="15">
        <v>6499</v>
      </c>
      <c r="DI19">
        <v>2024</v>
      </c>
      <c r="DJ19">
        <v>8</v>
      </c>
      <c r="DK19">
        <v>7</v>
      </c>
      <c r="DL19">
        <v>9</v>
      </c>
      <c r="DM19">
        <v>10.10000038146973</v>
      </c>
      <c r="DN19">
        <v>10.39999961853027</v>
      </c>
      <c r="DO19">
        <v>9.5</v>
      </c>
      <c r="DP19">
        <v>7.3000001907348633</v>
      </c>
      <c r="DQ19">
        <v>83</v>
      </c>
      <c r="DR19">
        <v>138</v>
      </c>
      <c r="DS19" t="s">
        <v>226</v>
      </c>
      <c r="DT19">
        <v>0.30000001192092901</v>
      </c>
      <c r="DU19">
        <v>1.200000047683716</v>
      </c>
      <c r="DV19">
        <v>2.2000000476837158</v>
      </c>
      <c r="DW19">
        <v>997.79998779296875</v>
      </c>
    </row>
    <row r="20" spans="1:128" x14ac:dyDescent="0.35">
      <c r="A20" t="s">
        <v>161</v>
      </c>
      <c r="B20" s="1">
        <v>3</v>
      </c>
      <c r="C20" t="s">
        <v>103</v>
      </c>
      <c r="D20">
        <v>3</v>
      </c>
      <c r="E20" s="1" t="s">
        <v>75</v>
      </c>
      <c r="F20" s="1" t="str">
        <f t="shared" si="0"/>
        <v>A</v>
      </c>
      <c r="G20" s="1" t="s">
        <v>143</v>
      </c>
      <c r="H20" s="6">
        <v>45511</v>
      </c>
      <c r="I20" s="6"/>
      <c r="J20">
        <v>940</v>
      </c>
      <c r="K20">
        <f>VLOOKUP(C20,[2]TOC_240828_Sophi!$C:$I,7,FALSE)</f>
        <v>0.22389999999999999</v>
      </c>
      <c r="L20">
        <f t="shared" si="8"/>
        <v>0.21784999999999999</v>
      </c>
      <c r="M20" s="16" t="str">
        <f t="shared" si="1"/>
        <v>F6_S3_3_BDOC_VM_A</v>
      </c>
      <c r="N20">
        <f>VLOOKUP(M20,[2]TOC_240828_Sophi!$C:$I,7,FALSE)</f>
        <v>0.19789999999999999</v>
      </c>
      <c r="O20">
        <f t="shared" si="9"/>
        <v>0.19695000000000001</v>
      </c>
      <c r="P20">
        <f>L20-O20</f>
        <v>2.0899999999999974E-2</v>
      </c>
      <c r="Q20">
        <f>100-((1-(P20/L20))*100)</f>
        <v>9.5937571723662955</v>
      </c>
      <c r="R20" s="6">
        <f>VLOOKUP(C20,[2]TOC_240828_Sophi!$C:$N,12,FALSE)</f>
        <v>45547</v>
      </c>
      <c r="S20" s="6">
        <f>VLOOKUP(M20,[2]TOC_240828_Sophi!$C:$N,12,FALSE)</f>
        <v>45547</v>
      </c>
      <c r="BD20" s="21" t="str">
        <f t="shared" si="2"/>
        <v>F6_S3_3_DOC_VM_A</v>
      </c>
      <c r="BE20">
        <f>VLOOKUP(BD20,[5]Fluo_bereinigt!$C:$S,2,FALSE)</f>
        <v>2.9327484155450301</v>
      </c>
      <c r="BF20">
        <f>VLOOKUP($BD20,[5]Fluo_bereinigt!$C:$S,3,FALSE)</f>
        <v>0.63516460787621298</v>
      </c>
      <c r="BG20">
        <f>VLOOKUP($BD20,[5]Fluo_bereinigt!$C:$S,4,FALSE)</f>
        <v>0.236043490988152</v>
      </c>
      <c r="BH20">
        <f>VLOOKUP($BD20,[5]Fluo_bereinigt!$C:$S,5,FALSE)</f>
        <v>0.15143803327646299</v>
      </c>
      <c r="BI20">
        <f>VLOOKUP($BD20,[5]Fluo_bereinigt!$C:$S,6,FALSE)</f>
        <v>9.8252673572375201E-2</v>
      </c>
      <c r="BJ20">
        <f>VLOOKUP($BD20,[5]Fluo_bereinigt!$C:$S,7,FALSE)</f>
        <v>0.10004104218464099</v>
      </c>
      <c r="BK20">
        <f>VLOOKUP($BD20,[5]Fluo_bereinigt!$C:$S,8,FALSE)</f>
        <v>2.2817221971380599</v>
      </c>
      <c r="BL20">
        <f>VLOOKUP($BD20,[5]Fluo_bereinigt!$C:$S,9,FALSE)</f>
        <v>1.3971984539291601E-2</v>
      </c>
      <c r="BM20">
        <f>VLOOKUP($BD20,[5]Fluo_bereinigt!$C:$S,10,FALSE)</f>
        <v>107.459453351848</v>
      </c>
      <c r="BN20">
        <f>VLOOKUP($BD20,[5]Fluo_bereinigt!$C:$S,11,FALSE)</f>
        <v>64.631370622159096</v>
      </c>
      <c r="BO20">
        <f>VLOOKUP($BD20,[5]Fluo_bereinigt!$C:$S,12,FALSE)</f>
        <v>3.55224200049941</v>
      </c>
      <c r="BP20">
        <f>VLOOKUP($BD20,[5]Fluo_bereinigt!$C:$S,13,FALSE)</f>
        <v>33.539936102236503</v>
      </c>
      <c r="BQ20">
        <f>VLOOKUP($BD20,[5]Fluo_bereinigt!$C:$S,14,FALSE)</f>
        <v>1.2910631102014399E-2</v>
      </c>
      <c r="BR20">
        <f>VLOOKUP($BD20,[5]Fluo_bereinigt!$C:$S,15,FALSE)</f>
        <v>9.9131041712356704E-3</v>
      </c>
      <c r="BS20">
        <f>VLOOKUP($BD20,[5]Fluo_bereinigt!$C:$S,16,FALSE)</f>
        <v>1.19585330209193E-2</v>
      </c>
      <c r="BT20">
        <f>VLOOKUP($BD20,[5]Fluo_bereinigt!$C:$S,17,FALSE)</f>
        <v>1.30238025133202</v>
      </c>
      <c r="BU20" s="20" t="str">
        <f t="shared" si="3"/>
        <v>F6_S3_3_BDOC_VM_A</v>
      </c>
      <c r="BV20">
        <f>VLOOKUP(BU20,[5]Fluo_bereinigt!$C:$S,2,FALSE)</f>
        <v>3.95831533897432</v>
      </c>
      <c r="BW20">
        <f>VLOOKUP($BU20,[5]Fluo_bereinigt!$C:$S,3,FALSE)</f>
        <v>0.41501413516653002</v>
      </c>
      <c r="BX20">
        <f>VLOOKUP($BU20,[5]Fluo_bereinigt!$C:$S,4,FALSE)</f>
        <v>0.106629968582496</v>
      </c>
      <c r="BY20">
        <f>VLOOKUP($BU20,[5]Fluo_bereinigt!$C:$S,5,FALSE)</f>
        <v>0</v>
      </c>
      <c r="BZ20">
        <f>VLOOKUP($BU20,[5]Fluo_bereinigt!$C:$S,6,FALSE)</f>
        <v>7.1789104869878897E-2</v>
      </c>
      <c r="CA20">
        <f>VLOOKUP($BU20,[5]Fluo_bereinigt!$C:$S,7,FALSE)</f>
        <v>6.4096829580393005E-2</v>
      </c>
      <c r="CB20">
        <f>VLOOKUP($BU20,[5]Fluo_bereinigt!$C:$S,8,FALSE)</f>
        <v>2.0455079644113598</v>
      </c>
      <c r="CC20">
        <f>VLOOKUP($BU20,[5]Fluo_bereinigt!$C:$S,9,FALSE)</f>
        <v>2.66841584412532E-17</v>
      </c>
      <c r="CD20">
        <f>VLOOKUP($BU20,[5]Fluo_bereinigt!$C:$S,10,FALSE)</f>
        <v>83.755984523112502</v>
      </c>
      <c r="CE20">
        <f>VLOOKUP($BU20,[5]Fluo_bereinigt!$C:$S,11,FALSE)</f>
        <v>48.2731482400742</v>
      </c>
      <c r="CF20">
        <f>VLOOKUP($BU20,[5]Fluo_bereinigt!$C:$S,12,FALSE)</f>
        <v>3.9694800879300698</v>
      </c>
      <c r="CG20">
        <f>VLOOKUP($BU20,[5]Fluo_bereinigt!$C:$S,13,FALSE)</f>
        <v>670.89999999999304</v>
      </c>
      <c r="CH20">
        <f>VLOOKUP($BU20,[5]Fluo_bereinigt!$C:$S,14,FALSE)</f>
        <v>1.40332144326992E-2</v>
      </c>
      <c r="CI20">
        <f>VLOOKUP($BU20,[5]Fluo_bereinigt!$C:$S,15,FALSE)</f>
        <v>1.08323477374227E-2</v>
      </c>
      <c r="CJ20">
        <f>VLOOKUP($BU20,[5]Fluo_bereinigt!$C:$S,16,FALSE)</f>
        <v>1.32546466025565E-2</v>
      </c>
      <c r="CK20">
        <f>VLOOKUP($BU20,[5]Fluo_bereinigt!$C:$S,17,FALSE)</f>
        <v>1.2954915012761701</v>
      </c>
      <c r="CL20" s="28" t="s">
        <v>103</v>
      </c>
      <c r="CM20">
        <f>VLOOKUP(CL20, [2]Tabelle1!$E:$M, 2, FALSE)</f>
        <v>1.4830377520007201</v>
      </c>
      <c r="CN20">
        <f>VLOOKUP(CL20, [2]Tabelle1!$E:$M, 3, FALSE)</f>
        <v>0.97333345018916395</v>
      </c>
      <c r="CO20">
        <f>VLOOKUP(CL20, [2]Tabelle1!$E:$M, 4, FALSE)</f>
        <v>1.70881784064311</v>
      </c>
      <c r="CP20">
        <f>VLOOKUP(CL20, [2]Tabelle1!$E:$M, 5, FALSE)</f>
        <v>0.40049441133018399</v>
      </c>
      <c r="CQ20">
        <f>VLOOKUP(CL20, [2]Tabelle1!$E:$M, 6, FALSE)</f>
        <v>0</v>
      </c>
      <c r="CR20" s="63">
        <f>VLOOKUP(CL20, [2]Tabelle1!$E:$O, 7, FALSE)</f>
        <v>0.32482272739438939</v>
      </c>
      <c r="CS20" s="63">
        <f>VLOOKUP(CL20, [2]Tabelle1!$E:$O, 8, FALSE)</f>
        <v>0.21318461079504722</v>
      </c>
      <c r="CT20" s="63">
        <f>VLOOKUP(CL20, [2]Tabelle1!$E:$O, 9, FALSE)</f>
        <v>0.37427426973390798</v>
      </c>
      <c r="CU20" s="63">
        <f>VLOOKUP(CL20, [2]Tabelle1!$E:$O, 10, FALSE)</f>
        <v>8.7718392076655397E-2</v>
      </c>
      <c r="CV20" s="63">
        <f>VLOOKUP(CL20, [2]Tabelle1!$E:$O, 11, FALSE)</f>
        <v>0</v>
      </c>
      <c r="CW20" s="19" t="s">
        <v>292</v>
      </c>
      <c r="CX20">
        <f>VLOOKUP(CW20, [2]Tabelle1!$E:$M, 2, FALSE)</f>
        <v>1.1153680579254699</v>
      </c>
      <c r="CY20">
        <f>VLOOKUP(CW20, [2]Tabelle1!$E:$M, 3, FALSE)</f>
        <v>0.783102152729795</v>
      </c>
      <c r="CZ20">
        <f>VLOOKUP(CW20, [2]Tabelle1!$E:$M, 4, FALSE)</f>
        <v>0.98951577996916196</v>
      </c>
      <c r="DA20">
        <f>VLOOKUP(CW20, [2]Tabelle1!$E:$M, 5, FALSE)</f>
        <v>0.31673742335509197</v>
      </c>
      <c r="DB20">
        <f>VLOOKUP(CW20, [2]Tabelle1!$E:$M, 6, FALSE)</f>
        <v>0</v>
      </c>
      <c r="DC20" s="149">
        <f>VLOOKUP(CW20, [2]Tabelle1!$E:$O, 7, FALSE)</f>
        <v>0.3480387895754295</v>
      </c>
      <c r="DD20" s="149">
        <f>VLOOKUP(CW20, [2]Tabelle1!$E:$O, 8, FALSE)</f>
        <v>0.24435873289837665</v>
      </c>
      <c r="DE20" s="149">
        <f>VLOOKUP(CW20, [2]Tabelle1!$E:$O, 9, FALSE)</f>
        <v>0.30876791914482693</v>
      </c>
      <c r="DF20" s="149">
        <f>VLOOKUP(CW20, [2]Tabelle1!$E:$O, 10, FALSE)</f>
        <v>9.8834558381366816E-2</v>
      </c>
      <c r="DG20" s="149">
        <f>VLOOKUP(CW20, [2]Tabelle1!$E:$O, 11, FALSE)</f>
        <v>0</v>
      </c>
      <c r="DH20" s="17">
        <v>6499</v>
      </c>
      <c r="DI20">
        <v>2024</v>
      </c>
      <c r="DJ20">
        <v>8</v>
      </c>
      <c r="DK20">
        <v>7</v>
      </c>
      <c r="DL20">
        <v>10</v>
      </c>
      <c r="DM20">
        <v>10.39999961853027</v>
      </c>
      <c r="DN20">
        <v>10.80000019073486</v>
      </c>
      <c r="DO20">
        <v>10.10000038146973</v>
      </c>
      <c r="DP20">
        <v>8</v>
      </c>
      <c r="DQ20">
        <v>85</v>
      </c>
      <c r="DR20">
        <v>301</v>
      </c>
      <c r="DS20" t="s">
        <v>225</v>
      </c>
      <c r="DT20">
        <v>1.799999952316284</v>
      </c>
      <c r="DU20">
        <v>2.2000000476837158</v>
      </c>
      <c r="DV20">
        <v>3</v>
      </c>
      <c r="DW20">
        <v>998.0999755859375</v>
      </c>
    </row>
    <row r="21" spans="1:128" x14ac:dyDescent="0.35">
      <c r="A21" t="s">
        <v>161</v>
      </c>
      <c r="B21" s="1">
        <v>3</v>
      </c>
      <c r="C21" t="s">
        <v>104</v>
      </c>
      <c r="D21">
        <v>3</v>
      </c>
      <c r="E21" s="1" t="s">
        <v>75</v>
      </c>
      <c r="F21" s="1" t="str">
        <f t="shared" si="0"/>
        <v>B</v>
      </c>
      <c r="G21" s="1" t="s">
        <v>143</v>
      </c>
      <c r="H21" s="6">
        <v>45511</v>
      </c>
      <c r="I21" s="6"/>
      <c r="J21">
        <v>940</v>
      </c>
      <c r="K21">
        <f>VLOOKUP(C21,[2]TOC_240828_Sophi!$C:$I,7,FALSE)</f>
        <v>0.21179999999999999</v>
      </c>
      <c r="M21" s="16" t="str">
        <f t="shared" si="1"/>
        <v>F6_S3_3_BDOC_VM_B</v>
      </c>
      <c r="N21">
        <f>VLOOKUP(M21,[2]TOC_240828_Sophi!$C:$I,7,FALSE)</f>
        <v>0.19600000000000001</v>
      </c>
      <c r="R21" s="6">
        <f>VLOOKUP(C21,[2]TOC_240828_Sophi!$C:$N,12,FALSE)</f>
        <v>45547</v>
      </c>
      <c r="S21" s="6">
        <f>VLOOKUP(M21,[2]TOC_240828_Sophi!$C:$N,12,FALSE)</f>
        <v>45547</v>
      </c>
      <c r="BD21" s="21" t="str">
        <f t="shared" si="2"/>
        <v>F6_S3_3_DOC_VM_B</v>
      </c>
      <c r="BE21">
        <f>VLOOKUP(BD21,[5]Fluo_bereinigt!$C:$S,2,FALSE)</f>
        <v>3.6643508808446299</v>
      </c>
      <c r="BF21">
        <f>VLOOKUP($BD21,[5]Fluo_bereinigt!$C:$S,3,FALSE)</f>
        <v>0.89984892761958701</v>
      </c>
      <c r="BG21">
        <f>VLOOKUP($BD21,[5]Fluo_bereinigt!$C:$S,4,FALSE)</f>
        <v>0.38249902365420901</v>
      </c>
      <c r="BH21">
        <f>VLOOKUP($BD21,[5]Fluo_bereinigt!$C:$S,5,FALSE)</f>
        <v>0.22196689853656801</v>
      </c>
      <c r="BI21">
        <f>VLOOKUP($BD21,[5]Fluo_bereinigt!$C:$S,6,FALSE)</f>
        <v>0.131245225071389</v>
      </c>
      <c r="BJ21">
        <f>VLOOKUP($BD21,[5]Fluo_bereinigt!$C:$S,7,FALSE)</f>
        <v>0.101031714032064</v>
      </c>
      <c r="BK21">
        <f>VLOOKUP($BD21,[5]Fluo_bereinigt!$C:$S,8,FALSE)</f>
        <v>1.54424439052597</v>
      </c>
      <c r="BL21">
        <f>VLOOKUP($BD21,[5]Fluo_bereinigt!$C:$S,9,FALSE)</f>
        <v>3.6781182224610499E-2</v>
      </c>
      <c r="BM21">
        <f>VLOOKUP($BD21,[5]Fluo_bereinigt!$C:$S,10,FALSE)</f>
        <v>121.836356084866</v>
      </c>
      <c r="BN21">
        <f>VLOOKUP($BD21,[5]Fluo_bereinigt!$C:$S,11,FALSE)</f>
        <v>71.179484038997401</v>
      </c>
      <c r="BO21">
        <f>VLOOKUP($BD21,[5]Fluo_bereinigt!$C:$S,12,FALSE)</f>
        <v>3.80014131422227</v>
      </c>
      <c r="BP21">
        <f>VLOOKUP($BD21,[5]Fluo_bereinigt!$C:$S,13,FALSE)</f>
        <v>17.969696969697001</v>
      </c>
      <c r="BQ21">
        <f>VLOOKUP($BD21,[5]Fluo_bereinigt!$C:$S,14,FALSE)</f>
        <v>1.36875696108512E-2</v>
      </c>
      <c r="BR21">
        <f>VLOOKUP($BD21,[5]Fluo_bereinigt!$C:$S,15,FALSE)</f>
        <v>1.03901144513882E-2</v>
      </c>
      <c r="BS21">
        <f>VLOOKUP($BD21,[5]Fluo_bereinigt!$C:$S,16,FALSE)</f>
        <v>1.26784316495543E-2</v>
      </c>
      <c r="BT21">
        <f>VLOOKUP($BD21,[5]Fluo_bereinigt!$C:$S,17,FALSE)</f>
        <v>1.31736466185148</v>
      </c>
      <c r="BU21" s="20" t="str">
        <f t="shared" si="3"/>
        <v>F6_S3_3_BDOC_VM_B</v>
      </c>
      <c r="BV21">
        <f>VLOOKUP(BU21,[5]Fluo_bereinigt!$C:$S,2,FALSE)</f>
        <v>2.4544318210128999</v>
      </c>
      <c r="BW21">
        <f>VLOOKUP($BU21,[5]Fluo_bereinigt!$C:$S,3,FALSE)</f>
        <v>0.66295997284561303</v>
      </c>
      <c r="BX21">
        <f>VLOOKUP($BU21,[5]Fluo_bereinigt!$C:$S,4,FALSE)</f>
        <v>0.247698087296158</v>
      </c>
      <c r="BY21">
        <f>VLOOKUP($BU21,[5]Fluo_bereinigt!$C:$S,5,FALSE)</f>
        <v>5.1295526034664397E-2</v>
      </c>
      <c r="BZ21">
        <f>VLOOKUP($BU21,[5]Fluo_bereinigt!$C:$S,6,FALSE)</f>
        <v>0.10174185804486099</v>
      </c>
      <c r="CA21">
        <f>VLOOKUP($BU21,[5]Fluo_bereinigt!$C:$S,7,FALSE)</f>
        <v>9.4547243079937004E-2</v>
      </c>
      <c r="CB21">
        <f>VLOOKUP($BU21,[5]Fluo_bereinigt!$C:$S,8,FALSE)</f>
        <v>2.3254357824036802</v>
      </c>
      <c r="CC21">
        <f>VLOOKUP($BU21,[5]Fluo_bereinigt!$C:$S,9,FALSE)</f>
        <v>2.9564636656740399E-14</v>
      </c>
      <c r="CD21">
        <f>VLOOKUP($BU21,[5]Fluo_bereinigt!$C:$S,10,FALSE)</f>
        <v>121.908723044932</v>
      </c>
      <c r="CE21">
        <f>VLOOKUP($BU21,[5]Fluo_bereinigt!$C:$S,11,FALSE)</f>
        <v>71.666316315801794</v>
      </c>
      <c r="CF21">
        <f>VLOOKUP($BU21,[5]Fluo_bereinigt!$C:$S,12,FALSE)</f>
        <v>3.74309282448817</v>
      </c>
      <c r="CG21">
        <f>VLOOKUP($BU21,[5]Fluo_bereinigt!$C:$S,13,FALSE)</f>
        <v>24.286666666666601</v>
      </c>
      <c r="CH21">
        <f>VLOOKUP($BU21,[5]Fluo_bereinigt!$C:$S,14,FALSE)</f>
        <v>1.34765415463032E-2</v>
      </c>
      <c r="CI21">
        <f>VLOOKUP($BU21,[5]Fluo_bereinigt!$C:$S,15,FALSE)</f>
        <v>1.03121183624498E-2</v>
      </c>
      <c r="CJ21">
        <f>VLOOKUP($BU21,[5]Fluo_bereinigt!$C:$S,16,FALSE)</f>
        <v>1.2584035972818101E-2</v>
      </c>
      <c r="CK21">
        <f>VLOOKUP($BU21,[5]Fluo_bereinigt!$C:$S,17,FALSE)</f>
        <v>1.30686451344238</v>
      </c>
      <c r="CL21" s="28" t="s">
        <v>104</v>
      </c>
      <c r="CM21">
        <f>VLOOKUP(CL21, [2]Tabelle1!$E:$M, 2, FALSE)</f>
        <v>1.7851193921611701</v>
      </c>
      <c r="CN21">
        <f>VLOOKUP(CL21, [2]Tabelle1!$E:$M, 3, FALSE)</f>
        <v>1.1278461739812899</v>
      </c>
      <c r="CO21">
        <f>VLOOKUP(CL21, [2]Tabelle1!$E:$M, 4, FALSE)</f>
        <v>2.3095289885739798</v>
      </c>
      <c r="CP21">
        <f>VLOOKUP(CL21, [2]Tabelle1!$E:$M, 5, FALSE)</f>
        <v>0.45356961482408098</v>
      </c>
      <c r="CQ21">
        <f>VLOOKUP(CL21, [2]Tabelle1!$E:$M, 6, FALSE)</f>
        <v>2.1047937965044599E-2</v>
      </c>
      <c r="CR21" s="63">
        <f>VLOOKUP(CL21, [2]Tabelle1!$E:$O, 7, FALSE)</f>
        <v>0.31333759253383736</v>
      </c>
      <c r="CS21" s="63">
        <f>VLOOKUP(CL21, [2]Tabelle1!$E:$O, 8, FALSE)</f>
        <v>0.19796804989942673</v>
      </c>
      <c r="CT21" s="63">
        <f>VLOOKUP(CL21, [2]Tabelle1!$E:$O, 9, FALSE)</f>
        <v>0.40538591219423775</v>
      </c>
      <c r="CU21" s="63">
        <f>VLOOKUP(CL21, [2]Tabelle1!$E:$O, 10, FALSE)</f>
        <v>7.961395287035572E-2</v>
      </c>
      <c r="CV21" s="63">
        <f>VLOOKUP(CL21, [2]Tabelle1!$E:$O, 11, FALSE)</f>
        <v>3.6944925021425057E-3</v>
      </c>
      <c r="CW21" s="19" t="s">
        <v>293</v>
      </c>
      <c r="CX21">
        <f>VLOOKUP(CW21, [2]Tabelle1!$E:$M, 2, FALSE)</f>
        <v>1.7823490031378699</v>
      </c>
      <c r="CY21">
        <f>VLOOKUP(CW21, [2]Tabelle1!$E:$M, 3, FALSE)</f>
        <v>1.26454677101193</v>
      </c>
      <c r="CZ21">
        <f>VLOOKUP(CW21, [2]Tabelle1!$E:$M, 4, FALSE)</f>
        <v>1.6809783102173399</v>
      </c>
      <c r="DA21">
        <f>VLOOKUP(CW21, [2]Tabelle1!$E:$M, 5, FALSE)</f>
        <v>0.49339918675279698</v>
      </c>
      <c r="DB21">
        <f>VLOOKUP(CW21, [2]Tabelle1!$E:$M, 6, FALSE)</f>
        <v>0</v>
      </c>
      <c r="DC21" s="149">
        <f>VLOOKUP(CW21, [2]Tabelle1!$E:$O, 7, FALSE)</f>
        <v>0.34136290337386704</v>
      </c>
      <c r="DD21" s="149">
        <f>VLOOKUP(CW21, [2]Tabelle1!$E:$O, 8, FALSE)</f>
        <v>0.24219126357672732</v>
      </c>
      <c r="DE21" s="149">
        <f>VLOOKUP(CW21, [2]Tabelle1!$E:$O, 9, FALSE)</f>
        <v>0.32194796612451171</v>
      </c>
      <c r="DF21" s="149">
        <f>VLOOKUP(CW21, [2]Tabelle1!$E:$O, 10, FALSE)</f>
        <v>9.4497866924893842E-2</v>
      </c>
      <c r="DG21" s="149">
        <f>VLOOKUP(CW21, [2]Tabelle1!$E:$O, 11, FALSE)</f>
        <v>0</v>
      </c>
      <c r="DH21" s="17">
        <v>6499</v>
      </c>
      <c r="DI21">
        <v>2024</v>
      </c>
      <c r="DJ21">
        <v>8</v>
      </c>
      <c r="DK21">
        <v>7</v>
      </c>
      <c r="DL21">
        <v>10</v>
      </c>
      <c r="DM21">
        <v>10.39999961853027</v>
      </c>
      <c r="DN21">
        <v>10.80000019073486</v>
      </c>
      <c r="DO21">
        <v>10.10000038146973</v>
      </c>
      <c r="DP21">
        <v>8</v>
      </c>
      <c r="DQ21">
        <v>85</v>
      </c>
      <c r="DR21">
        <v>301</v>
      </c>
      <c r="DS21" t="s">
        <v>225</v>
      </c>
      <c r="DT21">
        <v>1.799999952316284</v>
      </c>
      <c r="DU21">
        <v>2.2000000476837158</v>
      </c>
      <c r="DV21">
        <v>3</v>
      </c>
      <c r="DW21">
        <v>998.0999755859375</v>
      </c>
    </row>
    <row r="22" spans="1:128" x14ac:dyDescent="0.35">
      <c r="A22" t="s">
        <v>161</v>
      </c>
      <c r="B22" s="1">
        <v>3</v>
      </c>
      <c r="C22" t="s">
        <v>105</v>
      </c>
      <c r="D22">
        <v>4</v>
      </c>
      <c r="E22" s="1" t="s">
        <v>75</v>
      </c>
      <c r="F22" s="1" t="str">
        <f t="shared" si="0"/>
        <v>A</v>
      </c>
      <c r="G22" s="1" t="s">
        <v>143</v>
      </c>
      <c r="H22" s="6">
        <v>45511</v>
      </c>
      <c r="I22" s="6"/>
      <c r="J22">
        <v>1270</v>
      </c>
      <c r="K22">
        <f>VLOOKUP(C22,[2]TOC_240828_Sophi!$C:$I,7,FALSE)</f>
        <v>0.23899999999999999</v>
      </c>
      <c r="L22">
        <f t="shared" si="8"/>
        <v>0.25159999999999999</v>
      </c>
      <c r="M22" s="16" t="str">
        <f t="shared" si="1"/>
        <v>F6_S4_3_BDOC_VM_A</v>
      </c>
      <c r="N22">
        <f>VLOOKUP(M22,[2]TOC_240828_Sophi!$C:$I,7,FALSE)</f>
        <v>0.16420000000000001</v>
      </c>
      <c r="O22">
        <f t="shared" si="9"/>
        <v>0.16550000000000001</v>
      </c>
      <c r="P22">
        <f>L22-O22</f>
        <v>8.6099999999999982E-2</v>
      </c>
      <c r="Q22">
        <f>100-((1-(P22/L22))*100)</f>
        <v>34.220985691573929</v>
      </c>
      <c r="R22" s="6">
        <f>VLOOKUP(C22,[2]TOC_240828_Sophi!$C:$N,12,FALSE)</f>
        <v>45547</v>
      </c>
      <c r="S22" s="6">
        <f>VLOOKUP(M22,[2]TOC_240828_Sophi!$C:$N,12,FALSE)</f>
        <v>45547</v>
      </c>
      <c r="BD22" s="21" t="str">
        <f t="shared" si="2"/>
        <v>F6_S4_3_DOC_VM_A</v>
      </c>
      <c r="BE22">
        <f>VLOOKUP(BD22,[5]Fluo_bereinigt!$C:$S,2,FALSE)</f>
        <v>6.3052620146358596</v>
      </c>
      <c r="BF22">
        <f>VLOOKUP($BD22,[5]Fluo_bereinigt!$C:$S,3,FALSE)</f>
        <v>0.56148119991331702</v>
      </c>
      <c r="BG22">
        <f>VLOOKUP($BD22,[5]Fluo_bereinigt!$C:$S,4,FALSE)</f>
        <v>0.23191937386905101</v>
      </c>
      <c r="BH22">
        <f>VLOOKUP($BD22,[5]Fluo_bereinigt!$C:$S,5,FALSE)</f>
        <v>6.2555027925213794E-2</v>
      </c>
      <c r="BI22">
        <f>VLOOKUP($BD22,[5]Fluo_bereinigt!$C:$S,6,FALSE)</f>
        <v>8.9298870321687901E-2</v>
      </c>
      <c r="BJ22">
        <f>VLOOKUP($BD22,[5]Fluo_bereinigt!$C:$S,7,FALSE)</f>
        <v>8.5586711215469805E-2</v>
      </c>
      <c r="BK22">
        <f>VLOOKUP($BD22,[5]Fluo_bereinigt!$C:$S,8,FALSE)</f>
        <v>1.99432132979381</v>
      </c>
      <c r="BL22">
        <f>VLOOKUP($BD22,[5]Fluo_bereinigt!$C:$S,9,FALSE)</f>
        <v>2.5802534497927999E-2</v>
      </c>
      <c r="BM22">
        <f>VLOOKUP($BD22,[5]Fluo_bereinigt!$C:$S,10,FALSE)</f>
        <v>101.132826691574</v>
      </c>
      <c r="BN22">
        <f>VLOOKUP($BD22,[5]Fluo_bereinigt!$C:$S,11,FALSE)</f>
        <v>59.525114061171799</v>
      </c>
      <c r="BO22">
        <f>VLOOKUP($BD22,[5]Fluo_bereinigt!$C:$S,12,FALSE)</f>
        <v>3.7421210305572199</v>
      </c>
      <c r="BP22">
        <f>VLOOKUP($BD22,[5]Fluo_bereinigt!$C:$S,13,FALSE)</f>
        <v>70.511627906976898</v>
      </c>
      <c r="BQ22">
        <f>VLOOKUP($BD22,[5]Fluo_bereinigt!$C:$S,14,FALSE)</f>
        <v>1.35209761075388E-2</v>
      </c>
      <c r="BR22">
        <f>VLOOKUP($BD22,[5]Fluo_bereinigt!$C:$S,15,FALSE)</f>
        <v>1.0251408542406601E-2</v>
      </c>
      <c r="BS22">
        <f>VLOOKUP($BD22,[5]Fluo_bereinigt!$C:$S,16,FALSE)</f>
        <v>1.25148027986222E-2</v>
      </c>
      <c r="BT22">
        <f>VLOOKUP($BD22,[5]Fluo_bereinigt!$C:$S,17,FALSE)</f>
        <v>1.31893837335691</v>
      </c>
      <c r="BU22" s="20" t="str">
        <f t="shared" si="3"/>
        <v>F6_S4_3_BDOC_VM_A</v>
      </c>
      <c r="BV22">
        <f>VLOOKUP(BU22,[5]Fluo_bereinigt!$C:$S,2,FALSE)</f>
        <v>15.1216752875347</v>
      </c>
      <c r="BW22">
        <f>VLOOKUP($BU22,[5]Fluo_bereinigt!$C:$S,3,FALSE)</f>
        <v>0.37624244957771702</v>
      </c>
      <c r="BX22">
        <f>VLOOKUP($BU22,[5]Fluo_bereinigt!$C:$S,4,FALSE)</f>
        <v>9.4785265183304504E-2</v>
      </c>
      <c r="BY22">
        <f>VLOOKUP($BU22,[5]Fluo_bereinigt!$C:$S,5,FALSE)</f>
        <v>0</v>
      </c>
      <c r="BZ22">
        <f>VLOOKUP($BU22,[5]Fluo_bereinigt!$C:$S,6,FALSE)</f>
        <v>5.8834883763637401E-2</v>
      </c>
      <c r="CA22">
        <f>VLOOKUP($BU22,[5]Fluo_bereinigt!$C:$S,7,FALSE)</f>
        <v>5.6762512653431699E-2</v>
      </c>
      <c r="CB22">
        <f>VLOOKUP($BU22,[5]Fluo_bereinigt!$C:$S,8,FALSE)</f>
        <v>1.8248951731637699</v>
      </c>
      <c r="CC22">
        <f>VLOOKUP($BU22,[5]Fluo_bereinigt!$C:$S,9,FALSE)</f>
        <v>0</v>
      </c>
      <c r="CD22">
        <f>VLOOKUP($BU22,[5]Fluo_bereinigt!$C:$S,10,FALSE)</f>
        <v>74.305517420009807</v>
      </c>
      <c r="CE22">
        <f>VLOOKUP($BU22,[5]Fluo_bereinigt!$C:$S,11,FALSE)</f>
        <v>43.358773770169798</v>
      </c>
      <c r="CF22">
        <f>VLOOKUP($BU22,[5]Fluo_bereinigt!$C:$S,12,FALSE)</f>
        <v>3.8250180365170099</v>
      </c>
      <c r="CG22">
        <f>VLOOKUP($BU22,[5]Fluo_bereinigt!$C:$S,13,FALSE)</f>
        <v>37.905325443787</v>
      </c>
      <c r="CH22">
        <f>VLOOKUP($BU22,[5]Fluo_bereinigt!$C:$S,14,FALSE)</f>
        <v>1.36797002584403E-2</v>
      </c>
      <c r="CI22">
        <f>VLOOKUP($BU22,[5]Fluo_bereinigt!$C:$S,15,FALSE)</f>
        <v>1.04525996671627E-2</v>
      </c>
      <c r="CJ22">
        <f>VLOOKUP($BU22,[5]Fluo_bereinigt!$C:$S,16,FALSE)</f>
        <v>1.27638389476464E-2</v>
      </c>
      <c r="CK22">
        <f>VLOOKUP($BU22,[5]Fluo_bereinigt!$C:$S,17,FALSE)</f>
        <v>1.30873664868422</v>
      </c>
      <c r="CL22" s="28" t="s">
        <v>105</v>
      </c>
      <c r="CM22">
        <f>VLOOKUP(CL22, [2]Tabelle1!$E:$M, 2, FALSE)</f>
        <v>1.3052038427055901</v>
      </c>
      <c r="CN22">
        <f>VLOOKUP(CL22, [2]Tabelle1!$E:$M, 3, FALSE)</f>
        <v>0.90530586316878303</v>
      </c>
      <c r="CO22">
        <f>VLOOKUP(CL22, [2]Tabelle1!$E:$M, 4, FALSE)</f>
        <v>1.46867037728639</v>
      </c>
      <c r="CP22">
        <f>VLOOKUP(CL22, [2]Tabelle1!$E:$M, 5, FALSE)</f>
        <v>0.36464346780284801</v>
      </c>
      <c r="CQ22">
        <f>VLOOKUP(CL22, [2]Tabelle1!$E:$M, 6, FALSE)</f>
        <v>2.1705364117183601E-2</v>
      </c>
      <c r="CR22" s="63">
        <f>VLOOKUP(CL22, [2]Tabelle1!$E:$O, 7, FALSE)</f>
        <v>0.32104158400252125</v>
      </c>
      <c r="CS22" s="63">
        <f>VLOOKUP(CL22, [2]Tabelle1!$E:$O, 8, FALSE)</f>
        <v>0.22267849573289575</v>
      </c>
      <c r="CT22" s="63">
        <f>VLOOKUP(CL22, [2]Tabelle1!$E:$O, 9, FALSE)</f>
        <v>0.36124952200892241</v>
      </c>
      <c r="CU22" s="63">
        <f>VLOOKUP(CL22, [2]Tabelle1!$E:$O, 10, FALSE)</f>
        <v>8.9691519952109708E-2</v>
      </c>
      <c r="CV22" s="63">
        <f>VLOOKUP(CL22, [2]Tabelle1!$E:$O, 11, FALSE)</f>
        <v>5.3388783035508798E-3</v>
      </c>
      <c r="CW22" s="19" t="s">
        <v>294</v>
      </c>
      <c r="CX22">
        <f>VLOOKUP(CW22, [2]Tabelle1!$E:$M, 2, FALSE)</f>
        <v>1.05172162920282</v>
      </c>
      <c r="CY22">
        <f>VLOOKUP(CW22, [2]Tabelle1!$E:$M, 3, FALSE)</f>
        <v>0.713352187211998</v>
      </c>
      <c r="CZ22">
        <f>VLOOKUP(CW22, [2]Tabelle1!$E:$M, 4, FALSE)</f>
        <v>1.04337413640466</v>
      </c>
      <c r="DA22">
        <f>VLOOKUP(CW22, [2]Tabelle1!$E:$M, 5, FALSE)</f>
        <v>0.28920491569509199</v>
      </c>
      <c r="DB22">
        <f>VLOOKUP(CW22, [2]Tabelle1!$E:$M, 6, FALSE)</f>
        <v>0</v>
      </c>
      <c r="DC22" s="149">
        <f>VLOOKUP(CW22, [2]Tabelle1!$E:$O, 7, FALSE)</f>
        <v>0.33952210717114867</v>
      </c>
      <c r="DD22" s="149">
        <f>VLOOKUP(CW22, [2]Tabelle1!$E:$O, 8, FALSE)</f>
        <v>0.23028796882398078</v>
      </c>
      <c r="DE22" s="149">
        <f>VLOOKUP(CW22, [2]Tabelle1!$E:$O, 9, FALSE)</f>
        <v>0.33682732723534431</v>
      </c>
      <c r="DF22" s="149">
        <f>VLOOKUP(CW22, [2]Tabelle1!$E:$O, 10, FALSE)</f>
        <v>9.3362596769526213E-2</v>
      </c>
      <c r="DG22" s="149">
        <f>VLOOKUP(CW22, [2]Tabelle1!$E:$O, 11, FALSE)</f>
        <v>0</v>
      </c>
      <c r="DH22" s="17">
        <v>6499</v>
      </c>
      <c r="DI22">
        <v>2024</v>
      </c>
      <c r="DJ22">
        <v>8</v>
      </c>
      <c r="DK22">
        <v>7</v>
      </c>
      <c r="DL22">
        <v>11</v>
      </c>
      <c r="DM22">
        <v>11.80000019073486</v>
      </c>
      <c r="DN22">
        <v>12.10000038146973</v>
      </c>
      <c r="DO22">
        <v>10.39999961853027</v>
      </c>
      <c r="DP22">
        <v>8.3000001907348633</v>
      </c>
      <c r="DQ22">
        <v>79</v>
      </c>
      <c r="DR22">
        <v>3</v>
      </c>
      <c r="DS22" t="s">
        <v>82</v>
      </c>
      <c r="DT22">
        <v>1.1000000238418579</v>
      </c>
      <c r="DU22">
        <v>1.6000000238418579</v>
      </c>
      <c r="DV22">
        <v>2.7000000476837158</v>
      </c>
      <c r="DW22">
        <v>998</v>
      </c>
    </row>
    <row r="23" spans="1:128" x14ac:dyDescent="0.35">
      <c r="A23" t="s">
        <v>161</v>
      </c>
      <c r="B23" s="1">
        <v>3</v>
      </c>
      <c r="C23" t="s">
        <v>106</v>
      </c>
      <c r="D23">
        <v>4</v>
      </c>
      <c r="E23" s="1" t="s">
        <v>75</v>
      </c>
      <c r="F23" s="1" t="str">
        <f t="shared" si="0"/>
        <v>B</v>
      </c>
      <c r="G23" s="1" t="s">
        <v>143</v>
      </c>
      <c r="H23" s="6">
        <v>45511</v>
      </c>
      <c r="I23" s="6"/>
      <c r="J23">
        <v>1270</v>
      </c>
      <c r="K23">
        <f>VLOOKUP(C23,[2]TOC_240828_Sophi!$C:$I,7,FALSE)</f>
        <v>0.26419999999999999</v>
      </c>
      <c r="M23" s="16" t="str">
        <f t="shared" si="1"/>
        <v>F6_S4_3_BDOC_VM_B</v>
      </c>
      <c r="N23">
        <f>VLOOKUP(M23,[2]TOC_240828_Sophi!$C:$I,7,FALSE)</f>
        <v>0.1668</v>
      </c>
      <c r="R23" s="6">
        <f>VLOOKUP(C23,[2]TOC_240828_Sophi!$C:$N,12,FALSE)</f>
        <v>45547</v>
      </c>
      <c r="S23" s="6">
        <f>VLOOKUP(M23,[2]TOC_240828_Sophi!$C:$N,12,FALSE)</f>
        <v>45547</v>
      </c>
      <c r="BD23" s="21" t="str">
        <f t="shared" si="2"/>
        <v>F6_S4_3_DOC_VM_B</v>
      </c>
      <c r="BE23">
        <f>VLOOKUP(BD23,[5]Fluo_bereinigt!$C:$S,2,FALSE)</f>
        <v>2.8340694803283899</v>
      </c>
      <c r="BF23">
        <f>VLOOKUP($BD23,[5]Fluo_bereinigt!$C:$S,3,FALSE)</f>
        <v>1.5460025295042199</v>
      </c>
      <c r="BG23">
        <f>VLOOKUP($BD23,[5]Fluo_bereinigt!$C:$S,4,FALSE)</f>
        <v>0.713387913784572</v>
      </c>
      <c r="BH23">
        <f>VLOOKUP($BD23,[5]Fluo_bereinigt!$C:$S,5,FALSE)</f>
        <v>0.42664737251413998</v>
      </c>
      <c r="BI23">
        <f>VLOOKUP($BD23,[5]Fluo_bereinigt!$C:$S,6,FALSE)</f>
        <v>0.17841656410144</v>
      </c>
      <c r="BJ23">
        <f>VLOOKUP($BD23,[5]Fluo_bereinigt!$C:$S,7,FALSE)</f>
        <v>0.18114923545235101</v>
      </c>
      <c r="BK23">
        <f>VLOOKUP($BD23,[5]Fluo_bereinigt!$C:$S,8,FALSE)</f>
        <v>1.4909775313720799</v>
      </c>
      <c r="BL23">
        <f>VLOOKUP($BD23,[5]Fluo_bereinigt!$C:$S,9,FALSE)</f>
        <v>5.88258395341184E-2</v>
      </c>
      <c r="BM23">
        <f>VLOOKUP($BD23,[5]Fluo_bereinigt!$C:$S,10,FALSE)</f>
        <v>173.87039331016399</v>
      </c>
      <c r="BN23">
        <f>VLOOKUP($BD23,[5]Fluo_bereinigt!$C:$S,11,FALSE)</f>
        <v>105.57571945196101</v>
      </c>
      <c r="BO23">
        <f>VLOOKUP($BD23,[5]Fluo_bereinigt!$C:$S,12,FALSE)</f>
        <v>3.4835288515648699</v>
      </c>
      <c r="BP23">
        <f>VLOOKUP($BD23,[5]Fluo_bereinigt!$C:$S,13,FALSE)</f>
        <v>22.052499999999998</v>
      </c>
      <c r="BQ23">
        <f>VLOOKUP($BD23,[5]Fluo_bereinigt!$C:$S,14,FALSE)</f>
        <v>1.2751182038417901E-2</v>
      </c>
      <c r="BR23">
        <f>VLOOKUP($BD23,[5]Fluo_bereinigt!$C:$S,15,FALSE)</f>
        <v>9.7681433853142995E-3</v>
      </c>
      <c r="BS23">
        <f>VLOOKUP($BD23,[5]Fluo_bereinigt!$C:$S,16,FALSE)</f>
        <v>1.1812413623140601E-2</v>
      </c>
      <c r="BT23">
        <f>VLOOKUP($BD23,[5]Fluo_bereinigt!$C:$S,17,FALSE)</f>
        <v>1.3053844047363601</v>
      </c>
      <c r="BU23" s="20" t="str">
        <f t="shared" si="3"/>
        <v>F6_S4_3_BDOC_VM_B</v>
      </c>
      <c r="BV23">
        <f>VLOOKUP(BU23,[5]Fluo_bereinigt!$C:$S,2,FALSE)</f>
        <v>3.0787978603214801</v>
      </c>
      <c r="BW23">
        <f>VLOOKUP($BU23,[5]Fluo_bereinigt!$C:$S,3,FALSE)</f>
        <v>0.98857699862878701</v>
      </c>
      <c r="BX23">
        <f>VLOOKUP($BU23,[5]Fluo_bereinigt!$C:$S,4,FALSE)</f>
        <v>0.29752490326035302</v>
      </c>
      <c r="BY23">
        <f>VLOOKUP($BU23,[5]Fluo_bereinigt!$C:$S,5,FALSE)</f>
        <v>5.1192500308559402E-2</v>
      </c>
      <c r="BZ23">
        <f>VLOOKUP($BU23,[5]Fluo_bereinigt!$C:$S,6,FALSE)</f>
        <v>0.130563273902425</v>
      </c>
      <c r="CA23">
        <f>VLOOKUP($BU23,[5]Fluo_bereinigt!$C:$S,7,FALSE)</f>
        <v>0.14550748047909901</v>
      </c>
      <c r="CB23">
        <f>VLOOKUP($BU23,[5]Fluo_bereinigt!$C:$S,8,FALSE)</f>
        <v>1.6568422382635499</v>
      </c>
      <c r="CC23">
        <f>VLOOKUP($BU23,[5]Fluo_bereinigt!$C:$S,9,FALSE)</f>
        <v>0</v>
      </c>
      <c r="CD23">
        <f>VLOOKUP($BU23,[5]Fluo_bereinigt!$C:$S,10,FALSE)</f>
        <v>145.62644597186201</v>
      </c>
      <c r="CE23">
        <f>VLOOKUP($BU23,[5]Fluo_bereinigt!$C:$S,11,FALSE)</f>
        <v>87.647353330272395</v>
      </c>
      <c r="CF23">
        <f>VLOOKUP($BU23,[5]Fluo_bereinigt!$C:$S,12,FALSE)</f>
        <v>3.55469738506959</v>
      </c>
      <c r="CG23">
        <f>VLOOKUP($BU23,[5]Fluo_bereinigt!$C:$S,13,FALSE)</f>
        <v>24.766031195840601</v>
      </c>
      <c r="CH23">
        <f>VLOOKUP($BU23,[5]Fluo_bereinigt!$C:$S,14,FALSE)</f>
        <v>1.29142183294988E-2</v>
      </c>
      <c r="CI23">
        <f>VLOOKUP($BU23,[5]Fluo_bereinigt!$C:$S,15,FALSE)</f>
        <v>9.9535092807764205E-3</v>
      </c>
      <c r="CJ23">
        <f>VLOOKUP($BU23,[5]Fluo_bereinigt!$C:$S,16,FALSE)</f>
        <v>1.2015206778887001E-2</v>
      </c>
      <c r="CK23">
        <f>VLOOKUP($BU23,[5]Fluo_bereinigt!$C:$S,17,FALSE)</f>
        <v>1.29745378893055</v>
      </c>
      <c r="CL23" s="28" t="s">
        <v>106</v>
      </c>
      <c r="CM23">
        <f>VLOOKUP(CL23, [2]Tabelle1!$E:$M, 2, FALSE)</f>
        <v>2.9814430221746102</v>
      </c>
      <c r="CN23">
        <f>VLOOKUP(CL23, [2]Tabelle1!$E:$M, 3, FALSE)</f>
        <v>1.802538867929</v>
      </c>
      <c r="CO23">
        <f>VLOOKUP(CL23, [2]Tabelle1!$E:$M, 4, FALSE)</f>
        <v>3.5321234857102199</v>
      </c>
      <c r="CP23">
        <f>VLOOKUP(CL23, [2]Tabelle1!$E:$M, 5, FALSE)</f>
        <v>0.74224140687558704</v>
      </c>
      <c r="CQ23">
        <f>VLOOKUP(CL23, [2]Tabelle1!$E:$M, 6, FALSE)</f>
        <v>8.5031774778174293E-2</v>
      </c>
      <c r="CR23" s="63">
        <f>VLOOKUP(CL23, [2]Tabelle1!$E:$O, 7, FALSE)</f>
        <v>0.32607673448449775</v>
      </c>
      <c r="CS23" s="63">
        <f>VLOOKUP(CL23, [2]Tabelle1!$E:$O, 8, FALSE)</f>
        <v>0.19714144575768747</v>
      </c>
      <c r="CT23" s="63">
        <f>VLOOKUP(CL23, [2]Tabelle1!$E:$O, 9, FALSE)</f>
        <v>0.38630397544083522</v>
      </c>
      <c r="CU23" s="63">
        <f>VLOOKUP(CL23, [2]Tabelle1!$E:$O, 10, FALSE)</f>
        <v>8.1178024316775399E-2</v>
      </c>
      <c r="CV23" s="63">
        <f>VLOOKUP(CL23, [2]Tabelle1!$E:$O, 11, FALSE)</f>
        <v>9.2998200002040853E-3</v>
      </c>
      <c r="CW23" s="19" t="s">
        <v>295</v>
      </c>
      <c r="CX23">
        <f>VLOOKUP(CW23, [2]Tabelle1!$E:$M, 2, FALSE)</f>
        <v>2.4781123907832399</v>
      </c>
      <c r="CY23">
        <f>VLOOKUP(CW23, [2]Tabelle1!$E:$M, 3, FALSE)</f>
        <v>1.6203030309165201</v>
      </c>
      <c r="CZ23">
        <f>VLOOKUP(CW23, [2]Tabelle1!$E:$M, 4, FALSE)</f>
        <v>2.1155330456495598</v>
      </c>
      <c r="DA23">
        <f>VLOOKUP(CW23, [2]Tabelle1!$E:$M, 5, FALSE)</f>
        <v>0.65504196157648198</v>
      </c>
      <c r="DB23">
        <f>VLOOKUP(CW23, [2]Tabelle1!$E:$M, 6, FALSE)</f>
        <v>0</v>
      </c>
      <c r="DC23" s="149">
        <f>VLOOKUP(CW23, [2]Tabelle1!$E:$O, 7, FALSE)</f>
        <v>0.36076806576228937</v>
      </c>
      <c r="DD23" s="149">
        <f>VLOOKUP(CW23, [2]Tabelle1!$E:$O, 8, FALSE)</f>
        <v>0.23588663395035608</v>
      </c>
      <c r="DE23" s="149">
        <f>VLOOKUP(CW23, [2]Tabelle1!$E:$O, 9, FALSE)</f>
        <v>0.30798311157064673</v>
      </c>
      <c r="DF23" s="149">
        <f>VLOOKUP(CW23, [2]Tabelle1!$E:$O, 10, FALSE)</f>
        <v>9.5362188716707805E-2</v>
      </c>
      <c r="DG23" s="149">
        <f>VLOOKUP(CW23, [2]Tabelle1!$E:$O, 11, FALSE)</f>
        <v>0</v>
      </c>
      <c r="DH23" s="17">
        <v>6499</v>
      </c>
      <c r="DI23">
        <v>2024</v>
      </c>
      <c r="DJ23">
        <v>8</v>
      </c>
      <c r="DK23">
        <v>7</v>
      </c>
      <c r="DL23">
        <v>11</v>
      </c>
      <c r="DM23">
        <v>11.80000019073486</v>
      </c>
      <c r="DN23">
        <v>12.10000038146973</v>
      </c>
      <c r="DO23">
        <v>10.39999961853027</v>
      </c>
      <c r="DP23">
        <v>8.3000001907348633</v>
      </c>
      <c r="DQ23">
        <v>79</v>
      </c>
      <c r="DR23">
        <v>3</v>
      </c>
      <c r="DS23" t="s">
        <v>82</v>
      </c>
      <c r="DT23">
        <v>1.1000000238418579</v>
      </c>
      <c r="DU23">
        <v>1.6000000238418579</v>
      </c>
      <c r="DV23">
        <v>2.7000000476837158</v>
      </c>
      <c r="DW23">
        <v>998</v>
      </c>
    </row>
    <row r="24" spans="1:128" x14ac:dyDescent="0.35">
      <c r="A24" t="s">
        <v>161</v>
      </c>
      <c r="B24" s="1">
        <v>3</v>
      </c>
      <c r="C24" t="s">
        <v>107</v>
      </c>
      <c r="D24">
        <v>5</v>
      </c>
      <c r="E24" s="1" t="s">
        <v>75</v>
      </c>
      <c r="F24" s="1" t="str">
        <f t="shared" si="0"/>
        <v>A</v>
      </c>
      <c r="G24" s="1" t="s">
        <v>143</v>
      </c>
      <c r="H24" s="6">
        <v>45511</v>
      </c>
      <c r="I24" s="6"/>
      <c r="J24">
        <v>1900</v>
      </c>
      <c r="K24">
        <f>VLOOKUP(C24,[2]TOC_240828_Sophi!$C:$I,7,FALSE)</f>
        <v>0.51439999999999997</v>
      </c>
      <c r="L24">
        <f t="shared" si="8"/>
        <v>0.38114999999999999</v>
      </c>
      <c r="M24" s="16" t="str">
        <f t="shared" si="1"/>
        <v>F6_S5_3_BDOC_VM_A</v>
      </c>
      <c r="N24">
        <f>VLOOKUP(M24,[2]TOC_240828_Sophi!$C:$I,7,FALSE)</f>
        <v>0.31819999999999998</v>
      </c>
      <c r="O24">
        <f t="shared" si="9"/>
        <v>0.25164999999999998</v>
      </c>
      <c r="P24">
        <f>L24-O24</f>
        <v>0.1295</v>
      </c>
      <c r="Q24">
        <f>100-((1-(P24/L24))*100)</f>
        <v>33.976124885215796</v>
      </c>
      <c r="R24" s="6">
        <f>VLOOKUP(C24,[2]TOC_240828_Sophi!$C:$N,12,FALSE)</f>
        <v>45547</v>
      </c>
      <c r="S24" s="6">
        <f>VLOOKUP(M24,[2]TOC_240828_Sophi!$C:$N,12,FALSE)</f>
        <v>45547</v>
      </c>
      <c r="BD24" s="21" t="str">
        <f t="shared" si="2"/>
        <v>F6_S5_3_DOC_VM_A</v>
      </c>
      <c r="BE24">
        <f>VLOOKUP(BD24,[5]Fluo_bereinigt!$C:$S,2,FALSE)</f>
        <v>3.3457224551541098</v>
      </c>
      <c r="BF24">
        <f>VLOOKUP($BD24,[5]Fluo_bereinigt!$C:$S,3,FALSE)</f>
        <v>0.72343982970500098</v>
      </c>
      <c r="BG24">
        <f>VLOOKUP($BD24,[5]Fluo_bereinigt!$C:$S,4,FALSE)</f>
        <v>0.217230043208129</v>
      </c>
      <c r="BH24">
        <f>VLOOKUP($BD24,[5]Fluo_bereinigt!$C:$S,5,FALSE)</f>
        <v>9.8036513577483206E-2</v>
      </c>
      <c r="BI24">
        <f>VLOOKUP($BD24,[5]Fluo_bereinigt!$C:$S,6,FALSE)</f>
        <v>0.10325255381857799</v>
      </c>
      <c r="BJ24">
        <f>VLOOKUP($BD24,[5]Fluo_bereinigt!$C:$S,7,FALSE)</f>
        <v>9.5759671042628697E-2</v>
      </c>
      <c r="BK24">
        <f>VLOOKUP($BD24,[5]Fluo_bereinigt!$C:$S,8,FALSE)</f>
        <v>1.5895623836297701</v>
      </c>
      <c r="BL24">
        <f>VLOOKUP($BD24,[5]Fluo_bereinigt!$C:$S,9,FALSE)</f>
        <v>2.6266153871150801E-2</v>
      </c>
      <c r="BM24">
        <f>VLOOKUP($BD24,[5]Fluo_bereinigt!$C:$S,10,FALSE)</f>
        <v>119.204830264302</v>
      </c>
      <c r="BN24">
        <f>VLOOKUP($BD24,[5]Fluo_bereinigt!$C:$S,11,FALSE)</f>
        <v>69.814380019579502</v>
      </c>
      <c r="BO24">
        <f>VLOOKUP($BD24,[5]Fluo_bereinigt!$C:$S,12,FALSE)</f>
        <v>3.7671919770773599</v>
      </c>
      <c r="BP24">
        <f>VLOOKUP($BD24,[5]Fluo_bereinigt!$C:$S,13,FALSE)</f>
        <v>87.1666666666667</v>
      </c>
      <c r="BQ24">
        <f>VLOOKUP($BD24,[5]Fluo_bereinigt!$C:$S,14,FALSE)</f>
        <v>1.3661765228279599E-2</v>
      </c>
      <c r="BR24">
        <f>VLOOKUP($BD24,[5]Fluo_bereinigt!$C:$S,15,FALSE)</f>
        <v>1.0120072080304901E-2</v>
      </c>
      <c r="BS24">
        <f>VLOOKUP($BD24,[5]Fluo_bereinigt!$C:$S,16,FALSE)</f>
        <v>1.26157068783995E-2</v>
      </c>
      <c r="BT24">
        <f>VLOOKUP($BD24,[5]Fluo_bereinigt!$C:$S,17,FALSE)</f>
        <v>1.34996718599142</v>
      </c>
      <c r="BU24" s="20" t="str">
        <f t="shared" si="3"/>
        <v>F6_S5_3_BDOC_VM_A</v>
      </c>
      <c r="BV24">
        <f>VLOOKUP(BU24,[5]Fluo_bereinigt!$C:$S,2,FALSE)</f>
        <v>3.3662710349766098</v>
      </c>
      <c r="BW24">
        <f>VLOOKUP($BU24,[5]Fluo_bereinigt!$C:$S,3,FALSE)</f>
        <v>0.48671823716637203</v>
      </c>
      <c r="BX24">
        <f>VLOOKUP($BU24,[5]Fluo_bereinigt!$C:$S,4,FALSE)</f>
        <v>0.147723229193161</v>
      </c>
      <c r="BY24">
        <f>VLOOKUP($BU24,[5]Fluo_bereinigt!$C:$S,5,FALSE)</f>
        <v>2.4288738450366099E-2</v>
      </c>
      <c r="BZ24">
        <f>VLOOKUP($BU24,[5]Fluo_bereinigt!$C:$S,6,FALSE)</f>
        <v>7.9497642588151493E-2</v>
      </c>
      <c r="CA24">
        <f>VLOOKUP($BU24,[5]Fluo_bereinigt!$C:$S,7,FALSE)</f>
        <v>7.5555304083081906E-2</v>
      </c>
      <c r="CB24">
        <f>VLOOKUP($BU24,[5]Fluo_bereinigt!$C:$S,8,FALSE)</f>
        <v>3.99712674490929</v>
      </c>
      <c r="CC24">
        <f>VLOOKUP($BU24,[5]Fluo_bereinigt!$C:$S,9,FALSE)</f>
        <v>0</v>
      </c>
      <c r="CD24">
        <f>VLOOKUP($BU24,[5]Fluo_bereinigt!$C:$S,10,FALSE)</f>
        <v>96.746950323966502</v>
      </c>
      <c r="CE24">
        <f>VLOOKUP($BU24,[5]Fluo_bereinigt!$C:$S,11,FALSE)</f>
        <v>56.359607792850902</v>
      </c>
      <c r="CF24">
        <f>VLOOKUP($BU24,[5]Fluo_bereinigt!$C:$S,12,FALSE)</f>
        <v>3.8442376950780299</v>
      </c>
      <c r="CG24">
        <f>VLOOKUP($BU24,[5]Fluo_bereinigt!$C:$S,13,FALSE)</f>
        <v>25.127659574468101</v>
      </c>
      <c r="CH24">
        <f>VLOOKUP($BU24,[5]Fluo_bereinigt!$C:$S,14,FALSE)</f>
        <v>1.3717762518625999E-2</v>
      </c>
      <c r="CI24">
        <f>VLOOKUP($BU24,[5]Fluo_bereinigt!$C:$S,15,FALSE)</f>
        <v>1.0564673971016399E-2</v>
      </c>
      <c r="CJ24">
        <f>VLOOKUP($BU24,[5]Fluo_bereinigt!$C:$S,16,FALSE)</f>
        <v>1.2880111062993201E-2</v>
      </c>
      <c r="CK24">
        <f>VLOOKUP($BU24,[5]Fluo_bereinigt!$C:$S,17,FALSE)</f>
        <v>1.29845583084342</v>
      </c>
      <c r="CL24" s="28" t="s">
        <v>107</v>
      </c>
      <c r="CM24">
        <f>VLOOKUP(CL24, [2]Tabelle1!$E:$M, 2, FALSE)</f>
        <v>1.5990626878817999</v>
      </c>
      <c r="CN24">
        <f>VLOOKUP(CL24, [2]Tabelle1!$E:$M, 3, FALSE)</f>
        <v>1.09076800718097</v>
      </c>
      <c r="CO24">
        <f>VLOOKUP(CL24, [2]Tabelle1!$E:$M, 4, FALSE)</f>
        <v>1.9986516064958399</v>
      </c>
      <c r="CP24">
        <f>VLOOKUP(CL24, [2]Tabelle1!$E:$M, 5, FALSE)</f>
        <v>0.428897245367723</v>
      </c>
      <c r="CQ24">
        <f>VLOOKUP(CL24, [2]Tabelle1!$E:$M, 6, FALSE)</f>
        <v>0</v>
      </c>
      <c r="CR24" s="63">
        <f>VLOOKUP(CL24, [2]Tabelle1!$E:$O, 7, FALSE)</f>
        <v>0.31247685914605455</v>
      </c>
      <c r="CS24" s="63">
        <f>VLOOKUP(CL24, [2]Tabelle1!$E:$O, 8, FALSE)</f>
        <v>0.21314971797159768</v>
      </c>
      <c r="CT24" s="63">
        <f>VLOOKUP(CL24, [2]Tabelle1!$E:$O, 9, FALSE)</f>
        <v>0.39056153411491557</v>
      </c>
      <c r="CU24" s="63">
        <f>VLOOKUP(CL24, [2]Tabelle1!$E:$O, 10, FALSE)</f>
        <v>8.3811888767432327E-2</v>
      </c>
      <c r="CV24" s="63">
        <f>VLOOKUP(CL24, [2]Tabelle1!$E:$O, 11, FALSE)</f>
        <v>0</v>
      </c>
      <c r="CW24" s="19" t="s">
        <v>296</v>
      </c>
      <c r="CX24">
        <f>VLOOKUP(CW24, [2]Tabelle1!$E:$M, 2, FALSE)</f>
        <v>1.39588047978962</v>
      </c>
      <c r="CY24">
        <f>VLOOKUP(CW24, [2]Tabelle1!$E:$M, 3, FALSE)</f>
        <v>0.91698494046205603</v>
      </c>
      <c r="CZ24">
        <f>VLOOKUP(CW24, [2]Tabelle1!$E:$M, 4, FALSE)</f>
        <v>1.0380527832416899</v>
      </c>
      <c r="DA24">
        <f>VLOOKUP(CW24, [2]Tabelle1!$E:$M, 5, FALSE)</f>
        <v>0.370836831609684</v>
      </c>
      <c r="DB24">
        <f>VLOOKUP(CW24, [2]Tabelle1!$E:$M, 6, FALSE)</f>
        <v>0</v>
      </c>
      <c r="DC24" s="149">
        <f>VLOOKUP(CW24, [2]Tabelle1!$E:$O, 7, FALSE)</f>
        <v>0.37505974106943607</v>
      </c>
      <c r="DD24" s="149">
        <f>VLOOKUP(CW24, [2]Tabelle1!$E:$O, 8, FALSE)</f>
        <v>0.24638508763021422</v>
      </c>
      <c r="DE24" s="149">
        <f>VLOOKUP(CW24, [2]Tabelle1!$E:$O, 9, FALSE)</f>
        <v>0.27891485964307905</v>
      </c>
      <c r="DF24" s="149">
        <f>VLOOKUP(CW24, [2]Tabelle1!$E:$O, 10, FALSE)</f>
        <v>9.9640311657270594E-2</v>
      </c>
      <c r="DG24" s="149">
        <f>VLOOKUP(CW24, [2]Tabelle1!$E:$O, 11, FALSE)</f>
        <v>0</v>
      </c>
      <c r="DH24" s="17">
        <v>6499</v>
      </c>
      <c r="DI24">
        <v>2024</v>
      </c>
      <c r="DJ24">
        <v>8</v>
      </c>
      <c r="DK24">
        <v>7</v>
      </c>
      <c r="DL24">
        <v>12</v>
      </c>
      <c r="DM24">
        <v>12.30000019073486</v>
      </c>
      <c r="DN24">
        <v>12.30000019073486</v>
      </c>
      <c r="DO24">
        <v>11.69999980926514</v>
      </c>
      <c r="DP24">
        <v>8.6000003814697266</v>
      </c>
      <c r="DQ24">
        <v>78</v>
      </c>
      <c r="DR24">
        <v>201</v>
      </c>
      <c r="DS24" t="s">
        <v>231</v>
      </c>
      <c r="DT24">
        <v>1.200000047683716</v>
      </c>
      <c r="DU24">
        <v>1.5</v>
      </c>
      <c r="DV24">
        <v>3</v>
      </c>
      <c r="DW24">
        <v>998</v>
      </c>
    </row>
    <row r="25" spans="1:128" x14ac:dyDescent="0.35">
      <c r="A25" t="s">
        <v>161</v>
      </c>
      <c r="B25" s="1">
        <v>3</v>
      </c>
      <c r="C25" t="s">
        <v>108</v>
      </c>
      <c r="D25">
        <v>5</v>
      </c>
      <c r="E25" s="1" t="s">
        <v>75</v>
      </c>
      <c r="F25" s="1" t="str">
        <f t="shared" si="0"/>
        <v>B</v>
      </c>
      <c r="G25" s="1" t="s">
        <v>143</v>
      </c>
      <c r="H25" s="6">
        <v>45511</v>
      </c>
      <c r="I25" s="6"/>
      <c r="J25">
        <v>1900</v>
      </c>
      <c r="K25">
        <f>VLOOKUP(C25,[2]TOC_240828_Sophi!$C:$I,7,FALSE)</f>
        <v>0.24790000000000001</v>
      </c>
      <c r="M25" s="16" t="str">
        <f t="shared" si="1"/>
        <v>F6_S5_3_BDOC_VM_B</v>
      </c>
      <c r="N25">
        <f>VLOOKUP(M25,[2]TOC_240828_Sophi!$C:$I,7,FALSE)</f>
        <v>0.18509999999999999</v>
      </c>
      <c r="R25" s="6">
        <f>VLOOKUP(C25,[2]TOC_240828_Sophi!$C:$N,12,FALSE)</f>
        <v>45547</v>
      </c>
      <c r="S25" s="6">
        <f>VLOOKUP(M25,[2]TOC_240828_Sophi!$C:$N,12,FALSE)</f>
        <v>45547</v>
      </c>
      <c r="BD25" s="21" t="str">
        <f t="shared" si="2"/>
        <v>F6_S5_3_DOC_VM_B</v>
      </c>
      <c r="BE25">
        <f>VLOOKUP(BD25,[5]Fluo_bereinigt!$C:$S,2,FALSE)</f>
        <v>2.9677600546632998</v>
      </c>
      <c r="BF25">
        <f>VLOOKUP($BD25,[5]Fluo_bereinigt!$C:$S,3,FALSE)</f>
        <v>0.84271407515143404</v>
      </c>
      <c r="BG25">
        <f>VLOOKUP($BD25,[5]Fluo_bereinigt!$C:$S,4,FALSE)</f>
        <v>0.25877124602408202</v>
      </c>
      <c r="BH25">
        <f>VLOOKUP($BD25,[5]Fluo_bereinigt!$C:$S,5,FALSE)</f>
        <v>0.13816060263593499</v>
      </c>
      <c r="BI25">
        <f>VLOOKUP($BD25,[5]Fluo_bereinigt!$C:$S,6,FALSE)</f>
        <v>0.120124222354276</v>
      </c>
      <c r="BJ25">
        <f>VLOOKUP($BD25,[5]Fluo_bereinigt!$C:$S,7,FALSE)</f>
        <v>0.113605254672336</v>
      </c>
      <c r="BK25">
        <f>VLOOKUP($BD25,[5]Fluo_bereinigt!$C:$S,8,FALSE)</f>
        <v>1.81041447577309</v>
      </c>
      <c r="BL25">
        <f>VLOOKUP($BD25,[5]Fluo_bereinigt!$C:$S,9,FALSE)</f>
        <v>4.1687992074527003E-2</v>
      </c>
      <c r="BM25">
        <f>VLOOKUP($BD25,[5]Fluo_bereinigt!$C:$S,10,FALSE)</f>
        <v>126.686038878349</v>
      </c>
      <c r="BN25">
        <f>VLOOKUP($BD25,[5]Fluo_bereinigt!$C:$S,11,FALSE)</f>
        <v>74.716693329473003</v>
      </c>
      <c r="BO25">
        <f>VLOOKUP($BD25,[5]Fluo_bereinigt!$C:$S,12,FALSE)</f>
        <v>3.7343088913631299</v>
      </c>
      <c r="BP25">
        <f>VLOOKUP($BD25,[5]Fluo_bereinigt!$C:$S,13,FALSE)</f>
        <v>30.377659574468101</v>
      </c>
      <c r="BQ25">
        <f>VLOOKUP($BD25,[5]Fluo_bereinigt!$C:$S,14,FALSE)</f>
        <v>1.3441456929489301E-2</v>
      </c>
      <c r="BR25">
        <f>VLOOKUP($BD25,[5]Fluo_bereinigt!$C:$S,15,FALSE)</f>
        <v>1.0275188624761501E-2</v>
      </c>
      <c r="BS25">
        <f>VLOOKUP($BD25,[5]Fluo_bereinigt!$C:$S,16,FALSE)</f>
        <v>1.25129436483798E-2</v>
      </c>
      <c r="BT25">
        <f>VLOOKUP($BD25,[5]Fluo_bereinigt!$C:$S,17,FALSE)</f>
        <v>1.30814697621196</v>
      </c>
      <c r="BU25" s="20" t="str">
        <f t="shared" si="3"/>
        <v>F6_S5_3_BDOC_VM_B</v>
      </c>
      <c r="BV25">
        <f>VLOOKUP(BU25,[5]Fluo_bereinigt!$C:$S,2,FALSE)</f>
        <v>9.1419882873555594</v>
      </c>
      <c r="BW25">
        <f>VLOOKUP($BU25,[5]Fluo_bereinigt!$C:$S,3,FALSE)</f>
        <v>0.74904438967263298</v>
      </c>
      <c r="BX25">
        <f>VLOOKUP($BU25,[5]Fluo_bereinigt!$C:$S,4,FALSE)</f>
        <v>0.28627656817519698</v>
      </c>
      <c r="BY25">
        <f>VLOOKUP($BU25,[5]Fluo_bereinigt!$C:$S,5,FALSE)</f>
        <v>4.7861288678859602E-2</v>
      </c>
      <c r="BZ25">
        <f>VLOOKUP($BU25,[5]Fluo_bereinigt!$C:$S,6,FALSE)</f>
        <v>9.4857674672795197E-2</v>
      </c>
      <c r="CA25">
        <f>VLOOKUP($BU25,[5]Fluo_bereinigt!$C:$S,7,FALSE)</f>
        <v>9.4580939088018595E-2</v>
      </c>
      <c r="CB25">
        <f>VLOOKUP($BU25,[5]Fluo_bereinigt!$C:$S,8,FALSE)</f>
        <v>1.45556366599413</v>
      </c>
      <c r="CC25">
        <f>VLOOKUP($BU25,[5]Fluo_bereinigt!$C:$S,9,FALSE)</f>
        <v>2.6929641540251801E-16</v>
      </c>
      <c r="CD25">
        <f>VLOOKUP($BU25,[5]Fluo_bereinigt!$C:$S,10,FALSE)</f>
        <v>122.657611434701</v>
      </c>
      <c r="CE25">
        <f>VLOOKUP($BU25,[5]Fluo_bereinigt!$C:$S,11,FALSE)</f>
        <v>72.369153003711006</v>
      </c>
      <c r="CF25">
        <f>VLOOKUP($BU25,[5]Fluo_bereinigt!$C:$S,12,FALSE)</f>
        <v>3.7285526747620601</v>
      </c>
      <c r="CG25">
        <f>VLOOKUP($BU25,[5]Fluo_bereinigt!$C:$S,13,FALSE)</f>
        <v>33.158208955223898</v>
      </c>
      <c r="CH25">
        <f>VLOOKUP($BU25,[5]Fluo_bereinigt!$C:$S,14,FALSE)</f>
        <v>1.3458885317452001E-2</v>
      </c>
      <c r="CI25">
        <f>VLOOKUP($BU25,[5]Fluo_bereinigt!$C:$S,15,FALSE)</f>
        <v>1.0259397835339801E-2</v>
      </c>
      <c r="CJ25">
        <f>VLOOKUP($BU25,[5]Fluo_bereinigt!$C:$S,16,FALSE)</f>
        <v>1.25140293663143E-2</v>
      </c>
      <c r="CK25">
        <f>VLOOKUP($BU25,[5]Fluo_bereinigt!$C:$S,17,FALSE)</f>
        <v>1.3118591883717701</v>
      </c>
      <c r="CL25" s="28" t="s">
        <v>108</v>
      </c>
      <c r="CM25">
        <f>VLOOKUP(CL25, [2]Tabelle1!$E:$M, 2, FALSE)</f>
        <v>1.83944585390697</v>
      </c>
      <c r="CN25">
        <f>VLOOKUP(CL25, [2]Tabelle1!$E:$M, 3, FALSE)</f>
        <v>1.16716640603216</v>
      </c>
      <c r="CO25">
        <f>VLOOKUP(CL25, [2]Tabelle1!$E:$M, 4, FALSE)</f>
        <v>2.0945748678701799</v>
      </c>
      <c r="CP25">
        <f>VLOOKUP(CL25, [2]Tabelle1!$E:$M, 5, FALSE)</f>
        <v>0.47840760581977998</v>
      </c>
      <c r="CQ25">
        <f>VLOOKUP(CL25, [2]Tabelle1!$E:$M, 6, FALSE)</f>
        <v>0</v>
      </c>
      <c r="CR25" s="63">
        <f>VLOOKUP(CL25, [2]Tabelle1!$E:$O, 7, FALSE)</f>
        <v>0.32967373827714441</v>
      </c>
      <c r="CS25" s="63">
        <f>VLOOKUP(CL25, [2]Tabelle1!$E:$O, 8, FALSE)</f>
        <v>0.20918479956930663</v>
      </c>
      <c r="CT25" s="63">
        <f>VLOOKUP(CL25, [2]Tabelle1!$E:$O, 9, FALSE)</f>
        <v>0.37539910474964239</v>
      </c>
      <c r="CU25" s="63">
        <f>VLOOKUP(CL25, [2]Tabelle1!$E:$O, 10, FALSE)</f>
        <v>8.5742357403906511E-2</v>
      </c>
      <c r="CV25" s="63">
        <f>VLOOKUP(CL25, [2]Tabelle1!$E:$O, 11, FALSE)</f>
        <v>0</v>
      </c>
      <c r="CW25" s="19" t="s">
        <v>297</v>
      </c>
      <c r="CX25">
        <f>VLOOKUP(CW25, [2]Tabelle1!$E:$M, 2, FALSE)</f>
        <v>1.82372658148648</v>
      </c>
      <c r="CY25">
        <f>VLOOKUP(CW25, [2]Tabelle1!$E:$M, 3, FALSE)</f>
        <v>1.2154210450843299</v>
      </c>
      <c r="CZ25">
        <f>VLOOKUP(CW25, [2]Tabelle1!$E:$M, 4, FALSE)</f>
        <v>1.59510973439479</v>
      </c>
      <c r="DA25">
        <f>VLOOKUP(CW25, [2]Tabelle1!$E:$M, 5, FALSE)</f>
        <v>0.48902773222373902</v>
      </c>
      <c r="DB25">
        <f>VLOOKUP(CW25, [2]Tabelle1!$E:$M, 6, FALSE)</f>
        <v>0</v>
      </c>
      <c r="DC25" s="149">
        <f>VLOOKUP(CW25, [2]Tabelle1!$E:$O, 7, FALSE)</f>
        <v>0.35596820171316618</v>
      </c>
      <c r="DD25" s="149">
        <f>VLOOKUP(CW25, [2]Tabelle1!$E:$O, 8, FALSE)</f>
        <v>0.23723470839053151</v>
      </c>
      <c r="DE25" s="149">
        <f>VLOOKUP(CW25, [2]Tabelle1!$E:$O, 9, FALSE)</f>
        <v>0.31134510482644345</v>
      </c>
      <c r="DF25" s="149">
        <f>VLOOKUP(CW25, [2]Tabelle1!$E:$O, 10, FALSE)</f>
        <v>9.5451985069858816E-2</v>
      </c>
      <c r="DG25" s="149">
        <f>VLOOKUP(CW25, [2]Tabelle1!$E:$O, 11, FALSE)</f>
        <v>0</v>
      </c>
      <c r="DH25" s="17">
        <v>6499</v>
      </c>
      <c r="DI25">
        <v>2024</v>
      </c>
      <c r="DJ25">
        <v>8</v>
      </c>
      <c r="DK25">
        <v>7</v>
      </c>
      <c r="DL25">
        <v>12</v>
      </c>
      <c r="DM25">
        <v>12.30000019073486</v>
      </c>
      <c r="DN25">
        <v>12.30000019073486</v>
      </c>
      <c r="DO25">
        <v>11.69999980926514</v>
      </c>
      <c r="DP25">
        <v>8.6000003814697266</v>
      </c>
      <c r="DQ25">
        <v>78</v>
      </c>
      <c r="DR25">
        <v>201</v>
      </c>
      <c r="DS25" t="s">
        <v>231</v>
      </c>
      <c r="DT25">
        <v>1.200000047683716</v>
      </c>
      <c r="DU25">
        <v>1.5</v>
      </c>
      <c r="DV25">
        <v>3</v>
      </c>
      <c r="DW25">
        <v>998</v>
      </c>
    </row>
    <row r="26" spans="1:128" x14ac:dyDescent="0.35">
      <c r="A26" t="s">
        <v>161</v>
      </c>
      <c r="B26" s="1">
        <v>3</v>
      </c>
      <c r="C26" t="s">
        <v>109</v>
      </c>
      <c r="D26">
        <v>6</v>
      </c>
      <c r="E26" s="1" t="s">
        <v>75</v>
      </c>
      <c r="F26" s="1" t="str">
        <f t="shared" si="0"/>
        <v>A</v>
      </c>
      <c r="G26" s="1" t="s">
        <v>143</v>
      </c>
      <c r="H26" s="6">
        <v>45511</v>
      </c>
      <c r="I26" s="6"/>
      <c r="J26">
        <v>2530</v>
      </c>
      <c r="K26">
        <f>VLOOKUP(C26,[2]TOC_240828_Sophi!$C:$I,7,FALSE)</f>
        <v>0.47199999999999998</v>
      </c>
      <c r="L26">
        <f t="shared" si="8"/>
        <v>0.33465</v>
      </c>
      <c r="M26" s="16" t="str">
        <f t="shared" si="1"/>
        <v>F6_S6_3_BDOC_VM_A</v>
      </c>
      <c r="N26">
        <f>VLOOKUP(M26,[2]TOC_240828_Sophi!$C:$I,7,FALSE)</f>
        <v>0.17749999999999999</v>
      </c>
      <c r="O26">
        <f t="shared" si="9"/>
        <v>0.3296</v>
      </c>
      <c r="P26">
        <f>L26-O26</f>
        <v>5.0499999999999989E-3</v>
      </c>
      <c r="Q26">
        <f>100-((1-(P26/L26))*100)</f>
        <v>1.5090392947855946</v>
      </c>
      <c r="R26" s="6">
        <f>VLOOKUP(C26,[2]TOC_240828_Sophi!$C:$N,12,FALSE)</f>
        <v>45547</v>
      </c>
      <c r="S26" s="6">
        <f>VLOOKUP(M26,[2]TOC_240828_Sophi!$C:$N,12,FALSE)</f>
        <v>45547</v>
      </c>
      <c r="BD26" s="21" t="str">
        <f t="shared" si="2"/>
        <v>F6_S6_3_DOC_VM_A</v>
      </c>
      <c r="BE26">
        <f>VLOOKUP(BD26,[5]Fluo_bereinigt!$C:$S,2,FALSE)</f>
        <v>1.5766328077529499</v>
      </c>
      <c r="BF26">
        <f>VLOOKUP($BD26,[5]Fluo_bereinigt!$C:$S,3,FALSE)</f>
        <v>0.86510094813732497</v>
      </c>
      <c r="BG26">
        <f>VLOOKUP($BD26,[5]Fluo_bereinigt!$C:$S,4,FALSE)</f>
        <v>0.347104550904689</v>
      </c>
      <c r="BH26">
        <f>VLOOKUP($BD26,[5]Fluo_bereinigt!$C:$S,5,FALSE)</f>
        <v>0.20984502803628399</v>
      </c>
      <c r="BI26">
        <f>VLOOKUP($BD26,[5]Fluo_bereinigt!$C:$S,6,FALSE)</f>
        <v>0.105948589428273</v>
      </c>
      <c r="BJ26">
        <f>VLOOKUP($BD26,[5]Fluo_bereinigt!$C:$S,7,FALSE)</f>
        <v>0.115214349796815</v>
      </c>
      <c r="BK26">
        <f>VLOOKUP($BD26,[5]Fluo_bereinigt!$C:$S,8,FALSE)</f>
        <v>2.0014193225098902</v>
      </c>
      <c r="BL26">
        <f>VLOOKUP($BD26,[5]Fluo_bereinigt!$C:$S,9,FALSE)</f>
        <v>3.3349370910103801E-2</v>
      </c>
      <c r="BM26">
        <f>VLOOKUP($BD26,[5]Fluo_bereinigt!$C:$S,10,FALSE)</f>
        <v>127.825270264835</v>
      </c>
      <c r="BN26">
        <f>VLOOKUP($BD26,[5]Fluo_bereinigt!$C:$S,11,FALSE)</f>
        <v>75.994079821538705</v>
      </c>
      <c r="BO26">
        <f>VLOOKUP($BD26,[5]Fluo_bereinigt!$C:$S,12,FALSE)</f>
        <v>3.62403622567617</v>
      </c>
      <c r="BP26">
        <f>VLOOKUP($BD26,[5]Fluo_bereinigt!$C:$S,13,FALSE)</f>
        <v>30.255528255528201</v>
      </c>
      <c r="BQ26">
        <f>VLOOKUP($BD26,[5]Fluo_bereinigt!$C:$S,14,FALSE)</f>
        <v>1.3276678349593601E-2</v>
      </c>
      <c r="BR26">
        <f>VLOOKUP($BD26,[5]Fluo_bereinigt!$C:$S,15,FALSE)</f>
        <v>9.9809387934708393E-3</v>
      </c>
      <c r="BS26">
        <f>VLOOKUP($BD26,[5]Fluo_bereinigt!$C:$S,16,FALSE)</f>
        <v>1.2103170216587E-2</v>
      </c>
      <c r="BT26">
        <f>VLOOKUP($BD26,[5]Fluo_bereinigt!$C:$S,17,FALSE)</f>
        <v>1.33020336306227</v>
      </c>
      <c r="BU26" s="20" t="str">
        <f t="shared" si="3"/>
        <v>F6_S6_3_BDOC_VM_A</v>
      </c>
      <c r="BV26">
        <f>VLOOKUP(BU26,[5]Fluo_bereinigt!$C:$S,2,FALSE)</f>
        <v>4.2650990682675998</v>
      </c>
      <c r="BW26">
        <f>VLOOKUP($BU26,[5]Fluo_bereinigt!$C:$S,3,FALSE)</f>
        <v>0.68991303567474904</v>
      </c>
      <c r="BX26">
        <f>VLOOKUP($BU26,[5]Fluo_bereinigt!$C:$S,4,FALSE)</f>
        <v>0.13171432095350599</v>
      </c>
      <c r="BY26">
        <f>VLOOKUP($BU26,[5]Fluo_bereinigt!$C:$S,5,FALSE)</f>
        <v>6.0505041408575301E-2</v>
      </c>
      <c r="BZ26">
        <f>VLOOKUP($BU26,[5]Fluo_bereinigt!$C:$S,6,FALSE)</f>
        <v>7.9773793070273796E-2</v>
      </c>
      <c r="CA26">
        <f>VLOOKUP($BU26,[5]Fluo_bereinigt!$C:$S,7,FALSE)</f>
        <v>9.6158487427800296E-2</v>
      </c>
      <c r="CB26">
        <f>VLOOKUP($BU26,[5]Fluo_bereinigt!$C:$S,8,FALSE)</f>
        <v>1.2878511743701999</v>
      </c>
      <c r="CC26">
        <f>VLOOKUP($BU26,[5]Fluo_bereinigt!$C:$S,9,FALSE)</f>
        <v>4.4997478963026303E-3</v>
      </c>
      <c r="CD26">
        <f>VLOOKUP($BU26,[5]Fluo_bereinigt!$C:$S,10,FALSE)</f>
        <v>109.05920175693301</v>
      </c>
      <c r="CE26">
        <f>VLOOKUP($BU26,[5]Fluo_bereinigt!$C:$S,11,FALSE)</f>
        <v>64.688387014938002</v>
      </c>
      <c r="CF26">
        <f>VLOOKUP($BU26,[5]Fluo_bereinigt!$C:$S,12,FALSE)</f>
        <v>3.6886317172897201</v>
      </c>
      <c r="CG26">
        <f>VLOOKUP($BU26,[5]Fluo_bereinigt!$C:$S,13,FALSE)</f>
        <v>26.080310880829</v>
      </c>
      <c r="CH26">
        <f>VLOOKUP($BU26,[5]Fluo_bereinigt!$C:$S,14,FALSE)</f>
        <v>1.33130828188785E-2</v>
      </c>
      <c r="CI26">
        <f>VLOOKUP($BU26,[5]Fluo_bereinigt!$C:$S,15,FALSE)</f>
        <v>1.0166277661687401E-2</v>
      </c>
      <c r="CJ26">
        <f>VLOOKUP($BU26,[5]Fluo_bereinigt!$C:$S,16,FALSE)</f>
        <v>1.2421046626889001E-2</v>
      </c>
      <c r="CK26">
        <f>VLOOKUP($BU26,[5]Fluo_bereinigt!$C:$S,17,FALSE)</f>
        <v>1.30953366236004</v>
      </c>
      <c r="CL26" s="28" t="s">
        <v>109</v>
      </c>
      <c r="CM26">
        <f>VLOOKUP(CL26, [2]Tabelle1!$E:$M, 2, FALSE)</f>
        <v>1.8316834502005901</v>
      </c>
      <c r="CN26">
        <f>VLOOKUP(CL26, [2]Tabelle1!$E:$M, 3, FALSE)</f>
        <v>1.23430671585094</v>
      </c>
      <c r="CO26">
        <f>VLOOKUP(CL26, [2]Tabelle1!$E:$M, 4, FALSE)</f>
        <v>2.1540753082240598</v>
      </c>
      <c r="CP26">
        <f>VLOOKUP(CL26, [2]Tabelle1!$E:$M, 5, FALSE)</f>
        <v>0.495985482969939</v>
      </c>
      <c r="CQ26">
        <f>VLOOKUP(CL26, [2]Tabelle1!$E:$M, 6, FALSE)</f>
        <v>2.1301034464314202E-2</v>
      </c>
      <c r="CR26" s="63">
        <f>VLOOKUP(CL26, [2]Tabelle1!$E:$O, 7, FALSE)</f>
        <v>0.31925589589888709</v>
      </c>
      <c r="CS26" s="63">
        <f>VLOOKUP(CL26, [2]Tabelle1!$E:$O, 8, FALSE)</f>
        <v>0.21513526059311772</v>
      </c>
      <c r="CT26" s="63">
        <f>VLOOKUP(CL26, [2]Tabelle1!$E:$O, 9, FALSE)</f>
        <v>0.37544764750996279</v>
      </c>
      <c r="CU26" s="63">
        <f>VLOOKUP(CL26, [2]Tabelle1!$E:$O, 10, FALSE)</f>
        <v>8.644850162350344E-2</v>
      </c>
      <c r="CV26" s="63">
        <f>VLOOKUP(CL26, [2]Tabelle1!$E:$O, 11, FALSE)</f>
        <v>3.7126943745290548E-3</v>
      </c>
      <c r="CW26" s="19" t="s">
        <v>298</v>
      </c>
      <c r="CX26">
        <f>VLOOKUP(CW26, [2]Tabelle1!$E:$M, 2, FALSE)</f>
        <v>1.6694383918119799</v>
      </c>
      <c r="CY26">
        <f>VLOOKUP(CW26, [2]Tabelle1!$E:$M, 3, FALSE)</f>
        <v>1.1059651342700201</v>
      </c>
      <c r="CZ26">
        <f>VLOOKUP(CW26, [2]Tabelle1!$E:$M, 4, FALSE)</f>
        <v>1.5206925348594</v>
      </c>
      <c r="DA26">
        <f>VLOOKUP(CW26, [2]Tabelle1!$E:$M, 5, FALSE)</f>
        <v>0.45077322386912599</v>
      </c>
      <c r="DB26">
        <f>VLOOKUP(CW26, [2]Tabelle1!$E:$M, 6, FALSE)</f>
        <v>0</v>
      </c>
      <c r="DC26" s="149">
        <f>VLOOKUP(CW26, [2]Tabelle1!$E:$O, 7, FALSE)</f>
        <v>0.35169251387519862</v>
      </c>
      <c r="DD26" s="149">
        <f>VLOOKUP(CW26, [2]Tabelle1!$E:$O, 8, FALSE)</f>
        <v>0.23298832723475035</v>
      </c>
      <c r="DE26" s="149">
        <f>VLOOKUP(CW26, [2]Tabelle1!$E:$O, 9, FALSE)</f>
        <v>0.32035694341225146</v>
      </c>
      <c r="DF26" s="149">
        <f>VLOOKUP(CW26, [2]Tabelle1!$E:$O, 10, FALSE)</f>
        <v>9.4962215477799677E-2</v>
      </c>
      <c r="DG26" s="149">
        <f>VLOOKUP(CW26, [2]Tabelle1!$E:$O, 11, FALSE)</f>
        <v>0</v>
      </c>
      <c r="DH26" s="17">
        <v>6499</v>
      </c>
      <c r="DI26">
        <v>2024</v>
      </c>
      <c r="DJ26">
        <v>8</v>
      </c>
      <c r="DK26">
        <v>7</v>
      </c>
      <c r="DL26">
        <v>13</v>
      </c>
      <c r="DM26">
        <v>12.5</v>
      </c>
      <c r="DN26">
        <v>12.89999961853027</v>
      </c>
      <c r="DO26">
        <v>11.89999961853027</v>
      </c>
      <c r="DP26">
        <v>8.3999996185302734</v>
      </c>
      <c r="DQ26">
        <v>76</v>
      </c>
      <c r="DR26">
        <v>224</v>
      </c>
      <c r="DS26" t="s">
        <v>232</v>
      </c>
      <c r="DT26">
        <v>1.700000047683716</v>
      </c>
      <c r="DU26">
        <v>1.700000047683716</v>
      </c>
      <c r="DV26">
        <v>3.2999999523162842</v>
      </c>
      <c r="DW26">
        <v>998.0999755859375</v>
      </c>
    </row>
    <row r="27" spans="1:128" x14ac:dyDescent="0.35">
      <c r="A27" t="s">
        <v>161</v>
      </c>
      <c r="B27" s="1">
        <v>3</v>
      </c>
      <c r="C27" t="s">
        <v>110</v>
      </c>
      <c r="D27">
        <v>6</v>
      </c>
      <c r="E27" s="1" t="s">
        <v>75</v>
      </c>
      <c r="F27" s="1" t="str">
        <f t="shared" si="0"/>
        <v>B</v>
      </c>
      <c r="G27" s="1" t="s">
        <v>143</v>
      </c>
      <c r="H27" s="6">
        <v>45511</v>
      </c>
      <c r="I27" s="6"/>
      <c r="J27">
        <v>2530</v>
      </c>
      <c r="K27">
        <f>VLOOKUP(C27,[2]TOC_240828_Sophi!$C:$I,7,FALSE)</f>
        <v>0.1973</v>
      </c>
      <c r="M27" s="16" t="str">
        <f t="shared" si="1"/>
        <v>F6_S6_3_BDOC_VM_B</v>
      </c>
      <c r="N27">
        <f>VLOOKUP(M27,[2]TOC_240828_Sophi!$C:$I,7,FALSE)</f>
        <v>0.48170000000000002</v>
      </c>
      <c r="R27" s="6">
        <f>VLOOKUP(C27,[2]TOC_240828_Sophi!$C:$N,12,FALSE)</f>
        <v>45547</v>
      </c>
      <c r="S27" s="6">
        <f>VLOOKUP(M27,[2]TOC_240828_Sophi!$C:$N,12,FALSE)</f>
        <v>45547</v>
      </c>
      <c r="BD27" s="21" t="str">
        <f t="shared" si="2"/>
        <v>F6_S6_3_DOC_VM_B</v>
      </c>
      <c r="BE27">
        <f>VLOOKUP(BD27,[5]Fluo_bereinigt!$C:$S,2,FALSE)</f>
        <v>2.8439311450281002</v>
      </c>
      <c r="BF27">
        <f>VLOOKUP($BD27,[5]Fluo_bereinigt!$C:$S,3,FALSE)</f>
        <v>0.44750139844896403</v>
      </c>
      <c r="BG27">
        <f>VLOOKUP($BD27,[5]Fluo_bereinigt!$C:$S,4,FALSE)</f>
        <v>0.148314089201563</v>
      </c>
      <c r="BH27">
        <f>VLOOKUP($BD27,[5]Fluo_bereinigt!$C:$S,5,FALSE)</f>
        <v>7.2967888818830304E-2</v>
      </c>
      <c r="BI27">
        <f>VLOOKUP($BD27,[5]Fluo_bereinigt!$C:$S,6,FALSE)</f>
        <v>8.0728845332586702E-2</v>
      </c>
      <c r="BJ27">
        <f>VLOOKUP($BD27,[5]Fluo_bereinigt!$C:$S,7,FALSE)</f>
        <v>9.2267952838994902E-2</v>
      </c>
      <c r="BK27">
        <f>VLOOKUP($BD27,[5]Fluo_bereinigt!$C:$S,8,FALSE)</f>
        <v>3.06519959862755</v>
      </c>
      <c r="BL27">
        <f>VLOOKUP($BD27,[5]Fluo_bereinigt!$C:$S,9,FALSE)</f>
        <v>6.1229584696390102E-2</v>
      </c>
      <c r="BM27">
        <f>VLOOKUP($BD27,[5]Fluo_bereinigt!$C:$S,10,FALSE)</f>
        <v>29.029019208103499</v>
      </c>
      <c r="BN27">
        <f>VLOOKUP($BD27,[5]Fluo_bereinigt!$C:$S,11,FALSE)</f>
        <v>17.400964488483599</v>
      </c>
      <c r="BO27">
        <f>VLOOKUP($BD27,[5]Fluo_bereinigt!$C:$S,12,FALSE)</f>
        <v>3.68323746918652</v>
      </c>
      <c r="BP27">
        <f>VLOOKUP($BD27,[5]Fluo_bereinigt!$C:$S,13,FALSE)</f>
        <v>23.225000000000001</v>
      </c>
      <c r="BQ27">
        <f>VLOOKUP($BD27,[5]Fluo_bereinigt!$C:$S,14,FALSE)</f>
        <v>1.2986639107824801E-2</v>
      </c>
      <c r="BR27">
        <f>VLOOKUP($BD27,[5]Fluo_bereinigt!$C:$S,15,FALSE)</f>
        <v>1.00618103506574E-2</v>
      </c>
      <c r="BS27">
        <f>VLOOKUP($BD27,[5]Fluo_bereinigt!$C:$S,16,FALSE)</f>
        <v>1.23839505568006E-2</v>
      </c>
      <c r="BT27">
        <f>VLOOKUP($BD27,[5]Fluo_bereinigt!$C:$S,17,FALSE)</f>
        <v>1.29068613452611</v>
      </c>
      <c r="BU27" s="20" t="str">
        <f t="shared" si="3"/>
        <v>F6_S6_3_BDOC_VM_B</v>
      </c>
      <c r="BV27">
        <f>VLOOKUP(BU27,[5]Fluo_bereinigt!$C:$S,2,FALSE)</f>
        <v>2.8322065536385899</v>
      </c>
      <c r="BW27">
        <f>VLOOKUP($BU27,[5]Fluo_bereinigt!$C:$S,3,FALSE)</f>
        <v>0.56837932856433304</v>
      </c>
      <c r="BX27">
        <f>VLOOKUP($BU27,[5]Fluo_bereinigt!$C:$S,4,FALSE)</f>
        <v>0.12760933014112699</v>
      </c>
      <c r="BY27">
        <f>VLOOKUP($BU27,[5]Fluo_bereinigt!$C:$S,5,FALSE)</f>
        <v>7.9692901962999899E-2</v>
      </c>
      <c r="BZ27">
        <f>VLOOKUP($BU27,[5]Fluo_bereinigt!$C:$S,6,FALSE)</f>
        <v>7.8208284256234606E-2</v>
      </c>
      <c r="CA27">
        <f>VLOOKUP($BU27,[5]Fluo_bereinigt!$C:$S,7,FALSE)</f>
        <v>9.5806676257197396E-2</v>
      </c>
      <c r="CB27">
        <f>VLOOKUP($BU27,[5]Fluo_bereinigt!$C:$S,8,FALSE)</f>
        <v>2.4684947267881001</v>
      </c>
      <c r="CC27">
        <f>VLOOKUP($BU27,[5]Fluo_bereinigt!$C:$S,9,FALSE)</f>
        <v>4.60149786519047E-3</v>
      </c>
      <c r="CD27">
        <f>VLOOKUP($BU27,[5]Fluo_bereinigt!$C:$S,10,FALSE)</f>
        <v>101.847724539494</v>
      </c>
      <c r="CE27">
        <f>VLOOKUP($BU27,[5]Fluo_bereinigt!$C:$S,11,FALSE)</f>
        <v>59.8946241451427</v>
      </c>
      <c r="CF27">
        <f>VLOOKUP($BU27,[5]Fluo_bereinigt!$C:$S,12,FALSE)</f>
        <v>3.7495635613394702</v>
      </c>
      <c r="CG27">
        <f>VLOOKUP($BU27,[5]Fluo_bereinigt!$C:$S,13,FALSE)</f>
        <v>21.653301886792399</v>
      </c>
      <c r="CH27">
        <f>VLOOKUP($BU27,[5]Fluo_bereinigt!$C:$S,14,FALSE)</f>
        <v>1.3473070476143699E-2</v>
      </c>
      <c r="CI27">
        <f>VLOOKUP($BU27,[5]Fluo_bereinigt!$C:$S,15,FALSE)</f>
        <v>1.0351205174776499E-2</v>
      </c>
      <c r="CJ27">
        <f>VLOOKUP($BU27,[5]Fluo_bereinigt!$C:$S,16,FALSE)</f>
        <v>1.25112018467216E-2</v>
      </c>
      <c r="CK27">
        <f>VLOOKUP($BU27,[5]Fluo_bereinigt!$C:$S,17,FALSE)</f>
        <v>1.30159437946168</v>
      </c>
      <c r="CL27" s="28" t="s">
        <v>110</v>
      </c>
      <c r="CM27">
        <f>VLOOKUP(CL27, [2]Tabelle1!$E:$M, 2, FALSE)</f>
        <v>1.0245797858452399</v>
      </c>
      <c r="CN27">
        <f>VLOOKUP(CL27, [2]Tabelle1!$E:$M, 3, FALSE)</f>
        <v>0.793679720622818</v>
      </c>
      <c r="CO27">
        <f>VLOOKUP(CL27, [2]Tabelle1!$E:$M, 4, FALSE)</f>
        <v>1.0988733928588701</v>
      </c>
      <c r="CP27">
        <f>VLOOKUP(CL27, [2]Tabelle1!$E:$M, 5, FALSE)</f>
        <v>0.38805125017730602</v>
      </c>
      <c r="CQ27">
        <f>VLOOKUP(CL27, [2]Tabelle1!$E:$M, 6, FALSE)</f>
        <v>4.9674079237145198E-18</v>
      </c>
      <c r="CR27" s="63">
        <f>VLOOKUP(CL27, [2]Tabelle1!$E:$O, 7, FALSE)</f>
        <v>0.30999174009681829</v>
      </c>
      <c r="CS27" s="63">
        <f>VLOOKUP(CL27, [2]Tabelle1!$E:$O, 8, FALSE)</f>
        <v>0.240131770189527</v>
      </c>
      <c r="CT27" s="63">
        <f>VLOOKUP(CL27, [2]Tabelle1!$E:$O, 9, FALSE)</f>
        <v>0.33246964258366579</v>
      </c>
      <c r="CU27" s="63">
        <f>VLOOKUP(CL27, [2]Tabelle1!$E:$O, 10, FALSE)</f>
        <v>0.11740684712998892</v>
      </c>
      <c r="CV27" s="63">
        <f>VLOOKUP(CL27, [2]Tabelle1!$E:$O, 11, FALSE)</f>
        <v>1.502914118857678E-18</v>
      </c>
      <c r="CW27" s="19" t="s">
        <v>299</v>
      </c>
      <c r="CX27">
        <f>VLOOKUP(CW27, [2]Tabelle1!$E:$M, 2, FALSE)</f>
        <v>1.5465606563615699</v>
      </c>
      <c r="CY27">
        <f>VLOOKUP(CW27, [2]Tabelle1!$E:$M, 3, FALSE)</f>
        <v>1.0487826775442799</v>
      </c>
      <c r="CZ27">
        <f>VLOOKUP(CW27, [2]Tabelle1!$E:$M, 4, FALSE)</f>
        <v>1.2878836367939299</v>
      </c>
      <c r="DA27">
        <f>VLOOKUP(CW27, [2]Tabelle1!$E:$M, 5, FALSE)</f>
        <v>0.419906230667631</v>
      </c>
      <c r="DB27">
        <f>VLOOKUP(CW27, [2]Tabelle1!$E:$M, 6, FALSE)</f>
        <v>0</v>
      </c>
      <c r="DC27" s="149">
        <f>VLOOKUP(CW27, [2]Tabelle1!$E:$O, 7, FALSE)</f>
        <v>0.3594033891096185</v>
      </c>
      <c r="DD27" s="149">
        <f>VLOOKUP(CW27, [2]Tabelle1!$E:$O, 8, FALSE)</f>
        <v>0.24372535742351811</v>
      </c>
      <c r="DE27" s="149">
        <f>VLOOKUP(CW27, [2]Tabelle1!$E:$O, 9, FALSE)</f>
        <v>0.29928974459463115</v>
      </c>
      <c r="DF27" s="149">
        <f>VLOOKUP(CW27, [2]Tabelle1!$E:$O, 10, FALSE)</f>
        <v>9.7581508872232214E-2</v>
      </c>
      <c r="DG27" s="149">
        <f>VLOOKUP(CW27, [2]Tabelle1!$E:$O, 11, FALSE)</f>
        <v>0</v>
      </c>
      <c r="DH27" s="17">
        <v>6499</v>
      </c>
      <c r="DI27">
        <v>2024</v>
      </c>
      <c r="DJ27">
        <v>8</v>
      </c>
      <c r="DK27">
        <v>7</v>
      </c>
      <c r="DL27">
        <v>13</v>
      </c>
      <c r="DM27">
        <v>12.5</v>
      </c>
      <c r="DN27">
        <v>12.89999961853027</v>
      </c>
      <c r="DO27">
        <v>11.89999961853027</v>
      </c>
      <c r="DP27">
        <v>8.3999996185302734</v>
      </c>
      <c r="DQ27">
        <v>76</v>
      </c>
      <c r="DR27">
        <v>224</v>
      </c>
      <c r="DS27" t="s">
        <v>232</v>
      </c>
      <c r="DT27">
        <v>1.700000047683716</v>
      </c>
      <c r="DU27">
        <v>1.700000047683716</v>
      </c>
      <c r="DV27">
        <v>3.2999999523162842</v>
      </c>
      <c r="DW27">
        <v>998.0999755859375</v>
      </c>
    </row>
    <row r="28" spans="1:128" x14ac:dyDescent="0.35">
      <c r="A28" t="s">
        <v>161</v>
      </c>
      <c r="B28" s="1">
        <v>3</v>
      </c>
      <c r="C28" t="s">
        <v>111</v>
      </c>
      <c r="D28">
        <v>7</v>
      </c>
      <c r="E28" s="1" t="s">
        <v>75</v>
      </c>
      <c r="F28" s="1" t="str">
        <f t="shared" si="0"/>
        <v>A</v>
      </c>
      <c r="G28" s="1" t="s">
        <v>143</v>
      </c>
      <c r="H28" s="6">
        <v>45511</v>
      </c>
      <c r="I28" s="6"/>
      <c r="J28">
        <v>3070</v>
      </c>
      <c r="K28">
        <f>VLOOKUP(C28,[2]TOC_240828_Sophi!$C:$I,7,FALSE)</f>
        <v>0.32179999999999997</v>
      </c>
      <c r="L28">
        <f t="shared" si="8"/>
        <v>0.27859999999999996</v>
      </c>
      <c r="M28" s="16" t="str">
        <f t="shared" si="1"/>
        <v>F6_S7_3_BDOC_VM_A</v>
      </c>
      <c r="N28">
        <f>VLOOKUP(M28,[2]TOC_240828_Sophi!$C:$I,7,FALSE)</f>
        <v>0.15079999999999999</v>
      </c>
      <c r="O28">
        <f t="shared" si="9"/>
        <v>0.13755000000000001</v>
      </c>
      <c r="P28">
        <f>L28-O28</f>
        <v>0.14104999999999995</v>
      </c>
      <c r="Q28">
        <f>100-((1-(P28/L28))*100)</f>
        <v>50.628140703517573</v>
      </c>
      <c r="R28" s="6">
        <f>VLOOKUP(C28,[2]TOC_240828_Sophi!$C:$N,12,FALSE)</f>
        <v>45547</v>
      </c>
      <c r="S28" s="6">
        <f>VLOOKUP(M28,[2]TOC_240828_Sophi!$C:$N,12,FALSE)</f>
        <v>45547</v>
      </c>
      <c r="BD28" s="21" t="str">
        <f t="shared" si="2"/>
        <v>F6_S7_3_DOC_VM_A</v>
      </c>
      <c r="BE28">
        <f>VLOOKUP(BD28,[5]Fluo_bereinigt!$C:$S,2,FALSE)</f>
        <v>3.1418907407588801</v>
      </c>
      <c r="BF28">
        <f>VLOOKUP($BD28,[5]Fluo_bereinigt!$C:$S,3,FALSE)</f>
        <v>0.85071020614645898</v>
      </c>
      <c r="BG28">
        <f>VLOOKUP($BD28,[5]Fluo_bereinigt!$C:$S,4,FALSE)</f>
        <v>0.370753231115657</v>
      </c>
      <c r="BH28">
        <f>VLOOKUP($BD28,[5]Fluo_bereinigt!$C:$S,5,FALSE)</f>
        <v>0.16253305981268801</v>
      </c>
      <c r="BI28">
        <f>VLOOKUP($BD28,[5]Fluo_bereinigt!$C:$S,6,FALSE)</f>
        <v>0.102518633896977</v>
      </c>
      <c r="BJ28">
        <f>VLOOKUP($BD28,[5]Fluo_bereinigt!$C:$S,7,FALSE)</f>
        <v>0.11639092241792399</v>
      </c>
      <c r="BK28">
        <f>VLOOKUP($BD28,[5]Fluo_bereinigt!$C:$S,8,FALSE)</f>
        <v>1.3461117746378599</v>
      </c>
      <c r="BL28">
        <f>VLOOKUP($BD28,[5]Fluo_bereinigt!$C:$S,9,FALSE)</f>
        <v>1.8830921721657502E-2</v>
      </c>
      <c r="BM28">
        <f>VLOOKUP($BD28,[5]Fluo_bereinigt!$C:$S,10,FALSE)</f>
        <v>127.036908987757</v>
      </c>
      <c r="BN28">
        <f>VLOOKUP($BD28,[5]Fluo_bereinigt!$C:$S,11,FALSE)</f>
        <v>74.837304929582203</v>
      </c>
      <c r="BO28">
        <f>VLOOKUP($BD28,[5]Fluo_bereinigt!$C:$S,12,FALSE)</f>
        <v>3.7007354327739002</v>
      </c>
      <c r="BP28">
        <f>VLOOKUP($BD28,[5]Fluo_bereinigt!$C:$S,13,FALSE)</f>
        <v>24.419753086419799</v>
      </c>
      <c r="BQ28">
        <f>VLOOKUP($BD28,[5]Fluo_bereinigt!$C:$S,14,FALSE)</f>
        <v>1.35359806068251E-2</v>
      </c>
      <c r="BR28">
        <f>VLOOKUP($BD28,[5]Fluo_bereinigt!$C:$S,15,FALSE)</f>
        <v>1.01154241606094E-2</v>
      </c>
      <c r="BS28">
        <f>VLOOKUP($BD28,[5]Fluo_bereinigt!$C:$S,16,FALSE)</f>
        <v>1.23028940397845E-2</v>
      </c>
      <c r="BT28">
        <f>VLOOKUP($BD28,[5]Fluo_bereinigt!$C:$S,17,FALSE)</f>
        <v>1.33815254722938</v>
      </c>
      <c r="BU28" s="20" t="str">
        <f t="shared" si="3"/>
        <v>F6_S7_3_BDOC_VM_A</v>
      </c>
      <c r="BV28">
        <f>VLOOKUP(BU28,[5]Fluo_bereinigt!$C:$S,2,FALSE)</f>
        <v>3.4480001349822098</v>
      </c>
      <c r="BW28">
        <f>VLOOKUP($BU28,[5]Fluo_bereinigt!$C:$S,3,FALSE)</f>
        <v>1.0007154807288301</v>
      </c>
      <c r="BX28">
        <f>VLOOKUP($BU28,[5]Fluo_bereinigt!$C:$S,4,FALSE)</f>
        <v>0.39606893148356898</v>
      </c>
      <c r="BY28">
        <f>VLOOKUP($BU28,[5]Fluo_bereinigt!$C:$S,5,FALSE)</f>
        <v>0.21373631458709499</v>
      </c>
      <c r="BZ28">
        <f>VLOOKUP($BU28,[5]Fluo_bereinigt!$C:$S,6,FALSE)</f>
        <v>0.14767197098971999</v>
      </c>
      <c r="CA28">
        <f>VLOOKUP($BU28,[5]Fluo_bereinigt!$C:$S,7,FALSE)</f>
        <v>0.13425146551394501</v>
      </c>
      <c r="CB28">
        <f>VLOOKUP($BU28,[5]Fluo_bereinigt!$C:$S,8,FALSE)</f>
        <v>2.2153959844534201</v>
      </c>
      <c r="CC28">
        <f>VLOOKUP($BU28,[5]Fluo_bereinigt!$C:$S,9,FALSE)</f>
        <v>5.9114240339937204E-3</v>
      </c>
      <c r="CD28">
        <f>VLOOKUP($BU28,[5]Fluo_bereinigt!$C:$S,10,FALSE)</f>
        <v>150.910330525738</v>
      </c>
      <c r="CE28">
        <f>VLOOKUP($BU28,[5]Fluo_bereinigt!$C:$S,11,FALSE)</f>
        <v>90.997066406032801</v>
      </c>
      <c r="CF28">
        <f>VLOOKUP($BU28,[5]Fluo_bereinigt!$C:$S,12,FALSE)</f>
        <v>3.5353801021698401</v>
      </c>
      <c r="CG28">
        <f>VLOOKUP($BU28,[5]Fluo_bereinigt!$C:$S,13,FALSE)</f>
        <v>19.239690721649499</v>
      </c>
      <c r="CH28">
        <f>VLOOKUP($BU28,[5]Fluo_bereinigt!$C:$S,14,FALSE)</f>
        <v>1.2864138913669301E-2</v>
      </c>
      <c r="CI28">
        <f>VLOOKUP($BU28,[5]Fluo_bereinigt!$C:$S,15,FALSE)</f>
        <v>9.9337235080126894E-3</v>
      </c>
      <c r="CJ28">
        <f>VLOOKUP($BU28,[5]Fluo_bereinigt!$C:$S,16,FALSE)</f>
        <v>1.19702172193667E-2</v>
      </c>
      <c r="CK28">
        <f>VLOOKUP($BU28,[5]Fluo_bereinigt!$C:$S,17,FALSE)</f>
        <v>1.2949966750426301</v>
      </c>
      <c r="CL28" s="28" t="s">
        <v>111</v>
      </c>
      <c r="CM28">
        <f>VLOOKUP(CL28, [2]Tabelle1!$E:$M, 2, FALSE)</f>
        <v>1.8404092746246401</v>
      </c>
      <c r="CN28">
        <f>VLOOKUP(CL28, [2]Tabelle1!$E:$M, 3, FALSE)</f>
        <v>1.19238641697973</v>
      </c>
      <c r="CO28">
        <f>VLOOKUP(CL28, [2]Tabelle1!$E:$M, 4, FALSE)</f>
        <v>2.1597285974059801</v>
      </c>
      <c r="CP28">
        <f>VLOOKUP(CL28, [2]Tabelle1!$E:$M, 5, FALSE)</f>
        <v>0.484664112194788</v>
      </c>
      <c r="CQ28">
        <f>VLOOKUP(CL28, [2]Tabelle1!$E:$M, 6, FALSE)</f>
        <v>0</v>
      </c>
      <c r="CR28" s="63">
        <f>VLOOKUP(CL28, [2]Tabelle1!$E:$O, 7, FALSE)</f>
        <v>0.32417618450604224</v>
      </c>
      <c r="CS28" s="63">
        <f>VLOOKUP(CL28, [2]Tabelle1!$E:$O, 8, FALSE)</f>
        <v>0.21003115146339224</v>
      </c>
      <c r="CT28" s="63">
        <f>VLOOKUP(CL28, [2]Tabelle1!$E:$O, 9, FALSE)</f>
        <v>0.3804222169106663</v>
      </c>
      <c r="CU28" s="63">
        <f>VLOOKUP(CL28, [2]Tabelle1!$E:$O, 10, FALSE)</f>
        <v>8.5370447119899134E-2</v>
      </c>
      <c r="CV28" s="63">
        <f>VLOOKUP(CL28, [2]Tabelle1!$E:$O, 11, FALSE)</f>
        <v>0</v>
      </c>
      <c r="CW28" s="19" t="s">
        <v>300</v>
      </c>
      <c r="CX28">
        <f>VLOOKUP(CW28, [2]Tabelle1!$E:$M, 2, FALSE)</f>
        <v>2.53132304960398</v>
      </c>
      <c r="CY28">
        <f>VLOOKUP(CW28, [2]Tabelle1!$E:$M, 3, FALSE)</f>
        <v>1.7462913110823901</v>
      </c>
      <c r="CZ28">
        <f>VLOOKUP(CW28, [2]Tabelle1!$E:$M, 4, FALSE)</f>
        <v>2.4854570903319799</v>
      </c>
      <c r="DA28">
        <f>VLOOKUP(CW28, [2]Tabelle1!$E:$M, 5, FALSE)</f>
        <v>0.68014043463535201</v>
      </c>
      <c r="DB28">
        <f>VLOOKUP(CW28, [2]Tabelle1!$E:$M, 6, FALSE)</f>
        <v>0</v>
      </c>
      <c r="DC28" s="149">
        <f>VLOOKUP(CW28, [2]Tabelle1!$E:$O, 7, FALSE)</f>
        <v>0.34008477636958551</v>
      </c>
      <c r="DD28" s="149">
        <f>VLOOKUP(CW28, [2]Tabelle1!$E:$O, 8, FALSE)</f>
        <v>0.23461528946236918</v>
      </c>
      <c r="DE28" s="149">
        <f>VLOOKUP(CW28, [2]Tabelle1!$E:$O, 9, FALSE)</f>
        <v>0.33392265711561075</v>
      </c>
      <c r="DF28" s="149">
        <f>VLOOKUP(CW28, [2]Tabelle1!$E:$O, 10, FALSE)</f>
        <v>9.1377277052434536E-2</v>
      </c>
      <c r="DG28" s="149">
        <f>VLOOKUP(CW28, [2]Tabelle1!$E:$O, 11, FALSE)</f>
        <v>0</v>
      </c>
      <c r="DH28" s="17">
        <v>6499</v>
      </c>
      <c r="DI28">
        <v>2024</v>
      </c>
      <c r="DJ28">
        <v>8</v>
      </c>
      <c r="DK28">
        <v>7</v>
      </c>
      <c r="DL28">
        <v>13</v>
      </c>
      <c r="DM28">
        <v>12.5</v>
      </c>
      <c r="DN28">
        <v>12.89999961853027</v>
      </c>
      <c r="DO28">
        <v>11.89999961853027</v>
      </c>
      <c r="DP28">
        <v>8.3999996185302734</v>
      </c>
      <c r="DQ28">
        <v>76</v>
      </c>
      <c r="DR28">
        <v>224</v>
      </c>
      <c r="DS28" t="s">
        <v>232</v>
      </c>
      <c r="DT28">
        <v>1.700000047683716</v>
      </c>
      <c r="DU28">
        <v>1.700000047683716</v>
      </c>
      <c r="DV28">
        <v>3.2999999523162842</v>
      </c>
      <c r="DW28">
        <v>998.0999755859375</v>
      </c>
    </row>
    <row r="29" spans="1:128" x14ac:dyDescent="0.35">
      <c r="A29" t="s">
        <v>161</v>
      </c>
      <c r="B29" s="1">
        <v>3</v>
      </c>
      <c r="C29" t="s">
        <v>112</v>
      </c>
      <c r="D29">
        <v>7</v>
      </c>
      <c r="E29" s="1" t="s">
        <v>75</v>
      </c>
      <c r="F29" s="1" t="str">
        <f t="shared" si="0"/>
        <v>B</v>
      </c>
      <c r="G29" s="1" t="s">
        <v>143</v>
      </c>
      <c r="H29" s="6">
        <v>45511</v>
      </c>
      <c r="I29" s="6"/>
      <c r="J29">
        <v>3070</v>
      </c>
      <c r="K29">
        <f>VLOOKUP(C29,[2]TOC_240828_Sophi!$C:$I,7,FALSE)</f>
        <v>0.2354</v>
      </c>
      <c r="M29" s="16" t="str">
        <f t="shared" si="1"/>
        <v>F6_S7_3_BDOC_VM_B</v>
      </c>
      <c r="N29">
        <f>VLOOKUP(M29,[2]TOC_240828_Sophi!$C:$I,7,FALSE)</f>
        <v>0.12429999999999999</v>
      </c>
      <c r="R29" s="6">
        <f>VLOOKUP(C29,[2]TOC_240828_Sophi!$C:$N,12,FALSE)</f>
        <v>45547</v>
      </c>
      <c r="S29" s="6">
        <f>VLOOKUP(M29,[2]TOC_240828_Sophi!$C:$N,12,FALSE)</f>
        <v>45547</v>
      </c>
      <c r="BD29" s="35" t="str">
        <f t="shared" si="2"/>
        <v>F6_S7_3_DOC_VM_B</v>
      </c>
      <c r="BE29">
        <f>VLOOKUP(BD29,[5]Fluo_bereinigt!$C:$S,2,FALSE)</f>
        <v>13.1034514844097</v>
      </c>
      <c r="BF29">
        <f>VLOOKUP($BD29,[5]Fluo_bereinigt!$C:$S,3,FALSE)</f>
        <v>0.70055457640984298</v>
      </c>
      <c r="BG29">
        <f>VLOOKUP($BD29,[5]Fluo_bereinigt!$C:$S,4,FALSE)</f>
        <v>0.21886498301870499</v>
      </c>
      <c r="BH29">
        <f>VLOOKUP($BD29,[5]Fluo_bereinigt!$C:$S,5,FALSE)</f>
        <v>7.3626061177378696E-3</v>
      </c>
      <c r="BI29">
        <f>VLOOKUP($BD29,[5]Fluo_bereinigt!$C:$S,6,FALSE)</f>
        <v>9.0343554850676397E-2</v>
      </c>
      <c r="BJ29">
        <f>VLOOKUP($BD29,[5]Fluo_bereinigt!$C:$S,7,FALSE)</f>
        <v>9.3184351699562698E-2</v>
      </c>
      <c r="BK29">
        <f>VLOOKUP($BD29,[5]Fluo_bereinigt!$C:$S,8,FALSE)</f>
        <v>2.1416487240450399</v>
      </c>
      <c r="BL29">
        <f>VLOOKUP($BD29,[5]Fluo_bereinigt!$C:$S,9,FALSE)</f>
        <v>0</v>
      </c>
      <c r="BM29">
        <f>VLOOKUP($BD29,[5]Fluo_bereinigt!$C:$S,10,FALSE)</f>
        <v>118.034897743242</v>
      </c>
      <c r="BN29">
        <f>VLOOKUP($BD29,[5]Fluo_bereinigt!$C:$S,11,FALSE)</f>
        <v>68.644447498520094</v>
      </c>
      <c r="BO29">
        <f>VLOOKUP($BD29,[5]Fluo_bereinigt!$C:$S,12,FALSE)</f>
        <v>3.8515594713656398</v>
      </c>
      <c r="BP29">
        <f>VLOOKUP($BD29,[5]Fluo_bereinigt!$C:$S,13,FALSE)</f>
        <v>38.148014440433101</v>
      </c>
      <c r="BQ29">
        <f>VLOOKUP($BD29,[5]Fluo_bereinigt!$C:$S,14,FALSE)</f>
        <v>1.3832739526964399E-2</v>
      </c>
      <c r="BR29">
        <f>VLOOKUP($BD29,[5]Fluo_bereinigt!$C:$S,15,FALSE)</f>
        <v>1.03393111768129E-2</v>
      </c>
      <c r="BS29">
        <f>VLOOKUP($BD29,[5]Fluo_bereinigt!$C:$S,16,FALSE)</f>
        <v>1.30993192325492E-2</v>
      </c>
      <c r="BT29">
        <f>VLOOKUP($BD29,[5]Fluo_bereinigt!$C:$S,17,FALSE)</f>
        <v>1.3378782484065099</v>
      </c>
      <c r="BU29" s="20" t="str">
        <f t="shared" si="3"/>
        <v>F6_S7_3_BDOC_VM_B</v>
      </c>
      <c r="BV29">
        <f>VLOOKUP(BU29,[5]Fluo_bereinigt!$C:$S,2,FALSE)</f>
        <v>5.6174138361967501</v>
      </c>
      <c r="BW29">
        <f>VLOOKUP($BU29,[5]Fluo_bereinigt!$C:$S,3,FALSE)</f>
        <v>0.59109031959727099</v>
      </c>
      <c r="BX29">
        <f>VLOOKUP($BU29,[5]Fluo_bereinigt!$C:$S,4,FALSE)</f>
        <v>0.186140846424109</v>
      </c>
      <c r="BY29">
        <f>VLOOKUP($BU29,[5]Fluo_bereinigt!$C:$S,5,FALSE)</f>
        <v>3.3695616082923201E-2</v>
      </c>
      <c r="BZ29">
        <f>VLOOKUP($BU29,[5]Fluo_bereinigt!$C:$S,6,FALSE)</f>
        <v>9.5936601434857494E-2</v>
      </c>
      <c r="CA29">
        <f>VLOOKUP($BU29,[5]Fluo_bereinigt!$C:$S,7,FALSE)</f>
        <v>8.8777988863995502E-2</v>
      </c>
      <c r="CB29">
        <f>VLOOKUP($BU29,[5]Fluo_bereinigt!$C:$S,8,FALSE)</f>
        <v>3.2139601827290201</v>
      </c>
      <c r="CC29">
        <f>VLOOKUP($BU29,[5]Fluo_bereinigt!$C:$S,9,FALSE)</f>
        <v>1.38211248682629E-3</v>
      </c>
      <c r="CD29">
        <f>VLOOKUP($BU29,[5]Fluo_bereinigt!$C:$S,10,FALSE)</f>
        <v>114.26194759800801</v>
      </c>
      <c r="CE29">
        <f>VLOOKUP($BU29,[5]Fluo_bereinigt!$C:$S,11,FALSE)</f>
        <v>66.7596171295407</v>
      </c>
      <c r="CF29">
        <f>VLOOKUP($BU29,[5]Fluo_bereinigt!$C:$S,12,FALSE)</f>
        <v>3.8415036830073701</v>
      </c>
      <c r="CG29">
        <f>VLOOKUP($BU29,[5]Fluo_bereinigt!$C:$S,13,FALSE)</f>
        <v>45.0322580645161</v>
      </c>
      <c r="CH29">
        <f>VLOOKUP($BU29,[5]Fluo_bereinigt!$C:$S,14,FALSE)</f>
        <v>1.3709029072614299E-2</v>
      </c>
      <c r="CI29">
        <f>VLOOKUP($BU29,[5]Fluo_bereinigt!$C:$S,15,FALSE)</f>
        <v>1.05604311099595E-2</v>
      </c>
      <c r="CJ29">
        <f>VLOOKUP($BU29,[5]Fluo_bereinigt!$C:$S,16,FALSE)</f>
        <v>1.2878348566355601E-2</v>
      </c>
      <c r="CK29">
        <f>VLOOKUP($BU29,[5]Fluo_bereinigt!$C:$S,17,FALSE)</f>
        <v>1.29815051392033</v>
      </c>
      <c r="CL29" s="28" t="s">
        <v>112</v>
      </c>
      <c r="CM29">
        <f>VLOOKUP(CL29, [2]Tabelle1!$E:$M, 2, FALSE)</f>
        <v>1.7187410460635</v>
      </c>
      <c r="CN29">
        <f>VLOOKUP(CL29, [2]Tabelle1!$E:$M, 3, FALSE)</f>
        <v>1.11736709573407</v>
      </c>
      <c r="CO29">
        <f>VLOOKUP(CL29, [2]Tabelle1!$E:$M, 4, FALSE)</f>
        <v>1.7202726523785501</v>
      </c>
      <c r="CP29">
        <f>VLOOKUP(CL29, [2]Tabelle1!$E:$M, 5, FALSE)</f>
        <v>0.43321329773107098</v>
      </c>
      <c r="CQ29">
        <f>VLOOKUP(CL29, [2]Tabelle1!$E:$M, 6, FALSE)</f>
        <v>0</v>
      </c>
      <c r="CR29" s="63">
        <f>VLOOKUP(CL29, [2]Tabelle1!$E:$O, 7, FALSE)</f>
        <v>0.34446510365466204</v>
      </c>
      <c r="CS29" s="63">
        <f>VLOOKUP(CL29, [2]Tabelle1!$E:$O, 8, FALSE)</f>
        <v>0.22393947787183116</v>
      </c>
      <c r="CT29" s="63">
        <f>VLOOKUP(CL29, [2]Tabelle1!$E:$O, 9, FALSE)</f>
        <v>0.3447720637573955</v>
      </c>
      <c r="CU29" s="63">
        <f>VLOOKUP(CL29, [2]Tabelle1!$E:$O, 10, FALSE)</f>
        <v>8.6823354716111231E-2</v>
      </c>
      <c r="CV29" s="63">
        <f>VLOOKUP(CL29, [2]Tabelle1!$E:$O, 11, FALSE)</f>
        <v>0</v>
      </c>
      <c r="CW29" s="19" t="s">
        <v>301</v>
      </c>
      <c r="CX29">
        <f>VLOOKUP(CW29, [2]Tabelle1!$E:$M, 2, FALSE)</f>
        <v>1.7119195459386101</v>
      </c>
      <c r="CY29">
        <f>VLOOKUP(CW29, [2]Tabelle1!$E:$M, 3, FALSE)</f>
        <v>1.0951653328026401</v>
      </c>
      <c r="CZ29">
        <f>VLOOKUP(CW29, [2]Tabelle1!$E:$M, 4, FALSE)</f>
        <v>1.3128822369209701</v>
      </c>
      <c r="DA29">
        <f>VLOOKUP(CW29, [2]Tabelle1!$E:$M, 5, FALSE)</f>
        <v>0.45611039461078401</v>
      </c>
      <c r="DB29">
        <f>VLOOKUP(CW29, [2]Tabelle1!$E:$M, 6, FALSE)</f>
        <v>0</v>
      </c>
      <c r="DC29" s="149">
        <f>VLOOKUP(CW29, [2]Tabelle1!$E:$O, 7, FALSE)</f>
        <v>0.37410195568048382</v>
      </c>
      <c r="DD29" s="149">
        <f>VLOOKUP(CW29, [2]Tabelle1!$E:$O, 8, FALSE)</f>
        <v>0.23932403468780047</v>
      </c>
      <c r="DE29" s="149">
        <f>VLOOKUP(CW29, [2]Tabelle1!$E:$O, 9, FALSE)</f>
        <v>0.28690122358584019</v>
      </c>
      <c r="DF29" s="149">
        <f>VLOOKUP(CW29, [2]Tabelle1!$E:$O, 10, FALSE)</f>
        <v>9.9672786045875553E-2</v>
      </c>
      <c r="DG29" s="149">
        <f>VLOOKUP(CW29, [2]Tabelle1!$E:$O, 11, FALSE)</f>
        <v>0</v>
      </c>
      <c r="DH29" s="17">
        <v>6499</v>
      </c>
      <c r="DI29">
        <v>2024</v>
      </c>
      <c r="DJ29">
        <v>8</v>
      </c>
      <c r="DK29">
        <v>7</v>
      </c>
      <c r="DL29">
        <v>13</v>
      </c>
      <c r="DM29">
        <v>12.5</v>
      </c>
      <c r="DN29">
        <v>12.89999961853027</v>
      </c>
      <c r="DO29">
        <v>11.89999961853027</v>
      </c>
      <c r="DP29">
        <v>8.3999996185302734</v>
      </c>
      <c r="DQ29">
        <v>76</v>
      </c>
      <c r="DR29">
        <v>224</v>
      </c>
      <c r="DS29" t="s">
        <v>232</v>
      </c>
      <c r="DT29">
        <v>1.700000047683716</v>
      </c>
      <c r="DU29">
        <v>1.700000047683716</v>
      </c>
      <c r="DV29">
        <v>3.2999999523162842</v>
      </c>
      <c r="DW29">
        <v>998.0999755859375</v>
      </c>
    </row>
    <row r="30" spans="1:128" x14ac:dyDescent="0.35">
      <c r="A30" t="s">
        <v>161</v>
      </c>
      <c r="B30" s="1">
        <v>4</v>
      </c>
      <c r="C30" t="s">
        <v>113</v>
      </c>
      <c r="D30">
        <v>1</v>
      </c>
      <c r="E30" s="1" t="s">
        <v>75</v>
      </c>
      <c r="F30" s="1" t="str">
        <f t="shared" si="0"/>
        <v>A</v>
      </c>
      <c r="G30" s="1" t="s">
        <v>144</v>
      </c>
      <c r="H30" s="6">
        <v>45512</v>
      </c>
      <c r="I30" s="6"/>
      <c r="J30">
        <v>2</v>
      </c>
      <c r="K30">
        <f>VLOOKUP(C30,[2]TOC_240828_Sophi!$C:$I,7,FALSE)</f>
        <v>0.2162</v>
      </c>
      <c r="L30">
        <f t="shared" si="8"/>
        <v>0.18009999999999998</v>
      </c>
      <c r="M30" s="16" t="str">
        <f t="shared" si="1"/>
        <v>F6_S1_4_BDOC_VM_A</v>
      </c>
      <c r="N30">
        <f>VLOOKUP(M30,[2]TOC_240828_Sophi!$C:$I,7,FALSE)</f>
        <v>0.11459999999999999</v>
      </c>
      <c r="O30">
        <f t="shared" si="9"/>
        <v>0.11645</v>
      </c>
      <c r="P30">
        <f>L30-O30</f>
        <v>6.3649999999999984E-2</v>
      </c>
      <c r="Q30">
        <f>100-((1-(P30/L30))*100)</f>
        <v>35.341476957245959</v>
      </c>
      <c r="R30" s="6">
        <f>VLOOKUP(C30,[2]TOC_240828_Sophi!$C:$N,12,FALSE)</f>
        <v>45547</v>
      </c>
      <c r="S30" s="6">
        <f>VLOOKUP(M30,[2]TOC_240828_Sophi!$C:$N,12,FALSE)</f>
        <v>45547</v>
      </c>
      <c r="BD30" s="21" t="str">
        <f t="shared" si="2"/>
        <v>F6_S1_4_DOC_VM_A</v>
      </c>
      <c r="BE30">
        <f>VLOOKUP(BD30,[5]Fluo_bereinigt!$C:$S,2,FALSE)</f>
        <v>0</v>
      </c>
      <c r="BF30">
        <f>VLOOKUP($BD30,[5]Fluo_bereinigt!$C:$S,3,FALSE)</f>
        <v>0.11117765610998701</v>
      </c>
      <c r="BG30">
        <f>VLOOKUP($BD30,[5]Fluo_bereinigt!$C:$S,4,FALSE)</f>
        <v>1.97519187449871E-2</v>
      </c>
      <c r="BH30">
        <f>VLOOKUP($BD30,[5]Fluo_bereinigt!$C:$S,5,FALSE)</f>
        <v>3.4741401877624901E-3</v>
      </c>
      <c r="BI30">
        <f>VLOOKUP($BD30,[5]Fluo_bereinigt!$C:$S,6,FALSE)</f>
        <v>1.33247801708194E-2</v>
      </c>
      <c r="BJ30">
        <f>VLOOKUP($BD30,[5]Fluo_bereinigt!$C:$S,7,FALSE)</f>
        <v>2.31124284085737E-2</v>
      </c>
      <c r="BK30">
        <f>VLOOKUP($BD30,[5]Fluo_bereinigt!$C:$S,8,FALSE)</f>
        <v>0</v>
      </c>
      <c r="BL30">
        <f>VLOOKUP($BD30,[5]Fluo_bereinigt!$C:$S,9,FALSE)</f>
        <v>0</v>
      </c>
      <c r="BM30">
        <f>VLOOKUP($BD30,[5]Fluo_bereinigt!$C:$S,10,FALSE)</f>
        <v>39.693277595941701</v>
      </c>
      <c r="BN30">
        <f>VLOOKUP($BD30,[5]Fluo_bereinigt!$C:$S,11,FALSE)</f>
        <v>22.4469152494162</v>
      </c>
      <c r="BO30">
        <f>VLOOKUP($BD30,[5]Fluo_bereinigt!$C:$S,12,FALSE)</f>
        <v>4.2639082058414504</v>
      </c>
      <c r="BP30">
        <f>VLOOKUP($BD30,[5]Fluo_bereinigt!$C:$S,13,FALSE)</f>
        <v>-26.6111111111111</v>
      </c>
      <c r="BQ30">
        <f>VLOOKUP($BD30,[5]Fluo_bereinigt!$C:$S,14,FALSE)</f>
        <v>1.47102788225581E-2</v>
      </c>
      <c r="BR30">
        <f>VLOOKUP($BD30,[5]Fluo_bereinigt!$C:$S,15,FALSE)</f>
        <v>1.17501090453449E-2</v>
      </c>
      <c r="BS30">
        <f>VLOOKUP($BD30,[5]Fluo_bereinigt!$C:$S,16,FALSE)</f>
        <v>1.3863369766876301E-2</v>
      </c>
      <c r="BT30">
        <f>VLOOKUP($BD30,[5]Fluo_bereinigt!$C:$S,17,FALSE)</f>
        <v>1.25192700474435</v>
      </c>
      <c r="BU30" s="20" t="str">
        <f t="shared" si="3"/>
        <v>F6_S1_4_BDOC_VM_A</v>
      </c>
      <c r="BV30">
        <f>VLOOKUP(BU30,[5]Fluo_bereinigt!$C:$S,2,FALSE)</f>
        <v>0</v>
      </c>
      <c r="BW30">
        <f>VLOOKUP($BU30,[5]Fluo_bereinigt!$C:$S,3,FALSE)</f>
        <v>7.7567368843290296E-2</v>
      </c>
      <c r="BX30">
        <f>VLOOKUP($BU30,[5]Fluo_bereinigt!$C:$S,4,FALSE)</f>
        <v>0</v>
      </c>
      <c r="BY30">
        <f>VLOOKUP($BU30,[5]Fluo_bereinigt!$C:$S,5,FALSE)</f>
        <v>0</v>
      </c>
      <c r="BZ30">
        <f>VLOOKUP($BU30,[5]Fluo_bereinigt!$C:$S,6,FALSE)</f>
        <v>1.6949298351931898E-2</v>
      </c>
      <c r="CA30">
        <f>VLOOKUP($BU30,[5]Fluo_bereinigt!$C:$S,7,FALSE)</f>
        <v>2.1040707658286799E-2</v>
      </c>
      <c r="CB30">
        <f>VLOOKUP($BU30,[5]Fluo_bereinigt!$C:$S,8,FALSE)</f>
        <v>0</v>
      </c>
      <c r="CC30">
        <f>VLOOKUP($BU30,[5]Fluo_bereinigt!$C:$S,9,FALSE)</f>
        <v>0</v>
      </c>
      <c r="CD30">
        <f>VLOOKUP($BU30,[5]Fluo_bereinigt!$C:$S,10,FALSE)</f>
        <v>43.9771823380025</v>
      </c>
      <c r="CE30">
        <f>VLOOKUP($BU30,[5]Fluo_bereinigt!$C:$S,11,FALSE)</f>
        <v>25.257165531960901</v>
      </c>
      <c r="CF30">
        <f>VLOOKUP($BU30,[5]Fluo_bereinigt!$C:$S,12,FALSE)</f>
        <v>4.2272491439244604</v>
      </c>
      <c r="CG30">
        <f>VLOOKUP($BU30,[5]Fluo_bereinigt!$C:$S,13,FALSE)</f>
        <v>-30.009345794392502</v>
      </c>
      <c r="CH30">
        <f>VLOOKUP($BU30,[5]Fluo_bereinigt!$C:$S,14,FALSE)</f>
        <v>1.42600921649525E-2</v>
      </c>
      <c r="CI30">
        <f>VLOOKUP($BU30,[5]Fluo_bereinigt!$C:$S,15,FALSE)</f>
        <v>1.1763866816150499E-2</v>
      </c>
      <c r="CJ30">
        <f>VLOOKUP($BU30,[5]Fluo_bereinigt!$C:$S,16,FALSE)</f>
        <v>1.3990693907146801E-2</v>
      </c>
      <c r="CK30">
        <f>VLOOKUP($BU30,[5]Fluo_bereinigt!$C:$S,17,FALSE)</f>
        <v>1.21219428847791</v>
      </c>
      <c r="CL30" s="28" t="s">
        <v>113</v>
      </c>
      <c r="CM30">
        <f>VLOOKUP(CL30, [2]Tabelle1!$E:$M, 2, FALSE)</f>
        <v>0.38057845051998701</v>
      </c>
      <c r="CN30">
        <f>VLOOKUP(CL30, [2]Tabelle1!$E:$M, 3, FALSE)</f>
        <v>0.25952410772517798</v>
      </c>
      <c r="CO30">
        <f>VLOOKUP(CL30, [2]Tabelle1!$E:$M, 4, FALSE)</f>
        <v>0.232977430871639</v>
      </c>
      <c r="CP30">
        <f>VLOOKUP(CL30, [2]Tabelle1!$E:$M, 5, FALSE)</f>
        <v>0.106461881399546</v>
      </c>
      <c r="CQ30">
        <f>VLOOKUP(CL30, [2]Tabelle1!$E:$M, 6, FALSE)</f>
        <v>0</v>
      </c>
      <c r="CR30" s="63">
        <f>VLOOKUP(CL30, [2]Tabelle1!$E:$O, 7, FALSE)</f>
        <v>0.38852698590553469</v>
      </c>
      <c r="CS30" s="63">
        <f>VLOOKUP(CL30, [2]Tabelle1!$E:$O, 8, FALSE)</f>
        <v>0.26494437403515375</v>
      </c>
      <c r="CT30" s="63">
        <f>VLOOKUP(CL30, [2]Tabelle1!$E:$O, 9, FALSE)</f>
        <v>0.23784325906234985</v>
      </c>
      <c r="CU30" s="63">
        <f>VLOOKUP(CL30, [2]Tabelle1!$E:$O, 10, FALSE)</f>
        <v>0.10868538099696168</v>
      </c>
      <c r="CV30" s="63">
        <f>VLOOKUP(CL30, [2]Tabelle1!$E:$O, 11, FALSE)</f>
        <v>0</v>
      </c>
      <c r="CW30" s="19" t="s">
        <v>302</v>
      </c>
      <c r="CX30">
        <f>VLOOKUP(CW30, [2]Tabelle1!$E:$M, 2, FALSE)</f>
        <v>0.41183791040941797</v>
      </c>
      <c r="CY30">
        <f>VLOOKUP(CW30, [2]Tabelle1!$E:$M, 3, FALSE)</f>
        <v>0.33061326961165</v>
      </c>
      <c r="CZ30">
        <f>VLOOKUP(CW30, [2]Tabelle1!$E:$M, 4, FALSE)</f>
        <v>0.17859224688889999</v>
      </c>
      <c r="DA30">
        <f>VLOOKUP(CW30, [2]Tabelle1!$E:$M, 5, FALSE)</f>
        <v>0.12767597099949399</v>
      </c>
      <c r="DB30">
        <f>VLOOKUP(CW30, [2]Tabelle1!$E:$M, 6, FALSE)</f>
        <v>0</v>
      </c>
      <c r="DC30" s="149">
        <f>VLOOKUP(CW30, [2]Tabelle1!$E:$O, 7, FALSE)</f>
        <v>0.39270553327265978</v>
      </c>
      <c r="DD30" s="149">
        <f>VLOOKUP(CW30, [2]Tabelle1!$E:$O, 8, FALSE)</f>
        <v>0.31525427132434186</v>
      </c>
      <c r="DE30" s="149">
        <f>VLOOKUP(CW30, [2]Tabelle1!$E:$O, 9, FALSE)</f>
        <v>0.17029555021572912</v>
      </c>
      <c r="DF30" s="149">
        <f>VLOOKUP(CW30, [2]Tabelle1!$E:$O, 10, FALSE)</f>
        <v>0.12174464518726916</v>
      </c>
      <c r="DG30" s="149">
        <f>VLOOKUP(CW30, [2]Tabelle1!$E:$O, 11, FALSE)</f>
        <v>0</v>
      </c>
      <c r="DH30" s="17">
        <v>6499</v>
      </c>
      <c r="DI30">
        <v>2024</v>
      </c>
      <c r="DJ30">
        <v>8</v>
      </c>
      <c r="DK30">
        <v>8</v>
      </c>
      <c r="DL30">
        <v>9</v>
      </c>
      <c r="DM30">
        <v>8.8000001907348633</v>
      </c>
      <c r="DN30">
        <v>8.8000001907348633</v>
      </c>
      <c r="DO30">
        <v>8</v>
      </c>
      <c r="DP30">
        <v>7.5999999046325684</v>
      </c>
      <c r="DQ30">
        <v>92</v>
      </c>
      <c r="DR30">
        <v>61</v>
      </c>
      <c r="DS30" t="s">
        <v>79</v>
      </c>
      <c r="DT30">
        <v>1.6000000238418579</v>
      </c>
      <c r="DU30">
        <v>1.6000000238418579</v>
      </c>
      <c r="DV30">
        <v>2.4000000953674321</v>
      </c>
      <c r="DW30">
        <v>995.70001220703125</v>
      </c>
      <c r="DX30">
        <v>0</v>
      </c>
    </row>
    <row r="31" spans="1:128" x14ac:dyDescent="0.35">
      <c r="A31" t="s">
        <v>161</v>
      </c>
      <c r="B31" s="1">
        <v>4</v>
      </c>
      <c r="C31" t="s">
        <v>114</v>
      </c>
      <c r="D31">
        <v>1</v>
      </c>
      <c r="E31" s="1" t="s">
        <v>75</v>
      </c>
      <c r="F31" s="1" t="str">
        <f t="shared" si="0"/>
        <v>B</v>
      </c>
      <c r="G31" s="1" t="s">
        <v>144</v>
      </c>
      <c r="H31" s="6">
        <v>45512</v>
      </c>
      <c r="I31" s="6"/>
      <c r="J31">
        <v>2</v>
      </c>
      <c r="K31">
        <f>VLOOKUP(C31,[2]TOC_240828_Sophi!$C:$I,7,FALSE)</f>
        <v>0.14399999999999999</v>
      </c>
      <c r="M31" s="16" t="str">
        <f t="shared" si="1"/>
        <v>F6_S1_4_BDOC_VM_B</v>
      </c>
      <c r="N31">
        <f>VLOOKUP(M31,[2]TOC_240828_Sophi!$C:$I,7,FALSE)</f>
        <v>0.1183</v>
      </c>
      <c r="R31" s="6">
        <f>VLOOKUP(C31,[2]TOC_240828_Sophi!$C:$N,12,FALSE)</f>
        <v>45547</v>
      </c>
      <c r="S31" s="6">
        <f>VLOOKUP(M31,[2]TOC_240828_Sophi!$C:$N,12,FALSE)</f>
        <v>45547</v>
      </c>
      <c r="BD31" s="21" t="str">
        <f t="shared" si="2"/>
        <v>F6_S1_4_DOC_VM_B</v>
      </c>
      <c r="BE31">
        <f>VLOOKUP(BD31,[5]Fluo_bereinigt!$C:$S,2,FALSE)</f>
        <v>11.591235296376899</v>
      </c>
      <c r="BF31">
        <f>VLOOKUP($BD31,[5]Fluo_bereinigt!$C:$S,3,FALSE)</f>
        <v>0.15050634130346799</v>
      </c>
      <c r="BG31">
        <f>VLOOKUP($BD31,[5]Fluo_bereinigt!$C:$S,4,FALSE)</f>
        <v>5.4014496309356702E-2</v>
      </c>
      <c r="BH31">
        <f>VLOOKUP($BD31,[5]Fluo_bereinigt!$C:$S,5,FALSE)</f>
        <v>0</v>
      </c>
      <c r="BI31">
        <f>VLOOKUP($BD31,[5]Fluo_bereinigt!$C:$S,6,FALSE)</f>
        <v>2.9485420932175498E-2</v>
      </c>
      <c r="BJ31">
        <f>VLOOKUP($BD31,[5]Fluo_bereinigt!$C:$S,7,FALSE)</f>
        <v>2.9079680718368198E-2</v>
      </c>
      <c r="BK31">
        <f>VLOOKUP($BD31,[5]Fluo_bereinigt!$C:$S,8,FALSE)</f>
        <v>0</v>
      </c>
      <c r="BL31">
        <f>VLOOKUP($BD31,[5]Fluo_bereinigt!$C:$S,9,FALSE)</f>
        <v>0</v>
      </c>
      <c r="BM31">
        <f>VLOOKUP($BD31,[5]Fluo_bereinigt!$C:$S,10,FALSE)</f>
        <v>43.217329257314397</v>
      </c>
      <c r="BN31">
        <f>VLOOKUP($BD31,[5]Fluo_bereinigt!$C:$S,11,FALSE)</f>
        <v>26.017018612648901</v>
      </c>
      <c r="BO31">
        <f>VLOOKUP($BD31,[5]Fluo_bereinigt!$C:$S,12,FALSE)</f>
        <v>3.6761677087164402</v>
      </c>
      <c r="BP31">
        <f>VLOOKUP($BD31,[5]Fluo_bereinigt!$C:$S,13,FALSE)</f>
        <v>-64.907692307692201</v>
      </c>
      <c r="BQ31">
        <f>VLOOKUP($BD31,[5]Fluo_bereinigt!$C:$S,14,FALSE)</f>
        <v>1.2946207993476301E-2</v>
      </c>
      <c r="BR31">
        <f>VLOOKUP($BD31,[5]Fluo_bereinigt!$C:$S,15,FALSE)</f>
        <v>1.0287310838090299E-2</v>
      </c>
      <c r="BS31">
        <f>VLOOKUP($BD31,[5]Fluo_bereinigt!$C:$S,16,FALSE)</f>
        <v>1.28161203542495E-2</v>
      </c>
      <c r="BT31">
        <f>VLOOKUP($BD31,[5]Fluo_bereinigt!$C:$S,17,FALSE)</f>
        <v>1.2584637712647799</v>
      </c>
      <c r="BU31" s="20" t="str">
        <f t="shared" si="3"/>
        <v>F6_S1_4_BDOC_VM_B</v>
      </c>
      <c r="BV31">
        <f>VLOOKUP(BU31,[5]Fluo_bereinigt!$C:$S,2,FALSE)</f>
        <v>0</v>
      </c>
      <c r="BW31">
        <f>VLOOKUP($BU31,[5]Fluo_bereinigt!$C:$S,3,FALSE)</f>
        <v>0.1646560736081</v>
      </c>
      <c r="BX31">
        <f>VLOOKUP($BU31,[5]Fluo_bereinigt!$C:$S,4,FALSE)</f>
        <v>6.3279162927074098E-2</v>
      </c>
      <c r="BY31">
        <f>VLOOKUP($BU31,[5]Fluo_bereinigt!$C:$S,5,FALSE)</f>
        <v>4.33680868994202E-18</v>
      </c>
      <c r="BZ31">
        <f>VLOOKUP($BU31,[5]Fluo_bereinigt!$C:$S,6,FALSE)</f>
        <v>5.4590010616891498E-2</v>
      </c>
      <c r="CA31">
        <f>VLOOKUP($BU31,[5]Fluo_bereinigt!$C:$S,7,FALSE)</f>
        <v>3.7313383960153601E-2</v>
      </c>
      <c r="CB31">
        <f>VLOOKUP($BU31,[5]Fluo_bereinigt!$C:$S,8,FALSE)</f>
        <v>25.3363786931553</v>
      </c>
      <c r="CC31">
        <f>VLOOKUP($BU31,[5]Fluo_bereinigt!$C:$S,9,FALSE)</f>
        <v>0</v>
      </c>
      <c r="CD31">
        <f>VLOOKUP($BU31,[5]Fluo_bereinigt!$C:$S,10,FALSE)</f>
        <v>51.982503177978401</v>
      </c>
      <c r="CE31">
        <f>VLOOKUP($BU31,[5]Fluo_bereinigt!$C:$S,11,FALSE)</f>
        <v>31.351340744751798</v>
      </c>
      <c r="CF31">
        <f>VLOOKUP($BU31,[5]Fluo_bereinigt!$C:$S,12,FALSE)</f>
        <v>3.7531586335984999</v>
      </c>
      <c r="CG31">
        <f>VLOOKUP($BU31,[5]Fluo_bereinigt!$C:$S,13,FALSE)</f>
        <v>47.8125</v>
      </c>
      <c r="CH31">
        <f>VLOOKUP($BU31,[5]Fluo_bereinigt!$C:$S,14,FALSE)</f>
        <v>1.2929954735595099E-2</v>
      </c>
      <c r="CI31">
        <f>VLOOKUP($BU31,[5]Fluo_bereinigt!$C:$S,15,FALSE)</f>
        <v>1.09814552721152E-2</v>
      </c>
      <c r="CJ31">
        <f>VLOOKUP($BU31,[5]Fluo_bereinigt!$C:$S,16,FALSE)</f>
        <v>1.2640595744215799E-2</v>
      </c>
      <c r="CK31">
        <f>VLOOKUP($BU31,[5]Fluo_bereinigt!$C:$S,17,FALSE)</f>
        <v>1.1774354505115301</v>
      </c>
      <c r="CL31" s="28" t="s">
        <v>114</v>
      </c>
      <c r="CM31">
        <f>VLOOKUP(CL31, [2]Tabelle1!$E:$M, 2, FALSE)</f>
        <v>0.52277773262415606</v>
      </c>
      <c r="CN31">
        <f>VLOOKUP(CL31, [2]Tabelle1!$E:$M, 3, FALSE)</f>
        <v>0.38143090997791301</v>
      </c>
      <c r="CO31">
        <f>VLOOKUP(CL31, [2]Tabelle1!$E:$M, 4, FALSE)</f>
        <v>0.27709036515907598</v>
      </c>
      <c r="CP31">
        <f>VLOOKUP(CL31, [2]Tabelle1!$E:$M, 5, FALSE)</f>
        <v>0.143035035931909</v>
      </c>
      <c r="CQ31">
        <f>VLOOKUP(CL31, [2]Tabelle1!$E:$M, 6, FALSE)</f>
        <v>5.6752145241730001E-2</v>
      </c>
      <c r="CR31" s="63">
        <f>VLOOKUP(CL31, [2]Tabelle1!$E:$O, 7, FALSE)</f>
        <v>0.37852650820248118</v>
      </c>
      <c r="CS31" s="63">
        <f>VLOOKUP(CL31, [2]Tabelle1!$E:$O, 8, FALSE)</f>
        <v>0.27618182922537682</v>
      </c>
      <c r="CT31" s="63">
        <f>VLOOKUP(CL31, [2]Tabelle1!$E:$O, 9, FALSE)</f>
        <v>0.20063220339115301</v>
      </c>
      <c r="CU31" s="63">
        <f>VLOOKUP(CL31, [2]Tabelle1!$E:$O, 10, FALSE)</f>
        <v>0.10356705980980831</v>
      </c>
      <c r="CV31" s="63">
        <f>VLOOKUP(CL31, [2]Tabelle1!$E:$O, 11, FALSE)</f>
        <v>4.109239937118065E-2</v>
      </c>
      <c r="CW31" s="19" t="s">
        <v>303</v>
      </c>
      <c r="CX31">
        <f>VLOOKUP(CW31, [2]Tabelle1!$E:$M, 2, FALSE)</f>
        <v>0.63182304573843096</v>
      </c>
      <c r="CY31">
        <f>VLOOKUP(CW31, [2]Tabelle1!$E:$M, 3, FALSE)</f>
        <v>0.47622734056379301</v>
      </c>
      <c r="CZ31">
        <f>VLOOKUP(CW31, [2]Tabelle1!$E:$M, 4, FALSE)</f>
        <v>0.25945555755966798</v>
      </c>
      <c r="DA31">
        <f>VLOOKUP(CW31, [2]Tabelle1!$E:$M, 5, FALSE)</f>
        <v>0.18323041643478899</v>
      </c>
      <c r="DB31">
        <f>VLOOKUP(CW31, [2]Tabelle1!$E:$M, 6, FALSE)</f>
        <v>4.9059683468200797E-2</v>
      </c>
      <c r="DC31" s="149">
        <f>VLOOKUP(CW31, [2]Tabelle1!$E:$O, 7, FALSE)</f>
        <v>0.39493974760153139</v>
      </c>
      <c r="DD31" s="149">
        <f>VLOOKUP(CW31, [2]Tabelle1!$E:$O, 8, FALSE)</f>
        <v>0.29768003391423747</v>
      </c>
      <c r="DE31" s="149">
        <f>VLOOKUP(CW31, [2]Tabelle1!$E:$O, 9, FALSE)</f>
        <v>0.1621803970392863</v>
      </c>
      <c r="DF31" s="149">
        <f>VLOOKUP(CW31, [2]Tabelle1!$E:$O, 10, FALSE)</f>
        <v>0.11453361017419662</v>
      </c>
      <c r="DG31" s="149">
        <f>VLOOKUP(CW31, [2]Tabelle1!$E:$O, 11, FALSE)</f>
        <v>3.0666211270748072E-2</v>
      </c>
      <c r="DH31" s="17">
        <v>6499</v>
      </c>
      <c r="DI31">
        <v>2024</v>
      </c>
      <c r="DJ31">
        <v>8</v>
      </c>
      <c r="DK31">
        <v>8</v>
      </c>
      <c r="DL31">
        <v>9</v>
      </c>
      <c r="DM31">
        <v>8.8000001907348633</v>
      </c>
      <c r="DN31">
        <v>8.8000001907348633</v>
      </c>
      <c r="DO31">
        <v>8</v>
      </c>
      <c r="DP31">
        <v>7.5999999046325684</v>
      </c>
      <c r="DQ31">
        <v>92</v>
      </c>
      <c r="DR31">
        <v>61</v>
      </c>
      <c r="DS31" t="s">
        <v>79</v>
      </c>
      <c r="DT31">
        <v>1.6000000238418579</v>
      </c>
      <c r="DU31">
        <v>1.6000000238418579</v>
      </c>
      <c r="DV31">
        <v>2.4000000953674321</v>
      </c>
      <c r="DW31">
        <v>995.70001220703125</v>
      </c>
      <c r="DX31">
        <v>0</v>
      </c>
    </row>
    <row r="32" spans="1:128" x14ac:dyDescent="0.35">
      <c r="A32" t="s">
        <v>161</v>
      </c>
      <c r="B32" s="1">
        <v>4</v>
      </c>
      <c r="C32" t="s">
        <v>115</v>
      </c>
      <c r="D32">
        <v>2</v>
      </c>
      <c r="E32" s="1" t="s">
        <v>75</v>
      </c>
      <c r="F32" s="1" t="str">
        <f t="shared" si="0"/>
        <v>A</v>
      </c>
      <c r="G32" s="1" t="s">
        <v>144</v>
      </c>
      <c r="H32" s="6">
        <v>45512</v>
      </c>
      <c r="I32" s="6"/>
      <c r="J32">
        <v>40</v>
      </c>
      <c r="K32">
        <f>VLOOKUP(C32,[2]TOC_240828_Sophi!$C:$I,7,FALSE)</f>
        <v>0.3246</v>
      </c>
      <c r="L32">
        <f t="shared" si="8"/>
        <v>0.2074</v>
      </c>
      <c r="M32" s="16" t="str">
        <f t="shared" si="1"/>
        <v>F6_S2_4_BDOC_VM_A</v>
      </c>
      <c r="N32">
        <f>VLOOKUP(M32,[2]TOC_240828_Sophi!$C:$I,7,FALSE)</f>
        <v>9.2009999999999995E-2</v>
      </c>
      <c r="O32">
        <f t="shared" si="9"/>
        <v>9.7104999999999997E-2</v>
      </c>
      <c r="P32">
        <f>L32-O32</f>
        <v>0.110295</v>
      </c>
      <c r="Q32">
        <f>100-((1-(P32/L32))*100)</f>
        <v>53.179845708775318</v>
      </c>
      <c r="R32" s="6">
        <f>VLOOKUP(C32,[2]TOC_240828_Sophi!$C:$N,12,FALSE)</f>
        <v>45547</v>
      </c>
      <c r="S32" s="6">
        <f>VLOOKUP(M32,[2]TOC_240828_Sophi!$C:$N,12,FALSE)</f>
        <v>45547</v>
      </c>
      <c r="V32" s="11">
        <v>45512</v>
      </c>
      <c r="W32" s="12">
        <v>0.34722222222222221</v>
      </c>
      <c r="X32" s="13">
        <v>0</v>
      </c>
      <c r="Y32" s="13" t="s">
        <v>64</v>
      </c>
      <c r="Z32" s="13">
        <v>0.14000000000000001</v>
      </c>
      <c r="AA32" s="13">
        <v>0.28000000000000003</v>
      </c>
      <c r="AB32" s="13">
        <v>4.4716000000000005</v>
      </c>
      <c r="AC32">
        <f t="shared" si="4"/>
        <v>4.4716000000000001E-3</v>
      </c>
      <c r="AD32" s="13">
        <v>-0.36599999999999999</v>
      </c>
      <c r="AE32" s="13">
        <v>-1.1000000000000001</v>
      </c>
      <c r="AF32" s="13">
        <v>-1.04</v>
      </c>
      <c r="AG32" s="13">
        <v>8477.2000000000007</v>
      </c>
      <c r="AH32" s="13">
        <v>104.3</v>
      </c>
      <c r="AI32" s="13">
        <v>104.3</v>
      </c>
      <c r="AJ32" s="13">
        <v>14.62</v>
      </c>
      <c r="AK32" s="13">
        <v>360.1</v>
      </c>
      <c r="AL32" s="13">
        <v>-0.52400000000000002</v>
      </c>
      <c r="AM32" s="13">
        <v>4.5799999999999999E-3</v>
      </c>
      <c r="AN32">
        <f t="shared" si="5"/>
        <v>4.5800000000000002E-6</v>
      </c>
      <c r="AO32" s="13">
        <v>8.4412000000000003</v>
      </c>
      <c r="AP32">
        <f t="shared" si="6"/>
        <v>8.4411999999999994E-3</v>
      </c>
      <c r="AQ32" s="13">
        <v>1.83</v>
      </c>
      <c r="AR32" s="13">
        <v>1.85</v>
      </c>
      <c r="AS32" s="13">
        <v>5.4870000000000001</v>
      </c>
      <c r="AT32">
        <f t="shared" si="7"/>
        <v>5.4869999999999997E-3</v>
      </c>
      <c r="AU32" s="13">
        <v>63.71</v>
      </c>
      <c r="AV32" s="13">
        <v>0</v>
      </c>
      <c r="AX32" s="13">
        <v>7.17</v>
      </c>
      <c r="AY32" s="13">
        <v>-51.6</v>
      </c>
      <c r="AZ32" s="13">
        <v>0.378</v>
      </c>
      <c r="BA32" s="13">
        <v>-0.36899999999999999</v>
      </c>
      <c r="BB32" s="13">
        <v>4.67</v>
      </c>
      <c r="BD32" s="21" t="str">
        <f t="shared" si="2"/>
        <v>F6_S2_4_DOC_VM_A</v>
      </c>
      <c r="BE32">
        <f>VLOOKUP(BD32,[5]Fluo_bereinigt!$C:$S,2,FALSE)</f>
        <v>20.551288225556601</v>
      </c>
      <c r="BF32">
        <f>VLOOKUP($BD32,[5]Fluo_bereinigt!$C:$S,3,FALSE)</f>
        <v>0.24299061231250399</v>
      </c>
      <c r="BG32">
        <f>VLOOKUP($BD32,[5]Fluo_bereinigt!$C:$S,4,FALSE)</f>
        <v>0.31550475960688101</v>
      </c>
      <c r="BH32">
        <f>VLOOKUP($BD32,[5]Fluo_bereinigt!$C:$S,5,FALSE)</f>
        <v>0</v>
      </c>
      <c r="BI32">
        <f>VLOOKUP($BD32,[5]Fluo_bereinigt!$C:$S,6,FALSE)</f>
        <v>0.14504498756568299</v>
      </c>
      <c r="BJ32">
        <f>VLOOKUP($BD32,[5]Fluo_bereinigt!$C:$S,7,FALSE)</f>
        <v>3.0119893737861499E-2</v>
      </c>
      <c r="BK32">
        <f>VLOOKUP($BD32,[5]Fluo_bereinigt!$C:$S,8,FALSE)</f>
        <v>2.3772291801139702</v>
      </c>
      <c r="BL32">
        <f>VLOOKUP($BD32,[5]Fluo_bereinigt!$C:$S,9,FALSE)</f>
        <v>9.8848343679206004E-18</v>
      </c>
      <c r="BM32">
        <f>VLOOKUP($BD32,[5]Fluo_bereinigt!$C:$S,10,FALSE)</f>
        <v>47.174486209988501</v>
      </c>
      <c r="BN32">
        <f>VLOOKUP($BD32,[5]Fluo_bereinigt!$C:$S,11,FALSE)</f>
        <v>27.740668025118701</v>
      </c>
      <c r="BO32">
        <f>VLOOKUP($BD32,[5]Fluo_bereinigt!$C:$S,12,FALSE)</f>
        <v>3.8321219020930002</v>
      </c>
      <c r="BP32">
        <f>VLOOKUP($BD32,[5]Fluo_bereinigt!$C:$S,13,FALSE)</f>
        <v>34.148760330578497</v>
      </c>
      <c r="BQ32">
        <f>VLOOKUP($BD32,[5]Fluo_bereinigt!$C:$S,14,FALSE)</f>
        <v>1.3567492401025101E-2</v>
      </c>
      <c r="BR32">
        <f>VLOOKUP($BD32,[5]Fluo_bereinigt!$C:$S,15,FALSE)</f>
        <v>1.07611244767323E-2</v>
      </c>
      <c r="BS32">
        <f>VLOOKUP($BD32,[5]Fluo_bereinigt!$C:$S,16,FALSE)</f>
        <v>1.2574675770479E-2</v>
      </c>
      <c r="BT32">
        <f>VLOOKUP($BD32,[5]Fluo_bereinigt!$C:$S,17,FALSE)</f>
        <v>1.26078760917233</v>
      </c>
      <c r="BU32" s="20" t="str">
        <f t="shared" si="3"/>
        <v>F6_S2_4_BDOC_VM_A</v>
      </c>
      <c r="BV32">
        <f>VLOOKUP(BU32,[5]Fluo_bereinigt!$C:$S,2,FALSE)</f>
        <v>26.5800916995817</v>
      </c>
      <c r="BW32">
        <f>VLOOKUP($BU32,[5]Fluo_bereinigt!$C:$S,3,FALSE)</f>
        <v>0.17376328266839799</v>
      </c>
      <c r="BX32">
        <f>VLOOKUP($BU32,[5]Fluo_bereinigt!$C:$S,4,FALSE)</f>
        <v>1.31935639360563E-2</v>
      </c>
      <c r="BY32">
        <f>VLOOKUP($BU32,[5]Fluo_bereinigt!$C:$S,5,FALSE)</f>
        <v>0</v>
      </c>
      <c r="BZ32">
        <f>VLOOKUP($BU32,[5]Fluo_bereinigt!$C:$S,6,FALSE)</f>
        <v>4.7352692241105401E-2</v>
      </c>
      <c r="CA32">
        <f>VLOOKUP($BU32,[5]Fluo_bereinigt!$C:$S,7,FALSE)</f>
        <v>3.5378468911886798E-2</v>
      </c>
      <c r="CB32">
        <f>VLOOKUP($BU32,[5]Fluo_bereinigt!$C:$S,8,FALSE)</f>
        <v>2.36033886332722</v>
      </c>
      <c r="CC32">
        <f>VLOOKUP($BU32,[5]Fluo_bereinigt!$C:$S,9,FALSE)</f>
        <v>0</v>
      </c>
      <c r="CD32">
        <f>VLOOKUP($BU32,[5]Fluo_bereinigt!$C:$S,10,FALSE)</f>
        <v>54.605257245807799</v>
      </c>
      <c r="CE32">
        <f>VLOOKUP($BU32,[5]Fluo_bereinigt!$C:$S,11,FALSE)</f>
        <v>32.615569607714697</v>
      </c>
      <c r="CF32">
        <f>VLOOKUP($BU32,[5]Fluo_bereinigt!$C:$S,12,FALSE)</f>
        <v>3.8306561600242501</v>
      </c>
      <c r="CG32">
        <f>VLOOKUP($BU32,[5]Fluo_bereinigt!$C:$S,13,FALSE)</f>
        <v>462.99999999999602</v>
      </c>
      <c r="CH32">
        <f>VLOOKUP($BU32,[5]Fluo_bereinigt!$C:$S,14,FALSE)</f>
        <v>1.31979512574754E-2</v>
      </c>
      <c r="CI32">
        <f>VLOOKUP($BU32,[5]Fluo_bereinigt!$C:$S,15,FALSE)</f>
        <v>1.11261219727524E-2</v>
      </c>
      <c r="CJ32">
        <f>VLOOKUP($BU32,[5]Fluo_bereinigt!$C:$S,16,FALSE)</f>
        <v>1.28964015208762E-2</v>
      </c>
      <c r="CK32">
        <f>VLOOKUP($BU32,[5]Fluo_bereinigt!$C:$S,17,FALSE)</f>
        <v>1.1862130659538701</v>
      </c>
      <c r="CL32" s="28" t="s">
        <v>115</v>
      </c>
      <c r="CM32">
        <f>VLOOKUP(CL32, [2]Tabelle1!$E:$M, 2, FALSE)</f>
        <v>0.54067475715630298</v>
      </c>
      <c r="CN32">
        <f>VLOOKUP(CL32, [2]Tabelle1!$E:$M, 3, FALSE)</f>
        <v>0.42056985165028798</v>
      </c>
      <c r="CO32">
        <f>VLOOKUP(CL32, [2]Tabelle1!$E:$M, 4, FALSE)</f>
        <v>0.36471632457834002</v>
      </c>
      <c r="CP32">
        <f>VLOOKUP(CL32, [2]Tabelle1!$E:$M, 5, FALSE)</f>
        <v>0.14538494828793599</v>
      </c>
      <c r="CQ32">
        <f>VLOOKUP(CL32, [2]Tabelle1!$E:$M, 6, FALSE)</f>
        <v>0.48954384303197601</v>
      </c>
      <c r="CR32" s="63">
        <f>VLOOKUP(CL32, [2]Tabelle1!$E:$O, 7, FALSE)</f>
        <v>0.27572930305282028</v>
      </c>
      <c r="CS32" s="63">
        <f>VLOOKUP(CL32, [2]Tabelle1!$E:$O, 8, FALSE)</f>
        <v>0.21447909403145707</v>
      </c>
      <c r="CT32" s="63">
        <f>VLOOKUP(CL32, [2]Tabelle1!$E:$O, 9, FALSE)</f>
        <v>0.18599532650069747</v>
      </c>
      <c r="CU32" s="63">
        <f>VLOOKUP(CL32, [2]Tabelle1!$E:$O, 10, FALSE)</f>
        <v>7.4142337764465382E-2</v>
      </c>
      <c r="CV32" s="63">
        <f>VLOOKUP(CL32, [2]Tabelle1!$E:$O, 11, FALSE)</f>
        <v>0.24965393865055982</v>
      </c>
      <c r="CW32" s="19" t="s">
        <v>304</v>
      </c>
      <c r="CX32">
        <f>VLOOKUP(CW32, [2]Tabelle1!$E:$M, 2, FALSE)</f>
        <v>0.67569393610680095</v>
      </c>
      <c r="CY32">
        <f>VLOOKUP(CW32, [2]Tabelle1!$E:$M, 3, FALSE)</f>
        <v>0.50731927555128897</v>
      </c>
      <c r="CZ32">
        <f>VLOOKUP(CW32, [2]Tabelle1!$E:$M, 4, FALSE)</f>
        <v>0.30171392864114099</v>
      </c>
      <c r="DA32">
        <f>VLOOKUP(CW32, [2]Tabelle1!$E:$M, 5, FALSE)</f>
        <v>0.19587255176405999</v>
      </c>
      <c r="DB32">
        <f>VLOOKUP(CW32, [2]Tabelle1!$E:$M, 6, FALSE)</f>
        <v>3.1106183560508299E-2</v>
      </c>
      <c r="DC32" s="149">
        <f>VLOOKUP(CW32, [2]Tabelle1!$E:$O, 7, FALSE)</f>
        <v>0.39474885593914133</v>
      </c>
      <c r="DD32" s="149">
        <f>VLOOKUP(CW32, [2]Tabelle1!$E:$O, 8, FALSE)</f>
        <v>0.29638227149650109</v>
      </c>
      <c r="DE32" s="149">
        <f>VLOOKUP(CW32, [2]Tabelle1!$E:$O, 9, FALSE)</f>
        <v>0.1762650540246507</v>
      </c>
      <c r="DF32" s="149">
        <f>VLOOKUP(CW32, [2]Tabelle1!$E:$O, 10, FALSE)</f>
        <v>0.11443119671052007</v>
      </c>
      <c r="DG32" s="149">
        <f>VLOOKUP(CW32, [2]Tabelle1!$E:$O, 11, FALSE)</f>
        <v>1.8172621829186764E-2</v>
      </c>
      <c r="DH32" s="15">
        <v>6499</v>
      </c>
      <c r="DI32">
        <v>2024</v>
      </c>
      <c r="DJ32">
        <v>8</v>
      </c>
      <c r="DK32">
        <v>8</v>
      </c>
      <c r="DL32">
        <v>9</v>
      </c>
      <c r="DM32">
        <v>8.8000001907348633</v>
      </c>
      <c r="DN32">
        <v>8.8000001907348633</v>
      </c>
      <c r="DO32">
        <v>8</v>
      </c>
      <c r="DP32">
        <v>7.5999999046325684</v>
      </c>
      <c r="DQ32">
        <v>92</v>
      </c>
      <c r="DR32">
        <v>61</v>
      </c>
      <c r="DS32" t="s">
        <v>79</v>
      </c>
      <c r="DT32">
        <v>1.6000000238418579</v>
      </c>
      <c r="DU32">
        <v>1.6000000238418579</v>
      </c>
      <c r="DV32">
        <v>2.4000000953674321</v>
      </c>
      <c r="DW32">
        <v>995.70001220703125</v>
      </c>
      <c r="DX32">
        <v>0</v>
      </c>
    </row>
    <row r="33" spans="1:128" x14ac:dyDescent="0.35">
      <c r="A33" t="s">
        <v>161</v>
      </c>
      <c r="B33" s="1">
        <v>4</v>
      </c>
      <c r="C33" t="s">
        <v>116</v>
      </c>
      <c r="D33">
        <v>2</v>
      </c>
      <c r="E33" s="1" t="s">
        <v>75</v>
      </c>
      <c r="F33" s="1" t="str">
        <f t="shared" si="0"/>
        <v>B</v>
      </c>
      <c r="G33" s="1" t="s">
        <v>144</v>
      </c>
      <c r="H33" s="6">
        <v>45512</v>
      </c>
      <c r="I33" s="6"/>
      <c r="J33">
        <v>40</v>
      </c>
      <c r="K33">
        <f>VLOOKUP(C33,[2]TOC_240828_Sophi!$C:$I,7,FALSE)</f>
        <v>9.0200000000000002E-2</v>
      </c>
      <c r="M33" s="16" t="str">
        <f t="shared" si="1"/>
        <v>F6_S2_4_BDOC_VM_B</v>
      </c>
      <c r="N33">
        <f>VLOOKUP(M33,[2]TOC_240828_Sophi!$C:$I,7,FALSE)</f>
        <v>0.1022</v>
      </c>
      <c r="R33" s="6">
        <f>VLOOKUP(C33,[2]TOC_240828_Sophi!$C:$N,12,FALSE)</f>
        <v>45547</v>
      </c>
      <c r="S33" s="6">
        <f>VLOOKUP(M33,[2]TOC_240828_Sophi!$C:$N,12,FALSE)</f>
        <v>45547</v>
      </c>
      <c r="V33" s="11">
        <v>45512</v>
      </c>
      <c r="W33" s="12">
        <v>0.34722222222222221</v>
      </c>
      <c r="X33" s="13">
        <v>0</v>
      </c>
      <c r="Y33" s="13" t="s">
        <v>64</v>
      </c>
      <c r="Z33" s="13">
        <v>0.14000000000000001</v>
      </c>
      <c r="AA33" s="13">
        <v>0.28000000000000003</v>
      </c>
      <c r="AB33" s="13">
        <v>4.4716000000000005</v>
      </c>
      <c r="AC33">
        <f t="shared" si="4"/>
        <v>4.4716000000000001E-3</v>
      </c>
      <c r="AD33" s="13">
        <v>-0.36599999999999999</v>
      </c>
      <c r="AE33" s="13">
        <v>-1.1000000000000001</v>
      </c>
      <c r="AF33" s="13">
        <v>-1.04</v>
      </c>
      <c r="AG33" s="13">
        <v>8477.2000000000007</v>
      </c>
      <c r="AH33" s="13">
        <v>104.3</v>
      </c>
      <c r="AI33" s="13">
        <v>104.3</v>
      </c>
      <c r="AJ33" s="13">
        <v>14.62</v>
      </c>
      <c r="AK33" s="13">
        <v>360.1</v>
      </c>
      <c r="AL33" s="13">
        <v>-0.52400000000000002</v>
      </c>
      <c r="AM33" s="13">
        <v>4.5799999999999999E-3</v>
      </c>
      <c r="AN33">
        <f t="shared" si="5"/>
        <v>4.5800000000000002E-6</v>
      </c>
      <c r="AO33" s="13">
        <v>8.4412000000000003</v>
      </c>
      <c r="AP33">
        <f t="shared" si="6"/>
        <v>8.4411999999999994E-3</v>
      </c>
      <c r="AQ33" s="13">
        <v>1.83</v>
      </c>
      <c r="AR33" s="13">
        <v>1.85</v>
      </c>
      <c r="AS33" s="13">
        <v>5.4870000000000001</v>
      </c>
      <c r="AT33">
        <f t="shared" si="7"/>
        <v>5.4869999999999997E-3</v>
      </c>
      <c r="AU33" s="13">
        <v>63.71</v>
      </c>
      <c r="AV33" s="13">
        <v>0</v>
      </c>
      <c r="AX33" s="13">
        <v>7.17</v>
      </c>
      <c r="AY33" s="13">
        <v>-51.6</v>
      </c>
      <c r="AZ33" s="13">
        <v>0.378</v>
      </c>
      <c r="BA33" s="13">
        <v>-0.36899999999999999</v>
      </c>
      <c r="BB33" s="13">
        <v>4.67</v>
      </c>
      <c r="BD33" s="21" t="str">
        <f t="shared" si="2"/>
        <v>F6_S2_4_DOC_VM_B</v>
      </c>
      <c r="BE33">
        <f>VLOOKUP(BD33,[5]Fluo_bereinigt!$C:$S,2,FALSE)</f>
        <v>0</v>
      </c>
      <c r="BF33">
        <f>VLOOKUP($BD33,[5]Fluo_bereinigt!$C:$S,3,FALSE)</f>
        <v>6.3045467658722196E-2</v>
      </c>
      <c r="BG33">
        <f>VLOOKUP($BD33,[5]Fluo_bereinigt!$C:$S,4,FALSE)</f>
        <v>3.0114151664975002E-3</v>
      </c>
      <c r="BH33">
        <f>VLOOKUP($BD33,[5]Fluo_bereinigt!$C:$S,5,FALSE)</f>
        <v>0</v>
      </c>
      <c r="BI33">
        <f>VLOOKUP($BD33,[5]Fluo_bereinigt!$C:$S,6,FALSE)</f>
        <v>1.9020682516320199E-2</v>
      </c>
      <c r="BJ33">
        <f>VLOOKUP($BD33,[5]Fluo_bereinigt!$C:$S,7,FALSE)</f>
        <v>2.04653758033118E-2</v>
      </c>
      <c r="BK33">
        <f>VLOOKUP($BD33,[5]Fluo_bereinigt!$C:$S,8,FALSE)</f>
        <v>0</v>
      </c>
      <c r="BL33">
        <f>VLOOKUP($BD33,[5]Fluo_bereinigt!$C:$S,9,FALSE)</f>
        <v>0</v>
      </c>
      <c r="BM33">
        <f>VLOOKUP($BD33,[5]Fluo_bereinigt!$C:$S,10,FALSE)</f>
        <v>39.208638257320999</v>
      </c>
      <c r="BN33">
        <f>VLOOKUP($BD33,[5]Fluo_bereinigt!$C:$S,11,FALSE)</f>
        <v>23.5510596249615</v>
      </c>
      <c r="BO33">
        <f>VLOOKUP($BD33,[5]Fluo_bereinigt!$C:$S,12,FALSE)</f>
        <v>3.6876587100050799</v>
      </c>
      <c r="BP33">
        <f>VLOOKUP($BD33,[5]Fluo_bereinigt!$C:$S,13,FALSE)</f>
        <v>-1027.99999999995</v>
      </c>
      <c r="BQ33">
        <f>VLOOKUP($BD33,[5]Fluo_bereinigt!$C:$S,14,FALSE)</f>
        <v>1.31248056478629E-2</v>
      </c>
      <c r="BR33">
        <f>VLOOKUP($BD33,[5]Fluo_bereinigt!$C:$S,15,FALSE)</f>
        <v>1.00265773680144E-2</v>
      </c>
      <c r="BS33">
        <f>VLOOKUP($BD33,[5]Fluo_bereinigt!$C:$S,16,FALSE)</f>
        <v>1.2650169496025401E-2</v>
      </c>
      <c r="BT33">
        <f>VLOOKUP($BD33,[5]Fluo_bereinigt!$C:$S,17,FALSE)</f>
        <v>1.30900158310573</v>
      </c>
      <c r="BU33" s="20" t="str">
        <f t="shared" si="3"/>
        <v>F6_S2_4_BDOC_VM_B</v>
      </c>
      <c r="BV33">
        <f>VLOOKUP(BU33,[5]Fluo_bereinigt!$C:$S,2,FALSE)</f>
        <v>7.5782402859700202</v>
      </c>
      <c r="BW33">
        <f>VLOOKUP($BU33,[5]Fluo_bereinigt!$C:$S,3,FALSE)</f>
        <v>0.14255483703726701</v>
      </c>
      <c r="BX33">
        <f>VLOOKUP($BU33,[5]Fluo_bereinigt!$C:$S,4,FALSE)</f>
        <v>1.1505238410421699E-2</v>
      </c>
      <c r="BY33">
        <f>VLOOKUP($BU33,[5]Fluo_bereinigt!$C:$S,5,FALSE)</f>
        <v>4.3368086899420197E-19</v>
      </c>
      <c r="BZ33">
        <f>VLOOKUP($BU33,[5]Fluo_bereinigt!$C:$S,6,FALSE)</f>
        <v>1.85667318868354E-2</v>
      </c>
      <c r="CA33">
        <f>VLOOKUP($BU33,[5]Fluo_bereinigt!$C:$S,7,FALSE)</f>
        <v>3.0859313960718299E-2</v>
      </c>
      <c r="CB33">
        <f>VLOOKUP($BU33,[5]Fluo_bereinigt!$C:$S,8,FALSE)</f>
        <v>0</v>
      </c>
      <c r="CC33">
        <f>VLOOKUP($BU33,[5]Fluo_bereinigt!$C:$S,9,FALSE)</f>
        <v>0</v>
      </c>
      <c r="CD33">
        <f>VLOOKUP($BU33,[5]Fluo_bereinigt!$C:$S,10,FALSE)</f>
        <v>47.535224541224203</v>
      </c>
      <c r="CE33">
        <f>VLOOKUP($BU33,[5]Fluo_bereinigt!$C:$S,11,FALSE)</f>
        <v>27.111294766366999</v>
      </c>
      <c r="CF33">
        <f>VLOOKUP($BU33,[5]Fluo_bereinigt!$C:$S,12,FALSE)</f>
        <v>4.2659883720930196</v>
      </c>
      <c r="CG33">
        <f>VLOOKUP($BU33,[5]Fluo_bereinigt!$C:$S,13,FALSE)</f>
        <v>-282.5</v>
      </c>
      <c r="CH33">
        <f>VLOOKUP($BU33,[5]Fluo_bereinigt!$C:$S,14,FALSE)</f>
        <v>1.4357294756644001E-2</v>
      </c>
      <c r="CI33">
        <f>VLOOKUP($BU33,[5]Fluo_bereinigt!$C:$S,15,FALSE)</f>
        <v>1.1806157720640101E-2</v>
      </c>
      <c r="CJ33">
        <f>VLOOKUP($BU33,[5]Fluo_bereinigt!$C:$S,16,FALSE)</f>
        <v>1.40866696577758E-2</v>
      </c>
      <c r="CK33">
        <f>VLOOKUP($BU33,[5]Fluo_bereinigt!$C:$S,17,FALSE)</f>
        <v>1.21608529179174</v>
      </c>
      <c r="CL33" s="28" t="s">
        <v>116</v>
      </c>
      <c r="CM33">
        <f>VLOOKUP(CL33, [2]Tabelle1!$E:$M, 2, FALSE)</f>
        <v>0.414832809032675</v>
      </c>
      <c r="CN33">
        <f>VLOOKUP(CL33, [2]Tabelle1!$E:$M, 3, FALSE)</f>
        <v>0.34321667233963399</v>
      </c>
      <c r="CO33">
        <f>VLOOKUP(CL33, [2]Tabelle1!$E:$M, 4, FALSE)</f>
        <v>0.12236143047202901</v>
      </c>
      <c r="CP33">
        <f>VLOOKUP(CL33, [2]Tabelle1!$E:$M, 5, FALSE)</f>
        <v>0.12516749569233801</v>
      </c>
      <c r="CQ33">
        <f>VLOOKUP(CL33, [2]Tabelle1!$E:$M, 6, FALSE)</f>
        <v>8.9126216051126292E-3</v>
      </c>
      <c r="CR33" s="63">
        <f>VLOOKUP(CL33, [2]Tabelle1!$E:$O, 7, FALSE)</f>
        <v>0.40890732112594819</v>
      </c>
      <c r="CS33" s="63">
        <f>VLOOKUP(CL33, [2]Tabelle1!$E:$O, 8, FALSE)</f>
        <v>0.33831415210243809</v>
      </c>
      <c r="CT33" s="63">
        <f>VLOOKUP(CL33, [2]Tabelle1!$E:$O, 9, FALSE)</f>
        <v>0.12061361506127953</v>
      </c>
      <c r="CU33" s="63">
        <f>VLOOKUP(CL33, [2]Tabelle1!$E:$O, 10, FALSE)</f>
        <v>0.1233795983373296</v>
      </c>
      <c r="CV33" s="63">
        <f>VLOOKUP(CL33, [2]Tabelle1!$E:$O, 11, FALSE)</f>
        <v>8.7853133730046735E-3</v>
      </c>
      <c r="CW33" s="19" t="s">
        <v>305</v>
      </c>
      <c r="CX33">
        <f>VLOOKUP(CW33, [2]Tabelle1!$E:$M, 2, FALSE)</f>
        <v>0.50058392508164595</v>
      </c>
      <c r="CY33">
        <f>VLOOKUP(CW33, [2]Tabelle1!$E:$M, 3, FALSE)</f>
        <v>0.35575319324654198</v>
      </c>
      <c r="CZ33">
        <f>VLOOKUP(CW33, [2]Tabelle1!$E:$M, 4, FALSE)</f>
        <v>0.20146502032880001</v>
      </c>
      <c r="DA33">
        <f>VLOOKUP(CW33, [2]Tabelle1!$E:$M, 5, FALSE)</f>
        <v>0.14191137209467999</v>
      </c>
      <c r="DB33">
        <f>VLOOKUP(CW33, [2]Tabelle1!$E:$M, 6, FALSE)</f>
        <v>0</v>
      </c>
      <c r="DC33" s="149">
        <f>VLOOKUP(CW33, [2]Tabelle1!$E:$O, 7, FALSE)</f>
        <v>0.4172528862895028</v>
      </c>
      <c r="DD33" s="149">
        <f>VLOOKUP(CW33, [2]Tabelle1!$E:$O, 8, FALSE)</f>
        <v>0.29653178867982283</v>
      </c>
      <c r="DE33" s="149">
        <f>VLOOKUP(CW33, [2]Tabelle1!$E:$O, 9, FALSE)</f>
        <v>0.16792760815252816</v>
      </c>
      <c r="DF33" s="149">
        <f>VLOOKUP(CW33, [2]Tabelle1!$E:$O, 10, FALSE)</f>
        <v>0.1182877168781461</v>
      </c>
      <c r="DG33" s="149">
        <f>VLOOKUP(CW33, [2]Tabelle1!$E:$O, 11, FALSE)</f>
        <v>0</v>
      </c>
      <c r="DH33" s="15">
        <v>6499</v>
      </c>
      <c r="DI33">
        <v>2024</v>
      </c>
      <c r="DJ33">
        <v>8</v>
      </c>
      <c r="DK33">
        <v>8</v>
      </c>
      <c r="DL33">
        <v>9</v>
      </c>
      <c r="DM33">
        <v>8.8000001907348633</v>
      </c>
      <c r="DN33">
        <v>8.8000001907348633</v>
      </c>
      <c r="DO33">
        <v>8</v>
      </c>
      <c r="DP33">
        <v>7.5999999046325684</v>
      </c>
      <c r="DQ33">
        <v>92</v>
      </c>
      <c r="DR33">
        <v>61</v>
      </c>
      <c r="DS33" t="s">
        <v>79</v>
      </c>
      <c r="DT33">
        <v>1.6000000238418579</v>
      </c>
      <c r="DU33">
        <v>1.6000000238418579</v>
      </c>
      <c r="DV33">
        <v>2.4000000953674321</v>
      </c>
      <c r="DW33">
        <v>995.70001220703125</v>
      </c>
      <c r="DX33">
        <v>0</v>
      </c>
    </row>
    <row r="34" spans="1:128" x14ac:dyDescent="0.35">
      <c r="A34" t="s">
        <v>161</v>
      </c>
      <c r="B34" s="1">
        <v>4</v>
      </c>
      <c r="C34" t="s">
        <v>117</v>
      </c>
      <c r="D34">
        <v>3</v>
      </c>
      <c r="E34" s="1" t="s">
        <v>75</v>
      </c>
      <c r="F34" s="1" t="str">
        <f t="shared" si="0"/>
        <v>A</v>
      </c>
      <c r="G34" s="1" t="s">
        <v>144</v>
      </c>
      <c r="H34" s="6">
        <v>45512</v>
      </c>
      <c r="I34" s="6"/>
      <c r="J34">
        <v>940</v>
      </c>
      <c r="K34">
        <f>VLOOKUP(C34,[2]TOC_240828_Sophi!$C:$I,7,FALSE)</f>
        <v>0.24809999999999999</v>
      </c>
      <c r="L34">
        <f t="shared" si="8"/>
        <v>0.20974999999999999</v>
      </c>
      <c r="M34" s="16" t="str">
        <f t="shared" si="1"/>
        <v>F6_S3_4_BDOC_VM_A</v>
      </c>
      <c r="N34">
        <f>VLOOKUP(M34,[2]TOC_240828_Sophi!$C:$I,7,FALSE)</f>
        <v>9.6610000000000001E-2</v>
      </c>
      <c r="O34">
        <f t="shared" si="9"/>
        <v>0.12740499999999999</v>
      </c>
      <c r="P34">
        <f>L34-O34</f>
        <v>8.2345000000000002E-2</v>
      </c>
      <c r="Q34">
        <f>100-((1-(P34/L34))*100)</f>
        <v>39.25864123957092</v>
      </c>
      <c r="R34" s="6">
        <f>VLOOKUP(C34,[2]TOC_240828_Sophi!$C:$N,12,FALSE)</f>
        <v>45547</v>
      </c>
      <c r="S34" s="6">
        <f>VLOOKUP(M34,[2]TOC_240828_Sophi!$C:$N,12,FALSE)</f>
        <v>45547</v>
      </c>
      <c r="BD34" s="21" t="str">
        <f t="shared" si="2"/>
        <v>F6_S3_4_DOC_VM_A</v>
      </c>
      <c r="BE34">
        <f>VLOOKUP(BD34,[5]Fluo_bereinigt!$C:$S,2,FALSE)</f>
        <v>2.4965048930323501</v>
      </c>
      <c r="BF34">
        <f>VLOOKUP($BD34,[5]Fluo_bereinigt!$C:$S,3,FALSE)</f>
        <v>0.66877041253607705</v>
      </c>
      <c r="BG34">
        <f>VLOOKUP($BD34,[5]Fluo_bereinigt!$C:$S,4,FALSE)</f>
        <v>0.166303186841773</v>
      </c>
      <c r="BH34">
        <f>VLOOKUP($BD34,[5]Fluo_bereinigt!$C:$S,5,FALSE)</f>
        <v>0.111913549486303</v>
      </c>
      <c r="BI34">
        <f>VLOOKUP($BD34,[5]Fluo_bereinigt!$C:$S,6,FALSE)</f>
        <v>0.10374349063170001</v>
      </c>
      <c r="BJ34">
        <f>VLOOKUP($BD34,[5]Fluo_bereinigt!$C:$S,7,FALSE)</f>
        <v>9.2171004637073395E-2</v>
      </c>
      <c r="BK34">
        <f>VLOOKUP($BD34,[5]Fluo_bereinigt!$C:$S,8,FALSE)</f>
        <v>2.5408650149477898</v>
      </c>
      <c r="BL34">
        <f>VLOOKUP($BD34,[5]Fluo_bereinigt!$C:$S,9,FALSE)</f>
        <v>1.45499754126389E-2</v>
      </c>
      <c r="BM34">
        <f>VLOOKUP($BD34,[5]Fluo_bereinigt!$C:$S,10,FALSE)</f>
        <v>111.02297790052999</v>
      </c>
      <c r="BN34">
        <f>VLOOKUP($BD34,[5]Fluo_bereinigt!$C:$S,11,FALSE)</f>
        <v>65.431793059247497</v>
      </c>
      <c r="BO34">
        <f>VLOOKUP($BD34,[5]Fluo_bereinigt!$C:$S,12,FALSE)</f>
        <v>3.6848834294309301</v>
      </c>
      <c r="BP34">
        <f>VLOOKUP($BD34,[5]Fluo_bereinigt!$C:$S,13,FALSE)</f>
        <v>26.660714285714299</v>
      </c>
      <c r="BQ34">
        <f>VLOOKUP($BD34,[5]Fluo_bereinigt!$C:$S,14,FALSE)</f>
        <v>1.3538169523892699E-2</v>
      </c>
      <c r="BR34">
        <f>VLOOKUP($BD34,[5]Fluo_bereinigt!$C:$S,15,FALSE)</f>
        <v>1.00857741375517E-2</v>
      </c>
      <c r="BS34">
        <f>VLOOKUP($BD34,[5]Fluo_bereinigt!$C:$S,16,FALSE)</f>
        <v>1.2235380120978899E-2</v>
      </c>
      <c r="BT34">
        <f>VLOOKUP($BD34,[5]Fluo_bereinigt!$C:$S,17,FALSE)</f>
        <v>1.3423034602259201</v>
      </c>
      <c r="BU34" s="20" t="str">
        <f t="shared" si="3"/>
        <v>F6_S3_4_BDOC_VM_A</v>
      </c>
      <c r="BV34">
        <f>VLOOKUP(BU34,[5]Fluo_bereinigt!$C:$S,2,FALSE)</f>
        <v>2.5949432068537401</v>
      </c>
      <c r="BW34">
        <f>VLOOKUP($BU34,[5]Fluo_bereinigt!$C:$S,3,FALSE)</f>
        <v>0.65015852853070999</v>
      </c>
      <c r="BX34">
        <f>VLOOKUP($BU34,[5]Fluo_bereinigt!$C:$S,4,FALSE)</f>
        <v>0.190662628163352</v>
      </c>
      <c r="BY34">
        <f>VLOOKUP($BU34,[5]Fluo_bereinigt!$C:$S,5,FALSE)</f>
        <v>3.8153028826684497E-2</v>
      </c>
      <c r="BZ34">
        <f>VLOOKUP($BU34,[5]Fluo_bereinigt!$C:$S,6,FALSE)</f>
        <v>9.2350863224348601E-2</v>
      </c>
      <c r="CA34">
        <f>VLOOKUP($BU34,[5]Fluo_bereinigt!$C:$S,7,FALSE)</f>
        <v>8.9660902886407698E-2</v>
      </c>
      <c r="CB34">
        <f>VLOOKUP($BU34,[5]Fluo_bereinigt!$C:$S,8,FALSE)</f>
        <v>2.5235198590124699</v>
      </c>
      <c r="CC34">
        <f>VLOOKUP($BU34,[5]Fluo_bereinigt!$C:$S,9,FALSE)</f>
        <v>0</v>
      </c>
      <c r="CD34">
        <f>VLOOKUP($BU34,[5]Fluo_bereinigt!$C:$S,10,FALSE)</f>
        <v>113.86392931764701</v>
      </c>
      <c r="CE34">
        <f>VLOOKUP($BU34,[5]Fluo_bereinigt!$C:$S,11,FALSE)</f>
        <v>67.282632886377897</v>
      </c>
      <c r="CF34">
        <f>VLOOKUP($BU34,[5]Fluo_bereinigt!$C:$S,12,FALSE)</f>
        <v>3.7302154455725698</v>
      </c>
      <c r="CG34">
        <f>VLOOKUP($BU34,[5]Fluo_bereinigt!$C:$S,13,FALSE)</f>
        <v>32.566455696202503</v>
      </c>
      <c r="CH34">
        <f>VLOOKUP($BU34,[5]Fluo_bereinigt!$C:$S,14,FALSE)</f>
        <v>1.3467703099416599E-2</v>
      </c>
      <c r="CI34">
        <f>VLOOKUP($BU34,[5]Fluo_bereinigt!$C:$S,15,FALSE)</f>
        <v>1.0301319981108E-2</v>
      </c>
      <c r="CJ34">
        <f>VLOOKUP($BU34,[5]Fluo_bereinigt!$C:$S,16,FALSE)</f>
        <v>1.25218333881405E-2</v>
      </c>
      <c r="CK34">
        <f>VLOOKUP($BU34,[5]Fluo_bereinigt!$C:$S,17,FALSE)</f>
        <v>1.3073764453599599</v>
      </c>
      <c r="CL34" s="28" t="s">
        <v>117</v>
      </c>
      <c r="CM34">
        <f>VLOOKUP(CL34, [2]Tabelle1!$E:$M, 2, FALSE)</f>
        <v>1.5279454424197501</v>
      </c>
      <c r="CN34">
        <f>VLOOKUP(CL34, [2]Tabelle1!$E:$M, 3, FALSE)</f>
        <v>0.99430210737289004</v>
      </c>
      <c r="CO34">
        <f>VLOOKUP(CL34, [2]Tabelle1!$E:$M, 4, FALSE)</f>
        <v>1.6663671255532799</v>
      </c>
      <c r="CP34">
        <f>VLOOKUP(CL34, [2]Tabelle1!$E:$M, 5, FALSE)</f>
        <v>0.40654488037824699</v>
      </c>
      <c r="CQ34">
        <f>VLOOKUP(CL34, [2]Tabelle1!$E:$M, 6, FALSE)</f>
        <v>0</v>
      </c>
      <c r="CR34" s="63">
        <f>VLOOKUP(CL34, [2]Tabelle1!$E:$O, 7, FALSE)</f>
        <v>0.33251194520903982</v>
      </c>
      <c r="CS34" s="63">
        <f>VLOOKUP(CL34, [2]Tabelle1!$E:$O, 8, FALSE)</f>
        <v>0.21638032266677074</v>
      </c>
      <c r="CT34" s="63">
        <f>VLOOKUP(CL34, [2]Tabelle1!$E:$O, 9, FALSE)</f>
        <v>0.36263531338699545</v>
      </c>
      <c r="CU34" s="63">
        <f>VLOOKUP(CL34, [2]Tabelle1!$E:$O, 10, FALSE)</f>
        <v>8.8472418737194025E-2</v>
      </c>
      <c r="CV34" s="63">
        <f>VLOOKUP(CL34, [2]Tabelle1!$E:$O, 11, FALSE)</f>
        <v>0</v>
      </c>
      <c r="CW34" s="19" t="s">
        <v>306</v>
      </c>
      <c r="CX34">
        <f>VLOOKUP(CW34, [2]Tabelle1!$E:$M, 2, FALSE)</f>
        <v>1.6536404351463201</v>
      </c>
      <c r="CY34">
        <f>VLOOKUP(CW34, [2]Tabelle1!$E:$M, 3, FALSE)</f>
        <v>1.1224323404472401</v>
      </c>
      <c r="CZ34">
        <f>VLOOKUP(CW34, [2]Tabelle1!$E:$M, 4, FALSE)</f>
        <v>1.22760582488073</v>
      </c>
      <c r="DA34">
        <f>VLOOKUP(CW34, [2]Tabelle1!$E:$M, 5, FALSE)</f>
        <v>0.43921721073410502</v>
      </c>
      <c r="DB34">
        <f>VLOOKUP(CW34, [2]Tabelle1!$E:$M, 6, FALSE)</f>
        <v>1.6127236694017701E-2</v>
      </c>
      <c r="DC34" s="149">
        <f>VLOOKUP(CW34, [2]Tabelle1!$E:$O, 7, FALSE)</f>
        <v>0.37085263237744781</v>
      </c>
      <c r="DD34" s="149">
        <f>VLOOKUP(CW34, [2]Tabelle1!$E:$O, 8, FALSE)</f>
        <v>0.25172158304390202</v>
      </c>
      <c r="DE34" s="149">
        <f>VLOOKUP(CW34, [2]Tabelle1!$E:$O, 9, FALSE)</f>
        <v>0.27530824839719392</v>
      </c>
      <c r="DF34" s="149">
        <f>VLOOKUP(CW34, [2]Tabelle1!$E:$O, 10, FALSE)</f>
        <v>9.8500771585093974E-2</v>
      </c>
      <c r="DG34" s="149">
        <f>VLOOKUP(CW34, [2]Tabelle1!$E:$O, 11, FALSE)</f>
        <v>3.6167645963624661E-3</v>
      </c>
      <c r="DH34" s="17">
        <v>6499</v>
      </c>
      <c r="DI34">
        <v>2024</v>
      </c>
      <c r="DJ34">
        <v>8</v>
      </c>
      <c r="DK34">
        <v>8</v>
      </c>
      <c r="DL34">
        <v>10</v>
      </c>
      <c r="DM34">
        <v>9.1000003814697266</v>
      </c>
      <c r="DN34">
        <v>9.3999996185302734</v>
      </c>
      <c r="DO34">
        <v>8.1999998092651367</v>
      </c>
      <c r="DP34">
        <v>7.5999999046325684</v>
      </c>
      <c r="DQ34">
        <v>90</v>
      </c>
      <c r="DR34">
        <v>77</v>
      </c>
      <c r="DS34" t="s">
        <v>79</v>
      </c>
      <c r="DT34">
        <v>1.700000047683716</v>
      </c>
      <c r="DU34">
        <v>2.5</v>
      </c>
      <c r="DV34">
        <v>3.0999999046325679</v>
      </c>
      <c r="DW34">
        <v>995.70001220703125</v>
      </c>
      <c r="DX34">
        <v>0</v>
      </c>
    </row>
    <row r="35" spans="1:128" x14ac:dyDescent="0.35">
      <c r="A35" t="s">
        <v>161</v>
      </c>
      <c r="B35" s="1">
        <v>4</v>
      </c>
      <c r="C35" t="s">
        <v>118</v>
      </c>
      <c r="D35">
        <v>3</v>
      </c>
      <c r="E35" s="1" t="s">
        <v>75</v>
      </c>
      <c r="F35" s="1" t="str">
        <f t="shared" si="0"/>
        <v>B</v>
      </c>
      <c r="G35" s="1" t="s">
        <v>144</v>
      </c>
      <c r="H35" s="6">
        <v>45512</v>
      </c>
      <c r="I35" s="6"/>
      <c r="J35">
        <v>940</v>
      </c>
      <c r="K35">
        <f>VLOOKUP(C35,[2]TOC_240828_Sophi!$C:$I,7,FALSE)</f>
        <v>0.1714</v>
      </c>
      <c r="M35" s="16" t="str">
        <f t="shared" si="1"/>
        <v>F6_S3_4_BDOC_VM_B</v>
      </c>
      <c r="N35">
        <f>VLOOKUP(M35,[2]TOC_240828_Sophi!$C:$I,7,FALSE)</f>
        <v>0.15820000000000001</v>
      </c>
      <c r="R35" s="6">
        <f>VLOOKUP(C35,[2]TOC_240828_Sophi!$C:$N,12,FALSE)</f>
        <v>45547</v>
      </c>
      <c r="S35" s="6">
        <f>VLOOKUP(M35,[2]TOC_240828_Sophi!$C:$N,12,FALSE)</f>
        <v>45547</v>
      </c>
      <c r="BD35" s="21" t="str">
        <f t="shared" si="2"/>
        <v>F6_S3_4_DOC_VM_B</v>
      </c>
      <c r="BE35">
        <f>VLOOKUP(BD35,[5]Fluo_bereinigt!$C:$S,2,FALSE)</f>
        <v>2.2258821859285201</v>
      </c>
      <c r="BF35">
        <f>VLOOKUP($BD35,[5]Fluo_bereinigt!$C:$S,3,FALSE)</f>
        <v>0.41124224447452201</v>
      </c>
      <c r="BG35">
        <f>VLOOKUP($BD35,[5]Fluo_bereinigt!$C:$S,4,FALSE)</f>
        <v>9.9487654292886404E-2</v>
      </c>
      <c r="BH35">
        <f>VLOOKUP($BD35,[5]Fluo_bereinigt!$C:$S,5,FALSE)</f>
        <v>1.85518625024024E-2</v>
      </c>
      <c r="BI35">
        <f>VLOOKUP($BD35,[5]Fluo_bereinigt!$C:$S,6,FALSE)</f>
        <v>5.4624378955374198E-2</v>
      </c>
      <c r="BJ35">
        <f>VLOOKUP($BD35,[5]Fluo_bereinigt!$C:$S,7,FALSE)</f>
        <v>7.0112416183945897E-2</v>
      </c>
      <c r="BK35">
        <f>VLOOKUP($BD35,[5]Fluo_bereinigt!$C:$S,8,FALSE)</f>
        <v>2.3832451031042399</v>
      </c>
      <c r="BL35">
        <f>VLOOKUP($BD35,[5]Fluo_bereinigt!$C:$S,9,FALSE)</f>
        <v>6.1574956640417601E-2</v>
      </c>
      <c r="BM35">
        <f>VLOOKUP($BD35,[5]Fluo_bereinigt!$C:$S,10,FALSE)</f>
        <v>88.508081567415402</v>
      </c>
      <c r="BN35">
        <f>VLOOKUP($BD35,[5]Fluo_bereinigt!$C:$S,11,FALSE)</f>
        <v>51.229228911841801</v>
      </c>
      <c r="BO35">
        <f>VLOOKUP($BD35,[5]Fluo_bereinigt!$C:$S,12,FALSE)</f>
        <v>3.95483497394325</v>
      </c>
      <c r="BP35">
        <f>VLOOKUP($BD35,[5]Fluo_bereinigt!$C:$S,13,FALSE)</f>
        <v>24.597938144329898</v>
      </c>
      <c r="BQ35">
        <f>VLOOKUP($BD35,[5]Fluo_bereinigt!$C:$S,14,FALSE)</f>
        <v>1.4016976438223199E-2</v>
      </c>
      <c r="BR35">
        <f>VLOOKUP($BD35,[5]Fluo_bereinigt!$C:$S,15,FALSE)</f>
        <v>1.0832873272485499E-2</v>
      </c>
      <c r="BS35">
        <f>VLOOKUP($BD35,[5]Fluo_bereinigt!$C:$S,16,FALSE)</f>
        <v>1.32991084420023E-2</v>
      </c>
      <c r="BT35">
        <f>VLOOKUP($BD35,[5]Fluo_bereinigt!$C:$S,17,FALSE)</f>
        <v>1.2939296976569401</v>
      </c>
      <c r="BU35" s="20" t="str">
        <f t="shared" si="3"/>
        <v>F6_S3_4_BDOC_VM_B</v>
      </c>
      <c r="BV35">
        <f>VLOOKUP(BU35,[5]Fluo_bereinigt!$C:$S,2,FALSE)</f>
        <v>3.9280528719855798</v>
      </c>
      <c r="BW35">
        <f>VLOOKUP($BU35,[5]Fluo_bereinigt!$C:$S,3,FALSE)</f>
        <v>0.40146574280464598</v>
      </c>
      <c r="BX35">
        <f>VLOOKUP($BU35,[5]Fluo_bereinigt!$C:$S,4,FALSE)</f>
        <v>2.9211666486304501E-2</v>
      </c>
      <c r="BY35">
        <f>VLOOKUP($BU35,[5]Fluo_bereinigt!$C:$S,5,FALSE)</f>
        <v>1.4767252544459099E-2</v>
      </c>
      <c r="BZ35">
        <f>VLOOKUP($BU35,[5]Fluo_bereinigt!$C:$S,6,FALSE)</f>
        <v>5.2398003779842398E-2</v>
      </c>
      <c r="CA35">
        <f>VLOOKUP($BU35,[5]Fluo_bereinigt!$C:$S,7,FALSE)</f>
        <v>5.7380813912217797E-2</v>
      </c>
      <c r="CB35">
        <f>VLOOKUP($BU35,[5]Fluo_bereinigt!$C:$S,8,FALSE)</f>
        <v>2.3884257601341301</v>
      </c>
      <c r="CC35">
        <f>VLOOKUP($BU35,[5]Fluo_bereinigt!$C:$S,9,FALSE)</f>
        <v>0</v>
      </c>
      <c r="CD35">
        <f>VLOOKUP($BU35,[5]Fluo_bereinigt!$C:$S,10,FALSE)</f>
        <v>79.813081668633103</v>
      </c>
      <c r="CE35">
        <f>VLOOKUP($BU35,[5]Fluo_bereinigt!$C:$S,11,FALSE)</f>
        <v>45.988106652550599</v>
      </c>
      <c r="CF35">
        <f>VLOOKUP($BU35,[5]Fluo_bereinigt!$C:$S,12,FALSE)</f>
        <v>3.9609617650208802</v>
      </c>
      <c r="CG35">
        <f>VLOOKUP($BU35,[5]Fluo_bereinigt!$C:$S,13,FALSE)</f>
        <v>42.309210526315802</v>
      </c>
      <c r="CH35">
        <f>VLOOKUP($BU35,[5]Fluo_bereinigt!$C:$S,14,FALSE)</f>
        <v>1.3990933754616901E-2</v>
      </c>
      <c r="CI35">
        <f>VLOOKUP($BU35,[5]Fluo_bereinigt!$C:$S,15,FALSE)</f>
        <v>1.0788952772295499E-2</v>
      </c>
      <c r="CJ35">
        <f>VLOOKUP($BU35,[5]Fluo_bereinigt!$C:$S,16,FALSE)</f>
        <v>1.31846952251066E-2</v>
      </c>
      <c r="CK35">
        <f>VLOOKUP($BU35,[5]Fluo_bereinigt!$C:$S,17,FALSE)</f>
        <v>1.2967832976842499</v>
      </c>
      <c r="CL35" s="28" t="s">
        <v>118</v>
      </c>
      <c r="CM35">
        <f>VLOOKUP(CL35, [2]Tabelle1!$E:$M, 2, FALSE)</f>
        <v>1.16068143519153</v>
      </c>
      <c r="CN35">
        <f>VLOOKUP(CL35, [2]Tabelle1!$E:$M, 3, FALSE)</f>
        <v>0.79681147315148004</v>
      </c>
      <c r="CO35">
        <f>VLOOKUP(CL35, [2]Tabelle1!$E:$M, 4, FALSE)</f>
        <v>0.99503779258323499</v>
      </c>
      <c r="CP35">
        <f>VLOOKUP(CL35, [2]Tabelle1!$E:$M, 5, FALSE)</f>
        <v>0.317278869558628</v>
      </c>
      <c r="CQ35">
        <f>VLOOKUP(CL35, [2]Tabelle1!$E:$M, 6, FALSE)</f>
        <v>0</v>
      </c>
      <c r="CR35" s="63">
        <f>VLOOKUP(CL35, [2]Tabelle1!$E:$O, 7, FALSE)</f>
        <v>0.35496912287140164</v>
      </c>
      <c r="CS35" s="63">
        <f>VLOOKUP(CL35, [2]Tabelle1!$E:$O, 8, FALSE)</f>
        <v>0.2436874245962044</v>
      </c>
      <c r="CT35" s="63">
        <f>VLOOKUP(CL35, [2]Tabelle1!$E:$O, 9, FALSE)</f>
        <v>0.30431062455899627</v>
      </c>
      <c r="CU35" s="63">
        <f>VLOOKUP(CL35, [2]Tabelle1!$E:$O, 10, FALSE)</f>
        <v>9.703282797339767E-2</v>
      </c>
      <c r="CV35" s="63">
        <f>VLOOKUP(CL35, [2]Tabelle1!$E:$O, 11, FALSE)</f>
        <v>0</v>
      </c>
      <c r="CW35" s="19" t="s">
        <v>307</v>
      </c>
      <c r="CX35">
        <f>VLOOKUP(CW35, [2]Tabelle1!$E:$M, 2, FALSE)</f>
        <v>1.1041144467280199</v>
      </c>
      <c r="CY35">
        <f>VLOOKUP(CW35, [2]Tabelle1!$E:$M, 3, FALSE)</f>
        <v>0.71290198987287201</v>
      </c>
      <c r="CZ35">
        <f>VLOOKUP(CW35, [2]Tabelle1!$E:$M, 4, FALSE)</f>
        <v>0.75085303823309502</v>
      </c>
      <c r="DA35">
        <f>VLOOKUP(CW35, [2]Tabelle1!$E:$M, 5, FALSE)</f>
        <v>0.29507259204304198</v>
      </c>
      <c r="DB35">
        <f>VLOOKUP(CW35, [2]Tabelle1!$E:$M, 6, FALSE)</f>
        <v>0</v>
      </c>
      <c r="DC35" s="149">
        <f>VLOOKUP(CW35, [2]Tabelle1!$E:$O, 7, FALSE)</f>
        <v>0.38565727874906541</v>
      </c>
      <c r="DD35" s="149">
        <f>VLOOKUP(CW35, [2]Tabelle1!$E:$O, 8, FALSE)</f>
        <v>0.24901027447283411</v>
      </c>
      <c r="DE35" s="149">
        <f>VLOOKUP(CW35, [2]Tabelle1!$E:$O, 9, FALSE)</f>
        <v>0.26226623546460542</v>
      </c>
      <c r="DF35" s="149">
        <f>VLOOKUP(CW35, [2]Tabelle1!$E:$O, 10, FALSE)</f>
        <v>0.10306621131349498</v>
      </c>
      <c r="DG35" s="149">
        <f>VLOOKUP(CW35, [2]Tabelle1!$E:$O, 11, FALSE)</f>
        <v>0</v>
      </c>
      <c r="DH35" s="17">
        <v>6499</v>
      </c>
      <c r="DI35">
        <v>2024</v>
      </c>
      <c r="DJ35">
        <v>8</v>
      </c>
      <c r="DK35">
        <v>8</v>
      </c>
      <c r="DL35">
        <v>10</v>
      </c>
      <c r="DM35">
        <v>9.1000003814697266</v>
      </c>
      <c r="DN35">
        <v>9.3999996185302734</v>
      </c>
      <c r="DO35">
        <v>8.1999998092651367</v>
      </c>
      <c r="DP35">
        <v>7.5999999046325684</v>
      </c>
      <c r="DQ35">
        <v>90</v>
      </c>
      <c r="DR35">
        <v>77</v>
      </c>
      <c r="DS35" t="s">
        <v>79</v>
      </c>
      <c r="DT35">
        <v>1.700000047683716</v>
      </c>
      <c r="DU35">
        <v>2.5</v>
      </c>
      <c r="DV35">
        <v>3.0999999046325679</v>
      </c>
      <c r="DW35">
        <v>995.70001220703125</v>
      </c>
      <c r="DX35">
        <v>0</v>
      </c>
    </row>
    <row r="36" spans="1:128" x14ac:dyDescent="0.35">
      <c r="A36" t="s">
        <v>161</v>
      </c>
      <c r="B36" s="1">
        <v>4</v>
      </c>
      <c r="C36" t="s">
        <v>119</v>
      </c>
      <c r="D36">
        <v>4</v>
      </c>
      <c r="E36" s="1" t="s">
        <v>75</v>
      </c>
      <c r="F36" s="1" t="str">
        <f t="shared" si="0"/>
        <v>A</v>
      </c>
      <c r="G36" s="1" t="s">
        <v>144</v>
      </c>
      <c r="H36" s="6">
        <v>45512</v>
      </c>
      <c r="I36" s="6"/>
      <c r="J36">
        <v>1270</v>
      </c>
      <c r="K36">
        <f>VLOOKUP(C36,[2]TOC_240828_Sophi!$C:$I,7,FALSE)</f>
        <v>0.2676</v>
      </c>
      <c r="L36">
        <f t="shared" si="8"/>
        <v>0.20585000000000001</v>
      </c>
      <c r="M36" s="16" t="str">
        <f t="shared" si="1"/>
        <v>F6_S4_4_BDOC_VM_A</v>
      </c>
      <c r="N36">
        <f>VLOOKUP(M36,[2]TOC_240828_Sophi!$C:$I,7,FALSE)</f>
        <v>0.1181</v>
      </c>
      <c r="O36">
        <f t="shared" si="9"/>
        <v>0.12870000000000001</v>
      </c>
      <c r="P36">
        <f>L36-O36</f>
        <v>7.7149999999999996E-2</v>
      </c>
      <c r="Q36">
        <f>100-((1-(P36/L36))*100)</f>
        <v>37.478746660189458</v>
      </c>
      <c r="R36" s="6">
        <f>VLOOKUP(C36,[2]TOC_240828_Sophi!$C:$N,12,FALSE)</f>
        <v>45547</v>
      </c>
      <c r="S36" s="6">
        <f>VLOOKUP(M36,[2]TOC_240828_Sophi!$C:$N,12,FALSE)</f>
        <v>45547</v>
      </c>
      <c r="BD36" s="21" t="str">
        <f t="shared" si="2"/>
        <v>F6_S4_4_DOC_VM_A</v>
      </c>
      <c r="BE36">
        <f>VLOOKUP(BD36,[5]Fluo_bereinigt!$C:$S,2,FALSE)</f>
        <v>9.5565095411496106</v>
      </c>
      <c r="BF36">
        <f>VLOOKUP($BD36,[5]Fluo_bereinigt!$C:$S,3,FALSE)</f>
        <v>0.59009062327442097</v>
      </c>
      <c r="BG36">
        <f>VLOOKUP($BD36,[5]Fluo_bereinigt!$C:$S,4,FALSE)</f>
        <v>0.20701921822553601</v>
      </c>
      <c r="BH36">
        <f>VLOOKUP($BD36,[5]Fluo_bereinigt!$C:$S,5,FALSE)</f>
        <v>0.11215486633534499</v>
      </c>
      <c r="BI36">
        <f>VLOOKUP($BD36,[5]Fluo_bereinigt!$C:$S,6,FALSE)</f>
        <v>8.7731689934741994E-2</v>
      </c>
      <c r="BJ36">
        <f>VLOOKUP($BD36,[5]Fluo_bereinigt!$C:$S,7,FALSE)</f>
        <v>8.4871805682524795E-2</v>
      </c>
      <c r="BK36">
        <f>VLOOKUP($BD36,[5]Fluo_bereinigt!$C:$S,8,FALSE)</f>
        <v>2.6742462960198399</v>
      </c>
      <c r="BL36">
        <f>VLOOKUP($BD36,[5]Fluo_bereinigt!$C:$S,9,FALSE)</f>
        <v>2.34667673269492E-2</v>
      </c>
      <c r="BM36">
        <f>VLOOKUP($BD36,[5]Fluo_bereinigt!$C:$S,10,FALSE)</f>
        <v>97.150450949786403</v>
      </c>
      <c r="BN36">
        <f>VLOOKUP($BD36,[5]Fluo_bereinigt!$C:$S,11,FALSE)</f>
        <v>56.279565549142099</v>
      </c>
      <c r="BO36">
        <f>VLOOKUP($BD36,[5]Fluo_bereinigt!$C:$S,12,FALSE)</f>
        <v>3.85126406296787</v>
      </c>
      <c r="BP36">
        <f>VLOOKUP($BD36,[5]Fluo_bereinigt!$C:$S,13,FALSE)</f>
        <v>24.964705882353002</v>
      </c>
      <c r="BQ36">
        <f>VLOOKUP($BD36,[5]Fluo_bereinigt!$C:$S,14,FALSE)</f>
        <v>1.39820563518384E-2</v>
      </c>
      <c r="BR36">
        <f>VLOOKUP($BD36,[5]Fluo_bereinigt!$C:$S,15,FALSE)</f>
        <v>1.0387544616611301E-2</v>
      </c>
      <c r="BS36">
        <f>VLOOKUP($BD36,[5]Fluo_bereinigt!$C:$S,16,FALSE)</f>
        <v>1.27154532612411E-2</v>
      </c>
      <c r="BT36">
        <f>VLOOKUP($BD36,[5]Fluo_bereinigt!$C:$S,17,FALSE)</f>
        <v>1.34604055798509</v>
      </c>
      <c r="BU36" s="20" t="str">
        <f t="shared" si="3"/>
        <v>F6_S4_4_BDOC_VM_A</v>
      </c>
      <c r="BV36">
        <f>VLOOKUP(BU36,[5]Fluo_bereinigt!$C:$S,2,FALSE)</f>
        <v>9.8614011824442809</v>
      </c>
      <c r="BW36">
        <f>VLOOKUP($BU36,[5]Fluo_bereinigt!$C:$S,3,FALSE)</f>
        <v>0.77838172868314404</v>
      </c>
      <c r="BX36">
        <f>VLOOKUP($BU36,[5]Fluo_bereinigt!$C:$S,4,FALSE)</f>
        <v>0.18745740390454599</v>
      </c>
      <c r="BY36">
        <f>VLOOKUP($BU36,[5]Fluo_bereinigt!$C:$S,5,FALSE)</f>
        <v>0.180609457192348</v>
      </c>
      <c r="BZ36">
        <f>VLOOKUP($BU36,[5]Fluo_bereinigt!$C:$S,6,FALSE)</f>
        <v>0.102343555076715</v>
      </c>
      <c r="CA36">
        <f>VLOOKUP($BU36,[5]Fluo_bereinigt!$C:$S,7,FALSE)</f>
        <v>0.10207214188665099</v>
      </c>
      <c r="CB36">
        <f>VLOOKUP($BU36,[5]Fluo_bereinigt!$C:$S,8,FALSE)</f>
        <v>3.1197076670698598</v>
      </c>
      <c r="CC36">
        <f>VLOOKUP($BU36,[5]Fluo_bereinigt!$C:$S,9,FALSE)</f>
        <v>3.7088473576249001E-3</v>
      </c>
      <c r="CD36">
        <f>VLOOKUP($BU36,[5]Fluo_bereinigt!$C:$S,10,FALSE)</f>
        <v>121.531537677318</v>
      </c>
      <c r="CE36">
        <f>VLOOKUP($BU36,[5]Fluo_bereinigt!$C:$S,11,FALSE)</f>
        <v>72.187139134455194</v>
      </c>
      <c r="CF36">
        <f>VLOOKUP($BU36,[5]Fluo_bereinigt!$C:$S,12,FALSE)</f>
        <v>3.67366187989556</v>
      </c>
      <c r="CG36">
        <f>VLOOKUP($BU36,[5]Fluo_bereinigt!$C:$S,13,FALSE)</f>
        <v>35.623417721518997</v>
      </c>
      <c r="CH36">
        <f>VLOOKUP($BU36,[5]Fluo_bereinigt!$C:$S,14,FALSE)</f>
        <v>1.32471814518545E-2</v>
      </c>
      <c r="CI36">
        <f>VLOOKUP($BU36,[5]Fluo_bereinigt!$C:$S,15,FALSE)</f>
        <v>1.01612823409237E-2</v>
      </c>
      <c r="CJ36">
        <f>VLOOKUP($BU36,[5]Fluo_bereinigt!$C:$S,16,FALSE)</f>
        <v>1.23722642890198E-2</v>
      </c>
      <c r="CK36">
        <f>VLOOKUP($BU36,[5]Fluo_bereinigt!$C:$S,17,FALSE)</f>
        <v>1.30369189708494</v>
      </c>
      <c r="CL36" s="28" t="s">
        <v>119</v>
      </c>
      <c r="CM36">
        <f>VLOOKUP(CL36, [2]Tabelle1!$E:$M, 2, FALSE)</f>
        <v>1.30899549022984</v>
      </c>
      <c r="CN36">
        <f>VLOOKUP(CL36, [2]Tabelle1!$E:$M, 3, FALSE)</f>
        <v>0.83804254932088496</v>
      </c>
      <c r="CO36">
        <f>VLOOKUP(CL36, [2]Tabelle1!$E:$M, 4, FALSE)</f>
        <v>1.4450655152048599</v>
      </c>
      <c r="CP36">
        <f>VLOOKUP(CL36, [2]Tabelle1!$E:$M, 5, FALSE)</f>
        <v>0.33991642555886897</v>
      </c>
      <c r="CQ36">
        <f>VLOOKUP(CL36, [2]Tabelle1!$E:$M, 6, FALSE)</f>
        <v>0</v>
      </c>
      <c r="CR36" s="63">
        <f>VLOOKUP(CL36, [2]Tabelle1!$E:$O, 7, FALSE)</f>
        <v>0.33290662224080464</v>
      </c>
      <c r="CS36" s="63">
        <f>VLOOKUP(CL36, [2]Tabelle1!$E:$O, 8, FALSE)</f>
        <v>0.21313283083924323</v>
      </c>
      <c r="CT36" s="63">
        <f>VLOOKUP(CL36, [2]Tabelle1!$E:$O, 9, FALSE)</f>
        <v>0.36751225132108672</v>
      </c>
      <c r="CU36" s="63">
        <f>VLOOKUP(CL36, [2]Tabelle1!$E:$O, 10, FALSE)</f>
        <v>8.6448295598865452E-2</v>
      </c>
      <c r="CV36" s="63">
        <f>VLOOKUP(CL36, [2]Tabelle1!$E:$O, 11, FALSE)</f>
        <v>0</v>
      </c>
      <c r="CW36" s="19" t="s">
        <v>308</v>
      </c>
      <c r="CX36">
        <f>VLOOKUP(CW36, [2]Tabelle1!$E:$M, 2, FALSE)</f>
        <v>1.8808997130015701</v>
      </c>
      <c r="CY36">
        <f>VLOOKUP(CW36, [2]Tabelle1!$E:$M, 3, FALSE)</f>
        <v>1.24520385861731</v>
      </c>
      <c r="CZ36">
        <f>VLOOKUP(CW36, [2]Tabelle1!$E:$M, 4, FALSE)</f>
        <v>1.62301010975454</v>
      </c>
      <c r="DA36">
        <f>VLOOKUP(CW36, [2]Tabelle1!$E:$M, 5, FALSE)</f>
        <v>0.51296024397107698</v>
      </c>
      <c r="DB36">
        <f>VLOOKUP(CW36, [2]Tabelle1!$E:$M, 6, FALSE)</f>
        <v>0</v>
      </c>
      <c r="DC36" s="149">
        <f>VLOOKUP(CW36, [2]Tabelle1!$E:$O, 7, FALSE)</f>
        <v>0.3574445626737241</v>
      </c>
      <c r="DD36" s="149">
        <f>VLOOKUP(CW36, [2]Tabelle1!$E:$O, 8, FALSE)</f>
        <v>0.23663746961437629</v>
      </c>
      <c r="DE36" s="149">
        <f>VLOOKUP(CW36, [2]Tabelle1!$E:$O, 9, FALSE)</f>
        <v>0.30843544442380388</v>
      </c>
      <c r="DF36" s="149">
        <f>VLOOKUP(CW36, [2]Tabelle1!$E:$O, 10, FALSE)</f>
        <v>9.7482523288095882E-2</v>
      </c>
      <c r="DG36" s="149">
        <f>VLOOKUP(CW36, [2]Tabelle1!$E:$O, 11, FALSE)</f>
        <v>0</v>
      </c>
      <c r="DH36" s="17">
        <v>6499</v>
      </c>
      <c r="DI36">
        <v>2024</v>
      </c>
      <c r="DJ36">
        <v>8</v>
      </c>
      <c r="DK36">
        <v>8</v>
      </c>
      <c r="DL36">
        <v>11</v>
      </c>
      <c r="DM36">
        <v>10.19999980926514</v>
      </c>
      <c r="DN36">
        <v>10.19999980926514</v>
      </c>
      <c r="DO36">
        <v>8.8999996185302734</v>
      </c>
      <c r="DP36">
        <v>8</v>
      </c>
      <c r="DQ36">
        <v>86</v>
      </c>
      <c r="DR36">
        <v>69</v>
      </c>
      <c r="DS36" t="s">
        <v>79</v>
      </c>
      <c r="DT36">
        <v>1.5</v>
      </c>
      <c r="DU36">
        <v>1.799999952316284</v>
      </c>
      <c r="DV36">
        <v>2.4000000953674321</v>
      </c>
      <c r="DW36">
        <v>995.20001220703125</v>
      </c>
      <c r="DX36">
        <v>0</v>
      </c>
    </row>
    <row r="37" spans="1:128" x14ac:dyDescent="0.35">
      <c r="A37" t="s">
        <v>161</v>
      </c>
      <c r="B37" s="1">
        <v>4</v>
      </c>
      <c r="C37" t="s">
        <v>120</v>
      </c>
      <c r="D37">
        <v>4</v>
      </c>
      <c r="E37" s="1" t="s">
        <v>75</v>
      </c>
      <c r="F37" s="1" t="str">
        <f t="shared" si="0"/>
        <v>B</v>
      </c>
      <c r="G37" s="1" t="s">
        <v>144</v>
      </c>
      <c r="H37" s="6">
        <v>45512</v>
      </c>
      <c r="I37" s="6"/>
      <c r="J37">
        <v>1270</v>
      </c>
      <c r="K37">
        <f>VLOOKUP(C37,[2]TOC_240828_Sophi!$C:$I,7,FALSE)</f>
        <v>0.14410000000000001</v>
      </c>
      <c r="M37" s="16" t="str">
        <f t="shared" si="1"/>
        <v>F6_S4_4_BDOC_VM_B</v>
      </c>
      <c r="N37">
        <f>VLOOKUP(M37,[2]TOC_240828_Sophi!$C:$I,7,FALSE)</f>
        <v>0.13930000000000001</v>
      </c>
      <c r="R37" s="6">
        <f>VLOOKUP(C37,[2]TOC_240828_Sophi!$C:$N,12,FALSE)</f>
        <v>45547</v>
      </c>
      <c r="S37" s="6">
        <f>VLOOKUP(M37,[2]TOC_240828_Sophi!$C:$N,12,FALSE)</f>
        <v>45547</v>
      </c>
      <c r="BD37" s="21" t="str">
        <f t="shared" si="2"/>
        <v>F6_S4_4_DOC_VM_B</v>
      </c>
      <c r="BE37">
        <f>VLOOKUP(BD37,[5]Fluo_bereinigt!$C:$S,2,FALSE)</f>
        <v>3.3746894585865599</v>
      </c>
      <c r="BF37">
        <f>VLOOKUP($BD37,[5]Fluo_bereinigt!$C:$S,3,FALSE)</f>
        <v>0.41945576225359099</v>
      </c>
      <c r="BG37">
        <f>VLOOKUP($BD37,[5]Fluo_bereinigt!$C:$S,4,FALSE)</f>
        <v>0.114437611123776</v>
      </c>
      <c r="BH37">
        <f>VLOOKUP($BD37,[5]Fluo_bereinigt!$C:$S,5,FALSE)</f>
        <v>7.3080204705036102E-3</v>
      </c>
      <c r="BI37">
        <f>VLOOKUP($BD37,[5]Fluo_bereinigt!$C:$S,6,FALSE)</f>
        <v>4.9772406565347503E-2</v>
      </c>
      <c r="BJ37">
        <f>VLOOKUP($BD37,[5]Fluo_bereinigt!$C:$S,7,FALSE)</f>
        <v>5.5616375495780801E-2</v>
      </c>
      <c r="BK37">
        <f>VLOOKUP($BD37,[5]Fluo_bereinigt!$C:$S,8,FALSE)</f>
        <v>2.24047617945185</v>
      </c>
      <c r="BL37">
        <f>VLOOKUP($BD37,[5]Fluo_bereinigt!$C:$S,9,FALSE)</f>
        <v>1.7858511422749301E-2</v>
      </c>
      <c r="BM37">
        <f>VLOOKUP($BD37,[5]Fluo_bereinigt!$C:$S,10,FALSE)</f>
        <v>86.758116896739907</v>
      </c>
      <c r="BN37">
        <f>VLOOKUP($BD37,[5]Fluo_bereinigt!$C:$S,11,FALSE)</f>
        <v>50.031884663484902</v>
      </c>
      <c r="BO37">
        <f>VLOOKUP($BD37,[5]Fluo_bereinigt!$C:$S,12,FALSE)</f>
        <v>3.9983594332587602</v>
      </c>
      <c r="BP37">
        <f>VLOOKUP($BD37,[5]Fluo_bereinigt!$C:$S,13,FALSE)</f>
        <v>30.197368421052602</v>
      </c>
      <c r="BQ37">
        <f>VLOOKUP($BD37,[5]Fluo_bereinigt!$C:$S,14,FALSE)</f>
        <v>1.40540521347917E-2</v>
      </c>
      <c r="BR37">
        <f>VLOOKUP($BD37,[5]Fluo_bereinigt!$C:$S,15,FALSE)</f>
        <v>1.08987833394116E-2</v>
      </c>
      <c r="BS37">
        <f>VLOOKUP($BD37,[5]Fluo_bereinigt!$C:$S,16,FALSE)</f>
        <v>1.33591414690907E-2</v>
      </c>
      <c r="BT37">
        <f>VLOOKUP($BD37,[5]Fluo_bereinigt!$C:$S,17,FALSE)</f>
        <v>1.2895065161971</v>
      </c>
      <c r="BU37" s="20" t="str">
        <f t="shared" si="3"/>
        <v>F6_S4_4_BDOC_VM_B</v>
      </c>
      <c r="BV37">
        <f>VLOOKUP(BU37,[5]Fluo_bereinigt!$C:$S,2,FALSE)</f>
        <v>3.2467838452556901</v>
      </c>
      <c r="BW37">
        <f>VLOOKUP($BU37,[5]Fluo_bereinigt!$C:$S,3,FALSE)</f>
        <v>0.51509934630019005</v>
      </c>
      <c r="BX37">
        <f>VLOOKUP($BU37,[5]Fluo_bereinigt!$C:$S,4,FALSE)</f>
        <v>0.14646154507442999</v>
      </c>
      <c r="BY37">
        <f>VLOOKUP($BU37,[5]Fluo_bereinigt!$C:$S,5,FALSE)</f>
        <v>3.9023573126776498E-2</v>
      </c>
      <c r="BZ37">
        <f>VLOOKUP($BU37,[5]Fluo_bereinigt!$C:$S,6,FALSE)</f>
        <v>7.58095067314173E-2</v>
      </c>
      <c r="CA37">
        <f>VLOOKUP($BU37,[5]Fluo_bereinigt!$C:$S,7,FALSE)</f>
        <v>8.1299018009190094E-2</v>
      </c>
      <c r="CB37">
        <f>VLOOKUP($BU37,[5]Fluo_bereinigt!$C:$S,8,FALSE)</f>
        <v>2.37514231700044</v>
      </c>
      <c r="CC37">
        <f>VLOOKUP($BU37,[5]Fluo_bereinigt!$C:$S,9,FALSE)</f>
        <v>3.3119668834594202E-3</v>
      </c>
      <c r="CD37">
        <f>VLOOKUP($BU37,[5]Fluo_bereinigt!$C:$S,10,FALSE)</f>
        <v>101.257824168051</v>
      </c>
      <c r="CE37">
        <f>VLOOKUP($BU37,[5]Fluo_bereinigt!$C:$S,11,FALSE)</f>
        <v>59.189594519049798</v>
      </c>
      <c r="CF37">
        <f>VLOOKUP($BU37,[5]Fluo_bereinigt!$C:$S,12,FALSE)</f>
        <v>3.8076688983566598</v>
      </c>
      <c r="CG37">
        <f>VLOOKUP($BU37,[5]Fluo_bereinigt!$C:$S,13,FALSE)</f>
        <v>44.1492537313433</v>
      </c>
      <c r="CH37">
        <f>VLOOKUP($BU37,[5]Fluo_bereinigt!$C:$S,14,FALSE)</f>
        <v>1.3664677213185599E-2</v>
      </c>
      <c r="CI37">
        <f>VLOOKUP($BU37,[5]Fluo_bereinigt!$C:$S,15,FALSE)</f>
        <v>1.04562968187457E-2</v>
      </c>
      <c r="CJ37">
        <f>VLOOKUP($BU37,[5]Fluo_bereinigt!$C:$S,16,FALSE)</f>
        <v>1.26932166750332E-2</v>
      </c>
      <c r="CK37">
        <f>VLOOKUP($BU37,[5]Fluo_bereinigt!$C:$S,17,FALSE)</f>
        <v>1.3068371575573401</v>
      </c>
      <c r="CL37" s="28" t="s">
        <v>120</v>
      </c>
      <c r="CM37">
        <f>VLOOKUP(CL37, [2]Tabelle1!$E:$M, 2, FALSE)</f>
        <v>1.1909357349188301</v>
      </c>
      <c r="CN37">
        <f>VLOOKUP(CL37, [2]Tabelle1!$E:$M, 3, FALSE)</f>
        <v>0.78741253379333997</v>
      </c>
      <c r="CO37">
        <f>VLOOKUP(CL37, [2]Tabelle1!$E:$M, 4, FALSE)</f>
        <v>1.0097438263823799</v>
      </c>
      <c r="CP37">
        <f>VLOOKUP(CL37, [2]Tabelle1!$E:$M, 5, FALSE)</f>
        <v>0.32034760605651902</v>
      </c>
      <c r="CQ37">
        <f>VLOOKUP(CL37, [2]Tabelle1!$E:$M, 6, FALSE)</f>
        <v>0</v>
      </c>
      <c r="CR37" s="63">
        <f>VLOOKUP(CL37, [2]Tabelle1!$E:$O, 7, FALSE)</f>
        <v>0.35996900124988856</v>
      </c>
      <c r="CS37" s="63">
        <f>VLOOKUP(CL37, [2]Tabelle1!$E:$O, 8, FALSE)</f>
        <v>0.23800117424518397</v>
      </c>
      <c r="CT37" s="63">
        <f>VLOOKUP(CL37, [2]Tabelle1!$E:$O, 9, FALSE)</f>
        <v>0.30520242700239353</v>
      </c>
      <c r="CU37" s="63">
        <f>VLOOKUP(CL37, [2]Tabelle1!$E:$O, 10, FALSE)</f>
        <v>9.6827397502533899E-2</v>
      </c>
      <c r="CV37" s="63">
        <f>VLOOKUP(CL37, [2]Tabelle1!$E:$O, 11, FALSE)</f>
        <v>0</v>
      </c>
      <c r="CW37" s="19" t="s">
        <v>309</v>
      </c>
      <c r="CX37">
        <f>VLOOKUP(CW37, [2]Tabelle1!$E:$M, 2, FALSE)</f>
        <v>1.4972905872428099</v>
      </c>
      <c r="CY37">
        <f>VLOOKUP(CW37, [2]Tabelle1!$E:$M, 3, FALSE)</f>
        <v>0.94917254989975897</v>
      </c>
      <c r="CZ37">
        <f>VLOOKUP(CW37, [2]Tabelle1!$E:$M, 4, FALSE)</f>
        <v>1.1517488525594699</v>
      </c>
      <c r="DA37">
        <f>VLOOKUP(CW37, [2]Tabelle1!$E:$M, 5, FALSE)</f>
        <v>0.39905215760986601</v>
      </c>
      <c r="DB37">
        <f>VLOOKUP(CW37, [2]Tabelle1!$E:$M, 6, FALSE)</f>
        <v>0</v>
      </c>
      <c r="DC37" s="149">
        <f>VLOOKUP(CW37, [2]Tabelle1!$E:$O, 7, FALSE)</f>
        <v>0.37457884494566457</v>
      </c>
      <c r="DD37" s="149">
        <f>VLOOKUP(CW37, [2]Tabelle1!$E:$O, 8, FALSE)</f>
        <v>0.23745554832498678</v>
      </c>
      <c r="DE37" s="149">
        <f>VLOOKUP(CW37, [2]Tabelle1!$E:$O, 9, FALSE)</f>
        <v>0.28813428638034905</v>
      </c>
      <c r="DF37" s="149">
        <f>VLOOKUP(CW37, [2]Tabelle1!$E:$O, 10, FALSE)</f>
        <v>9.9831320348999733E-2</v>
      </c>
      <c r="DG37" s="149">
        <f>VLOOKUP(CW37, [2]Tabelle1!$E:$O, 11, FALSE)</f>
        <v>0</v>
      </c>
      <c r="DH37" s="17">
        <v>6499</v>
      </c>
      <c r="DI37">
        <v>2024</v>
      </c>
      <c r="DJ37">
        <v>8</v>
      </c>
      <c r="DK37">
        <v>8</v>
      </c>
      <c r="DL37">
        <v>11</v>
      </c>
      <c r="DM37">
        <v>10.19999980926514</v>
      </c>
      <c r="DN37">
        <v>10.19999980926514</v>
      </c>
      <c r="DO37">
        <v>8.8999996185302734</v>
      </c>
      <c r="DP37">
        <v>8</v>
      </c>
      <c r="DQ37">
        <v>86</v>
      </c>
      <c r="DR37">
        <v>69</v>
      </c>
      <c r="DS37" t="s">
        <v>79</v>
      </c>
      <c r="DT37">
        <v>1.5</v>
      </c>
      <c r="DU37">
        <v>1.799999952316284</v>
      </c>
      <c r="DV37">
        <v>2.4000000953674321</v>
      </c>
      <c r="DW37">
        <v>995.20001220703125</v>
      </c>
      <c r="DX37">
        <v>0</v>
      </c>
    </row>
    <row r="38" spans="1:128" x14ac:dyDescent="0.35">
      <c r="A38" t="s">
        <v>161</v>
      </c>
      <c r="B38" s="1">
        <v>4</v>
      </c>
      <c r="C38" t="s">
        <v>121</v>
      </c>
      <c r="D38">
        <v>5</v>
      </c>
      <c r="E38" s="1" t="s">
        <v>75</v>
      </c>
      <c r="F38" s="1" t="str">
        <f t="shared" si="0"/>
        <v>A</v>
      </c>
      <c r="G38" s="1" t="s">
        <v>144</v>
      </c>
      <c r="H38" s="6">
        <v>45512</v>
      </c>
      <c r="I38" s="6"/>
      <c r="J38">
        <v>1900</v>
      </c>
      <c r="K38">
        <f>VLOOKUP(C38,[2]TOC_240828_Sophi!$C:$I,7,FALSE)</f>
        <v>0.26479999999999998</v>
      </c>
      <c r="L38">
        <f t="shared" si="8"/>
        <v>0.22170000000000001</v>
      </c>
      <c r="M38" s="16" t="str">
        <f t="shared" si="1"/>
        <v>F6_S5_4_BDOC_VM_A</v>
      </c>
      <c r="N38">
        <f>VLOOKUP(M38,[2]TOC_240828_Sophi!$C:$I,7,FALSE)</f>
        <v>9.9169999999999994E-2</v>
      </c>
      <c r="O38">
        <f t="shared" si="9"/>
        <v>0.10628499999999999</v>
      </c>
      <c r="P38">
        <f>L38-O38</f>
        <v>0.11541500000000002</v>
      </c>
      <c r="Q38">
        <f>100-((1-(P38/L38))*100)</f>
        <v>52.059088858818228</v>
      </c>
      <c r="R38" s="6">
        <f>VLOOKUP(C38,[2]TOC_240828_Sophi!$C:$N,12,FALSE)</f>
        <v>45547</v>
      </c>
      <c r="S38" s="6">
        <f>VLOOKUP(M38,[2]TOC_240828_Sophi!$C:$N,12,FALSE)</f>
        <v>45547</v>
      </c>
      <c r="BD38" s="21" t="str">
        <f t="shared" si="2"/>
        <v>F6_S5_4_DOC_VM_A</v>
      </c>
      <c r="BE38">
        <f>VLOOKUP(BD38,[5]Fluo_bereinigt!$C:$S,2,FALSE)</f>
        <v>5.0930203217324701</v>
      </c>
      <c r="BF38">
        <f>VLOOKUP($BD38,[5]Fluo_bereinigt!$C:$S,3,FALSE)</f>
        <v>0.67709341268516698</v>
      </c>
      <c r="BG38">
        <f>VLOOKUP($BD38,[5]Fluo_bereinigt!$C:$S,4,FALSE)</f>
        <v>0.29822880926508299</v>
      </c>
      <c r="BH38">
        <f>VLOOKUP($BD38,[5]Fluo_bereinigt!$C:$S,5,FALSE)</f>
        <v>7.9233073848485006E-2</v>
      </c>
      <c r="BI38">
        <f>VLOOKUP($BD38,[5]Fluo_bereinigt!$C:$S,6,FALSE)</f>
        <v>0.137529901025914</v>
      </c>
      <c r="BJ38">
        <f>VLOOKUP($BD38,[5]Fluo_bereinigt!$C:$S,7,FALSE)</f>
        <v>8.8221159171240501E-2</v>
      </c>
      <c r="BK38">
        <f>VLOOKUP($BD38,[5]Fluo_bereinigt!$C:$S,8,FALSE)</f>
        <v>2.5074264079147199</v>
      </c>
      <c r="BL38">
        <f>VLOOKUP($BD38,[5]Fluo_bereinigt!$C:$S,9,FALSE)</f>
        <v>2.6475471307169599E-2</v>
      </c>
      <c r="BM38">
        <f>VLOOKUP($BD38,[5]Fluo_bereinigt!$C:$S,10,FALSE)</f>
        <v>105.185376455244</v>
      </c>
      <c r="BN38">
        <f>VLOOKUP($BD38,[5]Fluo_bereinigt!$C:$S,11,FALSE)</f>
        <v>61.804673303235901</v>
      </c>
      <c r="BO38">
        <f>VLOOKUP($BD38,[5]Fluo_bereinigt!$C:$S,12,FALSE)</f>
        <v>3.7111212605617698</v>
      </c>
      <c r="BP38">
        <f>VLOOKUP($BD38,[5]Fluo_bereinigt!$C:$S,13,FALSE)</f>
        <v>38.305882352941097</v>
      </c>
      <c r="BQ38">
        <f>VLOOKUP($BD38,[5]Fluo_bereinigt!$C:$S,14,FALSE)</f>
        <v>1.35436965404763E-2</v>
      </c>
      <c r="BR38">
        <f>VLOOKUP($BD38,[5]Fluo_bereinigt!$C:$S,15,FALSE)</f>
        <v>1.0154285328415001E-2</v>
      </c>
      <c r="BS38">
        <f>VLOOKUP($BD38,[5]Fluo_bereinigt!$C:$S,16,FALSE)</f>
        <v>1.2316526240248701E-2</v>
      </c>
      <c r="BT38">
        <f>VLOOKUP($BD38,[5]Fluo_bereinigt!$C:$S,17,FALSE)</f>
        <v>1.3337912125215401</v>
      </c>
      <c r="BU38" s="20" t="str">
        <f t="shared" si="3"/>
        <v>F6_S5_4_BDOC_VM_A</v>
      </c>
      <c r="BV38">
        <f>VLOOKUP(BU38,[5]Fluo_bereinigt!$C:$S,2,FALSE)</f>
        <v>5.5827500314059302</v>
      </c>
      <c r="BW38">
        <f>VLOOKUP($BU38,[5]Fluo_bereinigt!$C:$S,3,FALSE)</f>
        <v>0.358633369964451</v>
      </c>
      <c r="BX38">
        <f>VLOOKUP($BU38,[5]Fluo_bereinigt!$C:$S,4,FALSE)</f>
        <v>9.4389268897430198E-2</v>
      </c>
      <c r="BY38">
        <f>VLOOKUP($BU38,[5]Fluo_bereinigt!$C:$S,5,FALSE)</f>
        <v>1.8437840631107E-2</v>
      </c>
      <c r="BZ38">
        <f>VLOOKUP($BU38,[5]Fluo_bereinigt!$C:$S,6,FALSE)</f>
        <v>7.2768127265092603E-2</v>
      </c>
      <c r="CA38">
        <f>VLOOKUP($BU38,[5]Fluo_bereinigt!$C:$S,7,FALSE)</f>
        <v>6.2837706711036403E-2</v>
      </c>
      <c r="CB38">
        <f>VLOOKUP($BU38,[5]Fluo_bereinigt!$C:$S,8,FALSE)</f>
        <v>3.4260081694990201</v>
      </c>
      <c r="CC38">
        <f>VLOOKUP($BU38,[5]Fluo_bereinigt!$C:$S,9,FALSE)</f>
        <v>1.00277104359028E-16</v>
      </c>
      <c r="CD38">
        <f>VLOOKUP($BU38,[5]Fluo_bereinigt!$C:$S,10,FALSE)</f>
        <v>89.034386731528301</v>
      </c>
      <c r="CE38">
        <f>VLOOKUP($BU38,[5]Fluo_bereinigt!$C:$S,11,FALSE)</f>
        <v>51.778559926884697</v>
      </c>
      <c r="CF38">
        <f>VLOOKUP($BU38,[5]Fluo_bereinigt!$C:$S,12,FALSE)</f>
        <v>3.87272983246516</v>
      </c>
      <c r="CG38">
        <f>VLOOKUP($BU38,[5]Fluo_bereinigt!$C:$S,13,FALSE)</f>
        <v>33.386666666666699</v>
      </c>
      <c r="CH38">
        <f>VLOOKUP($BU38,[5]Fluo_bereinigt!$C:$S,14,FALSE)</f>
        <v>1.37443837491235E-2</v>
      </c>
      <c r="CI38">
        <f>VLOOKUP($BU38,[5]Fluo_bereinigt!$C:$S,15,FALSE)</f>
        <v>1.06382089754791E-2</v>
      </c>
      <c r="CJ38">
        <f>VLOOKUP($BU38,[5]Fluo_bereinigt!$C:$S,16,FALSE)</f>
        <v>1.2967176817812599E-2</v>
      </c>
      <c r="CK38">
        <f>VLOOKUP($BU38,[5]Fluo_bereinigt!$C:$S,17,FALSE)</f>
        <v>1.29198286862047</v>
      </c>
      <c r="CL38" s="28" t="s">
        <v>121</v>
      </c>
      <c r="CM38">
        <f>VLOOKUP(CL38, [2]Tabelle1!$E:$M, 2, FALSE)</f>
        <v>1.4386020731628</v>
      </c>
      <c r="CN38">
        <f>VLOOKUP(CL38, [2]Tabelle1!$E:$M, 3, FALSE)</f>
        <v>1.0034743411565701</v>
      </c>
      <c r="CO38">
        <f>VLOOKUP(CL38, [2]Tabelle1!$E:$M, 4, FALSE)</f>
        <v>1.66953334542988</v>
      </c>
      <c r="CP38">
        <f>VLOOKUP(CL38, [2]Tabelle1!$E:$M, 5, FALSE)</f>
        <v>0.39118552138444002</v>
      </c>
      <c r="CQ38">
        <f>VLOOKUP(CL38, [2]Tabelle1!$E:$M, 6, FALSE)</f>
        <v>0.104811346737231</v>
      </c>
      <c r="CR38" s="63">
        <f>VLOOKUP(CL38, [2]Tabelle1!$E:$O, 7, FALSE)</f>
        <v>0.31222328409305816</v>
      </c>
      <c r="CS38" s="63">
        <f>VLOOKUP(CL38, [2]Tabelle1!$E:$O, 8, FALSE)</f>
        <v>0.21778646099835455</v>
      </c>
      <c r="CT38" s="63">
        <f>VLOOKUP(CL38, [2]Tabelle1!$E:$O, 9, FALSE)</f>
        <v>0.36234285612210276</v>
      </c>
      <c r="CU38" s="63">
        <f>VLOOKUP(CL38, [2]Tabelle1!$E:$O, 10, FALSE)</f>
        <v>8.4899938944049735E-2</v>
      </c>
      <c r="CV38" s="63">
        <f>VLOOKUP(CL38, [2]Tabelle1!$E:$O, 11, FALSE)</f>
        <v>2.2747459842434977E-2</v>
      </c>
      <c r="CW38" s="19" t="s">
        <v>310</v>
      </c>
      <c r="CX38">
        <f>VLOOKUP(CW38, [2]Tabelle1!$E:$M, 2, FALSE)</f>
        <v>1.2153602723296</v>
      </c>
      <c r="CY38">
        <f>VLOOKUP(CW38, [2]Tabelle1!$E:$M, 3, FALSE)</f>
        <v>0.85226622413515996</v>
      </c>
      <c r="CZ38">
        <f>VLOOKUP(CW38, [2]Tabelle1!$E:$M, 4, FALSE)</f>
        <v>1.05911035772065</v>
      </c>
      <c r="DA38">
        <f>VLOOKUP(CW38, [2]Tabelle1!$E:$M, 5, FALSE)</f>
        <v>0.34054303828296301</v>
      </c>
      <c r="DB38">
        <f>VLOOKUP(CW38, [2]Tabelle1!$E:$M, 6, FALSE)</f>
        <v>0</v>
      </c>
      <c r="DC38" s="149">
        <f>VLOOKUP(CW38, [2]Tabelle1!$E:$O, 7, FALSE)</f>
        <v>0.35052268926128699</v>
      </c>
      <c r="DD38" s="149">
        <f>VLOOKUP(CW38, [2]Tabelle1!$E:$O, 8, FALSE)</f>
        <v>0.24580254567462326</v>
      </c>
      <c r="DE38" s="149">
        <f>VLOOKUP(CW38, [2]Tabelle1!$E:$O, 9, FALSE)</f>
        <v>0.30545856999351284</v>
      </c>
      <c r="DF38" s="149">
        <f>VLOOKUP(CW38, [2]Tabelle1!$E:$O, 10, FALSE)</f>
        <v>9.8216195070577023E-2</v>
      </c>
      <c r="DG38" s="149">
        <f>VLOOKUP(CW38, [2]Tabelle1!$E:$O, 11, FALSE)</f>
        <v>0</v>
      </c>
      <c r="DH38" s="17">
        <v>6499</v>
      </c>
      <c r="DI38">
        <v>2024</v>
      </c>
      <c r="DJ38">
        <v>8</v>
      </c>
      <c r="DK38">
        <v>8</v>
      </c>
      <c r="DL38">
        <v>12</v>
      </c>
      <c r="DM38">
        <v>11.39999961853027</v>
      </c>
      <c r="DN38">
        <v>11.89999961853027</v>
      </c>
      <c r="DO38">
        <v>10.19999980926514</v>
      </c>
      <c r="DP38">
        <v>8.3000001907348633</v>
      </c>
      <c r="DQ38">
        <v>81</v>
      </c>
      <c r="DR38">
        <v>89</v>
      </c>
      <c r="DS38" t="s">
        <v>80</v>
      </c>
      <c r="DT38">
        <v>2.5999999046325679</v>
      </c>
      <c r="DU38">
        <v>2.5999999046325679</v>
      </c>
      <c r="DV38">
        <v>4</v>
      </c>
      <c r="DW38">
        <v>994.79998779296875</v>
      </c>
      <c r="DX38">
        <v>0</v>
      </c>
    </row>
    <row r="39" spans="1:128" x14ac:dyDescent="0.35">
      <c r="A39" t="s">
        <v>161</v>
      </c>
      <c r="B39" s="1">
        <v>4</v>
      </c>
      <c r="C39" t="s">
        <v>122</v>
      </c>
      <c r="D39">
        <v>5</v>
      </c>
      <c r="E39" s="1" t="s">
        <v>75</v>
      </c>
      <c r="F39" s="1" t="str">
        <f t="shared" si="0"/>
        <v>B</v>
      </c>
      <c r="G39" s="1" t="s">
        <v>144</v>
      </c>
      <c r="H39" s="6">
        <v>45512</v>
      </c>
      <c r="I39" s="6"/>
      <c r="J39">
        <v>1900</v>
      </c>
      <c r="K39">
        <f>VLOOKUP(C39,[2]TOC_240828_Sophi!$C:$I,7,FALSE)</f>
        <v>0.17860000000000001</v>
      </c>
      <c r="M39" s="16" t="str">
        <f t="shared" si="1"/>
        <v>F6_S5_4_BDOC_VM_B</v>
      </c>
      <c r="N39">
        <f>VLOOKUP(M39,[2]TOC_240828_Sophi!$C:$I,7,FALSE)</f>
        <v>0.1134</v>
      </c>
      <c r="R39" s="6">
        <f>VLOOKUP(C39,[2]TOC_240828_Sophi!$C:$N,12,FALSE)</f>
        <v>45547</v>
      </c>
      <c r="S39" s="6">
        <f>VLOOKUP(M39,[2]TOC_240828_Sophi!$C:$N,12,FALSE)</f>
        <v>45547</v>
      </c>
      <c r="BD39" s="21" t="str">
        <f t="shared" si="2"/>
        <v>F6_S5_4_DOC_VM_B</v>
      </c>
      <c r="BE39">
        <f>VLOOKUP(BD39,[5]Fluo_bereinigt!$C:$S,2,FALSE)</f>
        <v>8.0818629346434303</v>
      </c>
      <c r="BF39">
        <f>VLOOKUP($BD39,[5]Fluo_bereinigt!$C:$S,3,FALSE)</f>
        <v>0.54108736488153397</v>
      </c>
      <c r="BG39">
        <f>VLOOKUP($BD39,[5]Fluo_bereinigt!$C:$S,4,FALSE)</f>
        <v>0.52499024186363397</v>
      </c>
      <c r="BH39">
        <f>VLOOKUP($BD39,[5]Fluo_bereinigt!$C:$S,5,FALSE)</f>
        <v>1.02503468920361E-2</v>
      </c>
      <c r="BI39">
        <f>VLOOKUP($BD39,[5]Fluo_bereinigt!$C:$S,6,FALSE)</f>
        <v>0.216096156658551</v>
      </c>
      <c r="BJ39">
        <f>VLOOKUP($BD39,[5]Fluo_bereinigt!$C:$S,7,FALSE)</f>
        <v>7.7962022039770304E-2</v>
      </c>
      <c r="BK39">
        <f>VLOOKUP($BD39,[5]Fluo_bereinigt!$C:$S,8,FALSE)</f>
        <v>2.3422399155853801</v>
      </c>
      <c r="BL39">
        <f>VLOOKUP($BD39,[5]Fluo_bereinigt!$C:$S,9,FALSE)</f>
        <v>4.0917675538329402E-16</v>
      </c>
      <c r="BM39">
        <f>VLOOKUP($BD39,[5]Fluo_bereinigt!$C:$S,10,FALSE)</f>
        <v>101.96175732505201</v>
      </c>
      <c r="BN39">
        <f>VLOOKUP($BD39,[5]Fluo_bereinigt!$C:$S,11,FALSE)</f>
        <v>58.7882868314137</v>
      </c>
      <c r="BO39">
        <f>VLOOKUP($BD39,[5]Fluo_bereinigt!$C:$S,12,FALSE)</f>
        <v>4.0005083238022596</v>
      </c>
      <c r="BP39">
        <f>VLOOKUP($BD39,[5]Fluo_bereinigt!$C:$S,13,FALSE)</f>
        <v>25.4339622641509</v>
      </c>
      <c r="BQ39">
        <f>VLOOKUP($BD39,[5]Fluo_bereinigt!$C:$S,14,FALSE)</f>
        <v>1.4108928242214901E-2</v>
      </c>
      <c r="BR39">
        <f>VLOOKUP($BD39,[5]Fluo_bereinigt!$C:$S,15,FALSE)</f>
        <v>1.0881547209351699E-2</v>
      </c>
      <c r="BS39">
        <f>VLOOKUP($BD39,[5]Fluo_bereinigt!$C:$S,16,FALSE)</f>
        <v>1.33869792624797E-2</v>
      </c>
      <c r="BT39">
        <f>VLOOKUP($BD39,[5]Fluo_bereinigt!$C:$S,17,FALSE)</f>
        <v>1.2965921087112999</v>
      </c>
      <c r="BU39" s="20" t="str">
        <f t="shared" si="3"/>
        <v>F6_S5_4_BDOC_VM_B</v>
      </c>
      <c r="BV39">
        <f>VLOOKUP(BU39,[5]Fluo_bereinigt!$C:$S,2,FALSE)</f>
        <v>3.8047686980841</v>
      </c>
      <c r="BW39">
        <f>VLOOKUP($BU39,[5]Fluo_bereinigt!$C:$S,3,FALSE)</f>
        <v>0.81026022956581301</v>
      </c>
      <c r="BX39">
        <f>VLOOKUP($BU39,[5]Fluo_bereinigt!$C:$S,4,FALSE)</f>
        <v>0.26651226127535199</v>
      </c>
      <c r="BY39">
        <f>VLOOKUP($BU39,[5]Fluo_bereinigt!$C:$S,5,FALSE)</f>
        <v>8.6063746354852796E-2</v>
      </c>
      <c r="BZ39">
        <f>VLOOKUP($BU39,[5]Fluo_bereinigt!$C:$S,6,FALSE)</f>
        <v>0.12378231714245699</v>
      </c>
      <c r="CA39">
        <f>VLOOKUP($BU39,[5]Fluo_bereinigt!$C:$S,7,FALSE)</f>
        <v>0.107863715693853</v>
      </c>
      <c r="CB39">
        <f>VLOOKUP($BU39,[5]Fluo_bereinigt!$C:$S,8,FALSE)</f>
        <v>2.2799755139945299</v>
      </c>
      <c r="CC39">
        <f>VLOOKUP($BU39,[5]Fluo_bereinigt!$C:$S,9,FALSE)</f>
        <v>5.7756336483951098E-3</v>
      </c>
      <c r="CD39">
        <f>VLOOKUP($BU39,[5]Fluo_bereinigt!$C:$S,10,FALSE)</f>
        <v>131.60589569371299</v>
      </c>
      <c r="CE39">
        <f>VLOOKUP($BU39,[5]Fluo_bereinigt!$C:$S,11,FALSE)</f>
        <v>79.429317486467497</v>
      </c>
      <c r="CF39">
        <f>VLOOKUP($BU39,[5]Fluo_bereinigt!$C:$S,12,FALSE)</f>
        <v>3.5396880717957599</v>
      </c>
      <c r="CG39">
        <f>VLOOKUP($BU39,[5]Fluo_bereinigt!$C:$S,13,FALSE)</f>
        <v>24.150837988826801</v>
      </c>
      <c r="CH39">
        <f>VLOOKUP($BU39,[5]Fluo_bereinigt!$C:$S,14,FALSE)</f>
        <v>1.28194693258953E-2</v>
      </c>
      <c r="CI39">
        <f>VLOOKUP($BU39,[5]Fluo_bereinigt!$C:$S,15,FALSE)</f>
        <v>9.9339362277850694E-3</v>
      </c>
      <c r="CJ39">
        <f>VLOOKUP($BU39,[5]Fluo_bereinigt!$C:$S,16,FALSE)</f>
        <v>1.1958873906582301E-2</v>
      </c>
      <c r="CK39">
        <f>VLOOKUP($BU39,[5]Fluo_bereinigt!$C:$S,17,FALSE)</f>
        <v>1.2904722792601999</v>
      </c>
      <c r="CL39" s="28" t="s">
        <v>122</v>
      </c>
      <c r="CM39">
        <f>VLOOKUP(CL39, [2]Tabelle1!$E:$M, 2, FALSE)</f>
        <v>1.3417952047644599</v>
      </c>
      <c r="CN39">
        <f>VLOOKUP(CL39, [2]Tabelle1!$E:$M, 3, FALSE)</f>
        <v>1.0402520498545</v>
      </c>
      <c r="CO39">
        <f>VLOOKUP(CL39, [2]Tabelle1!$E:$M, 4, FALSE)</f>
        <v>1.13542250477683</v>
      </c>
      <c r="CP39">
        <f>VLOOKUP(CL39, [2]Tabelle1!$E:$M, 5, FALSE)</f>
        <v>0.366999974932888</v>
      </c>
      <c r="CQ39">
        <f>VLOOKUP(CL39, [2]Tabelle1!$E:$M, 6, FALSE)</f>
        <v>0.65578978162970303</v>
      </c>
      <c r="CR39" s="63">
        <f>VLOOKUP(CL39, [2]Tabelle1!$E:$O, 7, FALSE)</f>
        <v>0.29553271130168579</v>
      </c>
      <c r="CS39" s="63">
        <f>VLOOKUP(CL39, [2]Tabelle1!$E:$O, 8, FALSE)</f>
        <v>0.22911731062908602</v>
      </c>
      <c r="CT39" s="63">
        <f>VLOOKUP(CL39, [2]Tabelle1!$E:$O, 9, FALSE)</f>
        <v>0.25007876769730403</v>
      </c>
      <c r="CU39" s="63">
        <f>VLOOKUP(CL39, [2]Tabelle1!$E:$O, 10, FALSE)</f>
        <v>8.0832378334968327E-2</v>
      </c>
      <c r="CV39" s="63">
        <f>VLOOKUP(CL39, [2]Tabelle1!$E:$O, 11, FALSE)</f>
        <v>0.14443883203695584</v>
      </c>
      <c r="CW39" s="19" t="s">
        <v>311</v>
      </c>
      <c r="CX39">
        <f>VLOOKUP(CW39, [2]Tabelle1!$E:$M, 2, FALSE)</f>
        <v>2.02075887136411</v>
      </c>
      <c r="CY39">
        <f>VLOOKUP(CW39, [2]Tabelle1!$E:$M, 3, FALSE)</f>
        <v>1.4364946591549299</v>
      </c>
      <c r="CZ39">
        <f>VLOOKUP(CW39, [2]Tabelle1!$E:$M, 4, FALSE)</f>
        <v>1.80663768934835</v>
      </c>
      <c r="DA39">
        <f>VLOOKUP(CW39, [2]Tabelle1!$E:$M, 5, FALSE)</f>
        <v>0.56151160005659695</v>
      </c>
      <c r="DB39">
        <f>VLOOKUP(CW39, [2]Tabelle1!$E:$M, 6, FALSE)</f>
        <v>1.32716833621985E-2</v>
      </c>
      <c r="DC39" s="149">
        <f>VLOOKUP(CW39, [2]Tabelle1!$E:$O, 7, FALSE)</f>
        <v>0.34609890827563083</v>
      </c>
      <c r="DD39" s="149">
        <f>VLOOKUP(CW39, [2]Tabelle1!$E:$O, 8, FALSE)</f>
        <v>0.24603095417400414</v>
      </c>
      <c r="DE39" s="149">
        <f>VLOOKUP(CW39, [2]Tabelle1!$E:$O, 9, FALSE)</f>
        <v>0.30942599871452309</v>
      </c>
      <c r="DF39" s="149">
        <f>VLOOKUP(CW39, [2]Tabelle1!$E:$O, 10, FALSE)</f>
        <v>9.6171074400629969E-2</v>
      </c>
      <c r="DG39" s="149">
        <f>VLOOKUP(CW39, [2]Tabelle1!$E:$O, 11, FALSE)</f>
        <v>2.2730644352119285E-3</v>
      </c>
      <c r="DH39" s="17">
        <v>6499</v>
      </c>
      <c r="DI39">
        <v>2024</v>
      </c>
      <c r="DJ39">
        <v>8</v>
      </c>
      <c r="DK39">
        <v>8</v>
      </c>
      <c r="DL39">
        <v>12</v>
      </c>
      <c r="DM39">
        <v>11.39999961853027</v>
      </c>
      <c r="DN39">
        <v>11.89999961853027</v>
      </c>
      <c r="DO39">
        <v>10.19999980926514</v>
      </c>
      <c r="DP39">
        <v>8.3000001907348633</v>
      </c>
      <c r="DQ39">
        <v>81</v>
      </c>
      <c r="DR39">
        <v>89</v>
      </c>
      <c r="DS39" t="s">
        <v>80</v>
      </c>
      <c r="DT39">
        <v>2.5999999046325679</v>
      </c>
      <c r="DU39">
        <v>2.5999999046325679</v>
      </c>
      <c r="DV39">
        <v>4</v>
      </c>
      <c r="DW39">
        <v>994.79998779296875</v>
      </c>
      <c r="DX39">
        <v>0</v>
      </c>
    </row>
    <row r="40" spans="1:128" x14ac:dyDescent="0.35">
      <c r="A40" t="s">
        <v>161</v>
      </c>
      <c r="B40" s="1">
        <v>4</v>
      </c>
      <c r="C40" t="s">
        <v>123</v>
      </c>
      <c r="D40">
        <v>6</v>
      </c>
      <c r="E40" s="1" t="s">
        <v>75</v>
      </c>
      <c r="F40" s="1" t="str">
        <f t="shared" si="0"/>
        <v>A</v>
      </c>
      <c r="G40" s="1" t="s">
        <v>144</v>
      </c>
      <c r="H40" s="6">
        <v>45512</v>
      </c>
      <c r="I40" s="6"/>
      <c r="J40">
        <v>2530</v>
      </c>
      <c r="K40">
        <f>VLOOKUP(C40,[2]TOC_240828_Sophi!$C:$I,7,FALSE)</f>
        <v>0.25159999999999999</v>
      </c>
      <c r="L40">
        <f t="shared" si="8"/>
        <v>0.20484999999999998</v>
      </c>
      <c r="M40" s="16" t="str">
        <f t="shared" si="1"/>
        <v>F6_S6_4_BDOC_VM_A</v>
      </c>
      <c r="N40">
        <f>VLOOKUP(M40,[2]TOC_240828_Sophi!$C:$I,7,FALSE)</f>
        <v>0.1757</v>
      </c>
      <c r="O40">
        <f t="shared" si="9"/>
        <v>0.14829999999999999</v>
      </c>
      <c r="P40">
        <f>L40-O40</f>
        <v>5.6549999999999989E-2</v>
      </c>
      <c r="Q40">
        <f>100-((1-(P40/L40))*100)</f>
        <v>27.605565047595789</v>
      </c>
      <c r="R40" s="6">
        <f>VLOOKUP(C40,[2]TOC_240828_Sophi!$C:$N,12,FALSE)</f>
        <v>45547</v>
      </c>
      <c r="S40" s="6">
        <f>VLOOKUP(M40,[2]TOC_240828_Sophi!$C:$N,12,FALSE)</f>
        <v>45547</v>
      </c>
      <c r="BD40" s="21" t="str">
        <f t="shared" si="2"/>
        <v>F6_S6_4_DOC_VM_A</v>
      </c>
      <c r="BE40">
        <f>VLOOKUP(BD40,[5]Fluo_bereinigt!$C:$S,2,FALSE)</f>
        <v>3.6888805442977102</v>
      </c>
      <c r="BF40">
        <f>VLOOKUP($BD40,[5]Fluo_bereinigt!$C:$S,3,FALSE)</f>
        <v>0.50307346235877004</v>
      </c>
      <c r="BG40">
        <f>VLOOKUP($BD40,[5]Fluo_bereinigt!$C:$S,4,FALSE)</f>
        <v>0.17874044227726299</v>
      </c>
      <c r="BH40">
        <f>VLOOKUP($BD40,[5]Fluo_bereinigt!$C:$S,5,FALSE)</f>
        <v>0.121709071340433</v>
      </c>
      <c r="BI40">
        <f>VLOOKUP($BD40,[5]Fluo_bereinigt!$C:$S,6,FALSE)</f>
        <v>8.8614994716245093E-2</v>
      </c>
      <c r="BJ40">
        <f>VLOOKUP($BD40,[5]Fluo_bereinigt!$C:$S,7,FALSE)</f>
        <v>7.1343399567211904E-2</v>
      </c>
      <c r="BK40">
        <f>VLOOKUP($BD40,[5]Fluo_bereinigt!$C:$S,8,FALSE)</f>
        <v>2.0091768545436701</v>
      </c>
      <c r="BL40">
        <f>VLOOKUP($BD40,[5]Fluo_bereinigt!$C:$S,9,FALSE)</f>
        <v>2.6745785560391599E-2</v>
      </c>
      <c r="BM40">
        <f>VLOOKUP($BD40,[5]Fluo_bereinigt!$C:$S,10,FALSE)</f>
        <v>95.461888548257406</v>
      </c>
      <c r="BN40">
        <f>VLOOKUP($BD40,[5]Fluo_bereinigt!$C:$S,11,FALSE)</f>
        <v>56.179786861779</v>
      </c>
      <c r="BO40">
        <f>VLOOKUP($BD40,[5]Fluo_bereinigt!$C:$S,12,FALSE)</f>
        <v>3.7015693659761499</v>
      </c>
      <c r="BP40">
        <f>VLOOKUP($BD40,[5]Fluo_bereinigt!$C:$S,13,FALSE)</f>
        <v>47.854838709677502</v>
      </c>
      <c r="BQ40">
        <f>VLOOKUP($BD40,[5]Fluo_bereinigt!$C:$S,14,FALSE)</f>
        <v>1.35854681241241E-2</v>
      </c>
      <c r="BR40">
        <f>VLOOKUP($BD40,[5]Fluo_bereinigt!$C:$S,15,FALSE)</f>
        <v>1.00939875064163E-2</v>
      </c>
      <c r="BS40">
        <f>VLOOKUP($BD40,[5]Fluo_bereinigt!$C:$S,16,FALSE)</f>
        <v>1.2294981838020099E-2</v>
      </c>
      <c r="BT40">
        <f>VLOOKUP($BD40,[5]Fluo_bereinigt!$C:$S,17,FALSE)</f>
        <v>1.3458970615416901</v>
      </c>
      <c r="BU40" s="20" t="str">
        <f t="shared" si="3"/>
        <v>F6_S6_4_BDOC_VM_A</v>
      </c>
      <c r="BV40">
        <f>VLOOKUP(BU40,[5]Fluo_bereinigt!$C:$S,2,FALSE)</f>
        <v>4.8040279138103896</v>
      </c>
      <c r="BW40">
        <f>VLOOKUP($BU40,[5]Fluo_bereinigt!$C:$S,3,FALSE)</f>
        <v>0.53009367725999801</v>
      </c>
      <c r="BX40">
        <f>VLOOKUP($BU40,[5]Fluo_bereinigt!$C:$S,4,FALSE)</f>
        <v>0.25286869421404401</v>
      </c>
      <c r="BY40">
        <f>VLOOKUP($BU40,[5]Fluo_bereinigt!$C:$S,5,FALSE)</f>
        <v>2.8421709430404001E-14</v>
      </c>
      <c r="BZ40">
        <f>VLOOKUP($BU40,[5]Fluo_bereinigt!$C:$S,6,FALSE)</f>
        <v>0.101311447844651</v>
      </c>
      <c r="CA40">
        <f>VLOOKUP($BU40,[5]Fluo_bereinigt!$C:$S,7,FALSE)</f>
        <v>8.7326042297309697E-2</v>
      </c>
      <c r="CB40">
        <f>VLOOKUP($BU40,[5]Fluo_bereinigt!$C:$S,8,FALSE)</f>
        <v>3.0550095989879198</v>
      </c>
      <c r="CC40">
        <f>VLOOKUP($BU40,[5]Fluo_bereinigt!$C:$S,9,FALSE)</f>
        <v>0</v>
      </c>
      <c r="CD40">
        <f>VLOOKUP($BU40,[5]Fluo_bereinigt!$C:$S,10,FALSE)</f>
        <v>108.255489912569</v>
      </c>
      <c r="CE40">
        <f>VLOOKUP($BU40,[5]Fluo_bereinigt!$C:$S,11,FALSE)</f>
        <v>64.851760909631395</v>
      </c>
      <c r="CF40">
        <f>VLOOKUP($BU40,[5]Fluo_bereinigt!$C:$S,12,FALSE)</f>
        <v>3.63146645413708</v>
      </c>
      <c r="CG40">
        <f>VLOOKUP($BU40,[5]Fluo_bereinigt!$C:$S,13,FALSE)</f>
        <v>21.822033898305101</v>
      </c>
      <c r="CH40">
        <f>VLOOKUP($BU40,[5]Fluo_bereinigt!$C:$S,14,FALSE)</f>
        <v>1.30404459914441E-2</v>
      </c>
      <c r="CI40">
        <f>VLOOKUP($BU40,[5]Fluo_bereinigt!$C:$S,15,FALSE)</f>
        <v>1.0100914495781901E-2</v>
      </c>
      <c r="CJ40">
        <f>VLOOKUP($BU40,[5]Fluo_bereinigt!$C:$S,16,FALSE)</f>
        <v>1.2257343369022001E-2</v>
      </c>
      <c r="CK40">
        <f>VLOOKUP($BU40,[5]Fluo_bereinigt!$C:$S,17,FALSE)</f>
        <v>1.29101637251654</v>
      </c>
      <c r="CL40" s="28" t="s">
        <v>123</v>
      </c>
      <c r="CM40">
        <f>VLOOKUP(CL40, [2]Tabelle1!$E:$M, 2, FALSE)</f>
        <v>1.2944388979067301</v>
      </c>
      <c r="CN40">
        <f>VLOOKUP(CL40, [2]Tabelle1!$E:$M, 3, FALSE)</f>
        <v>0.82339034541851797</v>
      </c>
      <c r="CO40">
        <f>VLOOKUP(CL40, [2]Tabelle1!$E:$M, 4, FALSE)</f>
        <v>1.2959489272718601</v>
      </c>
      <c r="CP40">
        <f>VLOOKUP(CL40, [2]Tabelle1!$E:$M, 5, FALSE)</f>
        <v>0.33562234015955</v>
      </c>
      <c r="CQ40">
        <f>VLOOKUP(CL40, [2]Tabelle1!$E:$M, 6, FALSE)</f>
        <v>4.00085196578151E-2</v>
      </c>
      <c r="CR40" s="63">
        <f>VLOOKUP(CL40, [2]Tabelle1!$E:$O, 7, FALSE)</f>
        <v>0.34159387057911472</v>
      </c>
      <c r="CS40" s="63">
        <f>VLOOKUP(CL40, [2]Tabelle1!$E:$O, 8, FALSE)</f>
        <v>0.21728727060336853</v>
      </c>
      <c r="CT40" s="63">
        <f>VLOOKUP(CL40, [2]Tabelle1!$E:$O, 9, FALSE)</f>
        <v>0.34199235734921796</v>
      </c>
      <c r="CU40" s="63">
        <f>VLOOKUP(CL40, [2]Tabelle1!$E:$O, 10, FALSE)</f>
        <v>8.8568517535527358E-2</v>
      </c>
      <c r="CV40" s="63">
        <f>VLOOKUP(CL40, [2]Tabelle1!$E:$O, 11, FALSE)</f>
        <v>1.0557983932771464E-2</v>
      </c>
      <c r="CW40" s="19" t="s">
        <v>312</v>
      </c>
      <c r="CX40">
        <f>VLOOKUP(CW40, [2]Tabelle1!$E:$M, 2, FALSE)</f>
        <v>1.5909730249359699</v>
      </c>
      <c r="CY40">
        <f>VLOOKUP(CW40, [2]Tabelle1!$E:$M, 3, FALSE)</f>
        <v>1.11943237796599</v>
      </c>
      <c r="CZ40">
        <f>VLOOKUP(CW40, [2]Tabelle1!$E:$M, 4, FALSE)</f>
        <v>1.3066587837150201</v>
      </c>
      <c r="DA40">
        <f>VLOOKUP(CW40, [2]Tabelle1!$E:$M, 5, FALSE)</f>
        <v>0.43630831283224297</v>
      </c>
      <c r="DB40">
        <f>VLOOKUP(CW40, [2]Tabelle1!$E:$M, 6, FALSE)</f>
        <v>4.12630274997089E-2</v>
      </c>
      <c r="DC40" s="149">
        <f>VLOOKUP(CW40, [2]Tabelle1!$E:$O, 7, FALSE)</f>
        <v>0.35397153237382989</v>
      </c>
      <c r="DD40" s="149">
        <f>VLOOKUP(CW40, [2]Tabelle1!$E:$O, 8, FALSE)</f>
        <v>0.24905965595076582</v>
      </c>
      <c r="DE40" s="149">
        <f>VLOOKUP(CW40, [2]Tabelle1!$E:$O, 9, FALSE)</f>
        <v>0.29071518166057209</v>
      </c>
      <c r="DF40" s="149">
        <f>VLOOKUP(CW40, [2]Tabelle1!$E:$O, 10, FALSE)</f>
        <v>9.7073124220245652E-2</v>
      </c>
      <c r="DG40" s="149">
        <f>VLOOKUP(CW40, [2]Tabelle1!$E:$O, 11, FALSE)</f>
        <v>9.1805057945864733E-3</v>
      </c>
      <c r="DH40" s="17">
        <v>6499</v>
      </c>
      <c r="DI40">
        <v>2024</v>
      </c>
      <c r="DJ40">
        <v>8</v>
      </c>
      <c r="DK40">
        <v>8</v>
      </c>
      <c r="DL40">
        <v>13</v>
      </c>
      <c r="DM40">
        <v>12.39999961853027</v>
      </c>
      <c r="DN40">
        <v>12.89999961853027</v>
      </c>
      <c r="DO40">
        <v>11.30000019073486</v>
      </c>
      <c r="DP40">
        <v>8.1000003814697266</v>
      </c>
      <c r="DQ40">
        <v>75</v>
      </c>
      <c r="DR40">
        <v>92</v>
      </c>
      <c r="DS40" t="s">
        <v>80</v>
      </c>
      <c r="DT40">
        <v>1.700000047683716</v>
      </c>
      <c r="DU40">
        <v>2.0999999046325679</v>
      </c>
      <c r="DV40">
        <v>3.4000000953674321</v>
      </c>
      <c r="DW40">
        <v>994.29998779296875</v>
      </c>
      <c r="DX40">
        <v>0</v>
      </c>
    </row>
    <row r="41" spans="1:128" x14ac:dyDescent="0.35">
      <c r="A41" t="s">
        <v>161</v>
      </c>
      <c r="B41" s="1">
        <v>4</v>
      </c>
      <c r="C41" t="s">
        <v>124</v>
      </c>
      <c r="D41">
        <v>6</v>
      </c>
      <c r="E41" s="1" t="s">
        <v>75</v>
      </c>
      <c r="F41" s="1" t="str">
        <f t="shared" si="0"/>
        <v>B</v>
      </c>
      <c r="G41" s="1" t="s">
        <v>144</v>
      </c>
      <c r="H41" s="6">
        <v>45512</v>
      </c>
      <c r="I41" s="6"/>
      <c r="J41">
        <v>2530</v>
      </c>
      <c r="K41">
        <f>VLOOKUP(C41,[2]TOC_240828_Sophi!$C:$I,7,FALSE)</f>
        <v>0.15809999999999999</v>
      </c>
      <c r="M41" s="16" t="str">
        <f t="shared" si="1"/>
        <v>F6_S6_4_BDOC_VM_B</v>
      </c>
      <c r="N41">
        <f>VLOOKUP(M41,[2]TOC_240828_Sophi!$C:$I,7,FALSE)</f>
        <v>0.12089999999999999</v>
      </c>
      <c r="R41" s="6">
        <f>VLOOKUP(C41,[2]TOC_240828_Sophi!$C:$N,12,FALSE)</f>
        <v>45547</v>
      </c>
      <c r="S41" s="6">
        <f>VLOOKUP(M41,[2]TOC_240828_Sophi!$C:$N,12,FALSE)</f>
        <v>45547</v>
      </c>
      <c r="BD41" s="21" t="str">
        <f t="shared" si="2"/>
        <v>F6_S6_4_DOC_VM_B</v>
      </c>
      <c r="BE41">
        <f>VLOOKUP(BD41,[5]Fluo_bereinigt!$C:$S,2,FALSE)</f>
        <v>0</v>
      </c>
      <c r="BF41">
        <f>VLOOKUP($BD41,[5]Fluo_bereinigt!$C:$S,3,FALSE)</f>
        <v>0.36906783138420002</v>
      </c>
      <c r="BG41">
        <f>VLOOKUP($BD41,[5]Fluo_bereinigt!$C:$S,4,FALSE)</f>
        <v>0.111796186299898</v>
      </c>
      <c r="BH41">
        <f>VLOOKUP($BD41,[5]Fluo_bereinigt!$C:$S,5,FALSE)</f>
        <v>2.4641801626330601E-3</v>
      </c>
      <c r="BI41">
        <f>VLOOKUP($BD41,[5]Fluo_bereinigt!$C:$S,6,FALSE)</f>
        <v>8.3368254210398604E-2</v>
      </c>
      <c r="BJ41">
        <f>VLOOKUP($BD41,[5]Fluo_bereinigt!$C:$S,7,FALSE)</f>
        <v>6.2297400008532101E-2</v>
      </c>
      <c r="BK41">
        <f>VLOOKUP($BD41,[5]Fluo_bereinigt!$C:$S,8,FALSE)</f>
        <v>3.3571344480296599</v>
      </c>
      <c r="BL41">
        <f>VLOOKUP($BD41,[5]Fluo_bereinigt!$C:$S,9,FALSE)</f>
        <v>0.15235194882352701</v>
      </c>
      <c r="BM41">
        <f>VLOOKUP($BD41,[5]Fluo_bereinigt!$C:$S,10,FALSE)</f>
        <v>84.068478214304506</v>
      </c>
      <c r="BN41">
        <f>VLOOKUP($BD41,[5]Fluo_bereinigt!$C:$S,11,FALSE)</f>
        <v>48.792874589635701</v>
      </c>
      <c r="BO41">
        <f>VLOOKUP($BD41,[5]Fluo_bereinigt!$C:$S,12,FALSE)</f>
        <v>3.9278184110971002</v>
      </c>
      <c r="BP41">
        <f>VLOOKUP($BD41,[5]Fluo_bereinigt!$C:$S,13,FALSE)</f>
        <v>46.263513513513502</v>
      </c>
      <c r="BQ41">
        <f>VLOOKUP($BD41,[5]Fluo_bereinigt!$C:$S,14,FALSE)</f>
        <v>1.3903795233033299E-2</v>
      </c>
      <c r="BR41">
        <f>VLOOKUP($BD41,[5]Fluo_bereinigt!$C:$S,15,FALSE)</f>
        <v>1.08136301986477E-2</v>
      </c>
      <c r="BS41">
        <f>VLOOKUP($BD41,[5]Fluo_bereinigt!$C:$S,16,FALSE)</f>
        <v>1.3167959588205999E-2</v>
      </c>
      <c r="BT41">
        <f>VLOOKUP($BD41,[5]Fluo_bereinigt!$C:$S,17,FALSE)</f>
        <v>1.2857657398689299</v>
      </c>
      <c r="BU41" s="20" t="str">
        <f t="shared" si="3"/>
        <v>F6_S6_4_BDOC_VM_B</v>
      </c>
      <c r="BV41">
        <f>VLOOKUP(BU41,[5]Fluo_bereinigt!$C:$S,2,FALSE)</f>
        <v>16.457353970198898</v>
      </c>
      <c r="BW41">
        <f>VLOOKUP($BU41,[5]Fluo_bereinigt!$C:$S,3,FALSE)</f>
        <v>0.37969865964006999</v>
      </c>
      <c r="BX41">
        <f>VLOOKUP($BU41,[5]Fluo_bereinigt!$C:$S,4,FALSE)</f>
        <v>8.3053787472522303E-2</v>
      </c>
      <c r="BY41">
        <f>VLOOKUP($BU41,[5]Fluo_bereinigt!$C:$S,5,FALSE)</f>
        <v>3.2228318755040099E-2</v>
      </c>
      <c r="BZ41">
        <f>VLOOKUP($BU41,[5]Fluo_bereinigt!$C:$S,6,FALSE)</f>
        <v>8.5697075455518898E-2</v>
      </c>
      <c r="CA41">
        <f>VLOOKUP($BU41,[5]Fluo_bereinigt!$C:$S,7,FALSE)</f>
        <v>8.3341436525749699E-2</v>
      </c>
      <c r="CB41">
        <f>VLOOKUP($BU41,[5]Fluo_bereinigt!$C:$S,8,FALSE)</f>
        <v>2.67613471340939</v>
      </c>
      <c r="CC41">
        <f>VLOOKUP($BU41,[5]Fluo_bereinigt!$C:$S,9,FALSE)</f>
        <v>0</v>
      </c>
      <c r="CD41">
        <f>VLOOKUP($BU41,[5]Fluo_bereinigt!$C:$S,10,FALSE)</f>
        <v>89.936780794163596</v>
      </c>
      <c r="CE41">
        <f>VLOOKUP($BU41,[5]Fluo_bereinigt!$C:$S,11,FALSE)</f>
        <v>52.680953989519999</v>
      </c>
      <c r="CF41">
        <f>VLOOKUP($BU41,[5]Fluo_bereinigt!$C:$S,12,FALSE)</f>
        <v>3.8056253139126102</v>
      </c>
      <c r="CG41">
        <f>VLOOKUP($BU41,[5]Fluo_bereinigt!$C:$S,13,FALSE)</f>
        <v>31.492000000000001</v>
      </c>
      <c r="CH41">
        <f>VLOOKUP($BU41,[5]Fluo_bereinigt!$C:$S,14,FALSE)</f>
        <v>1.3535672621976899E-2</v>
      </c>
      <c r="CI41">
        <f>VLOOKUP($BU41,[5]Fluo_bereinigt!$C:$S,15,FALSE)</f>
        <v>1.04729767485043E-2</v>
      </c>
      <c r="CJ41">
        <f>VLOOKUP($BU41,[5]Fluo_bereinigt!$C:$S,16,FALSE)</f>
        <v>1.2727037750787601E-2</v>
      </c>
      <c r="CK41">
        <f>VLOOKUP($BU41,[5]Fluo_bereinigt!$C:$S,17,FALSE)</f>
        <v>1.2924379521715199</v>
      </c>
      <c r="CL41" s="28" t="s">
        <v>124</v>
      </c>
      <c r="CM41">
        <f>VLOOKUP(CL41, [2]Tabelle1!$E:$M, 2, FALSE)</f>
        <v>1.17177827398281</v>
      </c>
      <c r="CN41">
        <f>VLOOKUP(CL41, [2]Tabelle1!$E:$M, 3, FALSE)</f>
        <v>0.81486431558587202</v>
      </c>
      <c r="CO41">
        <f>VLOOKUP(CL41, [2]Tabelle1!$E:$M, 4, FALSE)</f>
        <v>0.89747359283888195</v>
      </c>
      <c r="CP41">
        <f>VLOOKUP(CL41, [2]Tabelle1!$E:$M, 5, FALSE)</f>
        <v>0.313293516408852</v>
      </c>
      <c r="CQ41">
        <f>VLOOKUP(CL41, [2]Tabelle1!$E:$M, 6, FALSE)</f>
        <v>0</v>
      </c>
      <c r="CR41" s="63">
        <f>VLOOKUP(CL41, [2]Tabelle1!$E:$O, 7, FALSE)</f>
        <v>0.36647736272788772</v>
      </c>
      <c r="CS41" s="63">
        <f>VLOOKUP(CL41, [2]Tabelle1!$E:$O, 8, FALSE)</f>
        <v>0.25485139295333659</v>
      </c>
      <c r="CT41" s="63">
        <f>VLOOKUP(CL41, [2]Tabelle1!$E:$O, 9, FALSE)</f>
        <v>0.28068770579231661</v>
      </c>
      <c r="CU41" s="63">
        <f>VLOOKUP(CL41, [2]Tabelle1!$E:$O, 10, FALSE)</f>
        <v>9.798353852645901E-2</v>
      </c>
      <c r="CV41" s="63">
        <f>VLOOKUP(CL41, [2]Tabelle1!$E:$O, 11, FALSE)</f>
        <v>0</v>
      </c>
      <c r="CW41" s="19" t="s">
        <v>313</v>
      </c>
      <c r="CX41">
        <f>VLOOKUP(CW41, [2]Tabelle1!$E:$M, 2, FALSE)</f>
        <v>1.29165950225492</v>
      </c>
      <c r="CY41">
        <f>VLOOKUP(CW41, [2]Tabelle1!$E:$M, 3, FALSE)</f>
        <v>0.86045929597609305</v>
      </c>
      <c r="CZ41">
        <f>VLOOKUP(CW41, [2]Tabelle1!$E:$M, 4, FALSE)</f>
        <v>0.970902886655716</v>
      </c>
      <c r="DA41">
        <f>VLOOKUP(CW41, [2]Tabelle1!$E:$M, 5, FALSE)</f>
        <v>0.344854602084958</v>
      </c>
      <c r="DB41">
        <f>VLOOKUP(CW41, [2]Tabelle1!$E:$M, 6, FALSE)</f>
        <v>0</v>
      </c>
      <c r="DC41" s="149">
        <f>VLOOKUP(CW41, [2]Tabelle1!$E:$O, 7, FALSE)</f>
        <v>0.37246412367923826</v>
      </c>
      <c r="DD41" s="149">
        <f>VLOOKUP(CW41, [2]Tabelle1!$E:$O, 8, FALSE)</f>
        <v>0.24812283506442112</v>
      </c>
      <c r="DE41" s="149">
        <f>VLOOKUP(CW41, [2]Tabelle1!$E:$O, 9, FALSE)</f>
        <v>0.27997045059054115</v>
      </c>
      <c r="DF41" s="149">
        <f>VLOOKUP(CW41, [2]Tabelle1!$E:$O, 10, FALSE)</f>
        <v>9.9442590665799455E-2</v>
      </c>
      <c r="DG41" s="149">
        <f>VLOOKUP(CW41, [2]Tabelle1!$E:$O, 11, FALSE)</f>
        <v>0</v>
      </c>
      <c r="DH41" s="17">
        <v>6499</v>
      </c>
      <c r="DI41">
        <v>2024</v>
      </c>
      <c r="DJ41">
        <v>8</v>
      </c>
      <c r="DK41">
        <v>8</v>
      </c>
      <c r="DL41">
        <v>13</v>
      </c>
      <c r="DM41">
        <v>12.39999961853027</v>
      </c>
      <c r="DN41">
        <v>12.89999961853027</v>
      </c>
      <c r="DO41">
        <v>11.30000019073486</v>
      </c>
      <c r="DP41">
        <v>8.1000003814697266</v>
      </c>
      <c r="DQ41">
        <v>75</v>
      </c>
      <c r="DR41">
        <v>92</v>
      </c>
      <c r="DS41" t="s">
        <v>80</v>
      </c>
      <c r="DT41">
        <v>1.700000047683716</v>
      </c>
      <c r="DU41">
        <v>2.0999999046325679</v>
      </c>
      <c r="DV41">
        <v>3.4000000953674321</v>
      </c>
      <c r="DW41">
        <v>994.29998779296875</v>
      </c>
      <c r="DX41">
        <v>0</v>
      </c>
    </row>
    <row r="42" spans="1:128" x14ac:dyDescent="0.35">
      <c r="A42" t="s">
        <v>161</v>
      </c>
      <c r="B42" s="1">
        <v>4</v>
      </c>
      <c r="C42" t="s">
        <v>125</v>
      </c>
      <c r="D42">
        <v>7</v>
      </c>
      <c r="E42" s="1" t="s">
        <v>75</v>
      </c>
      <c r="F42" s="1" t="str">
        <f t="shared" si="0"/>
        <v>A</v>
      </c>
      <c r="G42" s="1" t="s">
        <v>144</v>
      </c>
      <c r="H42" s="6">
        <v>45512</v>
      </c>
      <c r="I42" s="6"/>
      <c r="J42">
        <v>3070</v>
      </c>
      <c r="K42">
        <f>VLOOKUP(C42,[2]TOC_240828_Sophi!$C:$I,7,FALSE)</f>
        <v>0.2122</v>
      </c>
      <c r="L42">
        <f t="shared" si="8"/>
        <v>0.20255000000000001</v>
      </c>
      <c r="M42" s="16" t="str">
        <f t="shared" si="1"/>
        <v>F6_S7_4_BDOC_VM_A</v>
      </c>
      <c r="N42">
        <f>VLOOKUP(M42,[2]TOC_240828_Sophi!$C:$I,7,FALSE)</f>
        <v>0.1525</v>
      </c>
      <c r="O42">
        <f t="shared" si="9"/>
        <v>0.14229999999999998</v>
      </c>
      <c r="P42">
        <f>L42-O42</f>
        <v>6.0250000000000026E-2</v>
      </c>
      <c r="Q42">
        <f>100-((1-(P42/L42))*100)</f>
        <v>29.745741792150099</v>
      </c>
      <c r="R42" s="6">
        <f>VLOOKUP(C42,[2]TOC_240828_Sophi!$C:$N,12,FALSE)</f>
        <v>45547</v>
      </c>
      <c r="S42" s="6">
        <f>VLOOKUP(M42,[2]TOC_240828_Sophi!$C:$N,12,FALSE)</f>
        <v>45547</v>
      </c>
      <c r="BD42" s="21" t="str">
        <f t="shared" si="2"/>
        <v>F6_S7_4_DOC_VM_A</v>
      </c>
      <c r="BE42">
        <f>VLOOKUP(BD42,[5]Fluo_bereinigt!$C:$S,2,FALSE)</f>
        <v>3.06544637282517</v>
      </c>
      <c r="BF42">
        <f>VLOOKUP($BD42,[5]Fluo_bereinigt!$C:$S,3,FALSE)</f>
        <v>0.58347619739697598</v>
      </c>
      <c r="BG42">
        <f>VLOOKUP($BD42,[5]Fluo_bereinigt!$C:$S,4,FALSE)</f>
        <v>0.13745106792237</v>
      </c>
      <c r="BH42">
        <f>VLOOKUP($BD42,[5]Fluo_bereinigt!$C:$S,5,FALSE)</f>
        <v>4.7894620302379599E-2</v>
      </c>
      <c r="BI42">
        <f>VLOOKUP($BD42,[5]Fluo_bereinigt!$C:$S,6,FALSE)</f>
        <v>8.5978436282911005E-2</v>
      </c>
      <c r="BJ42">
        <f>VLOOKUP($BD42,[5]Fluo_bereinigt!$C:$S,7,FALSE)</f>
        <v>7.5543423025869999E-2</v>
      </c>
      <c r="BK42">
        <f>VLOOKUP($BD42,[5]Fluo_bereinigt!$C:$S,8,FALSE)</f>
        <v>1.35160413637694</v>
      </c>
      <c r="BL42">
        <f>VLOOKUP($BD42,[5]Fluo_bereinigt!$C:$S,9,FALSE)</f>
        <v>2.5874641245408202E-3</v>
      </c>
      <c r="BM42">
        <f>VLOOKUP($BD42,[5]Fluo_bereinigt!$C:$S,10,FALSE)</f>
        <v>101.20848305891499</v>
      </c>
      <c r="BN42">
        <f>VLOOKUP($BD42,[5]Fluo_bereinigt!$C:$S,11,FALSE)</f>
        <v>59.071175857124402</v>
      </c>
      <c r="BO42">
        <f>VLOOKUP($BD42,[5]Fluo_bereinigt!$C:$S,12,FALSE)</f>
        <v>3.7773347831339898</v>
      </c>
      <c r="BP42">
        <f>VLOOKUP($BD42,[5]Fluo_bereinigt!$C:$S,13,FALSE)</f>
        <v>32.425531914893597</v>
      </c>
      <c r="BQ42">
        <f>VLOOKUP($BD42,[5]Fluo_bereinigt!$C:$S,14,FALSE)</f>
        <v>1.3712076963974199E-2</v>
      </c>
      <c r="BR42">
        <f>VLOOKUP($BD42,[5]Fluo_bereinigt!$C:$S,15,FALSE)</f>
        <v>1.02594310040916E-2</v>
      </c>
      <c r="BS42">
        <f>VLOOKUP($BD42,[5]Fluo_bereinigt!$C:$S,16,FALSE)</f>
        <v>1.2506971489185101E-2</v>
      </c>
      <c r="BT42">
        <f>VLOOKUP($BD42,[5]Fluo_bereinigt!$C:$S,17,FALSE)</f>
        <v>1.3365338641592901</v>
      </c>
      <c r="BU42" s="20" t="str">
        <f t="shared" si="3"/>
        <v>F6_S7_4_BDOC_VM_A</v>
      </c>
      <c r="BV42">
        <f>VLOOKUP(BU42,[5]Fluo_bereinigt!$C:$S,2,FALSE)</f>
        <v>3.5885523420266301</v>
      </c>
      <c r="BW42">
        <f>VLOOKUP($BU42,[5]Fluo_bereinigt!$C:$S,3,FALSE)</f>
        <v>0.42984040263365803</v>
      </c>
      <c r="BX42">
        <f>VLOOKUP($BU42,[5]Fluo_bereinigt!$C:$S,4,FALSE)</f>
        <v>5.7576637748809403E-2</v>
      </c>
      <c r="BY42">
        <f>VLOOKUP($BU42,[5]Fluo_bereinigt!$C:$S,5,FALSE)</f>
        <v>7.1054273576010003E-15</v>
      </c>
      <c r="BZ42">
        <f>VLOOKUP($BU42,[5]Fluo_bereinigt!$C:$S,6,FALSE)</f>
        <v>5.2555878019600002E-2</v>
      </c>
      <c r="CA42">
        <f>VLOOKUP($BU42,[5]Fluo_bereinigt!$C:$S,7,FALSE)</f>
        <v>6.3424533906484698E-2</v>
      </c>
      <c r="CB42">
        <f>VLOOKUP($BU42,[5]Fluo_bereinigt!$C:$S,8,FALSE)</f>
        <v>2.2278007234143602</v>
      </c>
      <c r="CC42">
        <f>VLOOKUP($BU42,[5]Fluo_bereinigt!$C:$S,9,FALSE)</f>
        <v>1.03088992730415E-15</v>
      </c>
      <c r="CD42">
        <f>VLOOKUP($BU42,[5]Fluo_bereinigt!$C:$S,10,FALSE)</f>
        <v>82.538903831101294</v>
      </c>
      <c r="CE42">
        <f>VLOOKUP($BU42,[5]Fluo_bereinigt!$C:$S,11,FALSE)</f>
        <v>47.792894777821203</v>
      </c>
      <c r="CF42">
        <f>VLOOKUP($BU42,[5]Fluo_bereinigt!$C:$S,12,FALSE)</f>
        <v>3.9226193528537001</v>
      </c>
      <c r="CG42">
        <f>VLOOKUP($BU42,[5]Fluo_bereinigt!$C:$S,13,FALSE)</f>
        <v>49.043165467625997</v>
      </c>
      <c r="CH42">
        <f>VLOOKUP($BU42,[5]Fluo_bereinigt!$C:$S,14,FALSE)</f>
        <v>1.3934640932796999E-2</v>
      </c>
      <c r="CI42">
        <f>VLOOKUP($BU42,[5]Fluo_bereinigt!$C:$S,15,FALSE)</f>
        <v>1.0728056391759E-2</v>
      </c>
      <c r="CJ42">
        <f>VLOOKUP($BU42,[5]Fluo_bereinigt!$C:$S,16,FALSE)</f>
        <v>1.30761317626025E-2</v>
      </c>
      <c r="CK42">
        <f>VLOOKUP($BU42,[5]Fluo_bereinigt!$C:$S,17,FALSE)</f>
        <v>1.2988970624260701</v>
      </c>
      <c r="CL42" s="28" t="s">
        <v>125</v>
      </c>
      <c r="CM42">
        <f>VLOOKUP(CL42, [2]Tabelle1!$E:$M, 2, FALSE)</f>
        <v>1.37484988247079</v>
      </c>
      <c r="CN42">
        <f>VLOOKUP(CL42, [2]Tabelle1!$E:$M, 3, FALSE)</f>
        <v>0.88445247375661296</v>
      </c>
      <c r="CO42">
        <f>VLOOKUP(CL42, [2]Tabelle1!$E:$M, 4, FALSE)</f>
        <v>1.3783013228990699</v>
      </c>
      <c r="CP42">
        <f>VLOOKUP(CL42, [2]Tabelle1!$E:$M, 5, FALSE)</f>
        <v>0.35995304951446999</v>
      </c>
      <c r="CQ42">
        <f>VLOOKUP(CL42, [2]Tabelle1!$E:$M, 6, FALSE)</f>
        <v>0</v>
      </c>
      <c r="CR42" s="63">
        <f>VLOOKUP(CL42, [2]Tabelle1!$E:$O, 7, FALSE)</f>
        <v>0.34392254464346289</v>
      </c>
      <c r="CS42" s="63">
        <f>VLOOKUP(CL42, [2]Tabelle1!$E:$O, 8, FALSE)</f>
        <v>0.2212482608238813</v>
      </c>
      <c r="CT42" s="63">
        <f>VLOOKUP(CL42, [2]Tabelle1!$E:$O, 9, FALSE)</f>
        <v>0.34478593212300801</v>
      </c>
      <c r="CU42" s="63">
        <f>VLOOKUP(CL42, [2]Tabelle1!$E:$O, 10, FALSE)</f>
        <v>9.0043262409647898E-2</v>
      </c>
      <c r="CV42" s="63">
        <f>VLOOKUP(CL42, [2]Tabelle1!$E:$O, 11, FALSE)</f>
        <v>0</v>
      </c>
      <c r="CW42" s="19" t="s">
        <v>314</v>
      </c>
      <c r="CX42">
        <f>VLOOKUP(CW42, [2]Tabelle1!$E:$M, 2, FALSE)</f>
        <v>1.16472367721425</v>
      </c>
      <c r="CY42">
        <f>VLOOKUP(CW42, [2]Tabelle1!$E:$M, 3, FALSE)</f>
        <v>0.73035606664457997</v>
      </c>
      <c r="CZ42">
        <f>VLOOKUP(CW42, [2]Tabelle1!$E:$M, 4, FALSE)</f>
        <v>0.76570875803878402</v>
      </c>
      <c r="DA42">
        <f>VLOOKUP(CW42, [2]Tabelle1!$E:$M, 5, FALSE)</f>
        <v>0.30384597003267999</v>
      </c>
      <c r="DB42">
        <f>VLOOKUP(CW42, [2]Tabelle1!$E:$M, 6, FALSE)</f>
        <v>0</v>
      </c>
      <c r="DC42" s="149">
        <f>VLOOKUP(CW42, [2]Tabelle1!$E:$O, 7, FALSE)</f>
        <v>0.39287260815526115</v>
      </c>
      <c r="DD42" s="149">
        <f>VLOOKUP(CW42, [2]Tabelle1!$E:$O, 8, FALSE)</f>
        <v>0.24635619451899582</v>
      </c>
      <c r="DE42" s="149">
        <f>VLOOKUP(CW42, [2]Tabelle1!$E:$O, 9, FALSE)</f>
        <v>0.25828100067264809</v>
      </c>
      <c r="DF42" s="149">
        <f>VLOOKUP(CW42, [2]Tabelle1!$E:$O, 10, FALSE)</f>
        <v>0.10249019665309489</v>
      </c>
      <c r="DG42" s="149">
        <f>VLOOKUP(CW42, [2]Tabelle1!$E:$O, 11, FALSE)</f>
        <v>0</v>
      </c>
      <c r="DH42" s="17">
        <v>6499</v>
      </c>
      <c r="DI42">
        <v>2024</v>
      </c>
      <c r="DJ42">
        <v>8</v>
      </c>
      <c r="DK42">
        <v>8</v>
      </c>
      <c r="DL42">
        <v>13</v>
      </c>
      <c r="DM42">
        <v>12.39999961853027</v>
      </c>
      <c r="DN42">
        <v>12.89999961853027</v>
      </c>
      <c r="DO42">
        <v>11.30000019073486</v>
      </c>
      <c r="DP42">
        <v>8.1000003814697266</v>
      </c>
      <c r="DQ42">
        <v>75</v>
      </c>
      <c r="DR42">
        <v>92</v>
      </c>
      <c r="DS42" t="s">
        <v>80</v>
      </c>
      <c r="DT42">
        <v>1.700000047683716</v>
      </c>
      <c r="DU42">
        <v>2.0999999046325679</v>
      </c>
      <c r="DV42">
        <v>3.4000000953674321</v>
      </c>
      <c r="DW42">
        <v>994.29998779296875</v>
      </c>
      <c r="DX42">
        <v>0</v>
      </c>
    </row>
    <row r="43" spans="1:128" x14ac:dyDescent="0.35">
      <c r="A43" t="s">
        <v>161</v>
      </c>
      <c r="B43" s="1">
        <v>4</v>
      </c>
      <c r="C43" t="s">
        <v>126</v>
      </c>
      <c r="D43">
        <v>7</v>
      </c>
      <c r="E43" s="1" t="s">
        <v>75</v>
      </c>
      <c r="F43" s="1" t="str">
        <f t="shared" si="0"/>
        <v>B</v>
      </c>
      <c r="G43" s="1" t="s">
        <v>144</v>
      </c>
      <c r="H43" s="6">
        <v>45512</v>
      </c>
      <c r="I43" s="6"/>
      <c r="J43">
        <v>3070</v>
      </c>
      <c r="K43">
        <f>VLOOKUP(C43,[2]TOC_240828_Sophi!$C:$I,7,FALSE)</f>
        <v>0.19289999999999999</v>
      </c>
      <c r="M43" s="16" t="str">
        <f t="shared" si="1"/>
        <v>F6_S7_4_BDOC_VM_B</v>
      </c>
      <c r="N43">
        <f>VLOOKUP(M43,[2]TOC_240828_Sophi!$C:$I,7,FALSE)</f>
        <v>0.1321</v>
      </c>
      <c r="R43" s="6">
        <f>VLOOKUP(C43,[2]TOC_240828_Sophi!$C:$N,12,FALSE)</f>
        <v>45547</v>
      </c>
      <c r="S43" s="6">
        <f>VLOOKUP(M43,[2]TOC_240828_Sophi!$C:$N,12,FALSE)</f>
        <v>45547</v>
      </c>
      <c r="BD43" s="35" t="str">
        <f t="shared" si="2"/>
        <v>F6_S7_4_DOC_VM_B</v>
      </c>
      <c r="BE43">
        <f>VLOOKUP(BD43,[5]Fluo_bereinigt!$C:$S,2,FALSE)</f>
        <v>7.3410607012806599</v>
      </c>
      <c r="BF43">
        <f>VLOOKUP($BD43,[5]Fluo_bereinigt!$C:$S,3,FALSE)</f>
        <v>0.45545138508350602</v>
      </c>
      <c r="BG43">
        <f>VLOOKUP($BD43,[5]Fluo_bereinigt!$C:$S,4,FALSE)</f>
        <v>0.216953230949855</v>
      </c>
      <c r="BH43">
        <f>VLOOKUP($BD43,[5]Fluo_bereinigt!$C:$S,5,FALSE)</f>
        <v>1.30511581661352E-2</v>
      </c>
      <c r="BI43">
        <f>VLOOKUP($BD43,[5]Fluo_bereinigt!$C:$S,6,FALSE)</f>
        <v>8.5289119293008794E-2</v>
      </c>
      <c r="BJ43">
        <f>VLOOKUP($BD43,[5]Fluo_bereinigt!$C:$S,7,FALSE)</f>
        <v>6.6888258035589801E-2</v>
      </c>
      <c r="BK43">
        <f>VLOOKUP($BD43,[5]Fluo_bereinigt!$C:$S,8,FALSE)</f>
        <v>2.2773834094827201</v>
      </c>
      <c r="BL43">
        <f>VLOOKUP($BD43,[5]Fluo_bereinigt!$C:$S,9,FALSE)</f>
        <v>2.4288790158845499E-3</v>
      </c>
      <c r="BM43">
        <f>VLOOKUP($BD43,[5]Fluo_bereinigt!$C:$S,10,FALSE)</f>
        <v>87.157231646192201</v>
      </c>
      <c r="BN43">
        <f>VLOOKUP($BD43,[5]Fluo_bereinigt!$C:$S,11,FALSE)</f>
        <v>50.960593984325797</v>
      </c>
      <c r="BO43">
        <f>VLOOKUP($BD43,[5]Fluo_bereinigt!$C:$S,12,FALSE)</f>
        <v>3.7923748708798901</v>
      </c>
      <c r="BP43">
        <f>VLOOKUP($BD43,[5]Fluo_bereinigt!$C:$S,13,FALSE)</f>
        <v>-211.21052631578999</v>
      </c>
      <c r="BQ43">
        <f>VLOOKUP($BD43,[5]Fluo_bereinigt!$C:$S,14,FALSE)</f>
        <v>1.3718098547009E-2</v>
      </c>
      <c r="BR43">
        <f>VLOOKUP($BD43,[5]Fluo_bereinigt!$C:$S,15,FALSE)</f>
        <v>1.0238590394452501E-2</v>
      </c>
      <c r="BS43">
        <f>VLOOKUP($BD43,[5]Fluo_bereinigt!$C:$S,16,FALSE)</f>
        <v>1.29098125840151E-2</v>
      </c>
      <c r="BT43">
        <f>VLOOKUP($BD43,[5]Fluo_bereinigt!$C:$S,17,FALSE)</f>
        <v>1.3398424996512901</v>
      </c>
      <c r="BU43" s="20" t="str">
        <f t="shared" si="3"/>
        <v>F6_S7_4_BDOC_VM_B</v>
      </c>
      <c r="BV43">
        <f>VLOOKUP(BU43,[5]Fluo_bereinigt!$C:$S,2,FALSE)</f>
        <v>2.9685190043301501</v>
      </c>
      <c r="BW43">
        <f>VLOOKUP($BU43,[5]Fluo_bereinigt!$C:$S,3,FALSE)</f>
        <v>0.773729795613463</v>
      </c>
      <c r="BX43">
        <f>VLOOKUP($BU43,[5]Fluo_bereinigt!$C:$S,4,FALSE)</f>
        <v>0.31689068425572497</v>
      </c>
      <c r="BY43">
        <f>VLOOKUP($BU43,[5]Fluo_bereinigt!$C:$S,5,FALSE)</f>
        <v>0.14339400167375499</v>
      </c>
      <c r="BZ43">
        <f>VLOOKUP($BU43,[5]Fluo_bereinigt!$C:$S,6,FALSE)</f>
        <v>0.15283115099953201</v>
      </c>
      <c r="CA43">
        <f>VLOOKUP($BU43,[5]Fluo_bereinigt!$C:$S,7,FALSE)</f>
        <v>0.12185988606609</v>
      </c>
      <c r="CB43">
        <f>VLOOKUP($BU43,[5]Fluo_bereinigt!$C:$S,8,FALSE)</f>
        <v>2.2224061080180202</v>
      </c>
      <c r="CC43">
        <f>VLOOKUP($BU43,[5]Fluo_bereinigt!$C:$S,9,FALSE)</f>
        <v>2.1873822561008999E-3</v>
      </c>
      <c r="CD43">
        <f>VLOOKUP($BU43,[5]Fluo_bereinigt!$C:$S,10,FALSE)</f>
        <v>132.64973426920301</v>
      </c>
      <c r="CE43">
        <f>VLOOKUP($BU43,[5]Fluo_bereinigt!$C:$S,11,FALSE)</f>
        <v>79.0916050061617</v>
      </c>
      <c r="CF43">
        <f>VLOOKUP($BU43,[5]Fluo_bereinigt!$C:$S,12,FALSE)</f>
        <v>3.6586949399886799</v>
      </c>
      <c r="CG43">
        <f>VLOOKUP($BU43,[5]Fluo_bereinigt!$C:$S,13,FALSE)</f>
        <v>25.885654885654901</v>
      </c>
      <c r="CH43">
        <f>VLOOKUP($BU43,[5]Fluo_bereinigt!$C:$S,14,FALSE)</f>
        <v>1.3178525984900999E-2</v>
      </c>
      <c r="CI43">
        <f>VLOOKUP($BU43,[5]Fluo_bereinigt!$C:$S,15,FALSE)</f>
        <v>1.0126372935374E-2</v>
      </c>
      <c r="CJ43">
        <f>VLOOKUP($BU43,[5]Fluo_bereinigt!$C:$S,16,FALSE)</f>
        <v>1.2313522231580699E-2</v>
      </c>
      <c r="CK43">
        <f>VLOOKUP($BU43,[5]Fluo_bereinigt!$C:$S,17,FALSE)</f>
        <v>1.30140634450318</v>
      </c>
      <c r="CL43" s="28" t="s">
        <v>126</v>
      </c>
      <c r="CM43">
        <f>VLOOKUP(CL43, [2]Tabelle1!$E:$M, 2, FALSE)</f>
        <v>1.1451234796535199</v>
      </c>
      <c r="CN43">
        <f>VLOOKUP(CL43, [2]Tabelle1!$E:$M, 3, FALSE)</f>
        <v>0.82186034594363999</v>
      </c>
      <c r="CO43">
        <f>VLOOKUP(CL43, [2]Tabelle1!$E:$M, 4, FALSE)</f>
        <v>0.75340605689210405</v>
      </c>
      <c r="CP43">
        <f>VLOOKUP(CL43, [2]Tabelle1!$E:$M, 5, FALSE)</f>
        <v>0.31832644330722898</v>
      </c>
      <c r="CQ43">
        <f>VLOOKUP(CL43, [2]Tabelle1!$E:$M, 6, FALSE)</f>
        <v>0.119175016861371</v>
      </c>
      <c r="CR43" s="63">
        <f>VLOOKUP(CL43, [2]Tabelle1!$E:$O, 7, FALSE)</f>
        <v>0.362622824979696</v>
      </c>
      <c r="CS43" s="63">
        <f>VLOOKUP(CL43, [2]Tabelle1!$E:$O, 8, FALSE)</f>
        <v>0.26025605594520385</v>
      </c>
      <c r="CT43" s="63">
        <f>VLOOKUP(CL43, [2]Tabelle1!$E:$O, 9, FALSE)</f>
        <v>0.23857884111300484</v>
      </c>
      <c r="CU43" s="63">
        <f>VLOOKUP(CL43, [2]Tabelle1!$E:$O, 10, FALSE)</f>
        <v>0.10080348206005943</v>
      </c>
      <c r="CV43" s="63">
        <f>VLOOKUP(CL43, [2]Tabelle1!$E:$O, 11, FALSE)</f>
        <v>3.773879590203582E-2</v>
      </c>
      <c r="CW43" s="19" t="s">
        <v>315</v>
      </c>
      <c r="CX43">
        <f>VLOOKUP(CW43, [2]Tabelle1!$E:$M, 2, FALSE)</f>
        <v>2.0380951303091002</v>
      </c>
      <c r="CY43">
        <f>VLOOKUP(CW43, [2]Tabelle1!$E:$M, 3, FALSE)</f>
        <v>1.4051420774561501</v>
      </c>
      <c r="CZ43">
        <f>VLOOKUP(CW43, [2]Tabelle1!$E:$M, 4, FALSE)</f>
        <v>1.82055819290204</v>
      </c>
      <c r="DA43">
        <f>VLOOKUP(CW43, [2]Tabelle1!$E:$M, 5, FALSE)</f>
        <v>0.55526241254082898</v>
      </c>
      <c r="DB43">
        <f>VLOOKUP(CW43, [2]Tabelle1!$E:$M, 6, FALSE)</f>
        <v>0.17910659372851101</v>
      </c>
      <c r="DC43" s="149">
        <f>VLOOKUP(CW43, [2]Tabelle1!$E:$O, 7, FALSE)</f>
        <v>0.33978647333376311</v>
      </c>
      <c r="DD43" s="149">
        <f>VLOOKUP(CW43, [2]Tabelle1!$E:$O, 8, FALSE)</f>
        <v>0.23426201453083897</v>
      </c>
      <c r="DE43" s="149">
        <f>VLOOKUP(CW43, [2]Tabelle1!$E:$O, 9, FALSE)</f>
        <v>0.30351922178002316</v>
      </c>
      <c r="DF43" s="149">
        <f>VLOOKUP(CW43, [2]Tabelle1!$E:$O, 10, FALSE)</f>
        <v>9.2572056194173483E-2</v>
      </c>
      <c r="DG43" s="149">
        <f>VLOOKUP(CW43, [2]Tabelle1!$E:$O, 11, FALSE)</f>
        <v>2.9860234161201319E-2</v>
      </c>
      <c r="DH43" s="17">
        <v>6499</v>
      </c>
      <c r="DI43">
        <v>2024</v>
      </c>
      <c r="DJ43">
        <v>8</v>
      </c>
      <c r="DK43">
        <v>8</v>
      </c>
      <c r="DL43">
        <v>13</v>
      </c>
      <c r="DM43">
        <v>12.39999961853027</v>
      </c>
      <c r="DN43">
        <v>12.89999961853027</v>
      </c>
      <c r="DO43">
        <v>11.30000019073486</v>
      </c>
      <c r="DP43">
        <v>8.1000003814697266</v>
      </c>
      <c r="DQ43">
        <v>75</v>
      </c>
      <c r="DR43">
        <v>92</v>
      </c>
      <c r="DS43" t="s">
        <v>80</v>
      </c>
      <c r="DT43">
        <v>1.700000047683716</v>
      </c>
      <c r="DU43">
        <v>2.0999999046325679</v>
      </c>
      <c r="DV43">
        <v>3.4000000953674321</v>
      </c>
      <c r="DW43">
        <v>994.29998779296875</v>
      </c>
      <c r="DX43">
        <v>0</v>
      </c>
    </row>
    <row r="44" spans="1:128" x14ac:dyDescent="0.35">
      <c r="A44" t="s">
        <v>161</v>
      </c>
      <c r="B44" s="1">
        <v>4</v>
      </c>
      <c r="C44" t="s">
        <v>141</v>
      </c>
      <c r="D44">
        <v>8</v>
      </c>
      <c r="E44" s="1" t="s">
        <v>76</v>
      </c>
      <c r="F44" s="1" t="str">
        <f t="shared" si="0"/>
        <v>B</v>
      </c>
      <c r="G44" s="1" t="s">
        <v>144</v>
      </c>
      <c r="H44" s="6">
        <v>45512</v>
      </c>
      <c r="I44" s="6"/>
      <c r="J44">
        <v>6180</v>
      </c>
      <c r="K44">
        <f>VLOOKUP(C44,[2]TOC_240828_Sophi!$C:$I,7,FALSE)</f>
        <v>0.62809999999999999</v>
      </c>
      <c r="L44">
        <f t="shared" si="8"/>
        <v>0.62809999999999999</v>
      </c>
      <c r="M44" s="16" t="str">
        <f t="shared" si="1"/>
        <v>F6_S8_4_BDOC_NM_B</v>
      </c>
      <c r="N44">
        <f>VLOOKUP(M44,[2]TOC_240828_Sophi!$C:$I,7,FALSE)</f>
        <v>0.1661</v>
      </c>
      <c r="O44">
        <f t="shared" si="9"/>
        <v>0.1661</v>
      </c>
      <c r="P44">
        <f>L44-O44</f>
        <v>0.46199999999999997</v>
      </c>
      <c r="Q44">
        <f>100-((1-(P44/L44))*100)</f>
        <v>73.555166374781081</v>
      </c>
      <c r="R44" s="6">
        <f>VLOOKUP(C44,[2]TOC_240828_Sophi!$C:$N,12,FALSE)</f>
        <v>45547</v>
      </c>
      <c r="S44" s="6">
        <f>VLOOKUP(M44,[2]TOC_240828_Sophi!$C:$N,12,FALSE)</f>
        <v>45547</v>
      </c>
      <c r="BD44" s="21" t="str">
        <f t="shared" si="2"/>
        <v>F6_S8_4_DOC_NM_B</v>
      </c>
      <c r="BE44">
        <f>VLOOKUP(BD44,[5]Fluo_bereinigt!$C:$S,2,FALSE)</f>
        <v>4.9694672244139504</v>
      </c>
      <c r="BF44">
        <f>VLOOKUP($BD44,[5]Fluo_bereinigt!$C:$S,3,FALSE)</f>
        <v>0.41267248421064601</v>
      </c>
      <c r="BG44">
        <f>VLOOKUP($BD44,[5]Fluo_bereinigt!$C:$S,4,FALSE)</f>
        <v>0.131652192373963</v>
      </c>
      <c r="BH44">
        <f>VLOOKUP($BD44,[5]Fluo_bereinigt!$C:$S,5,FALSE)</f>
        <v>3.7739709015010298E-3</v>
      </c>
      <c r="BI44">
        <f>VLOOKUP($BD44,[5]Fluo_bereinigt!$C:$S,6,FALSE)</f>
        <v>6.4699236682386599E-2</v>
      </c>
      <c r="BJ44">
        <f>VLOOKUP($BD44,[5]Fluo_bereinigt!$C:$S,7,FALSE)</f>
        <v>6.4210049067810401E-2</v>
      </c>
      <c r="BK44">
        <f>VLOOKUP($BD44,[5]Fluo_bereinigt!$C:$S,8,FALSE)</f>
        <v>4.4537944742286202</v>
      </c>
      <c r="BL44">
        <f>VLOOKUP($BD44,[5]Fluo_bereinigt!$C:$S,9,FALSE)</f>
        <v>1.5305191612057999E-15</v>
      </c>
      <c r="BM44">
        <f>VLOOKUP($BD44,[5]Fluo_bereinigt!$C:$S,10,FALSE)</f>
        <v>85.228542513536695</v>
      </c>
      <c r="BN44">
        <f>VLOOKUP($BD44,[5]Fluo_bereinigt!$C:$S,11,FALSE)</f>
        <v>49.699654528638597</v>
      </c>
      <c r="BO44">
        <f>VLOOKUP($BD44,[5]Fluo_bereinigt!$C:$S,12,FALSE)</f>
        <v>3.89405149452501</v>
      </c>
      <c r="BP44">
        <f>VLOOKUP($BD44,[5]Fluo_bereinigt!$C:$S,13,FALSE)</f>
        <v>32.260273972602803</v>
      </c>
      <c r="BQ44">
        <f>VLOOKUP($BD44,[5]Fluo_bereinigt!$C:$S,14,FALSE)</f>
        <v>1.38603933676685E-2</v>
      </c>
      <c r="BR44">
        <f>VLOOKUP($BD44,[5]Fluo_bereinigt!$C:$S,15,FALSE)</f>
        <v>1.06936693133684E-2</v>
      </c>
      <c r="BS44">
        <f>VLOOKUP($BD44,[5]Fluo_bereinigt!$C:$S,16,FALSE)</f>
        <v>1.3112756933204E-2</v>
      </c>
      <c r="BT44">
        <f>VLOOKUP($BD44,[5]Fluo_bereinigt!$C:$S,17,FALSE)</f>
        <v>1.2961307257127599</v>
      </c>
      <c r="BU44" s="20" t="str">
        <f t="shared" si="3"/>
        <v>F6_S8_4_BDOC_NM_B</v>
      </c>
      <c r="BV44">
        <f>VLOOKUP(BU44,[5]Fluo_bereinigt!$C:$S,2,FALSE)</f>
        <v>3.64876048427183</v>
      </c>
      <c r="BW44">
        <f>VLOOKUP($BU44,[5]Fluo_bereinigt!$C:$S,3,FALSE)</f>
        <v>0.79584041923681104</v>
      </c>
      <c r="BX44">
        <f>VLOOKUP($BU44,[5]Fluo_bereinigt!$C:$S,4,FALSE)</f>
        <v>0.26081267319585799</v>
      </c>
      <c r="BY44">
        <f>VLOOKUP($BU44,[5]Fluo_bereinigt!$C:$S,5,FALSE)</f>
        <v>6.8041026415414804E-2</v>
      </c>
      <c r="BZ44">
        <f>VLOOKUP($BU44,[5]Fluo_bereinigt!$C:$S,6,FALSE)</f>
        <v>0.122685974738431</v>
      </c>
      <c r="CA44">
        <f>VLOOKUP($BU44,[5]Fluo_bereinigt!$C:$S,7,FALSE)</f>
        <v>0.115349651320182</v>
      </c>
      <c r="CB44">
        <f>VLOOKUP($BU44,[5]Fluo_bereinigt!$C:$S,8,FALSE)</f>
        <v>2.09445574771342</v>
      </c>
      <c r="CC44">
        <f>VLOOKUP($BU44,[5]Fluo_bereinigt!$C:$S,9,FALSE)</f>
        <v>8.6548375743676909E-3</v>
      </c>
      <c r="CD44">
        <f>VLOOKUP($BU44,[5]Fluo_bereinigt!$C:$S,10,FALSE)</f>
        <v>128.11364163600501</v>
      </c>
      <c r="CE44">
        <f>VLOOKUP($BU44,[5]Fluo_bereinigt!$C:$S,11,FALSE)</f>
        <v>76.374554596428695</v>
      </c>
      <c r="CF44">
        <f>VLOOKUP($BU44,[5]Fluo_bereinigt!$C:$S,12,FALSE)</f>
        <v>3.6483229317182602</v>
      </c>
      <c r="CG44">
        <f>VLOOKUP($BU44,[5]Fluo_bereinigt!$C:$S,13,FALSE)</f>
        <v>23.924302788844599</v>
      </c>
      <c r="CH44">
        <f>VLOOKUP($BU44,[5]Fluo_bereinigt!$C:$S,14,FALSE)</f>
        <v>1.3133979575558201E-2</v>
      </c>
      <c r="CI44">
        <f>VLOOKUP($BU44,[5]Fluo_bereinigt!$C:$S,15,FALSE)</f>
        <v>1.01178456078983E-2</v>
      </c>
      <c r="CJ44">
        <f>VLOOKUP($BU44,[5]Fluo_bereinigt!$C:$S,16,FALSE)</f>
        <v>1.22786290932152E-2</v>
      </c>
      <c r="CK44">
        <f>VLOOKUP($BU44,[5]Fluo_bereinigt!$C:$S,17,FALSE)</f>
        <v>1.29810041431205</v>
      </c>
      <c r="CL44" s="28" t="s">
        <v>141</v>
      </c>
      <c r="CM44">
        <f>VLOOKUP(CL44, [2]Tabelle1!$E:$M, 2, FALSE)</f>
        <v>1.20804557080778</v>
      </c>
      <c r="CN44">
        <f>VLOOKUP(CL44, [2]Tabelle1!$E:$M, 3, FALSE)</f>
        <v>0.774963044854734</v>
      </c>
      <c r="CO44">
        <f>VLOOKUP(CL44, [2]Tabelle1!$E:$M, 4, FALSE)</f>
        <v>0.92453473652315898</v>
      </c>
      <c r="CP44">
        <f>VLOOKUP(CL44, [2]Tabelle1!$E:$M, 5, FALSE)</f>
        <v>0.31774921913611898</v>
      </c>
      <c r="CQ44">
        <f>VLOOKUP(CL44, [2]Tabelle1!$E:$M, 6, FALSE)</f>
        <v>0</v>
      </c>
      <c r="CR44" s="63">
        <f>VLOOKUP(CL44, [2]Tabelle1!$E:$O, 7, FALSE)</f>
        <v>0.3745537944524201</v>
      </c>
      <c r="CS44" s="63">
        <f>VLOOKUP(CL44, [2]Tabelle1!$E:$O, 8, FALSE)</f>
        <v>0.24027682069696332</v>
      </c>
      <c r="CT44" s="63">
        <f>VLOOKUP(CL44, [2]Tabelle1!$E:$O, 9, FALSE)</f>
        <v>0.28665143272390492</v>
      </c>
      <c r="CU44" s="63">
        <f>VLOOKUP(CL44, [2]Tabelle1!$E:$O, 10, FALSE)</f>
        <v>9.8517952126711633E-2</v>
      </c>
      <c r="CV44" s="63">
        <f>VLOOKUP(CL44, [2]Tabelle1!$E:$O, 11, FALSE)</f>
        <v>0</v>
      </c>
      <c r="CW44" s="19" t="s">
        <v>316</v>
      </c>
      <c r="CX44">
        <f>VLOOKUP(CW44, [2]Tabelle1!$E:$M, 2, FALSE)</f>
        <v>1.9928799141225899</v>
      </c>
      <c r="CY44">
        <f>VLOOKUP(CW44, [2]Tabelle1!$E:$M, 3, FALSE)</f>
        <v>1.3161072060904699</v>
      </c>
      <c r="CZ44">
        <f>VLOOKUP(CW44, [2]Tabelle1!$E:$M, 4, FALSE)</f>
        <v>1.8035542123030399</v>
      </c>
      <c r="DA44">
        <f>VLOOKUP(CW44, [2]Tabelle1!$E:$M, 5, FALSE)</f>
        <v>0.53916586423741297</v>
      </c>
      <c r="DB44">
        <f>VLOOKUP(CW44, [2]Tabelle1!$E:$M, 6, FALSE)</f>
        <v>0</v>
      </c>
      <c r="DC44" s="149">
        <f>VLOOKUP(CW44, [2]Tabelle1!$E:$O, 7, FALSE)</f>
        <v>0.35261556282805162</v>
      </c>
      <c r="DD44" s="149">
        <f>VLOOKUP(CW44, [2]Tabelle1!$E:$O, 8, FALSE)</f>
        <v>0.23286896512375518</v>
      </c>
      <c r="DE44" s="149">
        <f>VLOOKUP(CW44, [2]Tabelle1!$E:$O, 9, FALSE)</f>
        <v>0.3191167110247764</v>
      </c>
      <c r="DF44" s="149">
        <f>VLOOKUP(CW44, [2]Tabelle1!$E:$O, 10, FALSE)</f>
        <v>9.5398761023416753E-2</v>
      </c>
      <c r="DG44" s="149">
        <f>VLOOKUP(CW44, [2]Tabelle1!$E:$O, 11, FALSE)</f>
        <v>0</v>
      </c>
      <c r="DH44" s="17">
        <v>6499</v>
      </c>
      <c r="DI44">
        <v>2024</v>
      </c>
      <c r="DJ44">
        <v>8</v>
      </c>
      <c r="DK44">
        <v>9</v>
      </c>
      <c r="DL44">
        <v>16</v>
      </c>
      <c r="DM44">
        <v>8.8999996185302734</v>
      </c>
      <c r="DN44">
        <v>13.60000038146973</v>
      </c>
      <c r="DO44">
        <v>8.6999998092651367</v>
      </c>
      <c r="DP44">
        <v>7.5</v>
      </c>
      <c r="DQ44">
        <v>91</v>
      </c>
      <c r="DR44">
        <v>65</v>
      </c>
      <c r="DS44" t="s">
        <v>79</v>
      </c>
      <c r="DT44">
        <v>3.5999999046325679</v>
      </c>
      <c r="DU44">
        <v>4.9000000953674316</v>
      </c>
      <c r="DV44">
        <v>7</v>
      </c>
      <c r="DW44">
        <v>990.5</v>
      </c>
      <c r="DX44">
        <v>1.799999952316284</v>
      </c>
    </row>
    <row r="45" spans="1:128" x14ac:dyDescent="0.35">
      <c r="A45" t="s">
        <v>161</v>
      </c>
      <c r="B45" s="1">
        <v>4</v>
      </c>
      <c r="C45" t="s">
        <v>141</v>
      </c>
      <c r="D45">
        <v>8</v>
      </c>
      <c r="E45" s="1" t="s">
        <v>76</v>
      </c>
      <c r="F45" s="1" t="str">
        <f t="shared" si="0"/>
        <v>B</v>
      </c>
      <c r="G45" s="1" t="s">
        <v>144</v>
      </c>
      <c r="H45" s="6">
        <v>45512</v>
      </c>
      <c r="I45" s="6"/>
      <c r="J45">
        <v>6180</v>
      </c>
      <c r="K45">
        <f>VLOOKUP(C45,[2]TOC_240828_Sophi!$C:$I,7,FALSE)</f>
        <v>0.62809999999999999</v>
      </c>
      <c r="M45" s="16" t="str">
        <f t="shared" si="1"/>
        <v>F6_S8_4_BDOC_NM_B</v>
      </c>
      <c r="N45">
        <f>VLOOKUP(M45,[2]TOC_240828_Sophi!$C:$I,7,FALSE)</f>
        <v>0.1661</v>
      </c>
      <c r="R45" s="6">
        <f>VLOOKUP(C45,[2]TOC_240828_Sophi!$C:$N,12,FALSE)</f>
        <v>45547</v>
      </c>
      <c r="S45" s="6">
        <f>VLOOKUP(M45,[2]TOC_240828_Sophi!$C:$N,12,FALSE)</f>
        <v>45547</v>
      </c>
      <c r="BD45" s="35" t="str">
        <f t="shared" si="2"/>
        <v>F6_S8_4_DOC_NM_B</v>
      </c>
      <c r="BE45">
        <f>VLOOKUP(BD45,[5]Fluo_bereinigt!$C:$S,2,FALSE)</f>
        <v>4.9694672244139504</v>
      </c>
      <c r="BF45">
        <f>VLOOKUP($BD45,[5]Fluo_bereinigt!$C:$S,3,FALSE)</f>
        <v>0.41267248421064601</v>
      </c>
      <c r="BG45">
        <f>VLOOKUP($BD45,[5]Fluo_bereinigt!$C:$S,4,FALSE)</f>
        <v>0.131652192373963</v>
      </c>
      <c r="BH45">
        <f>VLOOKUP($BD45,[5]Fluo_bereinigt!$C:$S,5,FALSE)</f>
        <v>3.7739709015010298E-3</v>
      </c>
      <c r="BI45">
        <f>VLOOKUP($BD45,[5]Fluo_bereinigt!$C:$S,6,FALSE)</f>
        <v>6.4699236682386599E-2</v>
      </c>
      <c r="BJ45">
        <f>VLOOKUP($BD45,[5]Fluo_bereinigt!$C:$S,7,FALSE)</f>
        <v>6.4210049067810401E-2</v>
      </c>
      <c r="BK45">
        <f>VLOOKUP($BD45,[5]Fluo_bereinigt!$C:$S,8,FALSE)</f>
        <v>4.4537944742286202</v>
      </c>
      <c r="BL45">
        <f>VLOOKUP($BD45,[5]Fluo_bereinigt!$C:$S,9,FALSE)</f>
        <v>1.5305191612057999E-15</v>
      </c>
      <c r="BM45">
        <f>VLOOKUP($BD45,[5]Fluo_bereinigt!$C:$S,10,FALSE)</f>
        <v>85.228542513536695</v>
      </c>
      <c r="BN45">
        <f>VLOOKUP($BD45,[5]Fluo_bereinigt!$C:$S,11,FALSE)</f>
        <v>49.699654528638597</v>
      </c>
      <c r="BO45">
        <f>VLOOKUP($BD45,[5]Fluo_bereinigt!$C:$S,12,FALSE)</f>
        <v>3.89405149452501</v>
      </c>
      <c r="BP45">
        <f>VLOOKUP($BD45,[5]Fluo_bereinigt!$C:$S,13,FALSE)</f>
        <v>32.260273972602803</v>
      </c>
      <c r="BQ45">
        <f>VLOOKUP($BD45,[5]Fluo_bereinigt!$C:$S,14,FALSE)</f>
        <v>1.38603933676685E-2</v>
      </c>
      <c r="BR45">
        <f>VLOOKUP($BD45,[5]Fluo_bereinigt!$C:$S,15,FALSE)</f>
        <v>1.06936693133684E-2</v>
      </c>
      <c r="BS45">
        <f>VLOOKUP($BD45,[5]Fluo_bereinigt!$C:$S,16,FALSE)</f>
        <v>1.3112756933204E-2</v>
      </c>
      <c r="BT45">
        <f>VLOOKUP($BD45,[5]Fluo_bereinigt!$C:$S,17,FALSE)</f>
        <v>1.2961307257127599</v>
      </c>
      <c r="BU45" s="20" t="str">
        <f t="shared" si="3"/>
        <v>F6_S8_4_BDOC_NM_B</v>
      </c>
      <c r="BV45">
        <f>VLOOKUP(BU45,[5]Fluo_bereinigt!$C:$S,2,FALSE)</f>
        <v>3.64876048427183</v>
      </c>
      <c r="BW45">
        <f>VLOOKUP($BU45,[5]Fluo_bereinigt!$C:$S,3,FALSE)</f>
        <v>0.79584041923681104</v>
      </c>
      <c r="BX45">
        <f>VLOOKUP($BU45,[5]Fluo_bereinigt!$C:$S,4,FALSE)</f>
        <v>0.26081267319585799</v>
      </c>
      <c r="BY45">
        <f>VLOOKUP($BU45,[5]Fluo_bereinigt!$C:$S,5,FALSE)</f>
        <v>6.8041026415414804E-2</v>
      </c>
      <c r="BZ45">
        <f>VLOOKUP($BU45,[5]Fluo_bereinigt!$C:$S,6,FALSE)</f>
        <v>0.122685974738431</v>
      </c>
      <c r="CA45">
        <f>VLOOKUP($BU45,[5]Fluo_bereinigt!$C:$S,7,FALSE)</f>
        <v>0.115349651320182</v>
      </c>
      <c r="CB45">
        <f>VLOOKUP($BU45,[5]Fluo_bereinigt!$C:$S,8,FALSE)</f>
        <v>2.09445574771342</v>
      </c>
      <c r="CC45">
        <f>VLOOKUP($BU45,[5]Fluo_bereinigt!$C:$S,9,FALSE)</f>
        <v>8.6548375743676909E-3</v>
      </c>
      <c r="CD45">
        <f>VLOOKUP($BU45,[5]Fluo_bereinigt!$C:$S,10,FALSE)</f>
        <v>128.11364163600501</v>
      </c>
      <c r="CE45">
        <f>VLOOKUP($BU45,[5]Fluo_bereinigt!$C:$S,11,FALSE)</f>
        <v>76.374554596428695</v>
      </c>
      <c r="CF45">
        <f>VLOOKUP($BU45,[5]Fluo_bereinigt!$C:$S,12,FALSE)</f>
        <v>3.6483229317182602</v>
      </c>
      <c r="CG45">
        <f>VLOOKUP($BU45,[5]Fluo_bereinigt!$C:$S,13,FALSE)</f>
        <v>23.924302788844599</v>
      </c>
      <c r="CH45">
        <f>VLOOKUP($BU45,[5]Fluo_bereinigt!$C:$S,14,FALSE)</f>
        <v>1.3133979575558201E-2</v>
      </c>
      <c r="CI45">
        <f>VLOOKUP($BU45,[5]Fluo_bereinigt!$C:$S,15,FALSE)</f>
        <v>1.01178456078983E-2</v>
      </c>
      <c r="CJ45">
        <f>VLOOKUP($BU45,[5]Fluo_bereinigt!$C:$S,16,FALSE)</f>
        <v>1.22786290932152E-2</v>
      </c>
      <c r="CK45">
        <f>VLOOKUP($BU45,[5]Fluo_bereinigt!$C:$S,17,FALSE)</f>
        <v>1.29810041431205</v>
      </c>
      <c r="CL45" s="28" t="s">
        <v>141</v>
      </c>
      <c r="CM45">
        <f>VLOOKUP(CL45, [2]Tabelle1!$E:$M, 2, FALSE)</f>
        <v>1.20804557080778</v>
      </c>
      <c r="CN45">
        <f>VLOOKUP(CL45, [2]Tabelle1!$E:$M, 3, FALSE)</f>
        <v>0.774963044854734</v>
      </c>
      <c r="CO45">
        <f>VLOOKUP(CL45, [2]Tabelle1!$E:$M, 4, FALSE)</f>
        <v>0.92453473652315898</v>
      </c>
      <c r="CP45">
        <f>VLOOKUP(CL45, [2]Tabelle1!$E:$M, 5, FALSE)</f>
        <v>0.31774921913611898</v>
      </c>
      <c r="CQ45">
        <f>VLOOKUP(CL45, [2]Tabelle1!$E:$M, 6, FALSE)</f>
        <v>0</v>
      </c>
      <c r="CR45" s="63">
        <f>VLOOKUP(CL45, [2]Tabelle1!$E:$O, 7, FALSE)</f>
        <v>0.3745537944524201</v>
      </c>
      <c r="CS45" s="63">
        <f>VLOOKUP(CL45, [2]Tabelle1!$E:$O, 8, FALSE)</f>
        <v>0.24027682069696332</v>
      </c>
      <c r="CT45" s="63">
        <f>VLOOKUP(CL45, [2]Tabelle1!$E:$O, 9, FALSE)</f>
        <v>0.28665143272390492</v>
      </c>
      <c r="CU45" s="63">
        <f>VLOOKUP(CL45, [2]Tabelle1!$E:$O, 10, FALSE)</f>
        <v>9.8517952126711633E-2</v>
      </c>
      <c r="CV45" s="63">
        <f>VLOOKUP(CL45, [2]Tabelle1!$E:$O, 11, FALSE)</f>
        <v>0</v>
      </c>
      <c r="CW45" s="19" t="s">
        <v>316</v>
      </c>
      <c r="CX45">
        <f>VLOOKUP(CW45, [2]Tabelle1!$E:$M, 2, FALSE)</f>
        <v>1.9928799141225899</v>
      </c>
      <c r="CY45">
        <f>VLOOKUP(CW45, [2]Tabelle1!$E:$M, 3, FALSE)</f>
        <v>1.3161072060904699</v>
      </c>
      <c r="CZ45">
        <f>VLOOKUP(CW45, [2]Tabelle1!$E:$M, 4, FALSE)</f>
        <v>1.8035542123030399</v>
      </c>
      <c r="DA45">
        <f>VLOOKUP(CW45, [2]Tabelle1!$E:$M, 5, FALSE)</f>
        <v>0.53916586423741297</v>
      </c>
      <c r="DB45">
        <f>VLOOKUP(CW45, [2]Tabelle1!$E:$M, 6, FALSE)</f>
        <v>0</v>
      </c>
      <c r="DC45" s="149">
        <f>VLOOKUP(CW45, [2]Tabelle1!$E:$O, 7, FALSE)</f>
        <v>0.35261556282805162</v>
      </c>
      <c r="DD45" s="149">
        <f>VLOOKUP(CW45, [2]Tabelle1!$E:$O, 8, FALSE)</f>
        <v>0.23286896512375518</v>
      </c>
      <c r="DE45" s="149">
        <f>VLOOKUP(CW45, [2]Tabelle1!$E:$O, 9, FALSE)</f>
        <v>0.3191167110247764</v>
      </c>
      <c r="DF45" s="149">
        <f>VLOOKUP(CW45, [2]Tabelle1!$E:$O, 10, FALSE)</f>
        <v>9.5398761023416753E-2</v>
      </c>
      <c r="DG45" s="149">
        <f>VLOOKUP(CW45, [2]Tabelle1!$E:$O, 11, FALSE)</f>
        <v>0</v>
      </c>
      <c r="DH45" s="17">
        <v>6499</v>
      </c>
      <c r="DI45">
        <v>2024</v>
      </c>
      <c r="DJ45">
        <v>8</v>
      </c>
      <c r="DK45">
        <v>9</v>
      </c>
      <c r="DL45">
        <v>16</v>
      </c>
      <c r="DM45">
        <v>8.8999996185302734</v>
      </c>
      <c r="DN45">
        <v>13.60000038146973</v>
      </c>
      <c r="DO45">
        <v>8.6999998092651367</v>
      </c>
      <c r="DP45">
        <v>7.5</v>
      </c>
      <c r="DQ45">
        <v>91</v>
      </c>
      <c r="DR45">
        <v>65</v>
      </c>
      <c r="DS45" t="s">
        <v>79</v>
      </c>
      <c r="DT45">
        <v>3.5999999046325679</v>
      </c>
      <c r="DU45">
        <v>4.9000000953674316</v>
      </c>
      <c r="DV45">
        <v>7</v>
      </c>
      <c r="DW45">
        <v>990.5</v>
      </c>
      <c r="DX45">
        <v>1.799999952316284</v>
      </c>
    </row>
    <row r="46" spans="1:128" x14ac:dyDescent="0.35">
      <c r="A46" t="s">
        <v>161</v>
      </c>
      <c r="B46" s="1">
        <v>5</v>
      </c>
      <c r="C46" t="s">
        <v>127</v>
      </c>
      <c r="D46">
        <v>1</v>
      </c>
      <c r="E46" s="1" t="s">
        <v>75</v>
      </c>
      <c r="F46" s="1" t="str">
        <f t="shared" si="0"/>
        <v>A</v>
      </c>
      <c r="G46" s="1" t="s">
        <v>145</v>
      </c>
      <c r="H46" s="6">
        <v>45513</v>
      </c>
      <c r="I46" s="6"/>
      <c r="J46">
        <v>2</v>
      </c>
      <c r="K46">
        <f>VLOOKUP(C46,[2]TOC_240828_Sophi!$C:$I,7,FALSE)</f>
        <v>0.27750000000000002</v>
      </c>
      <c r="L46">
        <f t="shared" si="8"/>
        <v>0.2324</v>
      </c>
      <c r="M46" s="16" t="str">
        <f t="shared" si="1"/>
        <v>F6_S1_5_BDOC_VM_A</v>
      </c>
      <c r="N46">
        <f>VLOOKUP(M46,[2]TOC_240828_Sophi!$C:$I,7,FALSE)</f>
        <v>9.4420000000000004E-2</v>
      </c>
      <c r="O46">
        <f t="shared" si="9"/>
        <v>0.10901</v>
      </c>
      <c r="P46">
        <f>L46-O46</f>
        <v>0.12339</v>
      </c>
      <c r="Q46">
        <f>100-((1-(P46/L46))*100)</f>
        <v>53.093803786574867</v>
      </c>
      <c r="R46" s="6">
        <f>VLOOKUP(C46,[2]TOC_240828_Sophi!$C:$N,12,FALSE)</f>
        <v>45547</v>
      </c>
      <c r="S46" s="6">
        <f>VLOOKUP(M46,[2]TOC_240828_Sophi!$C:$N,12,FALSE)</f>
        <v>45547</v>
      </c>
      <c r="BD46" s="21" t="str">
        <f t="shared" si="2"/>
        <v>F6_S1_5_DOC_VM_A</v>
      </c>
      <c r="BE46">
        <f>VLOOKUP(BD46,[5]Fluo_bereinigt!$C:$S,2,FALSE)</f>
        <v>7.3666749779961096</v>
      </c>
      <c r="BF46">
        <f>VLOOKUP($BD46,[5]Fluo_bereinigt!$C:$S,3,FALSE)</f>
        <v>0.37503881809482198</v>
      </c>
      <c r="BG46">
        <f>VLOOKUP($BD46,[5]Fluo_bereinigt!$C:$S,4,FALSE)</f>
        <v>0.23099426613597601</v>
      </c>
      <c r="BH46">
        <f>VLOOKUP($BD46,[5]Fluo_bereinigt!$C:$S,5,FALSE)</f>
        <v>5.1215287573427297E-2</v>
      </c>
      <c r="BI46">
        <f>VLOOKUP($BD46,[5]Fluo_bereinigt!$C:$S,6,FALSE)</f>
        <v>0.121018081170689</v>
      </c>
      <c r="BJ46">
        <f>VLOOKUP($BD46,[5]Fluo_bereinigt!$C:$S,7,FALSE)</f>
        <v>6.6056155073567893E-2</v>
      </c>
      <c r="BK46">
        <f>VLOOKUP($BD46,[5]Fluo_bereinigt!$C:$S,8,FALSE)</f>
        <v>2.3859121754131101</v>
      </c>
      <c r="BL46">
        <f>VLOOKUP($BD46,[5]Fluo_bereinigt!$C:$S,9,FALSE)</f>
        <v>0</v>
      </c>
      <c r="BM46">
        <f>VLOOKUP($BD46,[5]Fluo_bereinigt!$C:$S,10,FALSE)</f>
        <v>80.407367916444002</v>
      </c>
      <c r="BN46">
        <f>VLOOKUP($BD46,[5]Fluo_bereinigt!$C:$S,11,FALSE)</f>
        <v>48.263280018247102</v>
      </c>
      <c r="BO46">
        <f>VLOOKUP($BD46,[5]Fluo_bereinigt!$C:$S,12,FALSE)</f>
        <v>3.6866514716083598</v>
      </c>
      <c r="BP46">
        <f>VLOOKUP($BD46,[5]Fluo_bereinigt!$C:$S,13,FALSE)</f>
        <v>31.956896551724199</v>
      </c>
      <c r="BQ46">
        <f>VLOOKUP($BD46,[5]Fluo_bereinigt!$C:$S,14,FALSE)</f>
        <v>1.31359681570216E-2</v>
      </c>
      <c r="BR46">
        <f>VLOOKUP($BD46,[5]Fluo_bereinigt!$C:$S,15,FALSE)</f>
        <v>1.0580181733052901E-2</v>
      </c>
      <c r="BS46">
        <f>VLOOKUP($BD46,[5]Fluo_bereinigt!$C:$S,16,FALSE)</f>
        <v>1.24129583247382E-2</v>
      </c>
      <c r="BT46">
        <f>VLOOKUP($BD46,[5]Fluo_bereinigt!$C:$S,17,FALSE)</f>
        <v>1.2415635655845501</v>
      </c>
      <c r="BU46" s="20" t="str">
        <f t="shared" si="3"/>
        <v>F6_S1_5_BDOC_VM_A</v>
      </c>
      <c r="BV46">
        <f>VLOOKUP(BU46,[5]Fluo_bereinigt!$C:$S,2,FALSE)</f>
        <v>29.4452566376867</v>
      </c>
      <c r="BW46">
        <f>VLOOKUP($BU46,[5]Fluo_bereinigt!$C:$S,3,FALSE)</f>
        <v>0.16797828746592799</v>
      </c>
      <c r="BX46">
        <f>VLOOKUP($BU46,[5]Fluo_bereinigt!$C:$S,4,FALSE)</f>
        <v>5.8955491304175198E-2</v>
      </c>
      <c r="BY46">
        <f>VLOOKUP($BU46,[5]Fluo_bereinigt!$C:$S,5,FALSE)</f>
        <v>2.8189256484623103E-17</v>
      </c>
      <c r="BZ46">
        <f>VLOOKUP($BU46,[5]Fluo_bereinigt!$C:$S,6,FALSE)</f>
        <v>7.3673588588436104E-2</v>
      </c>
      <c r="CA46">
        <f>VLOOKUP($BU46,[5]Fluo_bereinigt!$C:$S,7,FALSE)</f>
        <v>3.7191560393015501E-2</v>
      </c>
      <c r="CB46">
        <f>VLOOKUP($BU46,[5]Fluo_bereinigt!$C:$S,8,FALSE)</f>
        <v>0</v>
      </c>
      <c r="CC46">
        <f>VLOOKUP($BU46,[5]Fluo_bereinigt!$C:$S,9,FALSE)</f>
        <v>0</v>
      </c>
      <c r="CD46">
        <f>VLOOKUP($BU46,[5]Fluo_bereinigt!$C:$S,10,FALSE)</f>
        <v>47.594433872186897</v>
      </c>
      <c r="CE46">
        <f>VLOOKUP($BU46,[5]Fluo_bereinigt!$C:$S,11,FALSE)</f>
        <v>28.621132705916001</v>
      </c>
      <c r="CF46">
        <f>VLOOKUP($BU46,[5]Fluo_bereinigt!$C:$S,12,FALSE)</f>
        <v>3.7234042553191502</v>
      </c>
      <c r="CG46">
        <f>VLOOKUP($BU46,[5]Fluo_bereinigt!$C:$S,13,FALSE)</f>
        <v>-51.999999999999901</v>
      </c>
      <c r="CH46">
        <f>VLOOKUP($BU46,[5]Fluo_bereinigt!$C:$S,14,FALSE)</f>
        <v>1.28983311258699E-2</v>
      </c>
      <c r="CI46">
        <f>VLOOKUP($BU46,[5]Fluo_bereinigt!$C:$S,15,FALSE)</f>
        <v>1.0581870206663501E-2</v>
      </c>
      <c r="CJ46">
        <f>VLOOKUP($BU46,[5]Fluo_bereinigt!$C:$S,16,FALSE)</f>
        <v>1.2515301526332999E-2</v>
      </c>
      <c r="CK46">
        <f>VLOOKUP($BU46,[5]Fluo_bereinigt!$C:$S,17,FALSE)</f>
        <v>1.21890846078869</v>
      </c>
      <c r="CL46" s="28" t="s">
        <v>127</v>
      </c>
      <c r="CM46">
        <f>VLOOKUP(CL46, [2]Tabelle1!$E:$M, 2, FALSE)</f>
        <v>0.95668345813294298</v>
      </c>
      <c r="CN46">
        <f>VLOOKUP(CL46, [2]Tabelle1!$E:$M, 3, FALSE)</f>
        <v>0.68670538101760403</v>
      </c>
      <c r="CO46">
        <f>VLOOKUP(CL46, [2]Tabelle1!$E:$M, 4, FALSE)</f>
        <v>0.70868832488724798</v>
      </c>
      <c r="CP46">
        <f>VLOOKUP(CL46, [2]Tabelle1!$E:$M, 5, FALSE)</f>
        <v>0.26314131662969398</v>
      </c>
      <c r="CQ46">
        <f>VLOOKUP(CL46, [2]Tabelle1!$E:$M, 6, FALSE)</f>
        <v>0.21219645547878599</v>
      </c>
      <c r="CR46" s="63">
        <f>VLOOKUP(CL46, [2]Tabelle1!$E:$O, 7, FALSE)</f>
        <v>0.33835976669094364</v>
      </c>
      <c r="CS46" s="63">
        <f>VLOOKUP(CL46, [2]Tabelle1!$E:$O, 8, FALSE)</f>
        <v>0.24287393132101556</v>
      </c>
      <c r="CT46" s="63">
        <f>VLOOKUP(CL46, [2]Tabelle1!$E:$O, 9, FALSE)</f>
        <v>0.25064885801769854</v>
      </c>
      <c r="CU46" s="63">
        <f>VLOOKUP(CL46, [2]Tabelle1!$E:$O, 10, FALSE)</f>
        <v>9.3067810198510056E-2</v>
      </c>
      <c r="CV46" s="63">
        <f>VLOOKUP(CL46, [2]Tabelle1!$E:$O, 11, FALSE)</f>
        <v>7.5049633771832103E-2</v>
      </c>
      <c r="CW46" s="19" t="s">
        <v>317</v>
      </c>
      <c r="CX46">
        <f>VLOOKUP(CW46, [2]Tabelle1!$E:$M, 2, FALSE)</f>
        <v>0.57750808324468905</v>
      </c>
      <c r="CY46">
        <f>VLOOKUP(CW46, [2]Tabelle1!$E:$M, 3, FALSE)</f>
        <v>0.48044265287078503</v>
      </c>
      <c r="CZ46">
        <f>VLOOKUP(CW46, [2]Tabelle1!$E:$M, 4, FALSE)</f>
        <v>0.30390752379645403</v>
      </c>
      <c r="DA46">
        <f>VLOOKUP(CW46, [2]Tabelle1!$E:$M, 5, FALSE)</f>
        <v>0.16832184967492</v>
      </c>
      <c r="DB46">
        <f>VLOOKUP(CW46, [2]Tabelle1!$E:$M, 6, FALSE)</f>
        <v>0.16886848361353099</v>
      </c>
      <c r="DC46" s="149">
        <f>VLOOKUP(CW46, [2]Tabelle1!$E:$O, 7, FALSE)</f>
        <v>0.33990086308060052</v>
      </c>
      <c r="DD46" s="149">
        <f>VLOOKUP(CW46, [2]Tabelle1!$E:$O, 8, FALSE)</f>
        <v>0.28277157863143204</v>
      </c>
      <c r="DE46" s="149">
        <f>VLOOKUP(CW46, [2]Tabelle1!$E:$O, 9, FALSE)</f>
        <v>0.17886923600225269</v>
      </c>
      <c r="DF46" s="149">
        <f>VLOOKUP(CW46, [2]Tabelle1!$E:$O, 10, FALSE)</f>
        <v>9.9068296426922012E-2</v>
      </c>
      <c r="DG46" s="149">
        <f>VLOOKUP(CW46, [2]Tabelle1!$E:$O, 11, FALSE)</f>
        <v>9.9390025858792669E-2</v>
      </c>
      <c r="DH46" s="17">
        <v>6499</v>
      </c>
      <c r="DI46">
        <v>2024</v>
      </c>
      <c r="DJ46">
        <v>8</v>
      </c>
      <c r="DK46">
        <v>9</v>
      </c>
      <c r="DL46">
        <v>9</v>
      </c>
      <c r="DM46">
        <v>10</v>
      </c>
      <c r="DN46">
        <v>10.19999980926514</v>
      </c>
      <c r="DO46">
        <v>7.9000000953674316</v>
      </c>
      <c r="DP46">
        <v>7.0999999046325684</v>
      </c>
      <c r="DQ46">
        <v>82</v>
      </c>
      <c r="DR46">
        <v>99</v>
      </c>
      <c r="DS46" t="s">
        <v>80</v>
      </c>
      <c r="DT46">
        <v>1.3999999761581421</v>
      </c>
      <c r="DU46">
        <v>1.3999999761581421</v>
      </c>
      <c r="DV46">
        <v>2.2000000476837158</v>
      </c>
      <c r="DW46">
        <v>990.20001220703125</v>
      </c>
      <c r="DX46">
        <v>0</v>
      </c>
    </row>
    <row r="47" spans="1:128" x14ac:dyDescent="0.35">
      <c r="A47" t="s">
        <v>161</v>
      </c>
      <c r="B47" s="1">
        <v>5</v>
      </c>
      <c r="C47" t="s">
        <v>128</v>
      </c>
      <c r="D47">
        <v>1</v>
      </c>
      <c r="E47" s="1" t="s">
        <v>75</v>
      </c>
      <c r="F47" s="1" t="str">
        <f t="shared" si="0"/>
        <v>B</v>
      </c>
      <c r="G47" s="1" t="s">
        <v>145</v>
      </c>
      <c r="H47" s="6">
        <v>45513</v>
      </c>
      <c r="I47" s="6"/>
      <c r="J47">
        <v>2</v>
      </c>
      <c r="K47">
        <f>VLOOKUP(C47,[2]TOC_240828_Sophi!$C:$I,7,FALSE)</f>
        <v>0.18729999999999999</v>
      </c>
      <c r="M47" s="16" t="str">
        <f t="shared" si="1"/>
        <v>F6_S1_5_BDOC_VM_B</v>
      </c>
      <c r="N47">
        <f>VLOOKUP(M47,[2]TOC_240828_Sophi!$C:$I,7,FALSE)</f>
        <v>0.1236</v>
      </c>
      <c r="R47" s="6">
        <f>VLOOKUP(C47,[2]TOC_240828_Sophi!$C:$N,12,FALSE)</f>
        <v>45547</v>
      </c>
      <c r="S47" s="6">
        <f>VLOOKUP(M47,[2]TOC_240828_Sophi!$C:$N,12,FALSE)</f>
        <v>45547</v>
      </c>
      <c r="BD47" s="21" t="str">
        <f t="shared" si="2"/>
        <v>F6_S1_5_DOC_VM_B</v>
      </c>
      <c r="BE47">
        <f>VLOOKUP(BD47,[5]Fluo_bereinigt!$C:$S,2,FALSE)</f>
        <v>0</v>
      </c>
      <c r="BF47">
        <f>VLOOKUP($BD47,[5]Fluo_bereinigt!$C:$S,3,FALSE)</f>
        <v>0.302037179662769</v>
      </c>
      <c r="BG47">
        <f>VLOOKUP($BD47,[5]Fluo_bereinigt!$C:$S,4,FALSE)</f>
        <v>0.22282721674400799</v>
      </c>
      <c r="BH47">
        <f>VLOOKUP($BD47,[5]Fluo_bereinigt!$C:$S,5,FALSE)</f>
        <v>2.3637087323663802E-2</v>
      </c>
      <c r="BI47">
        <f>VLOOKUP($BD47,[5]Fluo_bereinigt!$C:$S,6,FALSE)</f>
        <v>9.4260014545227505E-2</v>
      </c>
      <c r="BJ47">
        <f>VLOOKUP($BD47,[5]Fluo_bereinigt!$C:$S,7,FALSE)</f>
        <v>3.6574699491396197E-2</v>
      </c>
      <c r="BK47">
        <f>VLOOKUP($BD47,[5]Fluo_bereinigt!$C:$S,8,FALSE)</f>
        <v>2.0977122686593699</v>
      </c>
      <c r="BL47">
        <f>VLOOKUP($BD47,[5]Fluo_bereinigt!$C:$S,9,FALSE)</f>
        <v>4.019198294503E-2</v>
      </c>
      <c r="BM47">
        <f>VLOOKUP($BD47,[5]Fluo_bereinigt!$C:$S,10,FALSE)</f>
        <v>57.628222532181503</v>
      </c>
      <c r="BN47">
        <f>VLOOKUP($BD47,[5]Fluo_bereinigt!$C:$S,11,FALSE)</f>
        <v>33.911596074342803</v>
      </c>
      <c r="BO47">
        <f>VLOOKUP($BD47,[5]Fluo_bereinigt!$C:$S,12,FALSE)</f>
        <v>3.8789090909090902</v>
      </c>
      <c r="BP47">
        <f>VLOOKUP($BD47,[5]Fluo_bereinigt!$C:$S,13,FALSE)</f>
        <v>-187.99999999999901</v>
      </c>
      <c r="BQ47">
        <f>VLOOKUP($BD47,[5]Fluo_bereinigt!$C:$S,14,FALSE)</f>
        <v>1.3714508292662899E-2</v>
      </c>
      <c r="BR47">
        <f>VLOOKUP($BD47,[5]Fluo_bereinigt!$C:$S,15,FALSE)</f>
        <v>1.0813558487898001E-2</v>
      </c>
      <c r="BS47">
        <f>VLOOKUP($BD47,[5]Fluo_bereinigt!$C:$S,16,FALSE)</f>
        <v>1.30393355692483E-2</v>
      </c>
      <c r="BT47">
        <f>VLOOKUP($BD47,[5]Fluo_bereinigt!$C:$S,17,FALSE)</f>
        <v>1.2682696734855099</v>
      </c>
      <c r="BU47" s="20" t="str">
        <f t="shared" si="3"/>
        <v>F6_S1_5_BDOC_VM_B</v>
      </c>
      <c r="BV47">
        <f>VLOOKUP(BU47,[5]Fluo_bereinigt!$C:$S,2,FALSE)</f>
        <v>110.673014712015</v>
      </c>
      <c r="BW47">
        <f>VLOOKUP($BU47,[5]Fluo_bereinigt!$C:$S,3,FALSE)</f>
        <v>0.10226589853526501</v>
      </c>
      <c r="BX47">
        <f>VLOOKUP($BU47,[5]Fluo_bereinigt!$C:$S,4,FALSE)</f>
        <v>0.16536867721040199</v>
      </c>
      <c r="BY47">
        <f>VLOOKUP($BU47,[5]Fluo_bereinigt!$C:$S,5,FALSE)</f>
        <v>1.9515639104739099E-18</v>
      </c>
      <c r="BZ47">
        <f>VLOOKUP($BU47,[5]Fluo_bereinigt!$C:$S,6,FALSE)</f>
        <v>7.8291327299158595E-2</v>
      </c>
      <c r="CA47">
        <f>VLOOKUP($BU47,[5]Fluo_bereinigt!$C:$S,7,FALSE)</f>
        <v>1.7605255123129399E-2</v>
      </c>
      <c r="CB47">
        <f>VLOOKUP($BU47,[5]Fluo_bereinigt!$C:$S,8,FALSE)</f>
        <v>0</v>
      </c>
      <c r="CC47">
        <f>VLOOKUP($BU47,[5]Fluo_bereinigt!$C:$S,9,FALSE)</f>
        <v>0</v>
      </c>
      <c r="CD47">
        <f>VLOOKUP($BU47,[5]Fluo_bereinigt!$C:$S,10,FALSE)</f>
        <v>32.921484484355297</v>
      </c>
      <c r="CE47">
        <f>VLOOKUP($BU47,[5]Fluo_bereinigt!$C:$S,11,FALSE)</f>
        <v>19.013870522671301</v>
      </c>
      <c r="CF47">
        <f>VLOOKUP($BU47,[5]Fluo_bereinigt!$C:$S,12,FALSE)</f>
        <v>4.1866245536940401</v>
      </c>
      <c r="CG47">
        <f>VLOOKUP($BU47,[5]Fluo_bereinigt!$C:$S,13,FALSE)</f>
        <v>-21.3363636363637</v>
      </c>
      <c r="CH47">
        <f>VLOOKUP($BU47,[5]Fluo_bereinigt!$C:$S,14,FALSE)</f>
        <v>1.3954711087106299E-2</v>
      </c>
      <c r="CI47">
        <f>VLOOKUP($BU47,[5]Fluo_bereinigt!$C:$S,15,FALSE)</f>
        <v>1.1848871177137101E-2</v>
      </c>
      <c r="CJ47">
        <f>VLOOKUP($BU47,[5]Fluo_bereinigt!$C:$S,16,FALSE)</f>
        <v>1.38428440591838E-2</v>
      </c>
      <c r="CK47">
        <f>VLOOKUP($BU47,[5]Fluo_bereinigt!$C:$S,17,FALSE)</f>
        <v>1.17772493923577</v>
      </c>
      <c r="CL47" s="28" t="s">
        <v>128</v>
      </c>
      <c r="CM47">
        <f>VLOOKUP(CL47, [2]Tabelle1!$E:$M, 2, FALSE)</f>
        <v>0.59554044702794595</v>
      </c>
      <c r="CN47">
        <f>VLOOKUP(CL47, [2]Tabelle1!$E:$M, 3, FALSE)</f>
        <v>0.43553799843056501</v>
      </c>
      <c r="CO47">
        <f>VLOOKUP(CL47, [2]Tabelle1!$E:$M, 4, FALSE)</f>
        <v>0.49040715921003297</v>
      </c>
      <c r="CP47">
        <f>VLOOKUP(CL47, [2]Tabelle1!$E:$M, 5, FALSE)</f>
        <v>0.164598004964324</v>
      </c>
      <c r="CQ47">
        <f>VLOOKUP(CL47, [2]Tabelle1!$E:$M, 6, FALSE)</f>
        <v>0.31783325673803797</v>
      </c>
      <c r="CR47" s="63">
        <f>VLOOKUP(CL47, [2]Tabelle1!$E:$O, 7, FALSE)</f>
        <v>0.29718820028021914</v>
      </c>
      <c r="CS47" s="63">
        <f>VLOOKUP(CL47, [2]Tabelle1!$E:$O, 8, FALSE)</f>
        <v>0.21734334679228709</v>
      </c>
      <c r="CT47" s="63">
        <f>VLOOKUP(CL47, [2]Tabelle1!$E:$O, 9, FALSE)</f>
        <v>0.24472430340793552</v>
      </c>
      <c r="CU47" s="63">
        <f>VLOOKUP(CL47, [2]Tabelle1!$E:$O, 10, FALSE)</f>
        <v>8.2138140422167827E-2</v>
      </c>
      <c r="CV47" s="63">
        <f>VLOOKUP(CL47, [2]Tabelle1!$E:$O, 11, FALSE)</f>
        <v>0.15860600909739039</v>
      </c>
      <c r="CW47" s="19" t="s">
        <v>318</v>
      </c>
      <c r="CX47">
        <f>VLOOKUP(CW47, [2]Tabelle1!$E:$M, 2, FALSE)</f>
        <v>0.35795080386696199</v>
      </c>
      <c r="CY47">
        <f>VLOOKUP(CW47, [2]Tabelle1!$E:$M, 3, FALSE)</f>
        <v>0.31665159919890901</v>
      </c>
      <c r="CZ47">
        <f>VLOOKUP(CW47, [2]Tabelle1!$E:$M, 4, FALSE)</f>
        <v>9.82796775009981E-2</v>
      </c>
      <c r="DA47">
        <f>VLOOKUP(CW47, [2]Tabelle1!$E:$M, 5, FALSE)</f>
        <v>0.10050810942775799</v>
      </c>
      <c r="DB47">
        <f>VLOOKUP(CW47, [2]Tabelle1!$E:$M, 6, FALSE)</f>
        <v>0.310411271980498</v>
      </c>
      <c r="DC47" s="149">
        <f>VLOOKUP(CW47, [2]Tabelle1!$E:$O, 7, FALSE)</f>
        <v>0.30237401740468833</v>
      </c>
      <c r="DD47" s="149">
        <f>VLOOKUP(CW47, [2]Tabelle1!$E:$O, 8, FALSE)</f>
        <v>0.26748708239520885</v>
      </c>
      <c r="DE47" s="149">
        <f>VLOOKUP(CW47, [2]Tabelle1!$E:$O, 9, FALSE)</f>
        <v>8.302040558137376E-2</v>
      </c>
      <c r="DF47" s="149">
        <f>VLOOKUP(CW47, [2]Tabelle1!$E:$O, 10, FALSE)</f>
        <v>8.4902842796007585E-2</v>
      </c>
      <c r="DG47" s="149">
        <f>VLOOKUP(CW47, [2]Tabelle1!$E:$O, 11, FALSE)</f>
        <v>0.26221565182272144</v>
      </c>
      <c r="DH47" s="17">
        <v>6499</v>
      </c>
      <c r="DI47">
        <v>2024</v>
      </c>
      <c r="DJ47">
        <v>8</v>
      </c>
      <c r="DK47">
        <v>9</v>
      </c>
      <c r="DL47">
        <v>9</v>
      </c>
      <c r="DM47">
        <v>10</v>
      </c>
      <c r="DN47">
        <v>10.19999980926514</v>
      </c>
      <c r="DO47">
        <v>7.9000000953674316</v>
      </c>
      <c r="DP47">
        <v>7.0999999046325684</v>
      </c>
      <c r="DQ47">
        <v>82</v>
      </c>
      <c r="DR47">
        <v>99</v>
      </c>
      <c r="DS47" t="s">
        <v>80</v>
      </c>
      <c r="DT47">
        <v>1.3999999761581421</v>
      </c>
      <c r="DU47">
        <v>1.3999999761581421</v>
      </c>
      <c r="DV47">
        <v>2.2000000476837158</v>
      </c>
      <c r="DW47">
        <v>990.20001220703125</v>
      </c>
      <c r="DX47">
        <v>0</v>
      </c>
    </row>
    <row r="48" spans="1:128" x14ac:dyDescent="0.35">
      <c r="A48" t="s">
        <v>161</v>
      </c>
      <c r="B48" s="1">
        <v>5</v>
      </c>
      <c r="C48" t="s">
        <v>129</v>
      </c>
      <c r="D48">
        <v>2</v>
      </c>
      <c r="E48" s="1" t="s">
        <v>75</v>
      </c>
      <c r="F48" s="1" t="str">
        <f t="shared" si="0"/>
        <v>A</v>
      </c>
      <c r="G48" s="1" t="s">
        <v>145</v>
      </c>
      <c r="H48" s="6">
        <v>45513</v>
      </c>
      <c r="I48" s="6"/>
      <c r="J48">
        <v>40</v>
      </c>
      <c r="K48">
        <f>VLOOKUP(C48,[2]TOC_240828_Sophi!$C:$I,7,FALSE)</f>
        <v>0.42370000000000002</v>
      </c>
      <c r="L48">
        <f t="shared" si="8"/>
        <v>0.31069999999999998</v>
      </c>
      <c r="M48" s="16" t="str">
        <f t="shared" si="1"/>
        <v>F6_S2_5_BDOC_VM_A</v>
      </c>
      <c r="N48">
        <f>VLOOKUP(M48,[2]TOC_240828_Sophi!$C:$I,7,FALSE)</f>
        <v>0.1134</v>
      </c>
      <c r="O48">
        <f t="shared" si="9"/>
        <v>0.10652</v>
      </c>
      <c r="P48">
        <f>L48-O48</f>
        <v>0.20417999999999997</v>
      </c>
      <c r="Q48">
        <f>100-((1-(P48/L48))*100)</f>
        <v>65.7161248793048</v>
      </c>
      <c r="R48" s="6">
        <f>VLOOKUP(C48,[2]TOC_240828_Sophi!$C:$N,12,FALSE)</f>
        <v>45547</v>
      </c>
      <c r="S48" s="6">
        <f>VLOOKUP(M48,[2]TOC_240828_Sophi!$C:$N,12,FALSE)</f>
        <v>45547</v>
      </c>
      <c r="V48" s="11">
        <v>45513</v>
      </c>
      <c r="W48" s="12">
        <v>0.34722222222222221</v>
      </c>
      <c r="X48" s="13">
        <v>0</v>
      </c>
      <c r="Y48" s="13" t="s">
        <v>64</v>
      </c>
      <c r="Z48" s="13">
        <v>0.51</v>
      </c>
      <c r="AA48" s="13">
        <v>1.74</v>
      </c>
      <c r="AB48" s="13">
        <v>3.5853999999999999</v>
      </c>
      <c r="AC48">
        <f t="shared" si="4"/>
        <v>3.5853999999999999E-3</v>
      </c>
      <c r="AD48" s="13">
        <v>-0.37</v>
      </c>
      <c r="AE48" s="13">
        <v>-0.92</v>
      </c>
      <c r="AF48" s="13">
        <v>-0.98</v>
      </c>
      <c r="AG48" s="13">
        <v>6839.2</v>
      </c>
      <c r="AH48" s="13">
        <v>104.2</v>
      </c>
      <c r="AI48" s="13">
        <v>104.2</v>
      </c>
      <c r="AJ48" s="13">
        <v>14.78</v>
      </c>
      <c r="AK48" s="13">
        <v>355.1</v>
      </c>
      <c r="AL48" s="13">
        <v>-0.52800000000000002</v>
      </c>
      <c r="AM48" s="13">
        <v>3.64E-3</v>
      </c>
      <c r="AN48">
        <f t="shared" si="5"/>
        <v>3.6399999999999999E-6</v>
      </c>
      <c r="AO48" s="13">
        <v>6.8144</v>
      </c>
      <c r="AP48">
        <f t="shared" si="6"/>
        <v>6.8144E-3</v>
      </c>
      <c r="AQ48" s="13">
        <v>0.61</v>
      </c>
      <c r="AR48" s="13">
        <v>0.63</v>
      </c>
      <c r="AS48" s="13">
        <v>4.4290000000000003</v>
      </c>
      <c r="AT48">
        <f t="shared" si="7"/>
        <v>4.4290000000000006E-3</v>
      </c>
      <c r="AU48" s="13">
        <v>57.6</v>
      </c>
      <c r="AV48" s="13">
        <v>0</v>
      </c>
      <c r="AX48" s="13">
        <v>7.19</v>
      </c>
      <c r="AY48" s="13">
        <v>-52.7</v>
      </c>
      <c r="AZ48" s="13">
        <v>0.191</v>
      </c>
      <c r="BA48" s="13">
        <v>-0.373</v>
      </c>
      <c r="BB48" s="13">
        <v>4.63</v>
      </c>
      <c r="BD48" s="21" t="str">
        <f t="shared" si="2"/>
        <v>F6_S2_5_DOC_VM_A</v>
      </c>
      <c r="BE48">
        <f>VLOOKUP(BD48,[5]Fluo_bereinigt!$C:$S,2,FALSE)</f>
        <v>14.2874975521687</v>
      </c>
      <c r="BF48">
        <f>VLOOKUP($BD48,[5]Fluo_bereinigt!$C:$S,3,FALSE)</f>
        <v>1.0492168180717301</v>
      </c>
      <c r="BG48">
        <f>VLOOKUP($BD48,[5]Fluo_bereinigt!$C:$S,4,FALSE)</f>
        <v>8.0117477701037405</v>
      </c>
      <c r="BH48">
        <f>VLOOKUP($BD48,[5]Fluo_bereinigt!$C:$S,5,FALSE)</f>
        <v>1.37975211857212</v>
      </c>
      <c r="BI48">
        <f>VLOOKUP($BD48,[5]Fluo_bereinigt!$C:$S,6,FALSE)</f>
        <v>3.96461803944521</v>
      </c>
      <c r="BJ48">
        <f>VLOOKUP($BD48,[5]Fluo_bereinigt!$C:$S,7,FALSE)</f>
        <v>5.5985433061579201E-2</v>
      </c>
      <c r="BK48">
        <f>VLOOKUP($BD48,[5]Fluo_bereinigt!$C:$S,8,FALSE)</f>
        <v>2.4945336898560799</v>
      </c>
      <c r="BL48">
        <f>VLOOKUP($BD48,[5]Fluo_bereinigt!$C:$S,9,FALSE)</f>
        <v>3.7303498045622202E-4</v>
      </c>
      <c r="BM48">
        <f>VLOOKUP($BD48,[5]Fluo_bereinigt!$C:$S,10,FALSE)</f>
        <v>81.555371055665304</v>
      </c>
      <c r="BN48">
        <f>VLOOKUP($BD48,[5]Fluo_bereinigt!$C:$S,11,FALSE)</f>
        <v>48.605378374920498</v>
      </c>
      <c r="BO48">
        <f>VLOOKUP($BD48,[5]Fluo_bereinigt!$C:$S,12,FALSE)</f>
        <v>3.94986945169713</v>
      </c>
      <c r="BP48">
        <f>VLOOKUP($BD48,[5]Fluo_bereinigt!$C:$S,13,FALSE)</f>
        <v>38.951807228915598</v>
      </c>
      <c r="BQ48">
        <f>VLOOKUP($BD48,[5]Fluo_bereinigt!$C:$S,14,FALSE)</f>
        <v>1.32267922570598E-2</v>
      </c>
      <c r="BR48">
        <f>VLOOKUP($BD48,[5]Fluo_bereinigt!$C:$S,15,FALSE)</f>
        <v>1.12289622480656E-2</v>
      </c>
      <c r="BS48">
        <f>VLOOKUP($BD48,[5]Fluo_bereinigt!$C:$S,16,FALSE)</f>
        <v>1.35106614220027E-2</v>
      </c>
      <c r="BT48">
        <f>VLOOKUP($BD48,[5]Fluo_bereinigt!$C:$S,17,FALSE)</f>
        <v>1.17791759958391</v>
      </c>
      <c r="BU48" s="20" t="str">
        <f t="shared" si="3"/>
        <v>F6_S2_5_BDOC_VM_A</v>
      </c>
      <c r="BV48">
        <f>VLOOKUP(BU48,[5]Fluo_bereinigt!$C:$S,2,FALSE)</f>
        <v>14.135699539025</v>
      </c>
      <c r="BW48">
        <f>VLOOKUP($BU48,[5]Fluo_bereinigt!$C:$S,3,FALSE)</f>
        <v>0.60856145567595399</v>
      </c>
      <c r="BX48">
        <f>VLOOKUP($BU48,[5]Fluo_bereinigt!$C:$S,4,FALSE)</f>
        <v>6.3004427135240304</v>
      </c>
      <c r="BY48">
        <f>VLOOKUP($BU48,[5]Fluo_bereinigt!$C:$S,5,FALSE)</f>
        <v>1.0757863723862</v>
      </c>
      <c r="BZ48">
        <f>VLOOKUP($BU48,[5]Fluo_bereinigt!$C:$S,6,FALSE)</f>
        <v>3.2580380325084701</v>
      </c>
      <c r="CA48">
        <f>VLOOKUP($BU48,[5]Fluo_bereinigt!$C:$S,7,FALSE)</f>
        <v>1.7073938794318601E-2</v>
      </c>
      <c r="CB48">
        <f>VLOOKUP($BU48,[5]Fluo_bereinigt!$C:$S,8,FALSE)</f>
        <v>0</v>
      </c>
      <c r="CC48">
        <f>VLOOKUP($BU48,[5]Fluo_bereinigt!$C:$S,9,FALSE)</f>
        <v>1.5728577672177101E-17</v>
      </c>
      <c r="CD48">
        <f>VLOOKUP($BU48,[5]Fluo_bereinigt!$C:$S,10,FALSE)</f>
        <v>32.754821182386301</v>
      </c>
      <c r="CE48">
        <f>VLOOKUP($BU48,[5]Fluo_bereinigt!$C:$S,11,FALSE)</f>
        <v>19.630086152320199</v>
      </c>
      <c r="CF48">
        <f>VLOOKUP($BU48,[5]Fluo_bereinigt!$C:$S,12,FALSE)</f>
        <v>4.2218382861091897</v>
      </c>
      <c r="CG48">
        <f>VLOOKUP($BU48,[5]Fluo_bereinigt!$C:$S,13,FALSE)</f>
        <v>-44.6346153846155</v>
      </c>
      <c r="CH48">
        <f>VLOOKUP($BU48,[5]Fluo_bereinigt!$C:$S,14,FALSE)</f>
        <v>1.2760865967863E-2</v>
      </c>
      <c r="CI48">
        <f>VLOOKUP($BU48,[5]Fluo_bereinigt!$C:$S,15,FALSE)</f>
        <v>1.20623916567311E-2</v>
      </c>
      <c r="CJ48">
        <f>VLOOKUP($BU48,[5]Fluo_bereinigt!$C:$S,16,FALSE)</f>
        <v>1.48243601420963E-2</v>
      </c>
      <c r="CK48">
        <f>VLOOKUP($BU48,[5]Fluo_bereinigt!$C:$S,17,FALSE)</f>
        <v>1.05790512619793</v>
      </c>
      <c r="CL48" s="28" t="s">
        <v>129</v>
      </c>
      <c r="CM48">
        <f>VLOOKUP(CL48, [2]Tabelle1!$E:$M, 2, FALSE)</f>
        <v>0</v>
      </c>
      <c r="CN48">
        <f>VLOOKUP(CL48, [2]Tabelle1!$E:$M, 3, FALSE)</f>
        <v>2.05262752562576</v>
      </c>
      <c r="CO48">
        <f>VLOOKUP(CL48, [2]Tabelle1!$E:$M, 4, FALSE)</f>
        <v>0.498326162690713</v>
      </c>
      <c r="CP48">
        <f>VLOOKUP(CL48, [2]Tabelle1!$E:$M, 5, FALSE)</f>
        <v>0.23345672796453801</v>
      </c>
      <c r="CQ48">
        <f>VLOOKUP(CL48, [2]Tabelle1!$E:$M, 6, FALSE)</f>
        <v>17.434057288929001</v>
      </c>
      <c r="CR48" s="63">
        <f>VLOOKUP(CL48, [2]Tabelle1!$E:$O, 7, FALSE)</f>
        <v>0</v>
      </c>
      <c r="CS48" s="63">
        <f>VLOOKUP(CL48, [2]Tabelle1!$E:$O, 8, FALSE)</f>
        <v>0.10152240790714458</v>
      </c>
      <c r="CT48" s="63">
        <f>VLOOKUP(CL48, [2]Tabelle1!$E:$O, 9, FALSE)</f>
        <v>2.4647078599448043E-2</v>
      </c>
      <c r="CU48" s="63">
        <f>VLOOKUP(CL48, [2]Tabelle1!$E:$O, 10, FALSE)</f>
        <v>1.1546707266267242E-2</v>
      </c>
      <c r="CV48" s="63">
        <f>VLOOKUP(CL48, [2]Tabelle1!$E:$O, 11, FALSE)</f>
        <v>0.86228380622714018</v>
      </c>
      <c r="CW48" s="19" t="s">
        <v>319</v>
      </c>
      <c r="CX48">
        <f>VLOOKUP(CW48, [2]Tabelle1!$E:$M, 2, FALSE)</f>
        <v>0</v>
      </c>
      <c r="CY48">
        <f>VLOOKUP(CW48, [2]Tabelle1!$E:$M, 3, FALSE)</f>
        <v>1.5036206722391401</v>
      </c>
      <c r="CZ48">
        <f>VLOOKUP(CW48, [2]Tabelle1!$E:$M, 4, FALSE)</f>
        <v>0</v>
      </c>
      <c r="DA48">
        <f>VLOOKUP(CW48, [2]Tabelle1!$E:$M, 5, FALSE)</f>
        <v>7.4422812804214797E-2</v>
      </c>
      <c r="DB48">
        <f>VLOOKUP(CW48, [2]Tabelle1!$E:$M, 6, FALSE)</f>
        <v>15.338433757316199</v>
      </c>
      <c r="DC48" s="149">
        <f>VLOOKUP(CW48, [2]Tabelle1!$E:$O, 7, FALSE)</f>
        <v>0</v>
      </c>
      <c r="DD48" s="149">
        <f>VLOOKUP(CW48, [2]Tabelle1!$E:$O, 8, FALSE)</f>
        <v>8.8884975914134898E-2</v>
      </c>
      <c r="DE48" s="149">
        <f>VLOOKUP(CW48, [2]Tabelle1!$E:$O, 9, FALSE)</f>
        <v>0</v>
      </c>
      <c r="DF48" s="149">
        <f>VLOOKUP(CW48, [2]Tabelle1!$E:$O, 10, FALSE)</f>
        <v>4.3994273593710755E-3</v>
      </c>
      <c r="DG48" s="149">
        <f>VLOOKUP(CW48, [2]Tabelle1!$E:$O, 11, FALSE)</f>
        <v>0.90671559672649393</v>
      </c>
      <c r="DH48" s="15">
        <v>6499</v>
      </c>
      <c r="DI48">
        <v>2024</v>
      </c>
      <c r="DJ48">
        <v>8</v>
      </c>
      <c r="DK48">
        <v>9</v>
      </c>
      <c r="DL48">
        <v>9</v>
      </c>
      <c r="DM48">
        <v>10</v>
      </c>
      <c r="DN48">
        <v>10.19999980926514</v>
      </c>
      <c r="DO48">
        <v>7.9000000953674316</v>
      </c>
      <c r="DP48">
        <v>7.0999999046325684</v>
      </c>
      <c r="DQ48">
        <v>82</v>
      </c>
      <c r="DR48">
        <v>99</v>
      </c>
      <c r="DS48" t="s">
        <v>80</v>
      </c>
      <c r="DT48">
        <v>1.3999999761581421</v>
      </c>
      <c r="DU48">
        <v>1.3999999761581421</v>
      </c>
      <c r="DV48">
        <v>2.2000000476837158</v>
      </c>
      <c r="DW48">
        <v>990.20001220703125</v>
      </c>
      <c r="DX48">
        <v>0</v>
      </c>
    </row>
    <row r="49" spans="1:128" x14ac:dyDescent="0.35">
      <c r="A49" t="s">
        <v>161</v>
      </c>
      <c r="B49" s="1">
        <v>5</v>
      </c>
      <c r="C49" t="s">
        <v>130</v>
      </c>
      <c r="D49">
        <v>2</v>
      </c>
      <c r="E49" s="1" t="s">
        <v>75</v>
      </c>
      <c r="F49" s="1" t="str">
        <f t="shared" si="0"/>
        <v>B</v>
      </c>
      <c r="G49" s="1" t="s">
        <v>145</v>
      </c>
      <c r="H49" s="6">
        <v>45513</v>
      </c>
      <c r="I49" s="6"/>
      <c r="J49">
        <v>40</v>
      </c>
      <c r="K49">
        <f>VLOOKUP(C49,[2]TOC_240828_Sophi!$C:$I,7,FALSE)</f>
        <v>0.19769999999999999</v>
      </c>
      <c r="M49" s="16" t="str">
        <f t="shared" si="1"/>
        <v>F6_S2_5_BDOC_VM_B</v>
      </c>
      <c r="N49">
        <f>VLOOKUP(M49,[2]TOC_240828_Sophi!$C:$I,7,FALSE)</f>
        <v>9.9640000000000006E-2</v>
      </c>
      <c r="R49" s="6">
        <f>VLOOKUP(C49,[2]TOC_240828_Sophi!$C:$N,12,FALSE)</f>
        <v>45547</v>
      </c>
      <c r="S49" s="6">
        <f>VLOOKUP(M49,[2]TOC_240828_Sophi!$C:$N,12,FALSE)</f>
        <v>45547</v>
      </c>
      <c r="V49" s="11">
        <v>45513</v>
      </c>
      <c r="W49" s="12">
        <v>0.34722222222222221</v>
      </c>
      <c r="X49" s="13">
        <v>0</v>
      </c>
      <c r="Y49" s="13" t="s">
        <v>64</v>
      </c>
      <c r="Z49" s="13">
        <v>0.51</v>
      </c>
      <c r="AA49" s="13">
        <v>1.74</v>
      </c>
      <c r="AB49" s="13">
        <v>3.5853999999999999</v>
      </c>
      <c r="AC49">
        <f t="shared" si="4"/>
        <v>3.5853999999999999E-3</v>
      </c>
      <c r="AD49" s="13">
        <v>-0.37</v>
      </c>
      <c r="AE49" s="13">
        <v>-0.92</v>
      </c>
      <c r="AF49" s="13">
        <v>-0.98</v>
      </c>
      <c r="AG49" s="13">
        <v>6839.2</v>
      </c>
      <c r="AH49" s="13">
        <v>104.2</v>
      </c>
      <c r="AI49" s="13">
        <v>104.2</v>
      </c>
      <c r="AJ49" s="13">
        <v>14.78</v>
      </c>
      <c r="AK49" s="13">
        <v>355.1</v>
      </c>
      <c r="AL49" s="13">
        <v>-0.52800000000000002</v>
      </c>
      <c r="AM49" s="13">
        <v>3.64E-3</v>
      </c>
      <c r="AN49">
        <f t="shared" si="5"/>
        <v>3.6399999999999999E-6</v>
      </c>
      <c r="AO49" s="13">
        <v>6.8144</v>
      </c>
      <c r="AP49">
        <f t="shared" si="6"/>
        <v>6.8144E-3</v>
      </c>
      <c r="AQ49" s="13">
        <v>0.61</v>
      </c>
      <c r="AR49" s="13">
        <v>0.63</v>
      </c>
      <c r="AS49" s="13">
        <v>4.4290000000000003</v>
      </c>
      <c r="AT49">
        <f t="shared" si="7"/>
        <v>4.4290000000000006E-3</v>
      </c>
      <c r="AU49" s="13">
        <v>57.6</v>
      </c>
      <c r="AV49" s="13">
        <v>0</v>
      </c>
      <c r="AX49" s="13">
        <v>7.19</v>
      </c>
      <c r="AY49" s="13">
        <v>-52.7</v>
      </c>
      <c r="AZ49" s="13">
        <v>0.191</v>
      </c>
      <c r="BA49" s="13">
        <v>-0.373</v>
      </c>
      <c r="BB49" s="13">
        <v>4.63</v>
      </c>
      <c r="BD49" s="21" t="str">
        <f t="shared" si="2"/>
        <v>F6_S2_5_DOC_VM_B</v>
      </c>
      <c r="BE49">
        <f>VLOOKUP(BD49,[5]Fluo_bereinigt!$C:$S,2,FALSE)</f>
        <v>13.8771873702335</v>
      </c>
      <c r="BF49">
        <f>VLOOKUP($BD49,[5]Fluo_bereinigt!$C:$S,3,FALSE)</f>
        <v>0.13722295691205499</v>
      </c>
      <c r="BG49">
        <f>VLOOKUP($BD49,[5]Fluo_bereinigt!$C:$S,4,FALSE)</f>
        <v>0.27377627646203001</v>
      </c>
      <c r="BH49">
        <f>VLOOKUP($BD49,[5]Fluo_bereinigt!$C:$S,5,FALSE)</f>
        <v>3.8213401727546198E-2</v>
      </c>
      <c r="BI49">
        <f>VLOOKUP($BD49,[5]Fluo_bereinigt!$C:$S,6,FALSE)</f>
        <v>0.13487687894439701</v>
      </c>
      <c r="BJ49">
        <f>VLOOKUP($BD49,[5]Fluo_bereinigt!$C:$S,7,FALSE)</f>
        <v>2.61517855678477E-2</v>
      </c>
      <c r="BK49">
        <f>VLOOKUP($BD49,[5]Fluo_bereinigt!$C:$S,8,FALSE)</f>
        <v>3.7531993604296301</v>
      </c>
      <c r="BL49">
        <f>VLOOKUP($BD49,[5]Fluo_bereinigt!$C:$S,9,FALSE)</f>
        <v>1.667141896406E-3</v>
      </c>
      <c r="BM49">
        <f>VLOOKUP($BD49,[5]Fluo_bereinigt!$C:$S,10,FALSE)</f>
        <v>0</v>
      </c>
      <c r="BN49">
        <f>VLOOKUP($BD49,[5]Fluo_bereinigt!$C:$S,11,FALSE)</f>
        <v>0</v>
      </c>
      <c r="BO49">
        <f>VLOOKUP($BD49,[5]Fluo_bereinigt!$C:$S,12,FALSE)</f>
        <v>3.5355369070046199</v>
      </c>
      <c r="BP49">
        <f>VLOOKUP($BD49,[5]Fluo_bereinigt!$C:$S,13,FALSE)</f>
        <v>12.804733727810699</v>
      </c>
      <c r="BQ49">
        <f>VLOOKUP($BD49,[5]Fluo_bereinigt!$C:$S,14,FALSE)</f>
        <v>1.2503570250761299E-2</v>
      </c>
      <c r="BR49">
        <f>VLOOKUP($BD49,[5]Fluo_bereinigt!$C:$S,15,FALSE)</f>
        <v>8.7010189720998308E-3</v>
      </c>
      <c r="BS49">
        <f>VLOOKUP($BD49,[5]Fluo_bereinigt!$C:$S,16,FALSE)</f>
        <v>1.03073401216128E-2</v>
      </c>
      <c r="BT49">
        <f>VLOOKUP($BD49,[5]Fluo_bereinigt!$C:$S,17,FALSE)</f>
        <v>1.4370236739920399</v>
      </c>
      <c r="BU49" s="20" t="str">
        <f t="shared" si="3"/>
        <v>F6_S2_5_BDOC_VM_B</v>
      </c>
      <c r="BV49">
        <f>VLOOKUP(BU49,[5]Fluo_bereinigt!$C:$S,2,FALSE)</f>
        <v>15.5572249740851</v>
      </c>
      <c r="BW49">
        <f>VLOOKUP($BU49,[5]Fluo_bereinigt!$C:$S,3,FALSE)</f>
        <v>0.10612808608647099</v>
      </c>
      <c r="BX49">
        <f>VLOOKUP($BU49,[5]Fluo_bereinigt!$C:$S,4,FALSE)</f>
        <v>0.46377564409834798</v>
      </c>
      <c r="BY49">
        <f>VLOOKUP($BU49,[5]Fluo_bereinigt!$C:$S,5,FALSE)</f>
        <v>1.6952809875810701E-2</v>
      </c>
      <c r="BZ49">
        <f>VLOOKUP($BU49,[5]Fluo_bereinigt!$C:$S,6,FALSE)</f>
        <v>0.26093786525259299</v>
      </c>
      <c r="CA49">
        <f>VLOOKUP($BU49,[5]Fluo_bereinigt!$C:$S,7,FALSE)</f>
        <v>2.59086886869682E-2</v>
      </c>
      <c r="CB49">
        <f>VLOOKUP($BU49,[5]Fluo_bereinigt!$C:$S,8,FALSE)</f>
        <v>3.8029171132919699</v>
      </c>
      <c r="CC49">
        <f>VLOOKUP($BU49,[5]Fluo_bereinigt!$C:$S,9,FALSE)</f>
        <v>2.58840941757088E-17</v>
      </c>
      <c r="CD49">
        <f>VLOOKUP($BU49,[5]Fluo_bereinigt!$C:$S,10,FALSE)</f>
        <v>41.329209481059301</v>
      </c>
      <c r="CE49">
        <f>VLOOKUP($BU49,[5]Fluo_bereinigt!$C:$S,11,FALSE)</f>
        <v>24.796648513362101</v>
      </c>
      <c r="CF49">
        <f>VLOOKUP($BU49,[5]Fluo_bereinigt!$C:$S,12,FALSE)</f>
        <v>3.7926527378948398</v>
      </c>
      <c r="CG49">
        <f>VLOOKUP($BU49,[5]Fluo_bereinigt!$C:$S,13,FALSE)</f>
        <v>28.2661290322581</v>
      </c>
      <c r="CH49">
        <f>VLOOKUP($BU49,[5]Fluo_bereinigt!$C:$S,14,FALSE)</f>
        <v>1.2995250673511901E-2</v>
      </c>
      <c r="CI49">
        <f>VLOOKUP($BU49,[5]Fluo_bereinigt!$C:$S,15,FALSE)</f>
        <v>1.1006138620768499E-2</v>
      </c>
      <c r="CJ49">
        <f>VLOOKUP($BU49,[5]Fluo_bereinigt!$C:$S,16,FALSE)</f>
        <v>1.2803223320135801E-2</v>
      </c>
      <c r="CK49">
        <f>VLOOKUP($BU49,[5]Fluo_bereinigt!$C:$S,17,FALSE)</f>
        <v>1.1807275122802801</v>
      </c>
      <c r="CL49" s="28" t="s">
        <v>130</v>
      </c>
      <c r="CM49">
        <f>VLOOKUP(CL49, [2]Tabelle1!$E:$M, 2, FALSE)</f>
        <v>0.274493023139117</v>
      </c>
      <c r="CN49">
        <f>VLOOKUP(CL49, [2]Tabelle1!$E:$M, 3, FALSE)</f>
        <v>0.29764991747283998</v>
      </c>
      <c r="CO49">
        <f>VLOOKUP(CL49, [2]Tabelle1!$E:$M, 4, FALSE)</f>
        <v>0.15681642311646701</v>
      </c>
      <c r="CP49">
        <f>VLOOKUP(CL49, [2]Tabelle1!$E:$M, 5, FALSE)</f>
        <v>0.119714874117375</v>
      </c>
      <c r="CQ49">
        <f>VLOOKUP(CL49, [2]Tabelle1!$E:$M, 6, FALSE)</f>
        <v>0.50894625919995995</v>
      </c>
      <c r="CR49" s="63">
        <f>VLOOKUP(CL49, [2]Tabelle1!$E:$O, 7, FALSE)</f>
        <v>0.20218685835726971</v>
      </c>
      <c r="CS49" s="63">
        <f>VLOOKUP(CL49, [2]Tabelle1!$E:$O, 8, FALSE)</f>
        <v>0.2192438300103299</v>
      </c>
      <c r="CT49" s="63">
        <f>VLOOKUP(CL49, [2]Tabelle1!$E:$O, 9, FALSE)</f>
        <v>0.11550829076145089</v>
      </c>
      <c r="CU49" s="63">
        <f>VLOOKUP(CL49, [2]Tabelle1!$E:$O, 10, FALSE)</f>
        <v>8.8179925375228008E-2</v>
      </c>
      <c r="CV49" s="63">
        <f>VLOOKUP(CL49, [2]Tabelle1!$E:$O, 11, FALSE)</f>
        <v>0.37488109549572141</v>
      </c>
      <c r="CW49" s="19" t="s">
        <v>320</v>
      </c>
      <c r="CX49">
        <f>VLOOKUP(CW49, [2]Tabelle1!$E:$M, 2, FALSE)</f>
        <v>0.381750661133895</v>
      </c>
      <c r="CY49">
        <f>VLOOKUP(CW49, [2]Tabelle1!$E:$M, 3, FALSE)</f>
        <v>0.47286837112695401</v>
      </c>
      <c r="CZ49">
        <f>VLOOKUP(CW49, [2]Tabelle1!$E:$M, 4, FALSE)</f>
        <v>0.16538533383603099</v>
      </c>
      <c r="DA49">
        <f>VLOOKUP(CW49, [2]Tabelle1!$E:$M, 5, FALSE)</f>
        <v>0.12989332723790001</v>
      </c>
      <c r="DB49">
        <f>VLOOKUP(CW49, [2]Tabelle1!$E:$M, 6, FALSE)</f>
        <v>1.06266706619634</v>
      </c>
      <c r="DC49" s="149">
        <f>VLOOKUP(CW49, [2]Tabelle1!$E:$O, 7, FALSE)</f>
        <v>0.17253762154956964</v>
      </c>
      <c r="DD49" s="149">
        <f>VLOOKUP(CW49, [2]Tabelle1!$E:$O, 8, FALSE)</f>
        <v>0.21371956192015043</v>
      </c>
      <c r="DE49" s="149">
        <f>VLOOKUP(CW49, [2]Tabelle1!$E:$O, 9, FALSE)</f>
        <v>7.4748245502689339E-2</v>
      </c>
      <c r="DF49" s="149">
        <f>VLOOKUP(CW49, [2]Tabelle1!$E:$O, 10, FALSE)</f>
        <v>5.870713012053333E-2</v>
      </c>
      <c r="DG49" s="149">
        <f>VLOOKUP(CW49, [2]Tabelle1!$E:$O, 11, FALSE)</f>
        <v>0.48028744090705716</v>
      </c>
      <c r="DH49" s="15">
        <v>6499</v>
      </c>
      <c r="DI49">
        <v>2024</v>
      </c>
      <c r="DJ49">
        <v>8</v>
      </c>
      <c r="DK49">
        <v>9</v>
      </c>
      <c r="DL49">
        <v>9</v>
      </c>
      <c r="DM49">
        <v>10</v>
      </c>
      <c r="DN49">
        <v>10.19999980926514</v>
      </c>
      <c r="DO49">
        <v>7.9000000953674316</v>
      </c>
      <c r="DP49">
        <v>7.0999999046325684</v>
      </c>
      <c r="DQ49">
        <v>82</v>
      </c>
      <c r="DR49">
        <v>99</v>
      </c>
      <c r="DS49" t="s">
        <v>80</v>
      </c>
      <c r="DT49">
        <v>1.3999999761581421</v>
      </c>
      <c r="DU49">
        <v>1.3999999761581421</v>
      </c>
      <c r="DV49">
        <v>2.2000000476837158</v>
      </c>
      <c r="DW49">
        <v>990.20001220703125</v>
      </c>
      <c r="DX49">
        <v>0</v>
      </c>
    </row>
    <row r="50" spans="1:128" x14ac:dyDescent="0.35">
      <c r="A50" t="s">
        <v>161</v>
      </c>
      <c r="B50" s="1">
        <v>5</v>
      </c>
      <c r="C50" t="s">
        <v>131</v>
      </c>
      <c r="D50">
        <v>3</v>
      </c>
      <c r="E50" s="1" t="s">
        <v>75</v>
      </c>
      <c r="F50" s="1" t="str">
        <f t="shared" si="0"/>
        <v>A</v>
      </c>
      <c r="G50" s="1" t="s">
        <v>145</v>
      </c>
      <c r="H50" s="6">
        <v>45513</v>
      </c>
      <c r="I50" s="6"/>
      <c r="J50">
        <v>940</v>
      </c>
      <c r="K50">
        <f>VLOOKUP(C50,[2]TOC_240828_Sophi!$C:$I,7,FALSE)</f>
        <v>0.87019999999999997</v>
      </c>
      <c r="L50">
        <f t="shared" si="8"/>
        <v>0.59389999999999998</v>
      </c>
      <c r="M50" s="16" t="str">
        <f t="shared" si="1"/>
        <v>F6_S3_5_BDOC_VM_A</v>
      </c>
      <c r="N50">
        <f>VLOOKUP(M50,[2]TOC_240828_Sophi!$C:$I,7,FALSE)</f>
        <v>0.1963</v>
      </c>
      <c r="O50">
        <f t="shared" si="9"/>
        <v>0.18004999999999999</v>
      </c>
      <c r="P50">
        <f>L50-O50</f>
        <v>0.41385</v>
      </c>
      <c r="Q50">
        <f>100-((1-(P50/L50))*100)</f>
        <v>69.683448391985181</v>
      </c>
      <c r="R50" s="6">
        <f>VLOOKUP(C50,[2]TOC_240828_Sophi!$C:$N,12,FALSE)</f>
        <v>45547</v>
      </c>
      <c r="S50" s="6">
        <f>VLOOKUP(M50,[2]TOC_240828_Sophi!$C:$N,12,FALSE)</f>
        <v>45547</v>
      </c>
      <c r="BD50" s="21" t="str">
        <f t="shared" si="2"/>
        <v>F6_S3_5_DOC_VM_A</v>
      </c>
      <c r="BE50">
        <f>VLOOKUP(BD50,[5]Fluo_bereinigt!$C:$S,2,FALSE)</f>
        <v>3.6772350430084999</v>
      </c>
      <c r="BF50">
        <f>VLOOKUP($BD50,[5]Fluo_bereinigt!$C:$S,3,FALSE)</f>
        <v>0.781142904910894</v>
      </c>
      <c r="BG50">
        <f>VLOOKUP($BD50,[5]Fluo_bereinigt!$C:$S,4,FALSE)</f>
        <v>0.326614168359185</v>
      </c>
      <c r="BH50">
        <f>VLOOKUP($BD50,[5]Fluo_bereinigt!$C:$S,5,FALSE)</f>
        <v>7.6184452697432903E-2</v>
      </c>
      <c r="BI50">
        <f>VLOOKUP($BD50,[5]Fluo_bereinigt!$C:$S,6,FALSE)</f>
        <v>0.140238477347921</v>
      </c>
      <c r="BJ50">
        <f>VLOOKUP($BD50,[5]Fluo_bereinigt!$C:$S,7,FALSE)</f>
        <v>9.58061481113575E-2</v>
      </c>
      <c r="BK50">
        <f>VLOOKUP($BD50,[5]Fluo_bereinigt!$C:$S,8,FALSE)</f>
        <v>2.3557420966390001</v>
      </c>
      <c r="BL50">
        <f>VLOOKUP($BD50,[5]Fluo_bereinigt!$C:$S,9,FALSE)</f>
        <v>7.7957890310618302E-3</v>
      </c>
      <c r="BM50">
        <f>VLOOKUP($BD50,[5]Fluo_bereinigt!$C:$S,10,FALSE)</f>
        <v>111.959362505014</v>
      </c>
      <c r="BN50">
        <f>VLOOKUP($BD50,[5]Fluo_bereinigt!$C:$S,11,FALSE)</f>
        <v>65.124781713514906</v>
      </c>
      <c r="BO50">
        <f>VLOOKUP($BD50,[5]Fluo_bereinigt!$C:$S,12,FALSE)</f>
        <v>3.8511688311688301</v>
      </c>
      <c r="BP50">
        <f>VLOOKUP($BD50,[5]Fluo_bereinigt!$C:$S,13,FALSE)</f>
        <v>16.4936708860759</v>
      </c>
      <c r="BQ50">
        <f>VLOOKUP($BD50,[5]Fluo_bereinigt!$C:$S,14,FALSE)</f>
        <v>1.38532876694086E-2</v>
      </c>
      <c r="BR50">
        <f>VLOOKUP($BD50,[5]Fluo_bereinigt!$C:$S,15,FALSE)</f>
        <v>1.07496761412742E-2</v>
      </c>
      <c r="BS50">
        <f>VLOOKUP($BD50,[5]Fluo_bereinigt!$C:$S,16,FALSE)</f>
        <v>1.2609211101726E-2</v>
      </c>
      <c r="BT50">
        <f>VLOOKUP($BD50,[5]Fluo_bereinigt!$C:$S,17,FALSE)</f>
        <v>1.2887167471230001</v>
      </c>
      <c r="BU50" s="20" t="str">
        <f t="shared" si="3"/>
        <v>F6_S3_5_BDOC_VM_A</v>
      </c>
      <c r="BV50">
        <f>VLOOKUP(BU50,[5]Fluo_bereinigt!$C:$S,2,FALSE)</f>
        <v>8.7203917154635295</v>
      </c>
      <c r="BW50">
        <f>VLOOKUP($BU50,[5]Fluo_bereinigt!$C:$S,3,FALSE)</f>
        <v>0.39349924367505201</v>
      </c>
      <c r="BX50">
        <f>VLOOKUP($BU50,[5]Fluo_bereinigt!$C:$S,4,FALSE)</f>
        <v>0.204915537306988</v>
      </c>
      <c r="BY50">
        <f>VLOOKUP($BU50,[5]Fluo_bereinigt!$C:$S,5,FALSE)</f>
        <v>3.2932413141601599E-2</v>
      </c>
      <c r="BZ50">
        <f>VLOOKUP($BU50,[5]Fluo_bereinigt!$C:$S,6,FALSE)</f>
        <v>0.10881111059082101</v>
      </c>
      <c r="CA50">
        <f>VLOOKUP($BU50,[5]Fluo_bereinigt!$C:$S,7,FALSE)</f>
        <v>6.8213528392998796E-2</v>
      </c>
      <c r="CB50">
        <f>VLOOKUP($BU50,[5]Fluo_bereinigt!$C:$S,8,FALSE)</f>
        <v>2.9997274687512201</v>
      </c>
      <c r="CC50">
        <f>VLOOKUP($BU50,[5]Fluo_bereinigt!$C:$S,9,FALSE)</f>
        <v>9.6013731226779401E-16</v>
      </c>
      <c r="CD50">
        <f>VLOOKUP($BU50,[5]Fluo_bereinigt!$C:$S,10,FALSE)</f>
        <v>79.770319374048995</v>
      </c>
      <c r="CE50">
        <f>VLOOKUP($BU50,[5]Fluo_bereinigt!$C:$S,11,FALSE)</f>
        <v>46.590068184004799</v>
      </c>
      <c r="CF50">
        <f>VLOOKUP($BU50,[5]Fluo_bereinigt!$C:$S,12,FALSE)</f>
        <v>3.81987609705731</v>
      </c>
      <c r="CG50">
        <f>VLOOKUP($BU50,[5]Fluo_bereinigt!$C:$S,13,FALSE)</f>
        <v>98.014084507042298</v>
      </c>
      <c r="CH50">
        <f>VLOOKUP($BU50,[5]Fluo_bereinigt!$C:$S,14,FALSE)</f>
        <v>1.36575820587817E-2</v>
      </c>
      <c r="CI50">
        <f>VLOOKUP($BU50,[5]Fluo_bereinigt!$C:$S,15,FALSE)</f>
        <v>1.0468683358320199E-2</v>
      </c>
      <c r="CJ50">
        <f>VLOOKUP($BU50,[5]Fluo_bereinigt!$C:$S,16,FALSE)</f>
        <v>1.27124924845456E-2</v>
      </c>
      <c r="CK50">
        <f>VLOOKUP($BU50,[5]Fluo_bereinigt!$C:$S,17,FALSE)</f>
        <v>1.3046131582465901</v>
      </c>
      <c r="CL50" s="28" t="s">
        <v>131</v>
      </c>
      <c r="CM50">
        <f>VLOOKUP(CL50, [2]Tabelle1!$E:$M, 2, FALSE)</f>
        <v>1.55631583039273</v>
      </c>
      <c r="CN50">
        <f>VLOOKUP(CL50, [2]Tabelle1!$E:$M, 3, FALSE)</f>
        <v>1.0414027917509601</v>
      </c>
      <c r="CO50">
        <f>VLOOKUP(CL50, [2]Tabelle1!$E:$M, 4, FALSE)</f>
        <v>1.74761716758314</v>
      </c>
      <c r="CP50">
        <f>VLOOKUP(CL50, [2]Tabelle1!$E:$M, 5, FALSE)</f>
        <v>0.40806608466545002</v>
      </c>
      <c r="CQ50">
        <f>VLOOKUP(CL50, [2]Tabelle1!$E:$M, 6, FALSE)</f>
        <v>0.22771580122724699</v>
      </c>
      <c r="CR50" s="63">
        <f>VLOOKUP(CL50, [2]Tabelle1!$E:$O, 7, FALSE)</f>
        <v>0.31244309645809826</v>
      </c>
      <c r="CS50" s="63">
        <f>VLOOKUP(CL50, [2]Tabelle1!$E:$O, 8, FALSE)</f>
        <v>0.20907010425555456</v>
      </c>
      <c r="CT50" s="63">
        <f>VLOOKUP(CL50, [2]Tabelle1!$E:$O, 9, FALSE)</f>
        <v>0.35084840017672941</v>
      </c>
      <c r="CU50" s="63">
        <f>VLOOKUP(CL50, [2]Tabelle1!$E:$O, 10, FALSE)</f>
        <v>8.1922594734663998E-2</v>
      </c>
      <c r="CV50" s="63">
        <f>VLOOKUP(CL50, [2]Tabelle1!$E:$O, 11, FALSE)</f>
        <v>4.5715804374953824E-2</v>
      </c>
      <c r="CW50" s="19" t="s">
        <v>321</v>
      </c>
      <c r="CX50">
        <f>VLOOKUP(CW50, [2]Tabelle1!$E:$M, 2, FALSE)</f>
        <v>1.0869117669664801</v>
      </c>
      <c r="CY50">
        <f>VLOOKUP(CW50, [2]Tabelle1!$E:$M, 3, FALSE)</f>
        <v>0.80497771124431305</v>
      </c>
      <c r="CZ50">
        <f>VLOOKUP(CW50, [2]Tabelle1!$E:$M, 4, FALSE)</f>
        <v>0.89197894902826202</v>
      </c>
      <c r="DA50">
        <f>VLOOKUP(CW50, [2]Tabelle1!$E:$M, 5, FALSE)</f>
        <v>0.30481050783665897</v>
      </c>
      <c r="DB50">
        <f>VLOOKUP(CW50, [2]Tabelle1!$E:$M, 6, FALSE)</f>
        <v>0.13370824325813199</v>
      </c>
      <c r="DC50" s="149">
        <f>VLOOKUP(CW50, [2]Tabelle1!$E:$O, 7, FALSE)</f>
        <v>0.3373001774195471</v>
      </c>
      <c r="DD50" s="149">
        <f>VLOOKUP(CW50, [2]Tabelle1!$E:$O, 8, FALSE)</f>
        <v>0.24980788052307587</v>
      </c>
      <c r="DE50" s="149">
        <f>VLOOKUP(CW50, [2]Tabelle1!$E:$O, 9, FALSE)</f>
        <v>0.27680688249556185</v>
      </c>
      <c r="DF50" s="149">
        <f>VLOOKUP(CW50, [2]Tabelle1!$E:$O, 10, FALSE)</f>
        <v>9.4591522051134455E-2</v>
      </c>
      <c r="DG50" s="149">
        <f>VLOOKUP(CW50, [2]Tabelle1!$E:$O, 11, FALSE)</f>
        <v>4.1493537510680703E-2</v>
      </c>
      <c r="DH50" s="17">
        <v>6499</v>
      </c>
      <c r="DI50">
        <v>2024</v>
      </c>
      <c r="DJ50">
        <v>8</v>
      </c>
      <c r="DK50">
        <v>9</v>
      </c>
      <c r="DL50">
        <v>10</v>
      </c>
      <c r="DM50">
        <v>10</v>
      </c>
      <c r="DN50">
        <v>10.10000038146973</v>
      </c>
      <c r="DO50">
        <v>9.3999996185302734</v>
      </c>
      <c r="DP50">
        <v>7.4000000953674316</v>
      </c>
      <c r="DQ50">
        <v>84</v>
      </c>
      <c r="DR50">
        <v>58</v>
      </c>
      <c r="DS50" t="s">
        <v>79</v>
      </c>
      <c r="DT50">
        <v>2.0999999046325679</v>
      </c>
      <c r="DU50">
        <v>2.0999999046325679</v>
      </c>
      <c r="DV50">
        <v>2.9000000953674321</v>
      </c>
      <c r="DW50">
        <v>990.20001220703125</v>
      </c>
      <c r="DX50">
        <v>0</v>
      </c>
    </row>
    <row r="51" spans="1:128" x14ac:dyDescent="0.35">
      <c r="A51" t="s">
        <v>161</v>
      </c>
      <c r="B51" s="1">
        <v>5</v>
      </c>
      <c r="C51" t="s">
        <v>132</v>
      </c>
      <c r="D51">
        <v>3</v>
      </c>
      <c r="E51" s="1" t="s">
        <v>75</v>
      </c>
      <c r="F51" s="1" t="str">
        <f t="shared" si="0"/>
        <v>B</v>
      </c>
      <c r="G51" s="1" t="s">
        <v>145</v>
      </c>
      <c r="H51" s="6">
        <v>45513</v>
      </c>
      <c r="I51" s="6"/>
      <c r="J51">
        <v>940</v>
      </c>
      <c r="K51">
        <f>VLOOKUP(C51,[2]TOC_240828_Sophi!$C:$I,7,FALSE)</f>
        <v>0.31759999999999999</v>
      </c>
      <c r="M51" s="16" t="str">
        <f t="shared" si="1"/>
        <v>F6_S3_5_BDOC_VM_B</v>
      </c>
      <c r="N51">
        <f>VLOOKUP(M51,[2]TOC_240828_Sophi!$C:$I,7,FALSE)</f>
        <v>0.1638</v>
      </c>
      <c r="R51" s="6">
        <f>VLOOKUP(C51,[2]TOC_240828_Sophi!$C:$N,12,FALSE)</f>
        <v>45547</v>
      </c>
      <c r="S51" s="6">
        <f>VLOOKUP(M51,[2]TOC_240828_Sophi!$C:$N,12,FALSE)</f>
        <v>45547</v>
      </c>
      <c r="BD51" s="21" t="str">
        <f t="shared" si="2"/>
        <v>F6_S3_5_DOC_VM_B</v>
      </c>
      <c r="BE51">
        <f>VLOOKUP(BD51,[5]Fluo_bereinigt!$C:$S,2,FALSE)</f>
        <v>6.7121822516716403</v>
      </c>
      <c r="BF51">
        <f>VLOOKUP($BD51,[5]Fluo_bereinigt!$C:$S,3,FALSE)</f>
        <v>0.66737497852301397</v>
      </c>
      <c r="BG51">
        <f>VLOOKUP($BD51,[5]Fluo_bereinigt!$C:$S,4,FALSE)</f>
        <v>0.60449564131420197</v>
      </c>
      <c r="BH51">
        <f>VLOOKUP($BD51,[5]Fluo_bereinigt!$C:$S,5,FALSE)</f>
        <v>6.1339664012152198E-2</v>
      </c>
      <c r="BI51">
        <f>VLOOKUP($BD51,[5]Fluo_bereinigt!$C:$S,6,FALSE)</f>
        <v>0.24595634411360801</v>
      </c>
      <c r="BJ51">
        <f>VLOOKUP($BD51,[5]Fluo_bereinigt!$C:$S,7,FALSE)</f>
        <v>0.104095839328011</v>
      </c>
      <c r="BK51">
        <f>VLOOKUP($BD51,[5]Fluo_bereinigt!$C:$S,8,FALSE)</f>
        <v>3.1261979141847598</v>
      </c>
      <c r="BL51">
        <f>VLOOKUP($BD51,[5]Fluo_bereinigt!$C:$S,9,FALSE)</f>
        <v>4.7153424010350697E-17</v>
      </c>
      <c r="BM51">
        <f>VLOOKUP($BD51,[5]Fluo_bereinigt!$C:$S,10,FALSE)</f>
        <v>113.661082535646</v>
      </c>
      <c r="BN51">
        <f>VLOOKUP($BD51,[5]Fluo_bereinigt!$C:$S,11,FALSE)</f>
        <v>67.678458228554504</v>
      </c>
      <c r="BO51">
        <f>VLOOKUP($BD51,[5]Fluo_bereinigt!$C:$S,12,FALSE)</f>
        <v>3.7121142655616302</v>
      </c>
      <c r="BP51">
        <f>VLOOKUP($BD51,[5]Fluo_bereinigt!$C:$S,13,FALSE)</f>
        <v>52.958762886597903</v>
      </c>
      <c r="BQ51">
        <f>VLOOKUP($BD51,[5]Fluo_bereinigt!$C:$S,14,FALSE)</f>
        <v>1.3188563167526901E-2</v>
      </c>
      <c r="BR51">
        <f>VLOOKUP($BD51,[5]Fluo_bereinigt!$C:$S,15,FALSE)</f>
        <v>1.0364293011710201E-2</v>
      </c>
      <c r="BS51">
        <f>VLOOKUP($BD51,[5]Fluo_bereinigt!$C:$S,16,FALSE)</f>
        <v>1.2552917745915999E-2</v>
      </c>
      <c r="BT51">
        <f>VLOOKUP($BD51,[5]Fluo_bereinigt!$C:$S,17,FALSE)</f>
        <v>1.27250002992251</v>
      </c>
      <c r="BU51" s="20" t="str">
        <f t="shared" si="3"/>
        <v>F6_S3_5_BDOC_VM_B</v>
      </c>
      <c r="BV51">
        <f>VLOOKUP(BU51,[5]Fluo_bereinigt!$C:$S,2,FALSE)</f>
        <v>7.6381622300993604</v>
      </c>
      <c r="BW51">
        <f>VLOOKUP($BU51,[5]Fluo_bereinigt!$C:$S,3,FALSE)</f>
        <v>0.448158908523141</v>
      </c>
      <c r="BX51">
        <f>VLOOKUP($BU51,[5]Fluo_bereinigt!$C:$S,4,FALSE)</f>
        <v>0.31351110653436398</v>
      </c>
      <c r="BY51">
        <f>VLOOKUP($BU51,[5]Fluo_bereinigt!$C:$S,5,FALSE)</f>
        <v>2.6113122003550902E-2</v>
      </c>
      <c r="BZ51">
        <f>VLOOKUP($BU51,[5]Fluo_bereinigt!$C:$S,6,FALSE)</f>
        <v>0.186870007928405</v>
      </c>
      <c r="CA51">
        <f>VLOOKUP($BU51,[5]Fluo_bereinigt!$C:$S,7,FALSE)</f>
        <v>6.7600029317091498E-2</v>
      </c>
      <c r="CB51">
        <f>VLOOKUP($BU51,[5]Fluo_bereinigt!$C:$S,8,FALSE)</f>
        <v>2.1431990326929902</v>
      </c>
      <c r="CC51">
        <f>VLOOKUP($BU51,[5]Fluo_bereinigt!$C:$S,9,FALSE)</f>
        <v>1.13926288820598E-2</v>
      </c>
      <c r="CD51">
        <f>VLOOKUP($BU51,[5]Fluo_bereinigt!$C:$S,10,FALSE)</f>
        <v>88.597992032951396</v>
      </c>
      <c r="CE51">
        <f>VLOOKUP($BU51,[5]Fluo_bereinigt!$C:$S,11,FALSE)</f>
        <v>51.940837352486199</v>
      </c>
      <c r="CF51">
        <f>VLOOKUP($BU51,[5]Fluo_bereinigt!$C:$S,12,FALSE)</f>
        <v>3.8207933699599601</v>
      </c>
      <c r="CG51">
        <f>VLOOKUP($BU51,[5]Fluo_bereinigt!$C:$S,13,FALSE)</f>
        <v>24.912903225806499</v>
      </c>
      <c r="CH51">
        <f>VLOOKUP($BU51,[5]Fluo_bereinigt!$C:$S,14,FALSE)</f>
        <v>1.3635541582265201E-2</v>
      </c>
      <c r="CI51">
        <f>VLOOKUP($BU51,[5]Fluo_bereinigt!$C:$S,15,FALSE)</f>
        <v>1.0477600502394701E-2</v>
      </c>
      <c r="CJ51">
        <f>VLOOKUP($BU51,[5]Fluo_bereinigt!$C:$S,16,FALSE)</f>
        <v>1.2743802252181901E-2</v>
      </c>
      <c r="CK51">
        <f>VLOOKUP($BU51,[5]Fluo_bereinigt!$C:$S,17,FALSE)</f>
        <v>1.30139926399643</v>
      </c>
      <c r="CL51" s="28" t="s">
        <v>132</v>
      </c>
      <c r="CM51">
        <f>VLOOKUP(CL51, [2]Tabelle1!$E:$M, 2, FALSE)</f>
        <v>1.6227740698542501</v>
      </c>
      <c r="CN51">
        <f>VLOOKUP(CL51, [2]Tabelle1!$E:$M, 3, FALSE)</f>
        <v>1.1760971309086199</v>
      </c>
      <c r="CO51">
        <f>VLOOKUP(CL51, [2]Tabelle1!$E:$M, 4, FALSE)</f>
        <v>1.6139479483949499</v>
      </c>
      <c r="CP51">
        <f>VLOOKUP(CL51, [2]Tabelle1!$E:$M, 5, FALSE)</f>
        <v>0.44746989191589198</v>
      </c>
      <c r="CQ51">
        <f>VLOOKUP(CL51, [2]Tabelle1!$E:$M, 6, FALSE)</f>
        <v>0.57007966669879195</v>
      </c>
      <c r="CR51" s="63">
        <f>VLOOKUP(CL51, [2]Tabelle1!$E:$O, 7, FALSE)</f>
        <v>0.29883312850038496</v>
      </c>
      <c r="CS51" s="63">
        <f>VLOOKUP(CL51, [2]Tabelle1!$E:$O, 8, FALSE)</f>
        <v>0.21657776740376178</v>
      </c>
      <c r="CT51" s="63">
        <f>VLOOKUP(CL51, [2]Tabelle1!$E:$O, 9, FALSE)</f>
        <v>0.2972078021304338</v>
      </c>
      <c r="CU51" s="63">
        <f>VLOOKUP(CL51, [2]Tabelle1!$E:$O, 10, FALSE)</f>
        <v>8.2401383036003958E-2</v>
      </c>
      <c r="CV51" s="63">
        <f>VLOOKUP(CL51, [2]Tabelle1!$E:$O, 11, FALSE)</f>
        <v>0.10497991892941544</v>
      </c>
      <c r="CW51" s="19" t="s">
        <v>322</v>
      </c>
      <c r="CX51">
        <f>VLOOKUP(CW51, [2]Tabelle1!$E:$M, 2, FALSE)</f>
        <v>1.0944829088253001</v>
      </c>
      <c r="CY51">
        <f>VLOOKUP(CW51, [2]Tabelle1!$E:$M, 3, FALSE)</f>
        <v>0.88864440837203096</v>
      </c>
      <c r="CZ51">
        <f>VLOOKUP(CW51, [2]Tabelle1!$E:$M, 4, FALSE)</f>
        <v>1.18161919202146</v>
      </c>
      <c r="DA51">
        <f>VLOOKUP(CW51, [2]Tabelle1!$E:$M, 5, FALSE)</f>
        <v>0.314834321809835</v>
      </c>
      <c r="DB51">
        <f>VLOOKUP(CW51, [2]Tabelle1!$E:$M, 6, FALSE)</f>
        <v>0.504708967746754</v>
      </c>
      <c r="DC51" s="149">
        <f>VLOOKUP(CW51, [2]Tabelle1!$E:$O, 7, FALSE)</f>
        <v>0.27469962379787299</v>
      </c>
      <c r="DD51" s="149">
        <f>VLOOKUP(CW51, [2]Tabelle1!$E:$O, 8, FALSE)</f>
        <v>0.22303709148997308</v>
      </c>
      <c r="DE51" s="149">
        <f>VLOOKUP(CW51, [2]Tabelle1!$E:$O, 9, FALSE)</f>
        <v>0.29656958998932381</v>
      </c>
      <c r="DF51" s="149">
        <f>VLOOKUP(CW51, [2]Tabelle1!$E:$O, 10, FALSE)</f>
        <v>7.9018931280200336E-2</v>
      </c>
      <c r="DG51" s="149">
        <f>VLOOKUP(CW51, [2]Tabelle1!$E:$O, 11, FALSE)</f>
        <v>0.12667476344262971</v>
      </c>
      <c r="DH51" s="17">
        <v>6499</v>
      </c>
      <c r="DI51">
        <v>2024</v>
      </c>
      <c r="DJ51">
        <v>8</v>
      </c>
      <c r="DK51">
        <v>9</v>
      </c>
      <c r="DL51">
        <v>10</v>
      </c>
      <c r="DM51">
        <v>10</v>
      </c>
      <c r="DN51">
        <v>10.10000038146973</v>
      </c>
      <c r="DO51">
        <v>9.3999996185302734</v>
      </c>
      <c r="DP51">
        <v>7.4000000953674316</v>
      </c>
      <c r="DQ51">
        <v>84</v>
      </c>
      <c r="DR51">
        <v>58</v>
      </c>
      <c r="DS51" t="s">
        <v>79</v>
      </c>
      <c r="DT51">
        <v>2.0999999046325679</v>
      </c>
      <c r="DU51">
        <v>2.0999999046325679</v>
      </c>
      <c r="DV51">
        <v>2.9000000953674321</v>
      </c>
      <c r="DW51">
        <v>990.20001220703125</v>
      </c>
      <c r="DX51">
        <v>0</v>
      </c>
    </row>
    <row r="52" spans="1:128" x14ac:dyDescent="0.35">
      <c r="A52" t="s">
        <v>161</v>
      </c>
      <c r="B52" s="1">
        <v>5</v>
      </c>
      <c r="C52" t="s">
        <v>133</v>
      </c>
      <c r="D52">
        <v>4</v>
      </c>
      <c r="E52" s="1" t="s">
        <v>75</v>
      </c>
      <c r="F52" s="1" t="str">
        <f t="shared" si="0"/>
        <v>A</v>
      </c>
      <c r="G52" s="1" t="s">
        <v>145</v>
      </c>
      <c r="H52" s="6">
        <v>45513</v>
      </c>
      <c r="I52" s="6"/>
      <c r="J52">
        <v>1270</v>
      </c>
      <c r="K52">
        <f>VLOOKUP(C52,[2]TOC_240828_Sophi!$C:$I,7,FALSE)</f>
        <v>0.79810000000000003</v>
      </c>
      <c r="L52">
        <f t="shared" si="8"/>
        <v>0.52034999999999998</v>
      </c>
      <c r="M52" s="16" t="str">
        <f t="shared" si="1"/>
        <v>F6_S4_5_BDOC_VM_A</v>
      </c>
      <c r="N52">
        <f>VLOOKUP(M52,[2]TOC_240828_Sophi!$C:$I,7,FALSE)</f>
        <v>0.16259999999999999</v>
      </c>
      <c r="O52">
        <f t="shared" si="9"/>
        <v>0.16335</v>
      </c>
      <c r="P52">
        <f>L52-O52</f>
        <v>0.35699999999999998</v>
      </c>
      <c r="Q52">
        <f>100-((1-(P52/L52))*100)</f>
        <v>68.607667915825886</v>
      </c>
      <c r="R52" s="6">
        <f>VLOOKUP(C52,[2]TOC_240828_Sophi!$C:$N,12,FALSE)</f>
        <v>45547</v>
      </c>
      <c r="S52" s="6">
        <f>VLOOKUP(M52,[2]TOC_240828_Sophi!$C:$N,12,FALSE)</f>
        <v>45547</v>
      </c>
      <c r="BD52" s="21" t="str">
        <f t="shared" si="2"/>
        <v>F6_S4_5_DOC_VM_A</v>
      </c>
      <c r="BE52">
        <f>VLOOKUP(BD52,[5]Fluo_bereinigt!$C:$S,2,FALSE)</f>
        <v>2.9115963693389499</v>
      </c>
      <c r="BF52">
        <f>VLOOKUP($BD52,[5]Fluo_bereinigt!$C:$S,3,FALSE)</f>
        <v>0.69382532483189197</v>
      </c>
      <c r="BG52">
        <f>VLOOKUP($BD52,[5]Fluo_bereinigt!$C:$S,4,FALSE)</f>
        <v>0.24921428348011401</v>
      </c>
      <c r="BH52">
        <f>VLOOKUP($BD52,[5]Fluo_bereinigt!$C:$S,5,FALSE)</f>
        <v>5.4533545657591297E-2</v>
      </c>
      <c r="BI52">
        <f>VLOOKUP($BD52,[5]Fluo_bereinigt!$C:$S,6,FALSE)</f>
        <v>0.114509937015043</v>
      </c>
      <c r="BJ52">
        <f>VLOOKUP($BD52,[5]Fluo_bereinigt!$C:$S,7,FALSE)</f>
        <v>9.5369287531724495E-2</v>
      </c>
      <c r="BK52">
        <f>VLOOKUP($BD52,[5]Fluo_bereinigt!$C:$S,8,FALSE)</f>
        <v>2.0624280722369499</v>
      </c>
      <c r="BL52">
        <f>VLOOKUP($BD52,[5]Fluo_bereinigt!$C:$S,9,FALSE)</f>
        <v>1.9822355351023901E-2</v>
      </c>
      <c r="BM52">
        <f>VLOOKUP($BD52,[5]Fluo_bereinigt!$C:$S,10,FALSE)</f>
        <v>109.72475849571801</v>
      </c>
      <c r="BN52">
        <f>VLOOKUP($BD52,[5]Fluo_bereinigt!$C:$S,11,FALSE)</f>
        <v>64.525013120244594</v>
      </c>
      <c r="BO52">
        <f>VLOOKUP($BD52,[5]Fluo_bereinigt!$C:$S,12,FALSE)</f>
        <v>3.7167617376042101</v>
      </c>
      <c r="BP52">
        <f>VLOOKUP($BD52,[5]Fluo_bereinigt!$C:$S,13,FALSE)</f>
        <v>20.539877300613501</v>
      </c>
      <c r="BQ52">
        <f>VLOOKUP($BD52,[5]Fluo_bereinigt!$C:$S,14,FALSE)</f>
        <v>1.3538680476077499E-2</v>
      </c>
      <c r="BR52">
        <f>VLOOKUP($BD52,[5]Fluo_bereinigt!$C:$S,15,FALSE)</f>
        <v>1.01966592616285E-2</v>
      </c>
      <c r="BS52">
        <f>VLOOKUP($BD52,[5]Fluo_bereinigt!$C:$S,16,FALSE)</f>
        <v>1.2412620364306201E-2</v>
      </c>
      <c r="BT52">
        <f>VLOOKUP($BD52,[5]Fluo_bereinigt!$C:$S,17,FALSE)</f>
        <v>1.3277564865804099</v>
      </c>
      <c r="BU52" s="20" t="str">
        <f t="shared" si="3"/>
        <v>F6_S4_5_BDOC_VM_A</v>
      </c>
      <c r="BV52">
        <f>VLOOKUP(BU52,[5]Fluo_bereinigt!$C:$S,2,FALSE)</f>
        <v>7.9735756894801604</v>
      </c>
      <c r="BW52">
        <f>VLOOKUP($BU52,[5]Fluo_bereinigt!$C:$S,3,FALSE)</f>
        <v>0.238549607060349</v>
      </c>
      <c r="BX52">
        <f>VLOOKUP($BU52,[5]Fluo_bereinigt!$C:$S,4,FALSE)</f>
        <v>0.106758349631193</v>
      </c>
      <c r="BY52">
        <f>VLOOKUP($BU52,[5]Fluo_bereinigt!$C:$S,5,FALSE)</f>
        <v>7.1054273576010003E-15</v>
      </c>
      <c r="BZ52">
        <f>VLOOKUP($BU52,[5]Fluo_bereinigt!$C:$S,6,FALSE)</f>
        <v>8.3673405784082902E-2</v>
      </c>
      <c r="CA52">
        <f>VLOOKUP($BU52,[5]Fluo_bereinigt!$C:$S,7,FALSE)</f>
        <v>4.7398240778292702E-2</v>
      </c>
      <c r="CB52">
        <f>VLOOKUP($BU52,[5]Fluo_bereinigt!$C:$S,8,FALSE)</f>
        <v>3.5176309702782702</v>
      </c>
      <c r="CC52">
        <f>VLOOKUP($BU52,[5]Fluo_bereinigt!$C:$S,9,FALSE)</f>
        <v>0</v>
      </c>
      <c r="CD52">
        <f>VLOOKUP($BU52,[5]Fluo_bereinigt!$C:$S,10,FALSE)</f>
        <v>61.578800670304098</v>
      </c>
      <c r="CE52">
        <f>VLOOKUP($BU52,[5]Fluo_bereinigt!$C:$S,11,FALSE)</f>
        <v>35.605640821331299</v>
      </c>
      <c r="CF52">
        <f>VLOOKUP($BU52,[5]Fluo_bereinigt!$C:$S,12,FALSE)</f>
        <v>3.9362626750362102</v>
      </c>
      <c r="CG52">
        <f>VLOOKUP($BU52,[5]Fluo_bereinigt!$C:$S,13,FALSE)</f>
        <v>18.024999999999999</v>
      </c>
      <c r="CH52">
        <f>VLOOKUP($BU52,[5]Fluo_bereinigt!$C:$S,14,FALSE)</f>
        <v>1.38855662623038E-2</v>
      </c>
      <c r="CI52">
        <f>VLOOKUP($BU52,[5]Fluo_bereinigt!$C:$S,15,FALSE)</f>
        <v>1.07266087979178E-2</v>
      </c>
      <c r="CJ52">
        <f>VLOOKUP($BU52,[5]Fluo_bereinigt!$C:$S,16,FALSE)</f>
        <v>1.31717738925575E-2</v>
      </c>
      <c r="CK52">
        <f>VLOOKUP($BU52,[5]Fluo_bereinigt!$C:$S,17,FALSE)</f>
        <v>1.29449731260818</v>
      </c>
      <c r="CL52" s="28" t="s">
        <v>133</v>
      </c>
      <c r="CM52">
        <f>VLOOKUP(CL52, [2]Tabelle1!$E:$M, 2, FALSE)</f>
        <v>1.51816982634038</v>
      </c>
      <c r="CN52">
        <f>VLOOKUP(CL52, [2]Tabelle1!$E:$M, 3, FALSE)</f>
        <v>0.98014031674819901</v>
      </c>
      <c r="CO52">
        <f>VLOOKUP(CL52, [2]Tabelle1!$E:$M, 4, FALSE)</f>
        <v>1.39286976721787</v>
      </c>
      <c r="CP52">
        <f>VLOOKUP(CL52, [2]Tabelle1!$E:$M, 5, FALSE)</f>
        <v>0.38825469927460499</v>
      </c>
      <c r="CQ52">
        <f>VLOOKUP(CL52, [2]Tabelle1!$E:$M, 6, FALSE)</f>
        <v>0.15254633240557899</v>
      </c>
      <c r="CR52" s="63">
        <f>VLOOKUP(CL52, [2]Tabelle1!$E:$O, 7, FALSE)</f>
        <v>0.34254881648021285</v>
      </c>
      <c r="CS52" s="63">
        <f>VLOOKUP(CL52, [2]Tabelle1!$E:$O, 8, FALSE)</f>
        <v>0.22115174446324484</v>
      </c>
      <c r="CT52" s="63">
        <f>VLOOKUP(CL52, [2]Tabelle1!$E:$O, 9, FALSE)</f>
        <v>0.31427702091911908</v>
      </c>
      <c r="CU52" s="63">
        <f>VLOOKUP(CL52, [2]Tabelle1!$E:$O, 10, FALSE)</f>
        <v>8.7602971302618016E-2</v>
      </c>
      <c r="CV52" s="63">
        <f>VLOOKUP(CL52, [2]Tabelle1!$E:$O, 11, FALSE)</f>
        <v>3.4419446834805245E-2</v>
      </c>
      <c r="CW52" s="19" t="s">
        <v>323</v>
      </c>
      <c r="CX52">
        <f>VLOOKUP(CW52, [2]Tabelle1!$E:$M, 2, FALSE)</f>
        <v>0.81184410855392897</v>
      </c>
      <c r="CY52">
        <f>VLOOKUP(CW52, [2]Tabelle1!$E:$M, 3, FALSE)</f>
        <v>0.59191348150832601</v>
      </c>
      <c r="CZ52">
        <f>VLOOKUP(CW52, [2]Tabelle1!$E:$M, 4, FALSE)</f>
        <v>0.55271992987867902</v>
      </c>
      <c r="DA52">
        <f>VLOOKUP(CW52, [2]Tabelle1!$E:$M, 5, FALSE)</f>
        <v>0.22585942172611101</v>
      </c>
      <c r="DB52">
        <f>VLOOKUP(CW52, [2]Tabelle1!$E:$M, 6, FALSE)</f>
        <v>0.12733930157461201</v>
      </c>
      <c r="DC52" s="149">
        <f>VLOOKUP(CW52, [2]Tabelle1!$E:$O, 7, FALSE)</f>
        <v>0.35149692989632886</v>
      </c>
      <c r="DD52" s="149">
        <f>VLOOKUP(CW52, [2]Tabelle1!$E:$O, 8, FALSE)</f>
        <v>0.25627552053683883</v>
      </c>
      <c r="DE52" s="149">
        <f>VLOOKUP(CW52, [2]Tabelle1!$E:$O, 9, FALSE)</f>
        <v>0.23930623674897841</v>
      </c>
      <c r="DF52" s="149">
        <f>VLOOKUP(CW52, [2]Tabelle1!$E:$O, 10, FALSE)</f>
        <v>9.7788346910956975E-2</v>
      </c>
      <c r="DG52" s="149">
        <f>VLOOKUP(CW52, [2]Tabelle1!$E:$O, 11, FALSE)</f>
        <v>5.5132965906896911E-2</v>
      </c>
      <c r="DH52" s="17">
        <v>6499</v>
      </c>
      <c r="DI52">
        <v>2024</v>
      </c>
      <c r="DJ52">
        <v>8</v>
      </c>
      <c r="DK52">
        <v>9</v>
      </c>
      <c r="DL52">
        <v>11</v>
      </c>
      <c r="DM52">
        <v>11.19999980926514</v>
      </c>
      <c r="DN52">
        <v>11.60000038146973</v>
      </c>
      <c r="DO52">
        <v>10</v>
      </c>
      <c r="DP52">
        <v>7.5</v>
      </c>
      <c r="DQ52">
        <v>78</v>
      </c>
      <c r="DR52">
        <v>72</v>
      </c>
      <c r="DS52" t="s">
        <v>79</v>
      </c>
      <c r="DT52">
        <v>2.2999999523162842</v>
      </c>
      <c r="DU52">
        <v>2.5999999046325679</v>
      </c>
      <c r="DV52">
        <v>3.7000000476837158</v>
      </c>
      <c r="DW52">
        <v>990</v>
      </c>
      <c r="DX52">
        <v>0</v>
      </c>
    </row>
    <row r="53" spans="1:128" x14ac:dyDescent="0.35">
      <c r="A53" t="s">
        <v>161</v>
      </c>
      <c r="B53" s="1">
        <v>5</v>
      </c>
      <c r="C53" t="s">
        <v>134</v>
      </c>
      <c r="D53">
        <v>4</v>
      </c>
      <c r="E53" s="1" t="s">
        <v>75</v>
      </c>
      <c r="F53" s="1" t="str">
        <f t="shared" si="0"/>
        <v>B</v>
      </c>
      <c r="G53" s="1" t="s">
        <v>145</v>
      </c>
      <c r="H53" s="6">
        <v>45513</v>
      </c>
      <c r="I53" s="6"/>
      <c r="J53">
        <v>1270</v>
      </c>
      <c r="K53">
        <f>VLOOKUP(C53,[2]TOC_240828_Sophi!$C:$I,7,FALSE)</f>
        <v>0.24260000000000001</v>
      </c>
      <c r="M53" s="16" t="str">
        <f t="shared" si="1"/>
        <v>F6_S4_5_BDOC_VM_B</v>
      </c>
      <c r="N53">
        <f>VLOOKUP(M53,[2]TOC_240828_Sophi!$C:$I,7,FALSE)</f>
        <v>0.1641</v>
      </c>
      <c r="R53" s="6">
        <f>VLOOKUP(C53,[2]TOC_240828_Sophi!$C:$N,12,FALSE)</f>
        <v>45547</v>
      </c>
      <c r="S53" s="6">
        <f>VLOOKUP(M53,[2]TOC_240828_Sophi!$C:$N,12,FALSE)</f>
        <v>45547</v>
      </c>
      <c r="BD53" s="21" t="str">
        <f t="shared" si="2"/>
        <v>F6_S4_5_DOC_VM_B</v>
      </c>
      <c r="BE53">
        <f>VLOOKUP(BD53,[5]Fluo_bereinigt!$C:$S,2,FALSE)</f>
        <v>4.9734520573933896</v>
      </c>
      <c r="BF53">
        <f>VLOOKUP($BD53,[5]Fluo_bereinigt!$C:$S,3,FALSE)</f>
        <v>0.50095258556285704</v>
      </c>
      <c r="BG53">
        <f>VLOOKUP($BD53,[5]Fluo_bereinigt!$C:$S,4,FALSE)</f>
        <v>0.21746701758377199</v>
      </c>
      <c r="BH53">
        <f>VLOOKUP($BD53,[5]Fluo_bereinigt!$C:$S,5,FALSE)</f>
        <v>5.6843418860808002E-14</v>
      </c>
      <c r="BI53">
        <f>VLOOKUP($BD53,[5]Fluo_bereinigt!$C:$S,6,FALSE)</f>
        <v>0.111289850948424</v>
      </c>
      <c r="BJ53">
        <f>VLOOKUP($BD53,[5]Fluo_bereinigt!$C:$S,7,FALSE)</f>
        <v>6.4511506248678102E-2</v>
      </c>
      <c r="BK53">
        <f>VLOOKUP($BD53,[5]Fluo_bereinigt!$C:$S,8,FALSE)</f>
        <v>3.7588077880750501</v>
      </c>
      <c r="BL53">
        <f>VLOOKUP($BD53,[5]Fluo_bereinigt!$C:$S,9,FALSE)</f>
        <v>5.1680642527549396E-16</v>
      </c>
      <c r="BM53">
        <f>VLOOKUP($BD53,[5]Fluo_bereinigt!$C:$S,10,FALSE)</f>
        <v>99.746889759410195</v>
      </c>
      <c r="BN53">
        <f>VLOOKUP($BD53,[5]Fluo_bereinigt!$C:$S,11,FALSE)</f>
        <v>55.974747141593298</v>
      </c>
      <c r="BO53">
        <f>VLOOKUP($BD53,[5]Fluo_bereinigt!$C:$S,12,FALSE)</f>
        <v>4.3288961799859402</v>
      </c>
      <c r="BP53">
        <f>VLOOKUP($BD53,[5]Fluo_bereinigt!$C:$S,13,FALSE)</f>
        <v>166.43902439024399</v>
      </c>
      <c r="BQ53">
        <f>VLOOKUP($BD53,[5]Fluo_bereinigt!$C:$S,14,FALSE)</f>
        <v>1.48987189443023E-2</v>
      </c>
      <c r="BR53">
        <f>VLOOKUP($BD53,[5]Fluo_bereinigt!$C:$S,15,FALSE)</f>
        <v>1.16140796841303E-2</v>
      </c>
      <c r="BS53">
        <f>VLOOKUP($BD53,[5]Fluo_bereinigt!$C:$S,16,FALSE)</f>
        <v>1.44232687298123E-2</v>
      </c>
      <c r="BT53">
        <f>VLOOKUP($BD53,[5]Fluo_bereinigt!$C:$S,17,FALSE)</f>
        <v>1.28281528536955</v>
      </c>
      <c r="BU53" s="20" t="str">
        <f t="shared" si="3"/>
        <v>F6_S4_5_BDOC_VM_B</v>
      </c>
      <c r="BV53">
        <f>VLOOKUP(BU53,[5]Fluo_bereinigt!$C:$S,2,FALSE)</f>
        <v>5.2679012911208902</v>
      </c>
      <c r="BW53">
        <f>VLOOKUP($BU53,[5]Fluo_bereinigt!$C:$S,3,FALSE)</f>
        <v>0.74528342024174798</v>
      </c>
      <c r="BX53">
        <f>VLOOKUP($BU53,[5]Fluo_bereinigt!$C:$S,4,FALSE)</f>
        <v>0.286462936007297</v>
      </c>
      <c r="BY53">
        <f>VLOOKUP($BU53,[5]Fluo_bereinigt!$C:$S,5,FALSE)</f>
        <v>2.5874319098960499E-2</v>
      </c>
      <c r="BZ53">
        <f>VLOOKUP($BU53,[5]Fluo_bereinigt!$C:$S,6,FALSE)</f>
        <v>0.114689677501744</v>
      </c>
      <c r="CA53">
        <f>VLOOKUP($BU53,[5]Fluo_bereinigt!$C:$S,7,FALSE)</f>
        <v>0.113662398941003</v>
      </c>
      <c r="CB53">
        <f>VLOOKUP($BU53,[5]Fluo_bereinigt!$C:$S,8,FALSE)</f>
        <v>2.24388091936228</v>
      </c>
      <c r="CC53">
        <f>VLOOKUP($BU53,[5]Fluo_bereinigt!$C:$S,9,FALSE)</f>
        <v>5.3057935488087698E-3</v>
      </c>
      <c r="CD53">
        <f>VLOOKUP($BU53,[5]Fluo_bereinigt!$C:$S,10,FALSE)</f>
        <v>120.048014995974</v>
      </c>
      <c r="CE53">
        <f>VLOOKUP($BU53,[5]Fluo_bereinigt!$C:$S,11,FALSE)</f>
        <v>71.371366130080204</v>
      </c>
      <c r="CF53">
        <f>VLOOKUP($BU53,[5]Fluo_bereinigt!$C:$S,12,FALSE)</f>
        <v>3.6836038423319</v>
      </c>
      <c r="CG53">
        <f>VLOOKUP($BU53,[5]Fluo_bereinigt!$C:$S,13,FALSE)</f>
        <v>23.414736842105199</v>
      </c>
      <c r="CH53">
        <f>VLOOKUP($BU53,[5]Fluo_bereinigt!$C:$S,14,FALSE)</f>
        <v>1.3261124747391899E-2</v>
      </c>
      <c r="CI53">
        <f>VLOOKUP($BU53,[5]Fluo_bereinigt!$C:$S,15,FALSE)</f>
        <v>1.01856946378107E-2</v>
      </c>
      <c r="CJ53">
        <f>VLOOKUP($BU53,[5]Fluo_bereinigt!$C:$S,16,FALSE)</f>
        <v>1.2340012447422E-2</v>
      </c>
      <c r="CK53">
        <f>VLOOKUP($BU53,[5]Fluo_bereinigt!$C:$S,17,FALSE)</f>
        <v>1.30193621730665</v>
      </c>
      <c r="CL53" s="28" t="s">
        <v>134</v>
      </c>
      <c r="CM53">
        <f>VLOOKUP(CL53, [2]Tabelle1!$E:$M, 2, FALSE)</f>
        <v>1.3613980587216401</v>
      </c>
      <c r="CN53">
        <f>VLOOKUP(CL53, [2]Tabelle1!$E:$M, 3, FALSE)</f>
        <v>0.880467792017262</v>
      </c>
      <c r="CO53">
        <f>VLOOKUP(CL53, [2]Tabelle1!$E:$M, 4, FALSE)</f>
        <v>0.96434592474089598</v>
      </c>
      <c r="CP53">
        <f>VLOOKUP(CL53, [2]Tabelle1!$E:$M, 5, FALSE)</f>
        <v>0.32694958546186498</v>
      </c>
      <c r="CQ53">
        <f>VLOOKUP(CL53, [2]Tabelle1!$E:$M, 6, FALSE)</f>
        <v>0.16228277107563199</v>
      </c>
      <c r="CR53" s="63">
        <f>VLOOKUP(CL53, [2]Tabelle1!$E:$O, 7, FALSE)</f>
        <v>0.36839903678329194</v>
      </c>
      <c r="CS53" s="63">
        <f>VLOOKUP(CL53, [2]Tabelle1!$E:$O, 8, FALSE)</f>
        <v>0.2382576384767657</v>
      </c>
      <c r="CT53" s="63">
        <f>VLOOKUP(CL53, [2]Tabelle1!$E:$O, 9, FALSE)</f>
        <v>0.26095535212826282</v>
      </c>
      <c r="CU53" s="63">
        <f>VLOOKUP(CL53, [2]Tabelle1!$E:$O, 10, FALSE)</f>
        <v>8.8473691870802923E-2</v>
      </c>
      <c r="CV53" s="63">
        <f>VLOOKUP(CL53, [2]Tabelle1!$E:$O, 11, FALSE)</f>
        <v>4.3914280740876444E-2</v>
      </c>
      <c r="CW53" s="19" t="s">
        <v>324</v>
      </c>
      <c r="CX53">
        <f>VLOOKUP(CW53, [2]Tabelle1!$E:$M, 2, FALSE)</f>
        <v>1.83153043287021</v>
      </c>
      <c r="CY53">
        <f>VLOOKUP(CW53, [2]Tabelle1!$E:$M, 3, FALSE)</f>
        <v>1.26061632226444</v>
      </c>
      <c r="CZ53">
        <f>VLOOKUP(CW53, [2]Tabelle1!$E:$M, 4, FALSE)</f>
        <v>1.7650649492116299</v>
      </c>
      <c r="DA53">
        <f>VLOOKUP(CW53, [2]Tabelle1!$E:$M, 5, FALSE)</f>
        <v>0.49691761977938598</v>
      </c>
      <c r="DB53">
        <f>VLOOKUP(CW53, [2]Tabelle1!$E:$M, 6, FALSE)</f>
        <v>7.3269566668723599E-2</v>
      </c>
      <c r="DC53" s="149">
        <f>VLOOKUP(CW53, [2]Tabelle1!$E:$O, 7, FALSE)</f>
        <v>0.33746007428654928</v>
      </c>
      <c r="DD53" s="149">
        <f>VLOOKUP(CW53, [2]Tabelle1!$E:$O, 8, FALSE)</f>
        <v>0.23226896486319029</v>
      </c>
      <c r="DE53" s="149">
        <f>VLOOKUP(CW53, [2]Tabelle1!$E:$O, 9, FALSE)</f>
        <v>0.32521378743792378</v>
      </c>
      <c r="DF53" s="149">
        <f>VLOOKUP(CW53, [2]Tabelle1!$E:$O, 10, FALSE)</f>
        <v>9.1557232069716887E-2</v>
      </c>
      <c r="DG53" s="149">
        <f>VLOOKUP(CW53, [2]Tabelle1!$E:$O, 11, FALSE)</f>
        <v>1.3499941342619722E-2</v>
      </c>
      <c r="DH53" s="17">
        <v>6499</v>
      </c>
      <c r="DI53">
        <v>2024</v>
      </c>
      <c r="DJ53">
        <v>8</v>
      </c>
      <c r="DK53">
        <v>9</v>
      </c>
      <c r="DL53">
        <v>11</v>
      </c>
      <c r="DM53">
        <v>11.19999980926514</v>
      </c>
      <c r="DN53">
        <v>11.60000038146973</v>
      </c>
      <c r="DO53">
        <v>10</v>
      </c>
      <c r="DP53">
        <v>7.5</v>
      </c>
      <c r="DQ53">
        <v>78</v>
      </c>
      <c r="DR53">
        <v>72</v>
      </c>
      <c r="DS53" t="s">
        <v>79</v>
      </c>
      <c r="DT53">
        <v>2.2999999523162842</v>
      </c>
      <c r="DU53">
        <v>2.5999999046325679</v>
      </c>
      <c r="DV53">
        <v>3.7000000476837158</v>
      </c>
      <c r="DW53">
        <v>990</v>
      </c>
      <c r="DX53">
        <v>0</v>
      </c>
    </row>
    <row r="54" spans="1:128" x14ac:dyDescent="0.35">
      <c r="A54" t="s">
        <v>161</v>
      </c>
      <c r="B54" s="1">
        <v>5</v>
      </c>
      <c r="C54" t="s">
        <v>135</v>
      </c>
      <c r="D54">
        <v>5</v>
      </c>
      <c r="E54" s="1" t="s">
        <v>75</v>
      </c>
      <c r="F54" s="1" t="str">
        <f t="shared" si="0"/>
        <v>A</v>
      </c>
      <c r="G54" s="1" t="s">
        <v>145</v>
      </c>
      <c r="H54" s="6">
        <v>45513</v>
      </c>
      <c r="I54" s="6"/>
      <c r="J54">
        <v>1900</v>
      </c>
      <c r="K54">
        <f>VLOOKUP(C54,[2]TOC_240828_Sophi!$C:$I,7,FALSE)</f>
        <v>0.29709999999999998</v>
      </c>
      <c r="L54">
        <f t="shared" si="8"/>
        <v>0.3548</v>
      </c>
      <c r="M54" s="16" t="str">
        <f t="shared" si="1"/>
        <v>F6_S5_5_BDOC_VM_A</v>
      </c>
      <c r="N54">
        <f>VLOOKUP(M54,[2]TOC_240828_Sophi!$C:$I,7,FALSE)</f>
        <v>0.1449</v>
      </c>
      <c r="O54">
        <f t="shared" si="9"/>
        <v>0.14565</v>
      </c>
      <c r="P54">
        <f>L54-O54</f>
        <v>0.20915</v>
      </c>
      <c r="Q54">
        <f>100-((1-(P54/L54))*100)</f>
        <v>58.948703494926725</v>
      </c>
      <c r="R54" s="6">
        <f>VLOOKUP(C54,[2]TOC_240828_Sophi!$C:$N,12,FALSE)</f>
        <v>45547</v>
      </c>
      <c r="S54" s="6">
        <f>VLOOKUP(M54,[2]TOC_240828_Sophi!$C:$N,12,FALSE)</f>
        <v>45547</v>
      </c>
      <c r="BD54" s="21" t="str">
        <f t="shared" si="2"/>
        <v>F6_S5_5_DOC_VM_A</v>
      </c>
      <c r="BE54">
        <f>VLOOKUP(BD54,[5]Fluo_bereinigt!$C:$S,2,FALSE)</f>
        <v>2.16822759524422</v>
      </c>
      <c r="BF54">
        <f>VLOOKUP($BD54,[5]Fluo_bereinigt!$C:$S,3,FALSE)</f>
        <v>0.72198322641975199</v>
      </c>
      <c r="BG54">
        <f>VLOOKUP($BD54,[5]Fluo_bereinigt!$C:$S,4,FALSE)</f>
        <v>0.31942885617266398</v>
      </c>
      <c r="BH54">
        <f>VLOOKUP($BD54,[5]Fluo_bereinigt!$C:$S,5,FALSE)</f>
        <v>0.13373600031098901</v>
      </c>
      <c r="BI54">
        <f>VLOOKUP($BD54,[5]Fluo_bereinigt!$C:$S,6,FALSE)</f>
        <v>0.112404630960839</v>
      </c>
      <c r="BJ54">
        <f>VLOOKUP($BD54,[5]Fluo_bereinigt!$C:$S,7,FALSE)</f>
        <v>8.54975608160089E-2</v>
      </c>
      <c r="BK54">
        <f>VLOOKUP($BD54,[5]Fluo_bereinigt!$C:$S,8,FALSE)</f>
        <v>2.36450432624485</v>
      </c>
      <c r="BL54">
        <f>VLOOKUP($BD54,[5]Fluo_bereinigt!$C:$S,9,FALSE)</f>
        <v>1.9058328411054599E-2</v>
      </c>
      <c r="BM54">
        <f>VLOOKUP($BD54,[5]Fluo_bereinigt!$C:$S,10,FALSE)</f>
        <v>108.66227994566501</v>
      </c>
      <c r="BN54">
        <f>VLOOKUP($BD54,[5]Fluo_bereinigt!$C:$S,11,FALSE)</f>
        <v>64.590801265758699</v>
      </c>
      <c r="BO54">
        <f>VLOOKUP($BD54,[5]Fluo_bereinigt!$C:$S,12,FALSE)</f>
        <v>3.6213183730715302</v>
      </c>
      <c r="BP54">
        <f>VLOOKUP($BD54,[5]Fluo_bereinigt!$C:$S,13,FALSE)</f>
        <v>24.829787234042499</v>
      </c>
      <c r="BQ54">
        <f>VLOOKUP($BD54,[5]Fluo_bereinigt!$C:$S,14,FALSE)</f>
        <v>1.3302760441761499E-2</v>
      </c>
      <c r="BR54">
        <f>VLOOKUP($BD54,[5]Fluo_bereinigt!$C:$S,15,FALSE)</f>
        <v>9.9240320120305495E-3</v>
      </c>
      <c r="BS54">
        <f>VLOOKUP($BD54,[5]Fluo_bereinigt!$C:$S,16,FALSE)</f>
        <v>1.20716433691078E-2</v>
      </c>
      <c r="BT54">
        <f>VLOOKUP($BD54,[5]Fluo_bereinigt!$C:$S,17,FALSE)</f>
        <v>1.34045924334333</v>
      </c>
      <c r="BU54" s="20" t="str">
        <f t="shared" si="3"/>
        <v>F6_S5_5_BDOC_VM_A</v>
      </c>
      <c r="BV54">
        <f>VLOOKUP(BU54,[5]Fluo_bereinigt!$C:$S,2,FALSE)</f>
        <v>72.484932356519707</v>
      </c>
      <c r="BW54">
        <f>VLOOKUP($BU54,[5]Fluo_bereinigt!$C:$S,3,FALSE)</f>
        <v>0.31003500192667799</v>
      </c>
      <c r="BX54">
        <f>VLOOKUP($BU54,[5]Fluo_bereinigt!$C:$S,4,FALSE)</f>
        <v>0.170553941671756</v>
      </c>
      <c r="BY54">
        <f>VLOOKUP($BU54,[5]Fluo_bereinigt!$C:$S,5,FALSE)</f>
        <v>3.9031278209478198E-18</v>
      </c>
      <c r="BZ54">
        <f>VLOOKUP($BU54,[5]Fluo_bereinigt!$C:$S,6,FALSE)</f>
        <v>7.7685881193843898E-2</v>
      </c>
      <c r="CA54">
        <f>VLOOKUP($BU54,[5]Fluo_bereinigt!$C:$S,7,FALSE)</f>
        <v>6.8722619571929003E-2</v>
      </c>
      <c r="CB54">
        <f>VLOOKUP($BU54,[5]Fluo_bereinigt!$C:$S,8,FALSE)</f>
        <v>2.71536709415121</v>
      </c>
      <c r="CC54">
        <f>VLOOKUP($BU54,[5]Fluo_bereinigt!$C:$S,9,FALSE)</f>
        <v>0</v>
      </c>
      <c r="CD54">
        <f>VLOOKUP($BU54,[5]Fluo_bereinigt!$C:$S,10,FALSE)</f>
        <v>77.463348404687295</v>
      </c>
      <c r="CE54">
        <f>VLOOKUP($BU54,[5]Fluo_bereinigt!$C:$S,11,FALSE)</f>
        <v>44.766640084171897</v>
      </c>
      <c r="CF54">
        <f>VLOOKUP($BU54,[5]Fluo_bereinigt!$C:$S,12,FALSE)</f>
        <v>3.9349148085246299</v>
      </c>
      <c r="CG54">
        <f>VLOOKUP($BU54,[5]Fluo_bereinigt!$C:$S,13,FALSE)</f>
        <v>37.261627906976798</v>
      </c>
      <c r="CH54">
        <f>VLOOKUP($BU54,[5]Fluo_bereinigt!$C:$S,14,FALSE)</f>
        <v>1.39537060919162E-2</v>
      </c>
      <c r="CI54">
        <f>VLOOKUP($BU54,[5]Fluo_bereinigt!$C:$S,15,FALSE)</f>
        <v>1.07304349533413E-2</v>
      </c>
      <c r="CJ54">
        <f>VLOOKUP($BU54,[5]Fluo_bereinigt!$C:$S,16,FALSE)</f>
        <v>1.3119784543887399E-2</v>
      </c>
      <c r="CK54">
        <f>VLOOKUP($BU54,[5]Fluo_bereinigt!$C:$S,17,FALSE)</f>
        <v>1.3003858792854599</v>
      </c>
      <c r="CL54" s="28" t="s">
        <v>135</v>
      </c>
      <c r="CM54">
        <f>VLOOKUP(CL54, [2]Tabelle1!$E:$M, 2, FALSE)</f>
        <v>1.4225987819644299</v>
      </c>
      <c r="CN54">
        <f>VLOOKUP(CL54, [2]Tabelle1!$E:$M, 3, FALSE)</f>
        <v>0.99959986816511004</v>
      </c>
      <c r="CO54">
        <f>VLOOKUP(CL54, [2]Tabelle1!$E:$M, 4, FALSE)</f>
        <v>1.8310259711866399</v>
      </c>
      <c r="CP54">
        <f>VLOOKUP(CL54, [2]Tabelle1!$E:$M, 5, FALSE)</f>
        <v>0.40093603011694001</v>
      </c>
      <c r="CQ54">
        <f>VLOOKUP(CL54, [2]Tabelle1!$E:$M, 6, FALSE)</f>
        <v>7.4771524413837706E-2</v>
      </c>
      <c r="CR54" s="63">
        <f>VLOOKUP(CL54, [2]Tabelle1!$E:$O, 7, FALSE)</f>
        <v>0.30082875563966843</v>
      </c>
      <c r="CS54" s="63">
        <f>VLOOKUP(CL54, [2]Tabelle1!$E:$O, 8, FALSE)</f>
        <v>0.21137961615744266</v>
      </c>
      <c r="CT54" s="63">
        <f>VLOOKUP(CL54, [2]Tabelle1!$E:$O, 9, FALSE)</f>
        <v>0.38719649660839145</v>
      </c>
      <c r="CU54" s="63">
        <f>VLOOKUP(CL54, [2]Tabelle1!$E:$O, 10, FALSE)</f>
        <v>8.4783628778759515E-2</v>
      </c>
      <c r="CV54" s="63">
        <f>VLOOKUP(CL54, [2]Tabelle1!$E:$O, 11, FALSE)</f>
        <v>1.5811502815737895E-2</v>
      </c>
      <c r="CW54" s="19" t="s">
        <v>325</v>
      </c>
      <c r="CX54">
        <f>VLOOKUP(CW54, [2]Tabelle1!$E:$M, 2, FALSE)</f>
        <v>1.02953907200186</v>
      </c>
      <c r="CY54">
        <f>VLOOKUP(CW54, [2]Tabelle1!$E:$M, 3, FALSE)</f>
        <v>0.77020345314893601</v>
      </c>
      <c r="CZ54">
        <f>VLOOKUP(CW54, [2]Tabelle1!$E:$M, 4, FALSE)</f>
        <v>0.74423972600007005</v>
      </c>
      <c r="DA54">
        <f>VLOOKUP(CW54, [2]Tabelle1!$E:$M, 5, FALSE)</f>
        <v>0.28854269790315301</v>
      </c>
      <c r="DB54">
        <f>VLOOKUP(CW54, [2]Tabelle1!$E:$M, 6, FALSE)</f>
        <v>4.1325636794292402E-2</v>
      </c>
      <c r="DC54" s="149">
        <f>VLOOKUP(CW54, [2]Tabelle1!$E:$O, 7, FALSE)</f>
        <v>0.35824377129124746</v>
      </c>
      <c r="DD54" s="149">
        <f>VLOOKUP(CW54, [2]Tabelle1!$E:$O, 8, FALSE)</f>
        <v>0.26800400025723159</v>
      </c>
      <c r="DE54" s="149">
        <f>VLOOKUP(CW54, [2]Tabelle1!$E:$O, 9, FALSE)</f>
        <v>0.25896952669179324</v>
      </c>
      <c r="DF54" s="149">
        <f>VLOOKUP(CW54, [2]Tabelle1!$E:$O, 10, FALSE)</f>
        <v>0.10040281819939506</v>
      </c>
      <c r="DG54" s="149">
        <f>VLOOKUP(CW54, [2]Tabelle1!$E:$O, 11, FALSE)</f>
        <v>1.4379883560332618E-2</v>
      </c>
      <c r="DH54" s="17">
        <v>6499</v>
      </c>
      <c r="DI54">
        <v>2024</v>
      </c>
      <c r="DJ54">
        <v>8</v>
      </c>
      <c r="DK54">
        <v>9</v>
      </c>
      <c r="DL54">
        <v>12</v>
      </c>
      <c r="DM54">
        <v>12.10000038146973</v>
      </c>
      <c r="DN54">
        <v>12.30000019073486</v>
      </c>
      <c r="DO54">
        <v>11</v>
      </c>
      <c r="DP54">
        <v>8.6000003814697266</v>
      </c>
      <c r="DQ54">
        <v>79</v>
      </c>
      <c r="DR54">
        <v>73</v>
      </c>
      <c r="DS54" t="s">
        <v>79</v>
      </c>
      <c r="DT54">
        <v>1.5</v>
      </c>
      <c r="DU54">
        <v>2.2999999523162842</v>
      </c>
      <c r="DV54">
        <v>3.7999999523162842</v>
      </c>
      <c r="DW54">
        <v>990.0999755859375</v>
      </c>
      <c r="DX54">
        <v>0</v>
      </c>
    </row>
    <row r="55" spans="1:128" x14ac:dyDescent="0.35">
      <c r="A55" t="s">
        <v>161</v>
      </c>
      <c r="B55" s="1">
        <v>5</v>
      </c>
      <c r="C55" t="s">
        <v>136</v>
      </c>
      <c r="D55">
        <v>5</v>
      </c>
      <c r="E55" s="1" t="s">
        <v>75</v>
      </c>
      <c r="F55" s="1" t="str">
        <f t="shared" si="0"/>
        <v>B</v>
      </c>
      <c r="G55" s="1" t="s">
        <v>145</v>
      </c>
      <c r="H55" s="6">
        <v>45513</v>
      </c>
      <c r="I55" s="6"/>
      <c r="J55">
        <v>1900</v>
      </c>
      <c r="K55">
        <f>VLOOKUP(C55,[2]TOC_240828_Sophi!$C:$I,7,FALSE)</f>
        <v>0.41249999999999998</v>
      </c>
      <c r="M55" s="16" t="str">
        <f t="shared" si="1"/>
        <v>F6_S5_5_BDOC_VM_B</v>
      </c>
      <c r="N55">
        <f>VLOOKUP(M55,[2]TOC_240828_Sophi!$C:$I,7,FALSE)</f>
        <v>0.1464</v>
      </c>
      <c r="R55" s="6">
        <f>VLOOKUP(C55,[2]TOC_240828_Sophi!$C:$N,12,FALSE)</f>
        <v>45547</v>
      </c>
      <c r="S55" s="6">
        <f>VLOOKUP(M55,[2]TOC_240828_Sophi!$C:$N,12,FALSE)</f>
        <v>45547</v>
      </c>
      <c r="BD55" s="21" t="str">
        <f t="shared" si="2"/>
        <v>F6_S5_5_DOC_VM_B</v>
      </c>
      <c r="BE55">
        <f>VLOOKUP(BD55,[5]Fluo_bereinigt!$C:$S,2,FALSE)</f>
        <v>4.2689272399542002</v>
      </c>
      <c r="BF55">
        <f>VLOOKUP($BD55,[5]Fluo_bereinigt!$C:$S,3,FALSE)</f>
        <v>0.66608462585338701</v>
      </c>
      <c r="BG55">
        <f>VLOOKUP($BD55,[5]Fluo_bereinigt!$C:$S,4,FALSE)</f>
        <v>0.13097499566853801</v>
      </c>
      <c r="BH55">
        <f>VLOOKUP($BD55,[5]Fluo_bereinigt!$C:$S,5,FALSE)</f>
        <v>0.15428718387624901</v>
      </c>
      <c r="BI55">
        <f>VLOOKUP($BD55,[5]Fluo_bereinigt!$C:$S,6,FALSE)</f>
        <v>8.7435385943692295E-2</v>
      </c>
      <c r="BJ55">
        <f>VLOOKUP($BD55,[5]Fluo_bereinigt!$C:$S,7,FALSE)</f>
        <v>7.4225861664672294E-2</v>
      </c>
      <c r="BK55">
        <f>VLOOKUP($BD55,[5]Fluo_bereinigt!$C:$S,8,FALSE)</f>
        <v>2.4374910964813399</v>
      </c>
      <c r="BL55">
        <f>VLOOKUP($BD55,[5]Fluo_bereinigt!$C:$S,9,FALSE)</f>
        <v>3.7464784786976402E-2</v>
      </c>
      <c r="BM55">
        <f>VLOOKUP($BD55,[5]Fluo_bereinigt!$C:$S,10,FALSE)</f>
        <v>95.256848828071796</v>
      </c>
      <c r="BN55">
        <f>VLOOKUP($BD55,[5]Fluo_bereinigt!$C:$S,11,FALSE)</f>
        <v>55.5602818248544</v>
      </c>
      <c r="BO55">
        <f>VLOOKUP($BD55,[5]Fluo_bereinigt!$C:$S,12,FALSE)</f>
        <v>3.8228494740032</v>
      </c>
      <c r="BP55">
        <f>VLOOKUP($BD55,[5]Fluo_bereinigt!$C:$S,13,FALSE)</f>
        <v>28.5938566552901</v>
      </c>
      <c r="BQ55">
        <f>VLOOKUP($BD55,[5]Fluo_bereinigt!$C:$S,14,FALSE)</f>
        <v>1.37569528549097E-2</v>
      </c>
      <c r="BR55">
        <f>VLOOKUP($BD55,[5]Fluo_bereinigt!$C:$S,15,FALSE)</f>
        <v>1.0389725203388499E-2</v>
      </c>
      <c r="BS55">
        <f>VLOOKUP($BD55,[5]Fluo_bereinigt!$C:$S,16,FALSE)</f>
        <v>1.27561716891145E-2</v>
      </c>
      <c r="BT55">
        <f>VLOOKUP($BD55,[5]Fluo_bereinigt!$C:$S,17,FALSE)</f>
        <v>1.3240920799736899</v>
      </c>
      <c r="BU55" s="20" t="str">
        <f t="shared" si="3"/>
        <v>F6_S5_5_BDOC_VM_B</v>
      </c>
      <c r="BV55">
        <f>VLOOKUP(BU55,[5]Fluo_bereinigt!$C:$S,2,FALSE)</f>
        <v>7.2086878244663497</v>
      </c>
      <c r="BW55">
        <f>VLOOKUP($BU55,[5]Fluo_bereinigt!$C:$S,3,FALSE)</f>
        <v>0.65161658315958004</v>
      </c>
      <c r="BX55">
        <f>VLOOKUP($BU55,[5]Fluo_bereinigt!$C:$S,4,FALSE)</f>
        <v>0.17005824215402801</v>
      </c>
      <c r="BY55">
        <f>VLOOKUP($BU55,[5]Fluo_bereinigt!$C:$S,5,FALSE)</f>
        <v>5.9919557799503302E-2</v>
      </c>
      <c r="BZ55">
        <f>VLOOKUP($BU55,[5]Fluo_bereinigt!$C:$S,6,FALSE)</f>
        <v>0.10357290702866399</v>
      </c>
      <c r="CA55">
        <f>VLOOKUP($BU55,[5]Fluo_bereinigt!$C:$S,7,FALSE)</f>
        <v>9.7869810412461802E-2</v>
      </c>
      <c r="CB55">
        <f>VLOOKUP($BU55,[5]Fluo_bereinigt!$C:$S,8,FALSE)</f>
        <v>1.5248350820840399</v>
      </c>
      <c r="CC55">
        <f>VLOOKUP($BU55,[5]Fluo_bereinigt!$C:$S,9,FALSE)</f>
        <v>9.8500165827892106E-3</v>
      </c>
      <c r="CD55">
        <f>VLOOKUP($BU55,[5]Fluo_bereinigt!$C:$S,10,FALSE)</f>
        <v>118.37261022354799</v>
      </c>
      <c r="CE55">
        <f>VLOOKUP($BU55,[5]Fluo_bereinigt!$C:$S,11,FALSE)</f>
        <v>70.870279755081</v>
      </c>
      <c r="CF55">
        <f>VLOOKUP($BU55,[5]Fluo_bereinigt!$C:$S,12,FALSE)</f>
        <v>3.6184158415841599</v>
      </c>
      <c r="CG55">
        <f>VLOOKUP($BU55,[5]Fluo_bereinigt!$C:$S,13,FALSE)</f>
        <v>21.678160919540201</v>
      </c>
      <c r="CH55">
        <f>VLOOKUP($BU55,[5]Fluo_bereinigt!$C:$S,14,FALSE)</f>
        <v>1.30121506049638E-2</v>
      </c>
      <c r="CI55">
        <f>VLOOKUP($BU55,[5]Fluo_bereinigt!$C:$S,15,FALSE)</f>
        <v>1.0060786066819099E-2</v>
      </c>
      <c r="CJ55">
        <f>VLOOKUP($BU55,[5]Fluo_bereinigt!$C:$S,16,FALSE)</f>
        <v>1.21735187783239E-2</v>
      </c>
      <c r="CK55">
        <f>VLOOKUP($BU55,[5]Fluo_bereinigt!$C:$S,17,FALSE)</f>
        <v>1.2933532746390899</v>
      </c>
      <c r="CL55" s="28" t="s">
        <v>136</v>
      </c>
      <c r="CM55">
        <f>VLOOKUP(CL55, [2]Tabelle1!$E:$M, 2, FALSE)</f>
        <v>1.2340282242131899</v>
      </c>
      <c r="CN55">
        <f>VLOOKUP(CL55, [2]Tabelle1!$E:$M, 3, FALSE)</f>
        <v>0.82897104490062301</v>
      </c>
      <c r="CO55">
        <f>VLOOKUP(CL55, [2]Tabelle1!$E:$M, 4, FALSE)</f>
        <v>1.50690349270552</v>
      </c>
      <c r="CP55">
        <f>VLOOKUP(CL55, [2]Tabelle1!$E:$M, 5, FALSE)</f>
        <v>0.32919586324507499</v>
      </c>
      <c r="CQ55">
        <f>VLOOKUP(CL55, [2]Tabelle1!$E:$M, 6, FALSE)</f>
        <v>0</v>
      </c>
      <c r="CR55" s="63">
        <f>VLOOKUP(CL55, [2]Tabelle1!$E:$O, 7, FALSE)</f>
        <v>0.3164906412678406</v>
      </c>
      <c r="CS55" s="63">
        <f>VLOOKUP(CL55, [2]Tabelle1!$E:$O, 8, FALSE)</f>
        <v>0.21260581601393311</v>
      </c>
      <c r="CT55" s="63">
        <f>VLOOKUP(CL55, [2]Tabelle1!$E:$O, 9, FALSE)</f>
        <v>0.38647483370098856</v>
      </c>
      <c r="CU55" s="63">
        <f>VLOOKUP(CL55, [2]Tabelle1!$E:$O, 10, FALSE)</f>
        <v>8.4428709017237827E-2</v>
      </c>
      <c r="CV55" s="63">
        <f>VLOOKUP(CL55, [2]Tabelle1!$E:$O, 11, FALSE)</f>
        <v>0</v>
      </c>
      <c r="CW55" s="19" t="s">
        <v>326</v>
      </c>
      <c r="CX55">
        <f>VLOOKUP(CW55, [2]Tabelle1!$E:$M, 2, FALSE)</f>
        <v>1.79653122423055</v>
      </c>
      <c r="CY55">
        <f>VLOOKUP(CW55, [2]Tabelle1!$E:$M, 3, FALSE)</f>
        <v>1.2140656118486901</v>
      </c>
      <c r="CZ55">
        <f>VLOOKUP(CW55, [2]Tabelle1!$E:$M, 4, FALSE)</f>
        <v>1.5393186704048001</v>
      </c>
      <c r="DA55">
        <f>VLOOKUP(CW55, [2]Tabelle1!$E:$M, 5, FALSE)</f>
        <v>0.491243412570469</v>
      </c>
      <c r="DB55">
        <f>VLOOKUP(CW55, [2]Tabelle1!$E:$M, 6, FALSE)</f>
        <v>0</v>
      </c>
      <c r="DC55" s="149">
        <f>VLOOKUP(CW55, [2]Tabelle1!$E:$O, 7, FALSE)</f>
        <v>0.35637266213529667</v>
      </c>
      <c r="DD55" s="149">
        <f>VLOOKUP(CW55, [2]Tabelle1!$E:$O, 8, FALSE)</f>
        <v>0.2408306564706342</v>
      </c>
      <c r="DE55" s="149">
        <f>VLOOKUP(CW55, [2]Tabelle1!$E:$O, 9, FALSE)</f>
        <v>0.30535015759699674</v>
      </c>
      <c r="DF55" s="149">
        <f>VLOOKUP(CW55, [2]Tabelle1!$E:$O, 10, FALSE)</f>
        <v>9.7446523797072401E-2</v>
      </c>
      <c r="DG55" s="149">
        <f>VLOOKUP(CW55, [2]Tabelle1!$E:$O, 11, FALSE)</f>
        <v>0</v>
      </c>
      <c r="DH55" s="17">
        <v>6499</v>
      </c>
      <c r="DI55">
        <v>2024</v>
      </c>
      <c r="DJ55">
        <v>8</v>
      </c>
      <c r="DK55">
        <v>9</v>
      </c>
      <c r="DL55">
        <v>12</v>
      </c>
      <c r="DM55">
        <v>12.10000038146973</v>
      </c>
      <c r="DN55">
        <v>12.30000019073486</v>
      </c>
      <c r="DO55">
        <v>11</v>
      </c>
      <c r="DP55">
        <v>8.6000003814697266</v>
      </c>
      <c r="DQ55">
        <v>79</v>
      </c>
      <c r="DR55">
        <v>73</v>
      </c>
      <c r="DS55" t="s">
        <v>79</v>
      </c>
      <c r="DT55">
        <v>1.5</v>
      </c>
      <c r="DU55">
        <v>2.2999999523162842</v>
      </c>
      <c r="DV55">
        <v>3.7999999523162842</v>
      </c>
      <c r="DW55">
        <v>990.0999755859375</v>
      </c>
      <c r="DX55">
        <v>0</v>
      </c>
    </row>
    <row r="56" spans="1:128" x14ac:dyDescent="0.35">
      <c r="A56" t="s">
        <v>161</v>
      </c>
      <c r="B56" s="1">
        <v>5</v>
      </c>
      <c r="C56" t="s">
        <v>137</v>
      </c>
      <c r="D56">
        <v>6</v>
      </c>
      <c r="E56" s="1" t="s">
        <v>75</v>
      </c>
      <c r="F56" s="1" t="str">
        <f t="shared" si="0"/>
        <v>A</v>
      </c>
      <c r="G56" s="1" t="s">
        <v>145</v>
      </c>
      <c r="H56" s="6">
        <v>45513</v>
      </c>
      <c r="I56" s="6"/>
      <c r="J56">
        <v>2530</v>
      </c>
      <c r="K56">
        <f>VLOOKUP(C56,[2]TOC_240828_Sophi!$C:$I,7,FALSE)</f>
        <v>0.29010000000000002</v>
      </c>
      <c r="L56">
        <f t="shared" si="8"/>
        <v>0.38005</v>
      </c>
      <c r="M56" s="16" t="str">
        <f t="shared" si="1"/>
        <v>F6_S6_5_BDOC_VM_A</v>
      </c>
      <c r="N56">
        <f>VLOOKUP(M56,[2]TOC_240828_Sophi!$C:$I,7,FALSE)</f>
        <v>0.16739999999999999</v>
      </c>
      <c r="O56">
        <f t="shared" si="9"/>
        <v>0.17509999999999998</v>
      </c>
      <c r="P56">
        <f>L56-O56</f>
        <v>0.20495000000000002</v>
      </c>
      <c r="Q56">
        <f>100-((1-(P56/L56))*100)</f>
        <v>53.92711485330878</v>
      </c>
      <c r="R56" s="6">
        <f>VLOOKUP(C56,[2]TOC_240828_Sophi!$C:$N,12,FALSE)</f>
        <v>45547</v>
      </c>
      <c r="S56" s="6">
        <f>VLOOKUP(M56,[2]TOC_240828_Sophi!$C:$N,12,FALSE)</f>
        <v>45547</v>
      </c>
      <c r="BD56" s="21" t="str">
        <f t="shared" si="2"/>
        <v>F6_S6_5_DOC_VM_A</v>
      </c>
      <c r="BE56">
        <f>VLOOKUP(BD56,[5]Fluo_bereinigt!$C:$S,2,FALSE)</f>
        <v>7.6811245431364901</v>
      </c>
      <c r="BF56">
        <f>VLOOKUP($BD56,[5]Fluo_bereinigt!$C:$S,3,FALSE)</f>
        <v>0.51196671602687605</v>
      </c>
      <c r="BG56">
        <f>VLOOKUP($BD56,[5]Fluo_bereinigt!$C:$S,4,FALSE)</f>
        <v>0.213641473179109</v>
      </c>
      <c r="BH56">
        <f>VLOOKUP($BD56,[5]Fluo_bereinigt!$C:$S,5,FALSE)</f>
        <v>6.7157914380800293E-2</v>
      </c>
      <c r="BI56">
        <f>VLOOKUP($BD56,[5]Fluo_bereinigt!$C:$S,6,FALSE)</f>
        <v>0.11873807768672601</v>
      </c>
      <c r="BJ56">
        <f>VLOOKUP($BD56,[5]Fluo_bereinigt!$C:$S,7,FALSE)</f>
        <v>7.8771295457556803E-2</v>
      </c>
      <c r="BK56">
        <f>VLOOKUP($BD56,[5]Fluo_bereinigt!$C:$S,8,FALSE)</f>
        <v>1.94792764549207</v>
      </c>
      <c r="BL56">
        <f>VLOOKUP($BD56,[5]Fluo_bereinigt!$C:$S,9,FALSE)</f>
        <v>8.6141508459209593E-3</v>
      </c>
      <c r="BM56">
        <f>VLOOKUP($BD56,[5]Fluo_bereinigt!$C:$S,10,FALSE)</f>
        <v>93.468507739179699</v>
      </c>
      <c r="BN56">
        <f>VLOOKUP($BD56,[5]Fluo_bereinigt!$C:$S,11,FALSE)</f>
        <v>54.002199245261799</v>
      </c>
      <c r="BO56">
        <f>VLOOKUP($BD56,[5]Fluo_bereinigt!$C:$S,12,FALSE)</f>
        <v>3.9494328276616102</v>
      </c>
      <c r="BP56">
        <f>VLOOKUP($BD56,[5]Fluo_bereinigt!$C:$S,13,FALSE)</f>
        <v>16.626760563380302</v>
      </c>
      <c r="BQ56">
        <f>VLOOKUP($BD56,[5]Fluo_bereinigt!$C:$S,14,FALSE)</f>
        <v>1.39849467646888E-2</v>
      </c>
      <c r="BR56">
        <f>VLOOKUP($BD56,[5]Fluo_bereinigt!$C:$S,15,FALSE)</f>
        <v>1.1127139650958099E-2</v>
      </c>
      <c r="BS56">
        <f>VLOOKUP($BD56,[5]Fluo_bereinigt!$C:$S,16,FALSE)</f>
        <v>1.30275541313801E-2</v>
      </c>
      <c r="BT56">
        <f>VLOOKUP($BD56,[5]Fluo_bereinigt!$C:$S,17,FALSE)</f>
        <v>1.2568321422554201</v>
      </c>
      <c r="BU56" s="20" t="str">
        <f t="shared" si="3"/>
        <v>F6_S6_5_BDOC_VM_A</v>
      </c>
      <c r="BV56">
        <f>VLOOKUP(BU56,[5]Fluo_bereinigt!$C:$S,2,FALSE)</f>
        <v>5.2319784122567397</v>
      </c>
      <c r="BW56">
        <f>VLOOKUP($BU56,[5]Fluo_bereinigt!$C:$S,3,FALSE)</f>
        <v>0.31530570925448798</v>
      </c>
      <c r="BX56">
        <f>VLOOKUP($BU56,[5]Fluo_bereinigt!$C:$S,4,FALSE)</f>
        <v>0.23263454428286001</v>
      </c>
      <c r="BY56">
        <f>VLOOKUP($BU56,[5]Fluo_bereinigt!$C:$S,5,FALSE)</f>
        <v>1.8408358029120098E-2</v>
      </c>
      <c r="BZ56">
        <f>VLOOKUP($BU56,[5]Fluo_bereinigt!$C:$S,6,FALSE)</f>
        <v>0.107130182315956</v>
      </c>
      <c r="CA56">
        <f>VLOOKUP($BU56,[5]Fluo_bereinigt!$C:$S,7,FALSE)</f>
        <v>5.2701691988218599E-2</v>
      </c>
      <c r="CB56">
        <f>VLOOKUP($BU56,[5]Fluo_bereinigt!$C:$S,8,FALSE)</f>
        <v>3.6177504034202199</v>
      </c>
      <c r="CC56">
        <f>VLOOKUP($BU56,[5]Fluo_bereinigt!$C:$S,9,FALSE)</f>
        <v>0</v>
      </c>
      <c r="CD56">
        <f>VLOOKUP($BU56,[5]Fluo_bereinigt!$C:$S,10,FALSE)</f>
        <v>69.979946852456706</v>
      </c>
      <c r="CE56">
        <f>VLOOKUP($BU56,[5]Fluo_bereinigt!$C:$S,11,FALSE)</f>
        <v>39.885159687024498</v>
      </c>
      <c r="CF56">
        <f>VLOOKUP($BU56,[5]Fluo_bereinigt!$C:$S,12,FALSE)</f>
        <v>4.0798063014904704</v>
      </c>
      <c r="CG56">
        <f>VLOOKUP($BU56,[5]Fluo_bereinigt!$C:$S,13,FALSE)</f>
        <v>-139.36842105263199</v>
      </c>
      <c r="CH56">
        <f>VLOOKUP($BU56,[5]Fluo_bereinigt!$C:$S,14,FALSE)</f>
        <v>1.42709143707891E-2</v>
      </c>
      <c r="CI56">
        <f>VLOOKUP($BU56,[5]Fluo_bereinigt!$C:$S,15,FALSE)</f>
        <v>1.11137740522143E-2</v>
      </c>
      <c r="CJ56">
        <f>VLOOKUP($BU56,[5]Fluo_bereinigt!$C:$S,16,FALSE)</f>
        <v>1.3570721304395E-2</v>
      </c>
      <c r="CK56">
        <f>VLOOKUP($BU56,[5]Fluo_bereinigt!$C:$S,17,FALSE)</f>
        <v>1.2840745460310801</v>
      </c>
      <c r="CL56" s="28" t="s">
        <v>137</v>
      </c>
      <c r="CM56">
        <f>VLOOKUP(CL56, [2]Tabelle1!$E:$M, 2, FALSE)</f>
        <v>1.1911271574744799</v>
      </c>
      <c r="CN56">
        <f>VLOOKUP(CL56, [2]Tabelle1!$E:$M, 3, FALSE)</f>
        <v>0.86448126666359004</v>
      </c>
      <c r="CO56">
        <f>VLOOKUP(CL56, [2]Tabelle1!$E:$M, 4, FALSE)</f>
        <v>1.3214518803708799</v>
      </c>
      <c r="CP56">
        <f>VLOOKUP(CL56, [2]Tabelle1!$E:$M, 5, FALSE)</f>
        <v>0.33003245121809199</v>
      </c>
      <c r="CQ56">
        <f>VLOOKUP(CL56, [2]Tabelle1!$E:$M, 6, FALSE)</f>
        <v>0.131720569549552</v>
      </c>
      <c r="CR56" s="63">
        <f>VLOOKUP(CL56, [2]Tabelle1!$E:$O, 7, FALSE)</f>
        <v>0.31028525133835649</v>
      </c>
      <c r="CS56" s="63">
        <f>VLOOKUP(CL56, [2]Tabelle1!$E:$O, 8, FALSE)</f>
        <v>0.22519492181905004</v>
      </c>
      <c r="CT56" s="63">
        <f>VLOOKUP(CL56, [2]Tabelle1!$E:$O, 9, FALSE)</f>
        <v>0.34423447258292167</v>
      </c>
      <c r="CU56" s="63">
        <f>VLOOKUP(CL56, [2]Tabelle1!$E:$O, 10, FALSE)</f>
        <v>8.5972518914894755E-2</v>
      </c>
      <c r="CV56" s="63">
        <f>VLOOKUP(CL56, [2]Tabelle1!$E:$O, 11, FALSE)</f>
        <v>3.4312835344777096E-2</v>
      </c>
      <c r="CW56" s="19" t="s">
        <v>327</v>
      </c>
      <c r="CX56">
        <f>VLOOKUP(CW56, [2]Tabelle1!$E:$M, 2, FALSE)</f>
        <v>0.94729100777378195</v>
      </c>
      <c r="CY56">
        <f>VLOOKUP(CW56, [2]Tabelle1!$E:$M, 3, FALSE)</f>
        <v>0.679285811406249</v>
      </c>
      <c r="CZ56">
        <f>VLOOKUP(CW56, [2]Tabelle1!$E:$M, 4, FALSE)</f>
        <v>0.64108578945460104</v>
      </c>
      <c r="DA56">
        <f>VLOOKUP(CW56, [2]Tabelle1!$E:$M, 5, FALSE)</f>
        <v>0.25628875644823401</v>
      </c>
      <c r="DB56">
        <f>VLOOKUP(CW56, [2]Tabelle1!$E:$M, 6, FALSE)</f>
        <v>0.20541837015728301</v>
      </c>
      <c r="DC56" s="149">
        <f>VLOOKUP(CW56, [2]Tabelle1!$E:$O, 7, FALSE)</f>
        <v>0.34707317060890347</v>
      </c>
      <c r="DD56" s="149">
        <f>VLOOKUP(CW56, [2]Tabelle1!$E:$O, 8, FALSE)</f>
        <v>0.24888009954667453</v>
      </c>
      <c r="DE56" s="149">
        <f>VLOOKUP(CW56, [2]Tabelle1!$E:$O, 9, FALSE)</f>
        <v>0.23488418632963037</v>
      </c>
      <c r="DF56" s="149">
        <f>VLOOKUP(CW56, [2]Tabelle1!$E:$O, 10, FALSE)</f>
        <v>9.3900343782365545E-2</v>
      </c>
      <c r="DG56" s="149">
        <f>VLOOKUP(CW56, [2]Tabelle1!$E:$O, 11, FALSE)</f>
        <v>7.5262199732426094E-2</v>
      </c>
      <c r="DH56" s="17">
        <v>6499</v>
      </c>
      <c r="DI56">
        <v>2024</v>
      </c>
      <c r="DJ56">
        <v>8</v>
      </c>
      <c r="DK56">
        <v>9</v>
      </c>
      <c r="DL56">
        <v>13</v>
      </c>
      <c r="DM56">
        <v>12.89999961853027</v>
      </c>
      <c r="DN56">
        <v>13.10000038146973</v>
      </c>
      <c r="DO56">
        <v>11.69999980926514</v>
      </c>
      <c r="DP56">
        <v>8.6000003814697266</v>
      </c>
      <c r="DQ56">
        <v>75</v>
      </c>
      <c r="DR56">
        <v>95</v>
      </c>
      <c r="DS56" t="s">
        <v>80</v>
      </c>
      <c r="DT56">
        <v>2.0999999046325679</v>
      </c>
      <c r="DU56">
        <v>2.4000000953674321</v>
      </c>
      <c r="DV56">
        <v>3.5999999046325679</v>
      </c>
      <c r="DW56">
        <v>990.0999755859375</v>
      </c>
      <c r="DX56">
        <v>0</v>
      </c>
    </row>
    <row r="57" spans="1:128" x14ac:dyDescent="0.35">
      <c r="A57" t="s">
        <v>161</v>
      </c>
      <c r="B57" s="1">
        <v>5</v>
      </c>
      <c r="C57" t="s">
        <v>138</v>
      </c>
      <c r="D57">
        <v>6</v>
      </c>
      <c r="E57" s="1" t="s">
        <v>75</v>
      </c>
      <c r="F57" s="1" t="str">
        <f t="shared" si="0"/>
        <v>B</v>
      </c>
      <c r="G57" s="1" t="s">
        <v>145</v>
      </c>
      <c r="H57" s="6">
        <v>45513</v>
      </c>
      <c r="I57" s="6"/>
      <c r="J57">
        <v>2530</v>
      </c>
      <c r="K57">
        <f>VLOOKUP(C57,[2]TOC_240828_Sophi!$C:$I,7,FALSE)</f>
        <v>0.47</v>
      </c>
      <c r="M57" s="16" t="str">
        <f t="shared" si="1"/>
        <v>F6_S6_5_BDOC_VM_B</v>
      </c>
      <c r="N57">
        <f>VLOOKUP(M57,[2]TOC_240828_Sophi!$C:$I,7,FALSE)</f>
        <v>0.18279999999999999</v>
      </c>
      <c r="R57" s="6">
        <f>VLOOKUP(C57,[2]TOC_240828_Sophi!$C:$N,12,FALSE)</f>
        <v>45547</v>
      </c>
      <c r="S57" s="6">
        <f>VLOOKUP(M57,[2]TOC_240828_Sophi!$C:$N,12,FALSE)</f>
        <v>45547</v>
      </c>
      <c r="BD57" s="21" t="str">
        <f t="shared" si="2"/>
        <v>F6_S6_5_DOC_VM_B</v>
      </c>
      <c r="BE57">
        <f>VLOOKUP(BD57,[5]Fluo_bereinigt!$C:$S,2,FALSE)</f>
        <v>2.32278345451321</v>
      </c>
      <c r="BF57">
        <f>VLOOKUP($BD57,[5]Fluo_bereinigt!$C:$S,3,FALSE)</f>
        <v>0.54552251338678004</v>
      </c>
      <c r="BG57">
        <f>VLOOKUP($BD57,[5]Fluo_bereinigt!$C:$S,4,FALSE)</f>
        <v>0.28230634027534102</v>
      </c>
      <c r="BH57">
        <f>VLOOKUP($BD57,[5]Fluo_bereinigt!$C:$S,5,FALSE)</f>
        <v>0.113048051131898</v>
      </c>
      <c r="BI57">
        <f>VLOOKUP($BD57,[5]Fluo_bereinigt!$C:$S,6,FALSE)</f>
        <v>0.126560630359705</v>
      </c>
      <c r="BJ57">
        <f>VLOOKUP($BD57,[5]Fluo_bereinigt!$C:$S,7,FALSE)</f>
        <v>8.5623271510044702E-2</v>
      </c>
      <c r="BK57">
        <f>VLOOKUP($BD57,[5]Fluo_bereinigt!$C:$S,8,FALSE)</f>
        <v>1.74588509185857</v>
      </c>
      <c r="BL57">
        <f>VLOOKUP($BD57,[5]Fluo_bereinigt!$C:$S,9,FALSE)</f>
        <v>3.8320760772054901E-2</v>
      </c>
      <c r="BM57">
        <f>VLOOKUP($BD57,[5]Fluo_bereinigt!$C:$S,10,FALSE)</f>
        <v>100.062672857878</v>
      </c>
      <c r="BN57">
        <f>VLOOKUP($BD57,[5]Fluo_bereinigt!$C:$S,11,FALSE)</f>
        <v>57.902339805156899</v>
      </c>
      <c r="BO57">
        <f>VLOOKUP($BD57,[5]Fluo_bereinigt!$C:$S,12,FALSE)</f>
        <v>3.9149438865918502</v>
      </c>
      <c r="BP57">
        <f>VLOOKUP($BD57,[5]Fluo_bereinigt!$C:$S,13,FALSE)</f>
        <v>19.193548387096801</v>
      </c>
      <c r="BQ57">
        <f>VLOOKUP($BD57,[5]Fluo_bereinigt!$C:$S,14,FALSE)</f>
        <v>1.3923404561781001E-2</v>
      </c>
      <c r="BR57">
        <f>VLOOKUP($BD57,[5]Fluo_bereinigt!$C:$S,15,FALSE)</f>
        <v>1.06682925456864E-2</v>
      </c>
      <c r="BS57">
        <f>VLOOKUP($BD57,[5]Fluo_bereinigt!$C:$S,16,FALSE)</f>
        <v>1.29607316290343E-2</v>
      </c>
      <c r="BT57">
        <f>VLOOKUP($BD57,[5]Fluo_bereinigt!$C:$S,17,FALSE)</f>
        <v>1.30512024320243</v>
      </c>
      <c r="BU57" s="20" t="str">
        <f t="shared" si="3"/>
        <v>F6_S6_5_BDOC_VM_B</v>
      </c>
      <c r="BV57">
        <f>VLOOKUP(BU57,[5]Fluo_bereinigt!$C:$S,2,FALSE)</f>
        <v>6.5172211826638096</v>
      </c>
      <c r="BW57">
        <f>VLOOKUP($BU57,[5]Fluo_bereinigt!$C:$S,3,FALSE)</f>
        <v>0.87175640273335397</v>
      </c>
      <c r="BX57">
        <f>VLOOKUP($BU57,[5]Fluo_bereinigt!$C:$S,4,FALSE)</f>
        <v>0.35786326873812901</v>
      </c>
      <c r="BY57">
        <f>VLOOKUP($BU57,[5]Fluo_bereinigt!$C:$S,5,FALSE)</f>
        <v>4.6696418205250702E-2</v>
      </c>
      <c r="BZ57">
        <f>VLOOKUP($BU57,[5]Fluo_bereinigt!$C:$S,6,FALSE)</f>
        <v>0.143855341052578</v>
      </c>
      <c r="CA57">
        <f>VLOOKUP($BU57,[5]Fluo_bereinigt!$C:$S,7,FALSE)</f>
        <v>0.115060371812433</v>
      </c>
      <c r="CB57">
        <f>VLOOKUP($BU57,[5]Fluo_bereinigt!$C:$S,8,FALSE)</f>
        <v>2.2257676995360698</v>
      </c>
      <c r="CC57">
        <f>VLOOKUP($BU57,[5]Fluo_bereinigt!$C:$S,9,FALSE)</f>
        <v>2.0407077250722901E-3</v>
      </c>
      <c r="CD57">
        <f>VLOOKUP($BU57,[5]Fluo_bereinigt!$C:$S,10,FALSE)</f>
        <v>129.09059559689001</v>
      </c>
      <c r="CE57">
        <f>VLOOKUP($BU57,[5]Fluo_bereinigt!$C:$S,11,FALSE)</f>
        <v>77.190327600803698</v>
      </c>
      <c r="CF57">
        <f>VLOOKUP($BU57,[5]Fluo_bereinigt!$C:$S,12,FALSE)</f>
        <v>3.62659303313509</v>
      </c>
      <c r="CG57">
        <f>VLOOKUP($BU57,[5]Fluo_bereinigt!$C:$S,13,FALSE)</f>
        <v>22.341772151898802</v>
      </c>
      <c r="CH57">
        <f>VLOOKUP($BU57,[5]Fluo_bereinigt!$C:$S,14,FALSE)</f>
        <v>1.3104303378253499E-2</v>
      </c>
      <c r="CI57">
        <f>VLOOKUP($BU57,[5]Fluo_bereinigt!$C:$S,15,FALSE)</f>
        <v>1.0047415472549601E-2</v>
      </c>
      <c r="CJ57">
        <f>VLOOKUP($BU57,[5]Fluo_bereinigt!$C:$S,16,FALSE)</f>
        <v>1.2206280612641699E-2</v>
      </c>
      <c r="CK57">
        <f>VLOOKUP($BU57,[5]Fluo_bereinigt!$C:$S,17,FALSE)</f>
        <v>1.30424619286976</v>
      </c>
      <c r="CL57" s="28" t="s">
        <v>138</v>
      </c>
      <c r="CM57">
        <f>VLOOKUP(CL57, [2]Tabelle1!$E:$M, 2, FALSE)</f>
        <v>1.2748466954623101</v>
      </c>
      <c r="CN57">
        <f>VLOOKUP(CL57, [2]Tabelle1!$E:$M, 3, FALSE)</f>
        <v>0.86757611941254598</v>
      </c>
      <c r="CO57">
        <f>VLOOKUP(CL57, [2]Tabelle1!$E:$M, 4, FALSE)</f>
        <v>1.506954189142</v>
      </c>
      <c r="CP57">
        <f>VLOOKUP(CL57, [2]Tabelle1!$E:$M, 5, FALSE)</f>
        <v>0.35266360515440198</v>
      </c>
      <c r="CQ57">
        <f>VLOOKUP(CL57, [2]Tabelle1!$E:$M, 6, FALSE)</f>
        <v>0.178145736645375</v>
      </c>
      <c r="CR57" s="63">
        <f>VLOOKUP(CL57, [2]Tabelle1!$E:$O, 7, FALSE)</f>
        <v>0.30497365188949693</v>
      </c>
      <c r="CS57" s="63">
        <f>VLOOKUP(CL57, [2]Tabelle1!$E:$O, 8, FALSE)</f>
        <v>0.20754484313379526</v>
      </c>
      <c r="CT57" s="63">
        <f>VLOOKUP(CL57, [2]Tabelle1!$E:$O, 9, FALSE)</f>
        <v>0.3604992850737625</v>
      </c>
      <c r="CU57" s="63">
        <f>VLOOKUP(CL57, [2]Tabelle1!$E:$O, 10, FALSE)</f>
        <v>8.4365522486176708E-2</v>
      </c>
      <c r="CV57" s="63">
        <f>VLOOKUP(CL57, [2]Tabelle1!$E:$O, 11, FALSE)</f>
        <v>4.261669741676858E-2</v>
      </c>
      <c r="CW57" s="19" t="s">
        <v>328</v>
      </c>
      <c r="CX57">
        <f>VLOOKUP(CW57, [2]Tabelle1!$E:$M, 2, FALSE)</f>
        <v>1.94155994451194</v>
      </c>
      <c r="CY57">
        <f>VLOOKUP(CW57, [2]Tabelle1!$E:$M, 3, FALSE)</f>
        <v>1.37172714902527</v>
      </c>
      <c r="CZ57">
        <f>VLOOKUP(CW57, [2]Tabelle1!$E:$M, 4, FALSE)</f>
        <v>1.7521798381893401</v>
      </c>
      <c r="DA57">
        <f>VLOOKUP(CW57, [2]Tabelle1!$E:$M, 5, FALSE)</f>
        <v>0.53659813110177002</v>
      </c>
      <c r="DB57">
        <f>VLOOKUP(CW57, [2]Tabelle1!$E:$M, 6, FALSE)</f>
        <v>9.1918969651499594E-2</v>
      </c>
      <c r="DC57" s="149">
        <f>VLOOKUP(CW57, [2]Tabelle1!$E:$O, 7, FALSE)</f>
        <v>0.34098443786228189</v>
      </c>
      <c r="DD57" s="149">
        <f>VLOOKUP(CW57, [2]Tabelle1!$E:$O, 8, FALSE)</f>
        <v>0.24090814817895817</v>
      </c>
      <c r="DE57" s="149">
        <f>VLOOKUP(CW57, [2]Tabelle1!$E:$O, 9, FALSE)</f>
        <v>0.3077247544416169</v>
      </c>
      <c r="DF57" s="149">
        <f>VLOOKUP(CW57, [2]Tabelle1!$E:$O, 10, FALSE)</f>
        <v>9.423948645463151E-2</v>
      </c>
      <c r="DG57" s="149">
        <f>VLOOKUP(CW57, [2]Tabelle1!$E:$O, 11, FALSE)</f>
        <v>1.6143173062511635E-2</v>
      </c>
      <c r="DH57" s="17">
        <v>6499</v>
      </c>
      <c r="DI57">
        <v>2024</v>
      </c>
      <c r="DJ57">
        <v>8</v>
      </c>
      <c r="DK57">
        <v>9</v>
      </c>
      <c r="DL57">
        <v>13</v>
      </c>
      <c r="DM57">
        <v>12.89999961853027</v>
      </c>
      <c r="DN57">
        <v>13.10000038146973</v>
      </c>
      <c r="DO57">
        <v>11.69999980926514</v>
      </c>
      <c r="DP57">
        <v>8.6000003814697266</v>
      </c>
      <c r="DQ57">
        <v>75</v>
      </c>
      <c r="DR57">
        <v>95</v>
      </c>
      <c r="DS57" t="s">
        <v>80</v>
      </c>
      <c r="DT57">
        <v>2.0999999046325679</v>
      </c>
      <c r="DU57">
        <v>2.4000000953674321</v>
      </c>
      <c r="DV57">
        <v>3.5999999046325679</v>
      </c>
      <c r="DW57">
        <v>990.0999755859375</v>
      </c>
      <c r="DX57">
        <v>0</v>
      </c>
    </row>
    <row r="58" spans="1:128" x14ac:dyDescent="0.35">
      <c r="A58" t="s">
        <v>161</v>
      </c>
      <c r="B58" s="1">
        <v>5</v>
      </c>
      <c r="C58" t="s">
        <v>139</v>
      </c>
      <c r="D58">
        <v>7</v>
      </c>
      <c r="E58" s="1" t="s">
        <v>75</v>
      </c>
      <c r="F58" s="1" t="str">
        <f t="shared" si="0"/>
        <v>A</v>
      </c>
      <c r="G58" s="1" t="s">
        <v>145</v>
      </c>
      <c r="H58" s="6">
        <v>45513</v>
      </c>
      <c r="I58" s="6"/>
      <c r="J58">
        <v>3070</v>
      </c>
      <c r="K58">
        <f>VLOOKUP(C58,[2]TOC_240828_Sophi!$C:$I,7,FALSE)</f>
        <v>0.39760000000000001</v>
      </c>
      <c r="L58">
        <f t="shared" si="8"/>
        <v>0.30199999999999999</v>
      </c>
      <c r="M58" s="16" t="str">
        <f t="shared" si="1"/>
        <v>F6_S7_5_BDOC_VM_A</v>
      </c>
      <c r="N58">
        <f>VLOOKUP(M58,[2]TOC_240828_Sophi!$C:$I,7,FALSE)</f>
        <v>0.1061</v>
      </c>
      <c r="O58">
        <f t="shared" si="9"/>
        <v>0.13345000000000001</v>
      </c>
      <c r="P58">
        <f>L58-O58</f>
        <v>0.16854999999999998</v>
      </c>
      <c r="Q58">
        <f>100-((1-(P58/L58))*100)</f>
        <v>55.811258278145694</v>
      </c>
      <c r="R58" s="6">
        <f>VLOOKUP(C58,[2]TOC_240828_Sophi!$C:$N,12,FALSE)</f>
        <v>45547</v>
      </c>
      <c r="S58" s="6">
        <f>VLOOKUP(M58,[2]TOC_240828_Sophi!$C:$N,12,FALSE)</f>
        <v>45547</v>
      </c>
      <c r="BD58" s="21" t="str">
        <f t="shared" si="2"/>
        <v>F6_S7_5_DOC_VM_A</v>
      </c>
      <c r="BE58">
        <f>VLOOKUP(BD58,[5]Fluo_bereinigt!$C:$S,2,FALSE)</f>
        <v>5.7248531973319299</v>
      </c>
      <c r="BF58">
        <f>VLOOKUP($BD58,[5]Fluo_bereinigt!$C:$S,3,FALSE)</f>
        <v>0.83349293579016104</v>
      </c>
      <c r="BG58">
        <f>VLOOKUP($BD58,[5]Fluo_bereinigt!$C:$S,4,FALSE)</f>
        <v>0.35750253979722402</v>
      </c>
      <c r="BH58">
        <f>VLOOKUP($BD58,[5]Fluo_bereinigt!$C:$S,5,FALSE)</f>
        <v>0.17721641430500801</v>
      </c>
      <c r="BI58">
        <f>VLOOKUP($BD58,[5]Fluo_bereinigt!$C:$S,6,FALSE)</f>
        <v>0.175658787951193</v>
      </c>
      <c r="BJ58">
        <f>VLOOKUP($BD58,[5]Fluo_bereinigt!$C:$S,7,FALSE)</f>
        <v>9.4479247423098697E-2</v>
      </c>
      <c r="BK58">
        <f>VLOOKUP($BD58,[5]Fluo_bereinigt!$C:$S,8,FALSE)</f>
        <v>2.0682023321288598</v>
      </c>
      <c r="BL58">
        <f>VLOOKUP($BD58,[5]Fluo_bereinigt!$C:$S,9,FALSE)</f>
        <v>9.6179652693711599E-3</v>
      </c>
      <c r="BM58">
        <f>VLOOKUP($BD58,[5]Fluo_bereinigt!$C:$S,10,FALSE)</f>
        <v>112.03392240326301</v>
      </c>
      <c r="BN58">
        <f>VLOOKUP($BD58,[5]Fluo_bereinigt!$C:$S,11,FALSE)</f>
        <v>65.9591946924523</v>
      </c>
      <c r="BO58">
        <f>VLOOKUP($BD58,[5]Fluo_bereinigt!$C:$S,12,FALSE)</f>
        <v>3.70979845626072</v>
      </c>
      <c r="BP58">
        <f>VLOOKUP($BD58,[5]Fluo_bereinigt!$C:$S,13,FALSE)</f>
        <v>21.734177215189899</v>
      </c>
      <c r="BQ58">
        <f>VLOOKUP($BD58,[5]Fluo_bereinigt!$C:$S,14,FALSE)</f>
        <v>1.3538714880483299E-2</v>
      </c>
      <c r="BR58">
        <f>VLOOKUP($BD58,[5]Fluo_bereinigt!$C:$S,15,FALSE)</f>
        <v>1.01666822885319E-2</v>
      </c>
      <c r="BS58">
        <f>VLOOKUP($BD58,[5]Fluo_bereinigt!$C:$S,16,FALSE)</f>
        <v>1.22847505235214E-2</v>
      </c>
      <c r="BT58">
        <f>VLOOKUP($BD58,[5]Fluo_bereinigt!$C:$S,17,FALSE)</f>
        <v>1.3316748272693699</v>
      </c>
      <c r="BU58" s="20" t="str">
        <f t="shared" si="3"/>
        <v>F6_S7_5_BDOC_VM_A</v>
      </c>
      <c r="BV58">
        <f>VLOOKUP(BU58,[5]Fluo_bereinigt!$C:$S,2,FALSE)</f>
        <v>4.2992313446514903</v>
      </c>
      <c r="BW58">
        <f>VLOOKUP($BU58,[5]Fluo_bereinigt!$C:$S,3,FALSE)</f>
        <v>0.46140234325392299</v>
      </c>
      <c r="BX58">
        <f>VLOOKUP($BU58,[5]Fluo_bereinigt!$C:$S,4,FALSE)</f>
        <v>0.223129317141115</v>
      </c>
      <c r="BY58">
        <f>VLOOKUP($BU58,[5]Fluo_bereinigt!$C:$S,5,FALSE)</f>
        <v>4.4780118726669401E-3</v>
      </c>
      <c r="BZ58">
        <f>VLOOKUP($BU58,[5]Fluo_bereinigt!$C:$S,6,FALSE)</f>
        <v>0.12567631928342801</v>
      </c>
      <c r="CA58">
        <f>VLOOKUP($BU58,[5]Fluo_bereinigt!$C:$S,7,FALSE)</f>
        <v>7.9754193724980396E-2</v>
      </c>
      <c r="CB58">
        <f>VLOOKUP($BU58,[5]Fluo_bereinigt!$C:$S,8,FALSE)</f>
        <v>1.4088943670618399</v>
      </c>
      <c r="CC58">
        <f>VLOOKUP($BU58,[5]Fluo_bereinigt!$C:$S,9,FALSE)</f>
        <v>8.8321501031525303E-3</v>
      </c>
      <c r="CD58">
        <f>VLOOKUP($BU58,[5]Fluo_bereinigt!$C:$S,10,FALSE)</f>
        <v>97.373034175442498</v>
      </c>
      <c r="CE58">
        <f>VLOOKUP($BU58,[5]Fluo_bereinigt!$C:$S,11,FALSE)</f>
        <v>58.0218549361743</v>
      </c>
      <c r="CF58">
        <f>VLOOKUP($BU58,[5]Fluo_bereinigt!$C:$S,12,FALSE)</f>
        <v>3.6650006095331</v>
      </c>
      <c r="CG58">
        <f>VLOOKUP($BU58,[5]Fluo_bereinigt!$C:$S,13,FALSE)</f>
        <v>26.981981981981999</v>
      </c>
      <c r="CH58">
        <f>VLOOKUP($BU58,[5]Fluo_bereinigt!$C:$S,14,FALSE)</f>
        <v>1.3119402959613599E-2</v>
      </c>
      <c r="CI58">
        <f>VLOOKUP($BU58,[5]Fluo_bereinigt!$C:$S,15,FALSE)</f>
        <v>1.0210736166270599E-2</v>
      </c>
      <c r="CJ58">
        <f>VLOOKUP($BU58,[5]Fluo_bereinigt!$C:$S,16,FALSE)</f>
        <v>1.23675587115071E-2</v>
      </c>
      <c r="CK58">
        <f>VLOOKUP($BU58,[5]Fluo_bereinigt!$C:$S,17,FALSE)</f>
        <v>1.28486357359338</v>
      </c>
      <c r="CL58" s="28" t="s">
        <v>139</v>
      </c>
      <c r="CM58">
        <f>VLOOKUP(CL58, [2]Tabelle1!$E:$M, 2, FALSE)</f>
        <v>1.52801001567199</v>
      </c>
      <c r="CN58">
        <f>VLOOKUP(CL58, [2]Tabelle1!$E:$M, 3, FALSE)</f>
        <v>1.07495974050386</v>
      </c>
      <c r="CO58">
        <f>VLOOKUP(CL58, [2]Tabelle1!$E:$M, 4, FALSE)</f>
        <v>1.8656682378512299</v>
      </c>
      <c r="CP58">
        <f>VLOOKUP(CL58, [2]Tabelle1!$E:$M, 5, FALSE)</f>
        <v>0.42485507565141201</v>
      </c>
      <c r="CQ58">
        <f>VLOOKUP(CL58, [2]Tabelle1!$E:$M, 6, FALSE)</f>
        <v>0.29023349672932602</v>
      </c>
      <c r="CR58" s="63">
        <f>VLOOKUP(CL58, [2]Tabelle1!$E:$O, 7, FALSE)</f>
        <v>0.29477056632847431</v>
      </c>
      <c r="CS58" s="63">
        <f>VLOOKUP(CL58, [2]Tabelle1!$E:$O, 8, FALSE)</f>
        <v>0.20737199903056963</v>
      </c>
      <c r="CT58" s="63">
        <f>VLOOKUP(CL58, [2]Tabelle1!$E:$O, 9, FALSE)</f>
        <v>0.35990869000331699</v>
      </c>
      <c r="CU58" s="63">
        <f>VLOOKUP(CL58, [2]Tabelle1!$E:$O, 10, FALSE)</f>
        <v>8.1959391609234725E-2</v>
      </c>
      <c r="CV58" s="63">
        <f>VLOOKUP(CL58, [2]Tabelle1!$E:$O, 11, FALSE)</f>
        <v>5.598935302840443E-2</v>
      </c>
      <c r="CW58" s="19" t="s">
        <v>329</v>
      </c>
      <c r="CX58">
        <f>VLOOKUP(CW58, [2]Tabelle1!$E:$M, 2, FALSE)</f>
        <v>1.39131148526717</v>
      </c>
      <c r="CY58">
        <f>VLOOKUP(CW58, [2]Tabelle1!$E:$M, 3, FALSE)</f>
        <v>0.978690271468447</v>
      </c>
      <c r="CZ58">
        <f>VLOOKUP(CW58, [2]Tabelle1!$E:$M, 4, FALSE)</f>
        <v>1.04008687122163</v>
      </c>
      <c r="DA58">
        <f>VLOOKUP(CW58, [2]Tabelle1!$E:$M, 5, FALSE)</f>
        <v>0.39101969122278601</v>
      </c>
      <c r="DB58">
        <f>VLOOKUP(CW58, [2]Tabelle1!$E:$M, 6, FALSE)</f>
        <v>0.17170032675062399</v>
      </c>
      <c r="DC58" s="149">
        <f>VLOOKUP(CW58, [2]Tabelle1!$E:$O, 7, FALSE)</f>
        <v>0.350208532367218</v>
      </c>
      <c r="DD58" s="149">
        <f>VLOOKUP(CW58, [2]Tabelle1!$E:$O, 8, FALSE)</f>
        <v>0.24634719632694069</v>
      </c>
      <c r="DE58" s="149">
        <f>VLOOKUP(CW58, [2]Tabelle1!$E:$O, 9, FALSE)</f>
        <v>0.26180140145611835</v>
      </c>
      <c r="DF58" s="149">
        <f>VLOOKUP(CW58, [2]Tabelle1!$E:$O, 10, FALSE)</f>
        <v>9.8423993217822608E-2</v>
      </c>
      <c r="DG58" s="149">
        <f>VLOOKUP(CW58, [2]Tabelle1!$E:$O, 11, FALSE)</f>
        <v>4.3218876631900313E-2</v>
      </c>
      <c r="DH58" s="17">
        <v>6499</v>
      </c>
      <c r="DI58">
        <v>2024</v>
      </c>
      <c r="DJ58">
        <v>8</v>
      </c>
      <c r="DK58">
        <v>9</v>
      </c>
      <c r="DL58">
        <v>13</v>
      </c>
      <c r="DM58">
        <v>12.89999961853027</v>
      </c>
      <c r="DN58">
        <v>13.10000038146973</v>
      </c>
      <c r="DO58">
        <v>11.69999980926514</v>
      </c>
      <c r="DP58">
        <v>8.6000003814697266</v>
      </c>
      <c r="DQ58">
        <v>75</v>
      </c>
      <c r="DR58">
        <v>95</v>
      </c>
      <c r="DS58" t="s">
        <v>80</v>
      </c>
      <c r="DT58">
        <v>2.0999999046325679</v>
      </c>
      <c r="DU58">
        <v>2.4000000953674321</v>
      </c>
      <c r="DV58">
        <v>3.5999999046325679</v>
      </c>
      <c r="DW58">
        <v>990.0999755859375</v>
      </c>
      <c r="DX58">
        <v>0</v>
      </c>
    </row>
    <row r="59" spans="1:128" s="186" customFormat="1" x14ac:dyDescent="0.35">
      <c r="A59" s="186" t="s">
        <v>161</v>
      </c>
      <c r="B59" s="187">
        <v>5</v>
      </c>
      <c r="C59" s="186" t="s">
        <v>140</v>
      </c>
      <c r="D59" s="186">
        <v>7</v>
      </c>
      <c r="E59" s="187" t="s">
        <v>75</v>
      </c>
      <c r="F59" s="187" t="str">
        <f t="shared" si="0"/>
        <v>B</v>
      </c>
      <c r="G59" s="187" t="s">
        <v>145</v>
      </c>
      <c r="H59" s="188">
        <v>45513</v>
      </c>
      <c r="I59" s="188"/>
      <c r="J59" s="186">
        <v>3070</v>
      </c>
      <c r="K59" s="186">
        <f>VLOOKUP(C59,[2]TOC_240828_Sophi!$C:$I,7,FALSE)</f>
        <v>0.2064</v>
      </c>
      <c r="M59" s="189" t="str">
        <f>REPLACE(C59, FIND("DOC", C59), 3, "BDOC")</f>
        <v>F6_S7_5_BDOC_VM_B</v>
      </c>
      <c r="N59" s="186">
        <f>VLOOKUP(M59,[2]TOC_240828_Sophi!$C:$I,7,FALSE)</f>
        <v>0.1608</v>
      </c>
      <c r="R59" s="188">
        <f>VLOOKUP(C59,[2]TOC_240828_Sophi!$C:$N,12,FALSE)</f>
        <v>45547</v>
      </c>
      <c r="S59" s="188">
        <f>VLOOKUP(M59,[2]TOC_240828_Sophi!$C:$N,12,FALSE)</f>
        <v>45547</v>
      </c>
      <c r="V59" s="190"/>
      <c r="BD59" s="191" t="str">
        <f t="shared" si="2"/>
        <v>F6_S7_5_DOC_VM_B</v>
      </c>
      <c r="BE59" s="186">
        <f>VLOOKUP(BD59,[5]Fluo_bereinigt!$C:$S,2,FALSE)</f>
        <v>10.1613677862054</v>
      </c>
      <c r="BF59" s="186">
        <f>VLOOKUP($BD59,[5]Fluo_bereinigt!$C:$S,3,FALSE)</f>
        <v>0.47302880246163398</v>
      </c>
      <c r="BG59" s="186">
        <f>VLOOKUP($BD59,[5]Fluo_bereinigt!$C:$S,4,FALSE)</f>
        <v>0.262074314789288</v>
      </c>
      <c r="BH59" s="186">
        <f>VLOOKUP($BD59,[5]Fluo_bereinigt!$C:$S,5,FALSE)</f>
        <v>9.5409791178724406E-18</v>
      </c>
      <c r="BI59" s="186">
        <f>VLOOKUP($BD59,[5]Fluo_bereinigt!$C:$S,6,FALSE)</f>
        <v>0.12020875577519501</v>
      </c>
      <c r="BJ59" s="186">
        <f>VLOOKUP($BD59,[5]Fluo_bereinigt!$C:$S,7,FALSE)</f>
        <v>6.7717066439385604E-2</v>
      </c>
      <c r="BK59" s="186">
        <f>VLOOKUP($BD59,[5]Fluo_bereinigt!$C:$S,8,FALSE)</f>
        <v>1.8200796916784501</v>
      </c>
      <c r="BL59" s="186">
        <f>VLOOKUP($BD59,[5]Fluo_bereinigt!$C:$S,9,FALSE)</f>
        <v>1.0195995495441499E-14</v>
      </c>
      <c r="BM59" s="186">
        <f>VLOOKUP($BD59,[5]Fluo_bereinigt!$C:$S,10,FALSE)</f>
        <v>97.013392313298695</v>
      </c>
      <c r="BN59" s="186">
        <f>VLOOKUP($BD59,[5]Fluo_bereinigt!$C:$S,11,FALSE)</f>
        <v>56.533946378463298</v>
      </c>
      <c r="BO59" s="186">
        <f>VLOOKUP($BD59,[5]Fluo_bereinigt!$C:$S,12,FALSE)</f>
        <v>3.8664715251173001</v>
      </c>
      <c r="BP59" s="186">
        <f>VLOOKUP($BD59,[5]Fluo_bereinigt!$C:$S,13,FALSE)</f>
        <v>32.377431906614802</v>
      </c>
      <c r="BQ59" s="186">
        <f>VLOOKUP($BD59,[5]Fluo_bereinigt!$C:$S,14,FALSE)</f>
        <v>1.38007797848766E-2</v>
      </c>
      <c r="BR59" s="186">
        <f>VLOOKUP($BD59,[5]Fluo_bereinigt!$C:$S,15,FALSE)</f>
        <v>1.0548237423688401E-2</v>
      </c>
      <c r="BS59" s="186">
        <f>VLOOKUP($BD59,[5]Fluo_bereinigt!$C:$S,16,FALSE)</f>
        <v>1.3090057265110399E-2</v>
      </c>
      <c r="BT59" s="186">
        <f>VLOOKUP($BD59,[5]Fluo_bereinigt!$C:$S,17,FALSE)</f>
        <v>1.30834936971402</v>
      </c>
      <c r="BU59" s="192" t="str">
        <f t="shared" si="3"/>
        <v>F6_S7_5_BDOC_VM_B</v>
      </c>
      <c r="BV59" s="186">
        <f>VLOOKUP(BU59,[5]Fluo_bereinigt!$C:$S,2,FALSE)</f>
        <v>6.51909363223107</v>
      </c>
      <c r="BW59" s="186">
        <f>VLOOKUP($BU59,[5]Fluo_bereinigt!$C:$S,3,FALSE)</f>
        <v>0.33446009213810202</v>
      </c>
      <c r="BX59" s="186">
        <f>VLOOKUP($BU59,[5]Fluo_bereinigt!$C:$S,4,FALSE)</f>
        <v>0.15719332276731299</v>
      </c>
      <c r="BY59" s="186">
        <f>VLOOKUP($BU59,[5]Fluo_bereinigt!$C:$S,5,FALSE)</f>
        <v>1.9464930799611499E-5</v>
      </c>
      <c r="BZ59" s="186">
        <f>VLOOKUP($BU59,[5]Fluo_bereinigt!$C:$S,6,FALSE)</f>
        <v>7.6363641551125697E-2</v>
      </c>
      <c r="CA59" s="186">
        <f>VLOOKUP($BU59,[5]Fluo_bereinigt!$C:$S,7,FALSE)</f>
        <v>5.2953695541418697E-2</v>
      </c>
      <c r="CB59" s="186">
        <f>VLOOKUP($BU59,[5]Fluo_bereinigt!$C:$S,8,FALSE)</f>
        <v>3.64726087972732</v>
      </c>
      <c r="CC59" s="186">
        <f>VLOOKUP($BU59,[5]Fluo_bereinigt!$C:$S,9,FALSE)</f>
        <v>0</v>
      </c>
      <c r="CD59" s="186">
        <f>VLOOKUP($BU59,[5]Fluo_bereinigt!$C:$S,10,FALSE)</f>
        <v>75.946931650586905</v>
      </c>
      <c r="CE59" s="186">
        <f>VLOOKUP($BU59,[5]Fluo_bereinigt!$C:$S,11,FALSE)</f>
        <v>42.5824736531032</v>
      </c>
      <c r="CF59" s="186">
        <f>VLOOKUP($BU59,[5]Fluo_bereinigt!$C:$S,12,FALSE)</f>
        <v>4.3392317652136398</v>
      </c>
      <c r="CG59" s="186">
        <f>VLOOKUP($BU59,[5]Fluo_bereinigt!$C:$S,13,FALSE)</f>
        <v>30.863636363636399</v>
      </c>
      <c r="CH59" s="186">
        <f>VLOOKUP($BU59,[5]Fluo_bereinigt!$C:$S,14,FALSE)</f>
        <v>1.4760010530263001E-2</v>
      </c>
      <c r="CI59" s="186">
        <f>VLOOKUP($BU59,[5]Fluo_bereinigt!$C:$S,15,FALSE)</f>
        <v>1.18714403753045E-2</v>
      </c>
      <c r="CJ59" s="186">
        <f>VLOOKUP($BU59,[5]Fluo_bereinigt!$C:$S,16,FALSE)</f>
        <v>1.43236833720923E-2</v>
      </c>
      <c r="CK59" s="186">
        <f>VLOOKUP($BU59,[5]Fluo_bereinigt!$C:$S,17,FALSE)</f>
        <v>1.2433209504187399</v>
      </c>
      <c r="CL59" s="193" t="s">
        <v>140</v>
      </c>
      <c r="CM59" s="186">
        <f>VLOOKUP(CL59, [2]Tabelle1!$E:$M, 2, FALSE)</f>
        <v>1.37711832065906</v>
      </c>
      <c r="CN59" s="186">
        <f>VLOOKUP(CL59, [2]Tabelle1!$E:$M, 3, FALSE)</f>
        <v>0.95831070292759601</v>
      </c>
      <c r="CO59" s="186">
        <f>VLOOKUP(CL59, [2]Tabelle1!$E:$M, 4, FALSE)</f>
        <v>1.0243391517696201</v>
      </c>
      <c r="CP59" s="186">
        <f>VLOOKUP(CL59, [2]Tabelle1!$E:$M, 5, FALSE)</f>
        <v>0.36076427857073301</v>
      </c>
      <c r="CQ59" s="186">
        <f>VLOOKUP(CL59, [2]Tabelle1!$E:$M, 6, FALSE)</f>
        <v>0.188323337320077</v>
      </c>
      <c r="CR59" s="194">
        <f>VLOOKUP(CL59, [2]Tabelle1!$E:$O, 7, FALSE)</f>
        <v>0.35230727205203505</v>
      </c>
      <c r="CS59" s="194">
        <f>VLOOKUP(CL59, [2]Tabelle1!$E:$O, 8, FALSE)</f>
        <v>0.24516399532402686</v>
      </c>
      <c r="CT59" s="194">
        <f>VLOOKUP(CL59, [2]Tabelle1!$E:$O, 9, FALSE)</f>
        <v>0.26205600985929789</v>
      </c>
      <c r="CU59" s="194">
        <f>VLOOKUP(CL59, [2]Tabelle1!$E:$O, 10, FALSE)</f>
        <v>9.2294087537988789E-2</v>
      </c>
      <c r="CV59" s="194">
        <f>VLOOKUP(CL59, [2]Tabelle1!$E:$O, 11, FALSE)</f>
        <v>4.8178635226651348E-2</v>
      </c>
      <c r="CW59" s="195" t="s">
        <v>330</v>
      </c>
      <c r="CX59" s="186">
        <f>VLOOKUP(CW59, [2]Tabelle1!$E:$M, 2, FALSE)</f>
        <v>0.97085518311212105</v>
      </c>
      <c r="CY59" s="186">
        <f>VLOOKUP(CW59, [2]Tabelle1!$E:$M, 3, FALSE)</f>
        <v>0.67078502502388104</v>
      </c>
      <c r="CZ59" s="186">
        <f>VLOOKUP(CW59, [2]Tabelle1!$E:$M, 4, FALSE)</f>
        <v>0.77477992763404102</v>
      </c>
      <c r="DA59" s="186">
        <f>VLOOKUP(CW59, [2]Tabelle1!$E:$M, 5, FALSE)</f>
        <v>0.25409886490349698</v>
      </c>
      <c r="DB59" s="186">
        <f>VLOOKUP(CW59, [2]Tabelle1!$E:$M, 6, FALSE)</f>
        <v>0.115668258980776</v>
      </c>
      <c r="DC59" s="196">
        <f>VLOOKUP(CW59, [2]Tabelle1!$E:$O, 7, FALSE)</f>
        <v>0.34845295474955829</v>
      </c>
      <c r="DD59" s="196">
        <f>VLOOKUP(CW59, [2]Tabelle1!$E:$O, 8, FALSE)</f>
        <v>0.24075374786801151</v>
      </c>
      <c r="DE59" s="196">
        <f>VLOOKUP(CW59, [2]Tabelle1!$E:$O, 9, FALSE)</f>
        <v>0.27807891409645186</v>
      </c>
      <c r="DF59" s="196">
        <f>VLOOKUP(CW59, [2]Tabelle1!$E:$O, 10, FALSE)</f>
        <v>9.1199492791817299E-2</v>
      </c>
      <c r="DG59" s="196">
        <f>VLOOKUP(CW59, [2]Tabelle1!$E:$O, 11, FALSE)</f>
        <v>4.1514890494161197E-2</v>
      </c>
      <c r="DH59" s="190">
        <v>6499</v>
      </c>
      <c r="DI59" s="186">
        <v>2024</v>
      </c>
      <c r="DJ59" s="186">
        <v>8</v>
      </c>
      <c r="DK59" s="186">
        <v>9</v>
      </c>
      <c r="DL59" s="186">
        <v>13</v>
      </c>
      <c r="DM59" s="186">
        <v>12.89999961853027</v>
      </c>
      <c r="DN59" s="186">
        <v>13.10000038146973</v>
      </c>
      <c r="DO59" s="186">
        <v>11.69999980926514</v>
      </c>
      <c r="DP59" s="186">
        <v>8.6000003814697266</v>
      </c>
      <c r="DQ59" s="186">
        <v>75</v>
      </c>
      <c r="DR59" s="186">
        <v>95</v>
      </c>
      <c r="DS59" s="186" t="s">
        <v>80</v>
      </c>
      <c r="DT59" s="186">
        <v>2.0999999046325679</v>
      </c>
      <c r="DU59" s="186">
        <v>2.4000000953674321</v>
      </c>
      <c r="DV59" s="186">
        <v>3.5999999046325679</v>
      </c>
      <c r="DW59" s="186">
        <v>990.0999755859375</v>
      </c>
      <c r="DX59" s="186">
        <v>0</v>
      </c>
    </row>
    <row r="60" spans="1:128" x14ac:dyDescent="0.35">
      <c r="A60" t="s">
        <v>161</v>
      </c>
      <c r="B60" s="1">
        <v>2</v>
      </c>
      <c r="C60" t="s">
        <v>196</v>
      </c>
      <c r="D60">
        <v>0</v>
      </c>
      <c r="F60" s="1" t="str">
        <f t="shared" si="0"/>
        <v>A</v>
      </c>
      <c r="J60">
        <v>0</v>
      </c>
      <c r="K60">
        <f>VLOOKUP(C60,[2]TOC_240828_Sophi!$C:$I,7,FALSE)</f>
        <v>0.27510000000000001</v>
      </c>
      <c r="L60">
        <f t="shared" si="8"/>
        <v>0.26255000000000001</v>
      </c>
      <c r="M60" s="16" t="str">
        <f t="shared" ref="M60:M99" si="10">REPLACE(C60, FIND("DOC", C60), 3, "BDOC")</f>
        <v>F6_GW_2_BDOC_A</v>
      </c>
      <c r="N60" t="e">
        <f>VLOOKUP(M60,[2]TOC_240828_Sophi!$C:$I,7,FALSE)</f>
        <v>#N/A</v>
      </c>
      <c r="R60" s="6">
        <f>VLOOKUP(C60,[2]TOC_240828_Sophi!$C:$N,12,FALSE)</f>
        <v>45547</v>
      </c>
      <c r="S60" s="6" t="e">
        <f>VLOOKUP(M60,[2]TOC_240828_Sophi!$C:$N,12,FALSE)</f>
        <v>#N/A</v>
      </c>
      <c r="BD60" s="21" t="str">
        <f t="shared" si="2"/>
        <v>F6_GW_2_DOC_A</v>
      </c>
      <c r="BE60">
        <f>VLOOKUP(BD60,[5]Fluo_bereinigt!$C:$S,2,FALSE)</f>
        <v>2.9761531725994499</v>
      </c>
      <c r="BF60">
        <f>VLOOKUP($BD60,[5]Fluo_bereinigt!$C:$S,3,FALSE)</f>
        <v>0.28331884578363098</v>
      </c>
      <c r="BG60">
        <f>VLOOKUP($BD60,[5]Fluo_bereinigt!$C:$S,4,FALSE)</f>
        <v>0.12498420304793</v>
      </c>
      <c r="BH60">
        <f>VLOOKUP($BD60,[5]Fluo_bereinigt!$C:$S,5,FALSE)</f>
        <v>2.6850757718875701E-2</v>
      </c>
      <c r="BI60">
        <f>VLOOKUP($BD60,[5]Fluo_bereinigt!$C:$S,6,FALSE)</f>
        <v>2.7675731510740299E-2</v>
      </c>
      <c r="BJ60">
        <f>VLOOKUP($BD60,[5]Fluo_bereinigt!$C:$S,7,FALSE)</f>
        <v>3.5996692055007898E-2</v>
      </c>
      <c r="BK60">
        <f>VLOOKUP($BD60,[5]Fluo_bereinigt!$C:$S,8,FALSE)</f>
        <v>1.52694640023805</v>
      </c>
      <c r="BL60">
        <f>VLOOKUP($BD60,[5]Fluo_bereinigt!$C:$S,9,FALSE)</f>
        <v>1.2898538516950799E-2</v>
      </c>
      <c r="BM60">
        <f>VLOOKUP($BD60,[5]Fluo_bereinigt!$C:$S,10,FALSE)</f>
        <v>52.808144404180602</v>
      </c>
      <c r="BN60">
        <f>VLOOKUP($BD60,[5]Fluo_bereinigt!$C:$S,11,FALSE)</f>
        <v>31.1177928281767</v>
      </c>
      <c r="BO60">
        <f>VLOOKUP($BD60,[5]Fluo_bereinigt!$C:$S,12,FALSE)</f>
        <v>3.88775023832221</v>
      </c>
      <c r="BP60">
        <f>VLOOKUP($BD60,[5]Fluo_bereinigt!$C:$S,13,FALSE)</f>
        <v>493.33333333333098</v>
      </c>
      <c r="BQ60">
        <f>VLOOKUP($BD60,[5]Fluo_bereinigt!$C:$S,14,FALSE)</f>
        <v>1.35554254469561E-2</v>
      </c>
      <c r="BR60">
        <f>VLOOKUP($BD60,[5]Fluo_bereinigt!$C:$S,15,FALSE)</f>
        <v>1.09312071009347E-2</v>
      </c>
      <c r="BS60">
        <f>VLOOKUP($BD60,[5]Fluo_bereinigt!$C:$S,16,FALSE)</f>
        <v>1.28930178826582E-2</v>
      </c>
      <c r="BT60">
        <f>VLOOKUP($BD60,[5]Fluo_bereinigt!$C:$S,17,FALSE)</f>
        <v>1.24006665702976</v>
      </c>
      <c r="BU60" s="20" t="str">
        <f>SUBSTITUTE(BD60,"_DOC_","_BDOC_")</f>
        <v>F6_GW_2_BDOC_A</v>
      </c>
      <c r="BV60" t="e">
        <f>VLOOKUP(BU60,[5]Fluo_bereinigt!$C:$S,2,FALSE)</f>
        <v>#N/A</v>
      </c>
      <c r="BW60" t="e">
        <f>VLOOKUP($BU60,[5]Fluo_bereinigt!$C:$S,3,FALSE)</f>
        <v>#N/A</v>
      </c>
      <c r="BX60" t="e">
        <f>VLOOKUP($BU60,[5]Fluo_bereinigt!$C:$S,4,FALSE)</f>
        <v>#N/A</v>
      </c>
      <c r="BY60" t="e">
        <f>VLOOKUP($BU60,[5]Fluo_bereinigt!$C:$S,5,FALSE)</f>
        <v>#N/A</v>
      </c>
      <c r="BZ60" t="e">
        <f>VLOOKUP($BU60,[5]Fluo_bereinigt!$C:$S,6,FALSE)</f>
        <v>#N/A</v>
      </c>
      <c r="CA60" t="e">
        <f>VLOOKUP($BU60,[5]Fluo_bereinigt!$C:$S,7,FALSE)</f>
        <v>#N/A</v>
      </c>
      <c r="CB60" t="e">
        <f>VLOOKUP($BU60,[5]Fluo_bereinigt!$C:$S,8,FALSE)</f>
        <v>#N/A</v>
      </c>
      <c r="CC60" t="e">
        <f>VLOOKUP($BU60,[5]Fluo_bereinigt!$C:$S,9,FALSE)</f>
        <v>#N/A</v>
      </c>
      <c r="CD60" t="e">
        <f>VLOOKUP($BU60,[5]Fluo_bereinigt!$C:$S,10,FALSE)</f>
        <v>#N/A</v>
      </c>
      <c r="CE60" t="e">
        <f>VLOOKUP($BU60,[5]Fluo_bereinigt!$C:$S,11,FALSE)</f>
        <v>#N/A</v>
      </c>
      <c r="CF60" t="e">
        <f>VLOOKUP($BU60,[5]Fluo_bereinigt!$C:$S,12,FALSE)</f>
        <v>#N/A</v>
      </c>
      <c r="CG60" t="e">
        <f>VLOOKUP($BU60,[5]Fluo_bereinigt!$C:$S,13,FALSE)</f>
        <v>#N/A</v>
      </c>
      <c r="CH60" t="e">
        <f>VLOOKUP($BU60,[5]Fluo_bereinigt!$C:$S,14,FALSE)</f>
        <v>#N/A</v>
      </c>
      <c r="CI60" t="e">
        <f>VLOOKUP($BU60,[5]Fluo_bereinigt!$C:$S,15,FALSE)</f>
        <v>#N/A</v>
      </c>
      <c r="CJ60" t="e">
        <f>VLOOKUP($BU60,[5]Fluo_bereinigt!$C:$S,16,FALSE)</f>
        <v>#N/A</v>
      </c>
      <c r="CK60" t="e">
        <f>VLOOKUP($BU60,[5]Fluo_bereinigt!$C:$S,17,FALSE)</f>
        <v>#N/A</v>
      </c>
      <c r="CL60" s="28" t="s">
        <v>196</v>
      </c>
      <c r="CM60">
        <f>VLOOKUP(CL60, [2]Tabelle1!$E:$M, 2, FALSE)</f>
        <v>0.58376894177725802</v>
      </c>
      <c r="CN60">
        <f>VLOOKUP(CL60, [2]Tabelle1!$E:$M, 3, FALSE)</f>
        <v>0.37959743268903401</v>
      </c>
      <c r="CO60">
        <f>VLOOKUP(CL60, [2]Tabelle1!$E:$M, 4, FALSE)</f>
        <v>0.42986750173495503</v>
      </c>
      <c r="CP60">
        <f>VLOOKUP(CL60, [2]Tabelle1!$E:$M, 5, FALSE)</f>
        <v>0.15568471425448799</v>
      </c>
      <c r="CQ60">
        <f>VLOOKUP(CL60, [2]Tabelle1!$E:$M, 6, FALSE)</f>
        <v>2.2109049272310801E-2</v>
      </c>
      <c r="CR60" s="63">
        <f>VLOOKUP(CL60, [2]Tabelle1!$E:$O, 7, FALSE)</f>
        <v>0.37158413194965295</v>
      </c>
      <c r="CS60" s="63">
        <f>VLOOKUP(CL60, [2]Tabelle1!$E:$O, 8, FALSE)</f>
        <v>0.24162365008087608</v>
      </c>
      <c r="CT60" s="63">
        <f>VLOOKUP(CL60, [2]Tabelle1!$E:$O, 9, FALSE)</f>
        <v>0.27362185798931432</v>
      </c>
      <c r="CU60" s="63">
        <f>VLOOKUP(CL60, [2]Tabelle1!$E:$O, 10, FALSE)</f>
        <v>9.9097374430304697E-2</v>
      </c>
      <c r="CV60" s="63">
        <f>VLOOKUP(CL60, [2]Tabelle1!$E:$O, 11, FALSE)</f>
        <v>1.4072985549851948E-2</v>
      </c>
      <c r="CW60" s="19">
        <v>0</v>
      </c>
      <c r="CX60" t="e">
        <f>VLOOKUP(CW60, [2]Tabelle1!$E:$M, 2, FALSE)</f>
        <v>#N/A</v>
      </c>
      <c r="CY60" t="e">
        <f>VLOOKUP(CW60, [2]Tabelle1!$E:$M, 3, FALSE)</f>
        <v>#N/A</v>
      </c>
      <c r="CZ60" t="e">
        <f>VLOOKUP(CW60, [2]Tabelle1!$E:$M, 4, FALSE)</f>
        <v>#N/A</v>
      </c>
      <c r="DA60" t="e">
        <f>VLOOKUP(CW60, [2]Tabelle1!$E:$M, 5, FALSE)</f>
        <v>#N/A</v>
      </c>
      <c r="DB60" t="e">
        <f>VLOOKUP(CW60, [2]Tabelle1!$E:$M, 6, FALSE)</f>
        <v>#N/A</v>
      </c>
      <c r="DC60" s="149" t="e">
        <f>VLOOKUP(CW60, [2]Tabelle1!$E:$O, 7, FALSE)</f>
        <v>#N/A</v>
      </c>
      <c r="DD60" s="149" t="e">
        <f>VLOOKUP(CW60, [2]Tabelle1!$E:$O, 8, FALSE)</f>
        <v>#N/A</v>
      </c>
      <c r="DE60" s="149" t="e">
        <f>VLOOKUP(CW60, [2]Tabelle1!$E:$O, 9, FALSE)</f>
        <v>#N/A</v>
      </c>
      <c r="DF60" s="149" t="e">
        <f>VLOOKUP(CW60, [2]Tabelle1!$E:$O, 10, FALSE)</f>
        <v>#N/A</v>
      </c>
      <c r="DG60" s="149" t="e">
        <f>VLOOKUP(CW60, [2]Tabelle1!$E:$O, 11, FALSE)</f>
        <v>#N/A</v>
      </c>
    </row>
    <row r="61" spans="1:128" x14ac:dyDescent="0.35">
      <c r="A61" t="s">
        <v>161</v>
      </c>
      <c r="B61" s="1">
        <v>2</v>
      </c>
      <c r="C61" t="s">
        <v>197</v>
      </c>
      <c r="D61">
        <v>0</v>
      </c>
      <c r="F61" s="1" t="str">
        <f>IF(OR(RIGHT(C61,1)="A",RIGHT(C61,1)="B"),RIGHT(C61,1),"")</f>
        <v>B</v>
      </c>
      <c r="J61">
        <v>0</v>
      </c>
      <c r="K61">
        <f>VLOOKUP(C61,[2]TOC_240828_Sophi!$C:$I,7,FALSE)</f>
        <v>0.25</v>
      </c>
      <c r="M61" s="16" t="str">
        <f t="shared" si="10"/>
        <v>F6_GW_2_BDOC_B</v>
      </c>
      <c r="N61" t="e">
        <f>VLOOKUP(M61,[2]TOC_240828_Sophi!$C:$I,7,FALSE)</f>
        <v>#N/A</v>
      </c>
      <c r="R61" s="6">
        <f>VLOOKUP(C61,[2]TOC_240828_Sophi!$C:$N,12,FALSE)</f>
        <v>45547</v>
      </c>
      <c r="S61" s="6" t="e">
        <f>VLOOKUP(M61,[2]TOC_240828_Sophi!$C:$N,12,FALSE)</f>
        <v>#N/A</v>
      </c>
      <c r="BD61" s="21" t="str">
        <f t="shared" si="2"/>
        <v>F6_GW_2_DOC_B</v>
      </c>
      <c r="BE61">
        <f>VLOOKUP(BD61,[5]Fluo_bereinigt!$C:$S,2,FALSE)</f>
        <v>10.1853992765912</v>
      </c>
      <c r="BF61">
        <f>VLOOKUP($BD61,[5]Fluo_bereinigt!$C:$S,3,FALSE)</f>
        <v>0.26008942957801701</v>
      </c>
      <c r="BG61">
        <f>VLOOKUP($BD61,[5]Fluo_bereinigt!$C:$S,4,FALSE)</f>
        <v>0.118507518810247</v>
      </c>
      <c r="BH61">
        <f>VLOOKUP($BD61,[5]Fluo_bereinigt!$C:$S,5,FALSE)</f>
        <v>2.8421709430404001E-14</v>
      </c>
      <c r="BI61">
        <f>VLOOKUP($BD61,[5]Fluo_bereinigt!$C:$S,6,FALSE)</f>
        <v>3.8899827172656401E-2</v>
      </c>
      <c r="BJ61">
        <f>VLOOKUP($BD61,[5]Fluo_bereinigt!$C:$S,7,FALSE)</f>
        <v>2.96232042322799E-2</v>
      </c>
      <c r="BK61">
        <f>VLOOKUP($BD61,[5]Fluo_bereinigt!$C:$S,8,FALSE)</f>
        <v>2.8864836859201999</v>
      </c>
      <c r="BL61">
        <f>VLOOKUP($BD61,[5]Fluo_bereinigt!$C:$S,9,FALSE)</f>
        <v>0</v>
      </c>
      <c r="BM61">
        <f>VLOOKUP($BD61,[5]Fluo_bereinigt!$C:$S,10,FALSE)</f>
        <v>48.701867655007902</v>
      </c>
      <c r="BN61">
        <f>VLOOKUP($BD61,[5]Fluo_bereinigt!$C:$S,11,FALSE)</f>
        <v>28.439118836660299</v>
      </c>
      <c r="BO61">
        <f>VLOOKUP($BD61,[5]Fluo_bereinigt!$C:$S,12,FALSE)</f>
        <v>3.9571240683910598</v>
      </c>
      <c r="BP61">
        <f>VLOOKUP($BD61,[5]Fluo_bereinigt!$C:$S,13,FALSE)</f>
        <v>-48.682926829268197</v>
      </c>
      <c r="BQ61">
        <f>VLOOKUP($BD61,[5]Fluo_bereinigt!$C:$S,14,FALSE)</f>
        <v>1.38415911041357E-2</v>
      </c>
      <c r="BR61">
        <f>VLOOKUP($BD61,[5]Fluo_bereinigt!$C:$S,15,FALSE)</f>
        <v>1.1009563714758201E-2</v>
      </c>
      <c r="BS61">
        <f>VLOOKUP($BD61,[5]Fluo_bereinigt!$C:$S,16,FALSE)</f>
        <v>1.3107763798229199E-2</v>
      </c>
      <c r="BT61">
        <f>VLOOKUP($BD61,[5]Fluo_bereinigt!$C:$S,17,FALSE)</f>
        <v>1.2572333893287</v>
      </c>
      <c r="BU61" s="20" t="str">
        <f t="shared" ref="BU61:BU99" si="11">SUBSTITUTE(BD61,"_DOC_","_BDOC_")</f>
        <v>F6_GW_2_BDOC_B</v>
      </c>
      <c r="BV61" t="e">
        <f>VLOOKUP(BU61,[5]Fluo_bereinigt!$C:$S,2,FALSE)</f>
        <v>#N/A</v>
      </c>
      <c r="BW61" t="e">
        <f>VLOOKUP($BU61,[5]Fluo_bereinigt!$C:$S,3,FALSE)</f>
        <v>#N/A</v>
      </c>
      <c r="BX61" t="e">
        <f>VLOOKUP($BU61,[5]Fluo_bereinigt!$C:$S,4,FALSE)</f>
        <v>#N/A</v>
      </c>
      <c r="BY61" t="e">
        <f>VLOOKUP($BU61,[5]Fluo_bereinigt!$C:$S,5,FALSE)</f>
        <v>#N/A</v>
      </c>
      <c r="BZ61" t="e">
        <f>VLOOKUP($BU61,[5]Fluo_bereinigt!$C:$S,6,FALSE)</f>
        <v>#N/A</v>
      </c>
      <c r="CA61" t="e">
        <f>VLOOKUP($BU61,[5]Fluo_bereinigt!$C:$S,7,FALSE)</f>
        <v>#N/A</v>
      </c>
      <c r="CB61" t="e">
        <f>VLOOKUP($BU61,[5]Fluo_bereinigt!$C:$S,8,FALSE)</f>
        <v>#N/A</v>
      </c>
      <c r="CC61" t="e">
        <f>VLOOKUP($BU61,[5]Fluo_bereinigt!$C:$S,9,FALSE)</f>
        <v>#N/A</v>
      </c>
      <c r="CD61" t="e">
        <f>VLOOKUP($BU61,[5]Fluo_bereinigt!$C:$S,10,FALSE)</f>
        <v>#N/A</v>
      </c>
      <c r="CE61" t="e">
        <f>VLOOKUP($BU61,[5]Fluo_bereinigt!$C:$S,11,FALSE)</f>
        <v>#N/A</v>
      </c>
      <c r="CF61" t="e">
        <f>VLOOKUP($BU61,[5]Fluo_bereinigt!$C:$S,12,FALSE)</f>
        <v>#N/A</v>
      </c>
      <c r="CG61" t="e">
        <f>VLOOKUP($BU61,[5]Fluo_bereinigt!$C:$S,13,FALSE)</f>
        <v>#N/A</v>
      </c>
      <c r="CH61" t="e">
        <f>VLOOKUP($BU61,[5]Fluo_bereinigt!$C:$S,14,FALSE)</f>
        <v>#N/A</v>
      </c>
      <c r="CI61" t="e">
        <f>VLOOKUP($BU61,[5]Fluo_bereinigt!$C:$S,15,FALSE)</f>
        <v>#N/A</v>
      </c>
      <c r="CJ61" t="e">
        <f>VLOOKUP($BU61,[5]Fluo_bereinigt!$C:$S,16,FALSE)</f>
        <v>#N/A</v>
      </c>
      <c r="CK61" t="e">
        <f>VLOOKUP($BU61,[5]Fluo_bereinigt!$C:$S,17,FALSE)</f>
        <v>#N/A</v>
      </c>
      <c r="CL61" s="28" t="s">
        <v>197</v>
      </c>
      <c r="CM61">
        <f>VLOOKUP(CL61, [2]Tabelle1!$E:$M, 2, FALSE)</f>
        <v>0.52216672913178297</v>
      </c>
      <c r="CN61">
        <f>VLOOKUP(CL61, [2]Tabelle1!$E:$M, 3, FALSE)</f>
        <v>0.33396386273144602</v>
      </c>
      <c r="CO61">
        <f>VLOOKUP(CL61, [2]Tabelle1!$E:$M, 4, FALSE)</f>
        <v>0.41794539413690202</v>
      </c>
      <c r="CP61">
        <f>VLOOKUP(CL61, [2]Tabelle1!$E:$M, 5, FALSE)</f>
        <v>0.138725283959272</v>
      </c>
      <c r="CQ61">
        <f>VLOOKUP(CL61, [2]Tabelle1!$E:$M, 6, FALSE)</f>
        <v>1.79968737209849E-2</v>
      </c>
      <c r="CR61" s="63">
        <f>VLOOKUP(CL61, [2]Tabelle1!$E:$O, 7, FALSE)</f>
        <v>0.3649478659432932</v>
      </c>
      <c r="CS61" s="63">
        <f>VLOOKUP(CL61, [2]Tabelle1!$E:$O, 8, FALSE)</f>
        <v>0.2334108862291388</v>
      </c>
      <c r="CT61" s="63">
        <f>VLOOKUP(CL61, [2]Tabelle1!$E:$O, 9, FALSE)</f>
        <v>0.29210646937368601</v>
      </c>
      <c r="CU61" s="63">
        <f>VLOOKUP(CL61, [2]Tabelle1!$E:$O, 10, FALSE)</f>
        <v>9.6956572506051913E-2</v>
      </c>
      <c r="CV61" s="63">
        <f>VLOOKUP(CL61, [2]Tabelle1!$E:$O, 11, FALSE)</f>
        <v>1.2578205947830086E-2</v>
      </c>
      <c r="CW61" s="19">
        <v>0</v>
      </c>
      <c r="CX61" t="e">
        <f>VLOOKUP(CW61, [2]Tabelle1!$E:$M, 2, FALSE)</f>
        <v>#N/A</v>
      </c>
      <c r="CY61" t="e">
        <f>VLOOKUP(CW61, [2]Tabelle1!$E:$M, 3, FALSE)</f>
        <v>#N/A</v>
      </c>
      <c r="CZ61" t="e">
        <f>VLOOKUP(CW61, [2]Tabelle1!$E:$M, 4, FALSE)</f>
        <v>#N/A</v>
      </c>
      <c r="DA61" t="e">
        <f>VLOOKUP(CW61, [2]Tabelle1!$E:$M, 5, FALSE)</f>
        <v>#N/A</v>
      </c>
      <c r="DB61" t="e">
        <f>VLOOKUP(CW61, [2]Tabelle1!$E:$M, 6, FALSE)</f>
        <v>#N/A</v>
      </c>
      <c r="DC61" s="149" t="e">
        <f>VLOOKUP(CW61, [2]Tabelle1!$E:$O, 7, FALSE)</f>
        <v>#N/A</v>
      </c>
      <c r="DD61" s="149" t="e">
        <f>VLOOKUP(CW61, [2]Tabelle1!$E:$O, 8, FALSE)</f>
        <v>#N/A</v>
      </c>
      <c r="DE61" s="149" t="e">
        <f>VLOOKUP(CW61, [2]Tabelle1!$E:$O, 9, FALSE)</f>
        <v>#N/A</v>
      </c>
      <c r="DF61" s="149" t="e">
        <f>VLOOKUP(CW61, [2]Tabelle1!$E:$O, 10, FALSE)</f>
        <v>#N/A</v>
      </c>
      <c r="DG61" s="149" t="e">
        <f>VLOOKUP(CW61, [2]Tabelle1!$E:$O, 11, FALSE)</f>
        <v>#N/A</v>
      </c>
    </row>
    <row r="62" spans="1:128" x14ac:dyDescent="0.35">
      <c r="A62" t="s">
        <v>161</v>
      </c>
      <c r="B62" s="1">
        <v>3</v>
      </c>
      <c r="C62" t="s">
        <v>198</v>
      </c>
      <c r="D62">
        <v>0</v>
      </c>
      <c r="F62" s="1" t="str">
        <f t="shared" si="0"/>
        <v/>
      </c>
      <c r="J62">
        <v>0</v>
      </c>
      <c r="K62">
        <f>VLOOKUP(C62,[2]TOC_240828_Sophi!$C:$I,7,FALSE)</f>
        <v>0.17910000000000001</v>
      </c>
      <c r="L62">
        <f t="shared" si="8"/>
        <v>0.16820000000000002</v>
      </c>
      <c r="M62" s="16" t="str">
        <f t="shared" si="10"/>
        <v>F6_GW_3_BDOC_A_Sem</v>
      </c>
      <c r="N62" t="e">
        <f>VLOOKUP(M62,[2]TOC_240828_Sophi!$C:$I,7,FALSE)</f>
        <v>#N/A</v>
      </c>
      <c r="R62" s="6">
        <f>VLOOKUP(C62,[2]TOC_240828_Sophi!$C:$N,12,FALSE)</f>
        <v>45547</v>
      </c>
      <c r="S62" s="6" t="e">
        <f>VLOOKUP(M62,[2]TOC_240828_Sophi!$C:$N,12,FALSE)</f>
        <v>#N/A</v>
      </c>
      <c r="BD62" s="21" t="str">
        <f t="shared" si="2"/>
        <v>F6_GW_3_DOC_A_Sem</v>
      </c>
      <c r="BE62">
        <f>VLOOKUP(BD62,[5]Fluo_bereinigt!$C:$S,2,FALSE)</f>
        <v>0</v>
      </c>
      <c r="BF62">
        <f>VLOOKUP($BD62,[5]Fluo_bereinigt!$C:$S,3,FALSE)</f>
        <v>0.131796288368733</v>
      </c>
      <c r="BG62">
        <f>VLOOKUP($BD62,[5]Fluo_bereinigt!$C:$S,4,FALSE)</f>
        <v>0</v>
      </c>
      <c r="BH62">
        <f>VLOOKUP($BD62,[5]Fluo_bereinigt!$C:$S,5,FALSE)</f>
        <v>0</v>
      </c>
      <c r="BI62">
        <f>VLOOKUP($BD62,[5]Fluo_bereinigt!$C:$S,6,FALSE)</f>
        <v>1.6079650086020102E-2</v>
      </c>
      <c r="BJ62">
        <f>VLOOKUP($BD62,[5]Fluo_bereinigt!$C:$S,7,FALSE)</f>
        <v>1.74549755607671E-2</v>
      </c>
      <c r="BK62">
        <f>VLOOKUP($BD62,[5]Fluo_bereinigt!$C:$S,8,FALSE)</f>
        <v>0</v>
      </c>
      <c r="BL62">
        <f>VLOOKUP($BD62,[5]Fluo_bereinigt!$C:$S,9,FALSE)</f>
        <v>0</v>
      </c>
      <c r="BM62">
        <f>VLOOKUP($BD62,[5]Fluo_bereinigt!$C:$S,10,FALSE)</f>
        <v>34.712018511431197</v>
      </c>
      <c r="BN62">
        <f>VLOOKUP($BD62,[5]Fluo_bereinigt!$C:$S,11,FALSE)</f>
        <v>20.205732425568701</v>
      </c>
      <c r="BO62">
        <f>VLOOKUP($BD62,[5]Fluo_bereinigt!$C:$S,12,FALSE)</f>
        <v>4.0089630275115198</v>
      </c>
      <c r="BP62">
        <f>VLOOKUP($BD62,[5]Fluo_bereinigt!$C:$S,13,FALSE)</f>
        <v>28.6315789473684</v>
      </c>
      <c r="BQ62">
        <f>VLOOKUP($BD62,[5]Fluo_bereinigt!$C:$S,14,FALSE)</f>
        <v>1.3955332016607E-2</v>
      </c>
      <c r="BR62">
        <f>VLOOKUP($BD62,[5]Fluo_bereinigt!$C:$S,15,FALSE)</f>
        <v>1.1299331988464801E-2</v>
      </c>
      <c r="BS62">
        <f>VLOOKUP($BD62,[5]Fluo_bereinigt!$C:$S,16,FALSE)</f>
        <v>1.3167935940746301E-2</v>
      </c>
      <c r="BT62">
        <f>VLOOKUP($BD62,[5]Fluo_bereinigt!$C:$S,17,FALSE)</f>
        <v>1.2350581459907199</v>
      </c>
      <c r="BU62" s="20" t="str">
        <f t="shared" si="11"/>
        <v>F6_GW_3_BDOC_A_Sem</v>
      </c>
      <c r="BV62" t="e">
        <f>VLOOKUP(BU62,[5]Fluo_bereinigt!$C:$S,2,FALSE)</f>
        <v>#N/A</v>
      </c>
      <c r="BW62" t="e">
        <f>VLOOKUP($BU62,[5]Fluo_bereinigt!$C:$S,3,FALSE)</f>
        <v>#N/A</v>
      </c>
      <c r="BX62" t="e">
        <f>VLOOKUP($BU62,[5]Fluo_bereinigt!$C:$S,4,FALSE)</f>
        <v>#N/A</v>
      </c>
      <c r="BY62" t="e">
        <f>VLOOKUP($BU62,[5]Fluo_bereinigt!$C:$S,5,FALSE)</f>
        <v>#N/A</v>
      </c>
      <c r="BZ62" t="e">
        <f>VLOOKUP($BU62,[5]Fluo_bereinigt!$C:$S,6,FALSE)</f>
        <v>#N/A</v>
      </c>
      <c r="CA62" t="e">
        <f>VLOOKUP($BU62,[5]Fluo_bereinigt!$C:$S,7,FALSE)</f>
        <v>#N/A</v>
      </c>
      <c r="CB62" t="e">
        <f>VLOOKUP($BU62,[5]Fluo_bereinigt!$C:$S,8,FALSE)</f>
        <v>#N/A</v>
      </c>
      <c r="CC62" t="e">
        <f>VLOOKUP($BU62,[5]Fluo_bereinigt!$C:$S,9,FALSE)</f>
        <v>#N/A</v>
      </c>
      <c r="CD62" t="e">
        <f>VLOOKUP($BU62,[5]Fluo_bereinigt!$C:$S,10,FALSE)</f>
        <v>#N/A</v>
      </c>
      <c r="CE62" t="e">
        <f>VLOOKUP($BU62,[5]Fluo_bereinigt!$C:$S,11,FALSE)</f>
        <v>#N/A</v>
      </c>
      <c r="CF62" t="e">
        <f>VLOOKUP($BU62,[5]Fluo_bereinigt!$C:$S,12,FALSE)</f>
        <v>#N/A</v>
      </c>
      <c r="CG62" t="e">
        <f>VLOOKUP($BU62,[5]Fluo_bereinigt!$C:$S,13,FALSE)</f>
        <v>#N/A</v>
      </c>
      <c r="CH62" t="e">
        <f>VLOOKUP($BU62,[5]Fluo_bereinigt!$C:$S,14,FALSE)</f>
        <v>#N/A</v>
      </c>
      <c r="CI62" t="e">
        <f>VLOOKUP($BU62,[5]Fluo_bereinigt!$C:$S,15,FALSE)</f>
        <v>#N/A</v>
      </c>
      <c r="CJ62" t="e">
        <f>VLOOKUP($BU62,[5]Fluo_bereinigt!$C:$S,16,FALSE)</f>
        <v>#N/A</v>
      </c>
      <c r="CK62" t="e">
        <f>VLOOKUP($BU62,[5]Fluo_bereinigt!$C:$S,17,FALSE)</f>
        <v>#N/A</v>
      </c>
      <c r="CL62" s="28" t="s">
        <v>198</v>
      </c>
      <c r="CM62">
        <f>VLOOKUP(CL62, [2]Tabelle1!$E:$M, 2, FALSE)</f>
        <v>0.34002899890128802</v>
      </c>
      <c r="CN62">
        <f>VLOOKUP(CL62, [2]Tabelle1!$E:$M, 3, FALSE)</f>
        <v>0.23343836559025799</v>
      </c>
      <c r="CO62">
        <f>VLOOKUP(CL62, [2]Tabelle1!$E:$M, 4, FALSE)</f>
        <v>0.15318818981356599</v>
      </c>
      <c r="CP62">
        <f>VLOOKUP(CL62, [2]Tabelle1!$E:$M, 5, FALSE)</f>
        <v>9.5159605021251897E-2</v>
      </c>
      <c r="CQ62">
        <f>VLOOKUP(CL62, [2]Tabelle1!$E:$M, 6, FALSE)</f>
        <v>2.9068083638046098E-18</v>
      </c>
      <c r="CR62" s="63">
        <f>VLOOKUP(CL62, [2]Tabelle1!$E:$O, 7, FALSE)</f>
        <v>0.41375362214054001</v>
      </c>
      <c r="CS62" s="63">
        <f>VLOOKUP(CL62, [2]Tabelle1!$E:$O, 8, FALSE)</f>
        <v>0.2840521532623051</v>
      </c>
      <c r="CT62" s="63">
        <f>VLOOKUP(CL62, [2]Tabelle1!$E:$O, 9, FALSE)</f>
        <v>0.18640224395365654</v>
      </c>
      <c r="CU62" s="63">
        <f>VLOOKUP(CL62, [2]Tabelle1!$E:$O, 10, FALSE)</f>
        <v>0.11579198064349842</v>
      </c>
      <c r="CV62" s="63">
        <f>VLOOKUP(CL62, [2]Tabelle1!$E:$O, 11, FALSE)</f>
        <v>3.5370585840583669E-18</v>
      </c>
      <c r="CW62" s="19">
        <v>0</v>
      </c>
      <c r="CX62" t="e">
        <f>VLOOKUP(CW62, [2]Tabelle1!$E:$M, 2, FALSE)</f>
        <v>#N/A</v>
      </c>
      <c r="CY62" t="e">
        <f>VLOOKUP(CW62, [2]Tabelle1!$E:$M, 3, FALSE)</f>
        <v>#N/A</v>
      </c>
      <c r="CZ62" t="e">
        <f>VLOOKUP(CW62, [2]Tabelle1!$E:$M, 4, FALSE)</f>
        <v>#N/A</v>
      </c>
      <c r="DA62" t="e">
        <f>VLOOKUP(CW62, [2]Tabelle1!$E:$M, 5, FALSE)</f>
        <v>#N/A</v>
      </c>
      <c r="DB62" t="e">
        <f>VLOOKUP(CW62, [2]Tabelle1!$E:$M, 6, FALSE)</f>
        <v>#N/A</v>
      </c>
      <c r="DC62" s="149" t="e">
        <f>VLOOKUP(CW62, [2]Tabelle1!$E:$O, 7, FALSE)</f>
        <v>#N/A</v>
      </c>
      <c r="DD62" s="149" t="e">
        <f>VLOOKUP(CW62, [2]Tabelle1!$E:$O, 8, FALSE)</f>
        <v>#N/A</v>
      </c>
      <c r="DE62" s="149" t="e">
        <f>VLOOKUP(CW62, [2]Tabelle1!$E:$O, 9, FALSE)</f>
        <v>#N/A</v>
      </c>
      <c r="DF62" s="149" t="e">
        <f>VLOOKUP(CW62, [2]Tabelle1!$E:$O, 10, FALSE)</f>
        <v>#N/A</v>
      </c>
      <c r="DG62" s="149" t="e">
        <f>VLOOKUP(CW62, [2]Tabelle1!$E:$O, 11, FALSE)</f>
        <v>#N/A</v>
      </c>
    </row>
    <row r="63" spans="1:128" x14ac:dyDescent="0.35">
      <c r="A63" t="s">
        <v>161</v>
      </c>
      <c r="B63" s="1">
        <v>3</v>
      </c>
      <c r="C63" t="s">
        <v>199</v>
      </c>
      <c r="D63">
        <v>0</v>
      </c>
      <c r="F63" s="1" t="str">
        <f t="shared" si="0"/>
        <v/>
      </c>
      <c r="J63">
        <v>0</v>
      </c>
      <c r="K63">
        <f>VLOOKUP(C63,[2]TOC_240828_Sophi!$C:$I,7,FALSE)</f>
        <v>0.1573</v>
      </c>
      <c r="M63" s="16" t="str">
        <f t="shared" si="10"/>
        <v>F6_GW_3_BDOC_B_Sem</v>
      </c>
      <c r="N63" t="e">
        <f>VLOOKUP(M63,[2]TOC_240828_Sophi!$C:$I,7,FALSE)</f>
        <v>#N/A</v>
      </c>
      <c r="R63" s="6">
        <f>VLOOKUP(C63,[2]TOC_240828_Sophi!$C:$N,12,FALSE)</f>
        <v>45547</v>
      </c>
      <c r="S63" s="6" t="e">
        <f>VLOOKUP(M63,[2]TOC_240828_Sophi!$C:$N,12,FALSE)</f>
        <v>#N/A</v>
      </c>
      <c r="BD63" s="21" t="str">
        <f t="shared" si="2"/>
        <v>F6_GW_3_DOC_B_Sem</v>
      </c>
      <c r="BE63">
        <f>VLOOKUP(BD63,[5]Fluo_bereinigt!$C:$S,2,FALSE)</f>
        <v>2.9994582354014399</v>
      </c>
      <c r="BF63">
        <f>VLOOKUP($BD63,[5]Fluo_bereinigt!$C:$S,3,FALSE)</f>
        <v>0.22279844692772599</v>
      </c>
      <c r="BG63">
        <f>VLOOKUP($BD63,[5]Fluo_bereinigt!$C:$S,4,FALSE)</f>
        <v>6.5805464609525202E-2</v>
      </c>
      <c r="BH63">
        <f>VLOOKUP($BD63,[5]Fluo_bereinigt!$C:$S,5,FALSE)</f>
        <v>5.5080288229078199E-2</v>
      </c>
      <c r="BI63">
        <f>VLOOKUP($BD63,[5]Fluo_bereinigt!$C:$S,6,FALSE)</f>
        <v>2.1416542099721901E-2</v>
      </c>
      <c r="BJ63">
        <f>VLOOKUP($BD63,[5]Fluo_bereinigt!$C:$S,7,FALSE)</f>
        <v>3.0260704747476601E-2</v>
      </c>
      <c r="BK63">
        <f>VLOOKUP($BD63,[5]Fluo_bereinigt!$C:$S,8,FALSE)</f>
        <v>17.036439395329801</v>
      </c>
      <c r="BL63">
        <f>VLOOKUP($BD63,[5]Fluo_bereinigt!$C:$S,9,FALSE)</f>
        <v>4.1384725731538398E-16</v>
      </c>
      <c r="BM63">
        <f>VLOOKUP($BD63,[5]Fluo_bereinigt!$C:$S,10,FALSE)</f>
        <v>41.8851193106536</v>
      </c>
      <c r="BN63">
        <f>VLOOKUP($BD63,[5]Fluo_bereinigt!$C:$S,11,FALSE)</f>
        <v>25.2144032373767</v>
      </c>
      <c r="BO63">
        <f>VLOOKUP($BD63,[5]Fluo_bereinigt!$C:$S,12,FALSE)</f>
        <v>3.6717152593714499</v>
      </c>
      <c r="BP63">
        <f>VLOOKUP($BD63,[5]Fluo_bereinigt!$C:$S,13,FALSE)</f>
        <v>-98.878048780487603</v>
      </c>
      <c r="BQ63">
        <f>VLOOKUP($BD63,[5]Fluo_bereinigt!$C:$S,14,FALSE)</f>
        <v>1.29976731994987E-2</v>
      </c>
      <c r="BR63">
        <f>VLOOKUP($BD63,[5]Fluo_bereinigt!$C:$S,15,FALSE)</f>
        <v>1.03920202971253E-2</v>
      </c>
      <c r="BS63">
        <f>VLOOKUP($BD63,[5]Fluo_bereinigt!$C:$S,16,FALSE)</f>
        <v>1.2385141097341901E-2</v>
      </c>
      <c r="BT63">
        <f>VLOOKUP($BD63,[5]Fluo_bereinigt!$C:$S,17,FALSE)</f>
        <v>1.2507359327516201</v>
      </c>
      <c r="BU63" s="20" t="str">
        <f t="shared" si="11"/>
        <v>F6_GW_3_BDOC_B_Sem</v>
      </c>
      <c r="BV63" t="e">
        <f>VLOOKUP(BU63,[5]Fluo_bereinigt!$C:$S,2,FALSE)</f>
        <v>#N/A</v>
      </c>
      <c r="BW63" t="e">
        <f>VLOOKUP($BU63,[5]Fluo_bereinigt!$C:$S,3,FALSE)</f>
        <v>#N/A</v>
      </c>
      <c r="BX63" t="e">
        <f>VLOOKUP($BU63,[5]Fluo_bereinigt!$C:$S,4,FALSE)</f>
        <v>#N/A</v>
      </c>
      <c r="BY63" t="e">
        <f>VLOOKUP($BU63,[5]Fluo_bereinigt!$C:$S,5,FALSE)</f>
        <v>#N/A</v>
      </c>
      <c r="BZ63" t="e">
        <f>VLOOKUP($BU63,[5]Fluo_bereinigt!$C:$S,6,FALSE)</f>
        <v>#N/A</v>
      </c>
      <c r="CA63" t="e">
        <f>VLOOKUP($BU63,[5]Fluo_bereinigt!$C:$S,7,FALSE)</f>
        <v>#N/A</v>
      </c>
      <c r="CB63" t="e">
        <f>VLOOKUP($BU63,[5]Fluo_bereinigt!$C:$S,8,FALSE)</f>
        <v>#N/A</v>
      </c>
      <c r="CC63" t="e">
        <f>VLOOKUP($BU63,[5]Fluo_bereinigt!$C:$S,9,FALSE)</f>
        <v>#N/A</v>
      </c>
      <c r="CD63" t="e">
        <f>VLOOKUP($BU63,[5]Fluo_bereinigt!$C:$S,10,FALSE)</f>
        <v>#N/A</v>
      </c>
      <c r="CE63" t="e">
        <f>VLOOKUP($BU63,[5]Fluo_bereinigt!$C:$S,11,FALSE)</f>
        <v>#N/A</v>
      </c>
      <c r="CF63" t="e">
        <f>VLOOKUP($BU63,[5]Fluo_bereinigt!$C:$S,12,FALSE)</f>
        <v>#N/A</v>
      </c>
      <c r="CG63" t="e">
        <f>VLOOKUP($BU63,[5]Fluo_bereinigt!$C:$S,13,FALSE)</f>
        <v>#N/A</v>
      </c>
      <c r="CH63" t="e">
        <f>VLOOKUP($BU63,[5]Fluo_bereinigt!$C:$S,14,FALSE)</f>
        <v>#N/A</v>
      </c>
      <c r="CI63" t="e">
        <f>VLOOKUP($BU63,[5]Fluo_bereinigt!$C:$S,15,FALSE)</f>
        <v>#N/A</v>
      </c>
      <c r="CJ63" t="e">
        <f>VLOOKUP($BU63,[5]Fluo_bereinigt!$C:$S,16,FALSE)</f>
        <v>#N/A</v>
      </c>
      <c r="CK63" t="e">
        <f>VLOOKUP($BU63,[5]Fluo_bereinigt!$C:$S,17,FALSE)</f>
        <v>#N/A</v>
      </c>
      <c r="CL63" s="28" t="s">
        <v>199</v>
      </c>
      <c r="CM63">
        <f>VLOOKUP(CL63, [2]Tabelle1!$E:$M, 2, FALSE)</f>
        <v>0.42471149529239999</v>
      </c>
      <c r="CN63">
        <f>VLOOKUP(CL63, [2]Tabelle1!$E:$M, 3, FALSE)</f>
        <v>0.27689204123510902</v>
      </c>
      <c r="CO63">
        <f>VLOOKUP(CL63, [2]Tabelle1!$E:$M, 4, FALSE)</f>
        <v>0.37359697963116101</v>
      </c>
      <c r="CP63">
        <f>VLOOKUP(CL63, [2]Tabelle1!$E:$M, 5, FALSE)</f>
        <v>0.11722624108777201</v>
      </c>
      <c r="CQ63">
        <f>VLOOKUP(CL63, [2]Tabelle1!$E:$M, 6, FALSE)</f>
        <v>0</v>
      </c>
      <c r="CR63" s="63">
        <f>VLOOKUP(CL63, [2]Tabelle1!$E:$O, 7, FALSE)</f>
        <v>0.35617407334362899</v>
      </c>
      <c r="CS63" s="63">
        <f>VLOOKUP(CL63, [2]Tabelle1!$E:$O, 8, FALSE)</f>
        <v>0.23220884599613439</v>
      </c>
      <c r="CT63" s="63">
        <f>VLOOKUP(CL63, [2]Tabelle1!$E:$O, 9, FALSE)</f>
        <v>0.3133081150358224</v>
      </c>
      <c r="CU63" s="63">
        <f>VLOOKUP(CL63, [2]Tabelle1!$E:$O, 10, FALSE)</f>
        <v>9.8308965624414046E-2</v>
      </c>
      <c r="CV63" s="63">
        <f>VLOOKUP(CL63, [2]Tabelle1!$E:$O, 11, FALSE)</f>
        <v>0</v>
      </c>
      <c r="CW63" s="19">
        <v>0</v>
      </c>
      <c r="CX63" t="e">
        <f>VLOOKUP(CW63, [2]Tabelle1!$E:$M, 2, FALSE)</f>
        <v>#N/A</v>
      </c>
      <c r="CY63" t="e">
        <f>VLOOKUP(CW63, [2]Tabelle1!$E:$M, 3, FALSE)</f>
        <v>#N/A</v>
      </c>
      <c r="CZ63" t="e">
        <f>VLOOKUP(CW63, [2]Tabelle1!$E:$M, 4, FALSE)</f>
        <v>#N/A</v>
      </c>
      <c r="DA63" t="e">
        <f>VLOOKUP(CW63, [2]Tabelle1!$E:$M, 5, FALSE)</f>
        <v>#N/A</v>
      </c>
      <c r="DB63" t="e">
        <f>VLOOKUP(CW63, [2]Tabelle1!$E:$M, 6, FALSE)</f>
        <v>#N/A</v>
      </c>
      <c r="DC63" s="149" t="e">
        <f>VLOOKUP(CW63, [2]Tabelle1!$E:$O, 7, FALSE)</f>
        <v>#N/A</v>
      </c>
      <c r="DD63" s="149" t="e">
        <f>VLOOKUP(CW63, [2]Tabelle1!$E:$O, 8, FALSE)</f>
        <v>#N/A</v>
      </c>
      <c r="DE63" s="149" t="e">
        <f>VLOOKUP(CW63, [2]Tabelle1!$E:$O, 9, FALSE)</f>
        <v>#N/A</v>
      </c>
      <c r="DF63" s="149" t="e">
        <f>VLOOKUP(CW63, [2]Tabelle1!$E:$O, 10, FALSE)</f>
        <v>#N/A</v>
      </c>
      <c r="DG63" s="149" t="e">
        <f>VLOOKUP(CW63, [2]Tabelle1!$E:$O, 11, FALSE)</f>
        <v>#N/A</v>
      </c>
    </row>
    <row r="64" spans="1:128" x14ac:dyDescent="0.35">
      <c r="A64" t="s">
        <v>161</v>
      </c>
      <c r="B64" s="1">
        <v>7</v>
      </c>
      <c r="C64" t="s">
        <v>200</v>
      </c>
      <c r="D64">
        <v>0</v>
      </c>
      <c r="F64" s="1" t="str">
        <f t="shared" si="0"/>
        <v/>
      </c>
      <c r="J64">
        <v>0</v>
      </c>
      <c r="K64">
        <f>VLOOKUP(C64,[2]TOC_240828_Sophi!$C:$I,7,FALSE)</f>
        <v>0.24299999999999999</v>
      </c>
      <c r="L64">
        <f t="shared" si="8"/>
        <v>0.17759999999999998</v>
      </c>
      <c r="M64" s="16" t="str">
        <f t="shared" si="10"/>
        <v>F6_GW_7_BDOC_A_Sem</v>
      </c>
      <c r="N64" t="e">
        <f>VLOOKUP(M64,[2]TOC_240828_Sophi!$C:$I,7,FALSE)</f>
        <v>#N/A</v>
      </c>
      <c r="R64" s="6">
        <f>VLOOKUP(C64,[2]TOC_240828_Sophi!$C:$N,12,FALSE)</f>
        <v>45547</v>
      </c>
      <c r="S64" s="6" t="e">
        <f>VLOOKUP(M64,[2]TOC_240828_Sophi!$C:$N,12,FALSE)</f>
        <v>#N/A</v>
      </c>
      <c r="BD64" s="21" t="str">
        <f t="shared" si="2"/>
        <v>F6_GW_7_DOC_A_Sem</v>
      </c>
      <c r="BE64">
        <f>VLOOKUP(BD64,[5]Fluo_bereinigt!$C:$S,2,FALSE)</f>
        <v>13.865941351893399</v>
      </c>
      <c r="BF64">
        <f>VLOOKUP($BD64,[5]Fluo_bereinigt!$C:$S,3,FALSE)</f>
        <v>0.22614669829040701</v>
      </c>
      <c r="BG64">
        <f>VLOOKUP($BD64,[5]Fluo_bereinigt!$C:$S,4,FALSE)</f>
        <v>0.70752220431984403</v>
      </c>
      <c r="BH64">
        <f>VLOOKUP($BD64,[5]Fluo_bereinigt!$C:$S,5,FALSE)</f>
        <v>4.3298936316347202E-2</v>
      </c>
      <c r="BI64">
        <f>VLOOKUP($BD64,[5]Fluo_bereinigt!$C:$S,6,FALSE)</f>
        <v>0.30543751124062601</v>
      </c>
      <c r="BJ64">
        <f>VLOOKUP($BD64,[5]Fluo_bereinigt!$C:$S,7,FALSE)</f>
        <v>2.0133504546635098E-2</v>
      </c>
      <c r="BK64">
        <f>VLOOKUP($BD64,[5]Fluo_bereinigt!$C:$S,8,FALSE)</f>
        <v>1.4140496652891299</v>
      </c>
      <c r="BL64">
        <f>VLOOKUP($BD64,[5]Fluo_bereinigt!$C:$S,9,FALSE)</f>
        <v>1.2562177452775099E-17</v>
      </c>
      <c r="BM64">
        <f>VLOOKUP($BD64,[5]Fluo_bereinigt!$C:$S,10,FALSE)</f>
        <v>35.8633110579282</v>
      </c>
      <c r="BN64">
        <f>VLOOKUP($BD64,[5]Fluo_bereinigt!$C:$S,11,FALSE)</f>
        <v>20.3208616802184</v>
      </c>
      <c r="BO64">
        <f>VLOOKUP($BD64,[5]Fluo_bereinigt!$C:$S,12,FALSE)</f>
        <v>4.2826030927835097</v>
      </c>
      <c r="BP64">
        <f>VLOOKUP($BD64,[5]Fluo_bereinigt!$C:$S,13,FALSE)</f>
        <v>34.770270270270302</v>
      </c>
      <c r="BQ64">
        <f>VLOOKUP($BD64,[5]Fluo_bereinigt!$C:$S,14,FALSE)</f>
        <v>1.4509267776947299E-2</v>
      </c>
      <c r="BR64">
        <f>VLOOKUP($BD64,[5]Fluo_bereinigt!$C:$S,15,FALSE)</f>
        <v>1.1713191531821401E-2</v>
      </c>
      <c r="BS64">
        <f>VLOOKUP($BD64,[5]Fluo_bereinigt!$C:$S,16,FALSE)</f>
        <v>1.4079304179522601E-2</v>
      </c>
      <c r="BT64">
        <f>VLOOKUP($BD64,[5]Fluo_bereinigt!$C:$S,17,FALSE)</f>
        <v>1.2387117326246899</v>
      </c>
      <c r="BU64" s="20" t="str">
        <f t="shared" si="11"/>
        <v>F6_GW_7_BDOC_A_Sem</v>
      </c>
      <c r="BV64" t="e">
        <f>VLOOKUP(BU64,[5]Fluo_bereinigt!$C:$S,2,FALSE)</f>
        <v>#N/A</v>
      </c>
      <c r="BW64" t="e">
        <f>VLOOKUP($BU64,[5]Fluo_bereinigt!$C:$S,3,FALSE)</f>
        <v>#N/A</v>
      </c>
      <c r="BX64" t="e">
        <f>VLOOKUP($BU64,[5]Fluo_bereinigt!$C:$S,4,FALSE)</f>
        <v>#N/A</v>
      </c>
      <c r="BY64" t="e">
        <f>VLOOKUP($BU64,[5]Fluo_bereinigt!$C:$S,5,FALSE)</f>
        <v>#N/A</v>
      </c>
      <c r="BZ64" t="e">
        <f>VLOOKUP($BU64,[5]Fluo_bereinigt!$C:$S,6,FALSE)</f>
        <v>#N/A</v>
      </c>
      <c r="CA64" t="e">
        <f>VLOOKUP($BU64,[5]Fluo_bereinigt!$C:$S,7,FALSE)</f>
        <v>#N/A</v>
      </c>
      <c r="CB64" t="e">
        <f>VLOOKUP($BU64,[5]Fluo_bereinigt!$C:$S,8,FALSE)</f>
        <v>#N/A</v>
      </c>
      <c r="CC64" t="e">
        <f>VLOOKUP($BU64,[5]Fluo_bereinigt!$C:$S,9,FALSE)</f>
        <v>#N/A</v>
      </c>
      <c r="CD64" t="e">
        <f>VLOOKUP($BU64,[5]Fluo_bereinigt!$C:$S,10,FALSE)</f>
        <v>#N/A</v>
      </c>
      <c r="CE64" t="e">
        <f>VLOOKUP($BU64,[5]Fluo_bereinigt!$C:$S,11,FALSE)</f>
        <v>#N/A</v>
      </c>
      <c r="CF64" t="e">
        <f>VLOOKUP($BU64,[5]Fluo_bereinigt!$C:$S,12,FALSE)</f>
        <v>#N/A</v>
      </c>
      <c r="CG64" t="e">
        <f>VLOOKUP($BU64,[5]Fluo_bereinigt!$C:$S,13,FALSE)</f>
        <v>#N/A</v>
      </c>
      <c r="CH64" t="e">
        <f>VLOOKUP($BU64,[5]Fluo_bereinigt!$C:$S,14,FALSE)</f>
        <v>#N/A</v>
      </c>
      <c r="CI64" t="e">
        <f>VLOOKUP($BU64,[5]Fluo_bereinigt!$C:$S,15,FALSE)</f>
        <v>#N/A</v>
      </c>
      <c r="CJ64" t="e">
        <f>VLOOKUP($BU64,[5]Fluo_bereinigt!$C:$S,16,FALSE)</f>
        <v>#N/A</v>
      </c>
      <c r="CK64" t="e">
        <f>VLOOKUP($BU64,[5]Fluo_bereinigt!$C:$S,17,FALSE)</f>
        <v>#N/A</v>
      </c>
      <c r="CL64" s="28" t="s">
        <v>200</v>
      </c>
      <c r="CM64">
        <f>VLOOKUP(CL64, [2]Tabelle1!$E:$M, 2, FALSE)</f>
        <v>0.25359738206435001</v>
      </c>
      <c r="CN64">
        <f>VLOOKUP(CL64, [2]Tabelle1!$E:$M, 3, FALSE)</f>
        <v>0.34363838512380401</v>
      </c>
      <c r="CO64">
        <f>VLOOKUP(CL64, [2]Tabelle1!$E:$M, 4, FALSE)</f>
        <v>0.154394327632564</v>
      </c>
      <c r="CP64">
        <f>VLOOKUP(CL64, [2]Tabelle1!$E:$M, 5, FALSE)</f>
        <v>8.8404086376813101E-2</v>
      </c>
      <c r="CQ64">
        <f>VLOOKUP(CL64, [2]Tabelle1!$E:$M, 6, FALSE)</f>
        <v>1.3676190536211199</v>
      </c>
      <c r="CR64" s="63">
        <f>VLOOKUP(CL64, [2]Tabelle1!$E:$O, 7, FALSE)</f>
        <v>0.11487192737730022</v>
      </c>
      <c r="CS64" s="63">
        <f>VLOOKUP(CL64, [2]Tabelle1!$E:$O, 8, FALSE)</f>
        <v>0.1556577725631953</v>
      </c>
      <c r="CT64" s="63">
        <f>VLOOKUP(CL64, [2]Tabelle1!$E:$O, 9, FALSE)</f>
        <v>6.9935950627339719E-2</v>
      </c>
      <c r="CU64" s="63">
        <f>VLOOKUP(CL64, [2]Tabelle1!$E:$O, 10, FALSE)</f>
        <v>4.0044371544643922E-2</v>
      </c>
      <c r="CV64" s="63">
        <f>VLOOKUP(CL64, [2]Tabelle1!$E:$O, 11, FALSE)</f>
        <v>0.61948997788752069</v>
      </c>
      <c r="CW64" s="19">
        <v>0</v>
      </c>
      <c r="CX64" t="e">
        <f>VLOOKUP(CW64, [2]Tabelle1!$E:$M, 2, FALSE)</f>
        <v>#N/A</v>
      </c>
      <c r="CY64" t="e">
        <f>VLOOKUP(CW64, [2]Tabelle1!$E:$M, 3, FALSE)</f>
        <v>#N/A</v>
      </c>
      <c r="CZ64" t="e">
        <f>VLOOKUP(CW64, [2]Tabelle1!$E:$M, 4, FALSE)</f>
        <v>#N/A</v>
      </c>
      <c r="DA64" t="e">
        <f>VLOOKUP(CW64, [2]Tabelle1!$E:$M, 5, FALSE)</f>
        <v>#N/A</v>
      </c>
      <c r="DB64" t="e">
        <f>VLOOKUP(CW64, [2]Tabelle1!$E:$M, 6, FALSE)</f>
        <v>#N/A</v>
      </c>
      <c r="DC64" s="149" t="e">
        <f>VLOOKUP(CW64, [2]Tabelle1!$E:$O, 7, FALSE)</f>
        <v>#N/A</v>
      </c>
      <c r="DD64" s="149" t="e">
        <f>VLOOKUP(CW64, [2]Tabelle1!$E:$O, 8, FALSE)</f>
        <v>#N/A</v>
      </c>
      <c r="DE64" s="149" t="e">
        <f>VLOOKUP(CW64, [2]Tabelle1!$E:$O, 9, FALSE)</f>
        <v>#N/A</v>
      </c>
      <c r="DF64" s="149" t="e">
        <f>VLOOKUP(CW64, [2]Tabelle1!$E:$O, 10, FALSE)</f>
        <v>#N/A</v>
      </c>
      <c r="DG64" s="149" t="e">
        <f>VLOOKUP(CW64, [2]Tabelle1!$E:$O, 11, FALSE)</f>
        <v>#N/A</v>
      </c>
    </row>
    <row r="65" spans="1:128" s="77" customFormat="1" x14ac:dyDescent="0.35">
      <c r="A65" s="33" t="s">
        <v>161</v>
      </c>
      <c r="B65" s="32">
        <v>7</v>
      </c>
      <c r="C65" s="33" t="s">
        <v>201</v>
      </c>
      <c r="D65">
        <v>0</v>
      </c>
      <c r="E65"/>
      <c r="F65" s="1" t="str">
        <f t="shared" si="0"/>
        <v/>
      </c>
      <c r="G65"/>
      <c r="H65"/>
      <c r="I65" s="33"/>
      <c r="J65">
        <v>0</v>
      </c>
      <c r="K65" s="33">
        <f>VLOOKUP(C65,[2]TOC_240828_Sophi!$C:$I,7,FALSE)</f>
        <v>0.11219999999999999</v>
      </c>
      <c r="L65" t="e">
        <f t="shared" si="8"/>
        <v>#N/A</v>
      </c>
      <c r="M65" s="42" t="str">
        <f t="shared" si="10"/>
        <v>F6_GW_7_BDOC_B_Sem</v>
      </c>
      <c r="N65" s="33" t="e">
        <f>VLOOKUP(M65,[2]TOC_240828_Sophi!$C:$I,7,FALSE)</f>
        <v>#N/A</v>
      </c>
      <c r="O65" s="33"/>
      <c r="P65" s="33"/>
      <c r="Q65" s="33"/>
      <c r="R65" s="182">
        <f>VLOOKUP(C65,[2]TOC_240828_Sophi!$C:$N,12,FALSE)</f>
        <v>45547</v>
      </c>
      <c r="S65" s="182" t="e">
        <f>VLOOKUP(M65,[2]TOC_240828_Sophi!$C:$N,12,FALSE)</f>
        <v>#N/A</v>
      </c>
      <c r="T65" s="33"/>
      <c r="U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5" t="str">
        <f t="shared" si="2"/>
        <v>F6_GW_7_DOC_B_Sem</v>
      </c>
      <c r="BE65" s="33">
        <f>VLOOKUP(BD65,[5]Fluo_bereinigt!$C:$S,2,FALSE)</f>
        <v>0</v>
      </c>
      <c r="BF65" s="33">
        <f>VLOOKUP($BD65,[5]Fluo_bereinigt!$C:$S,3,FALSE)</f>
        <v>8.1624010879607994E-2</v>
      </c>
      <c r="BG65" s="33">
        <f>VLOOKUP($BD65,[5]Fluo_bereinigt!$C:$S,4,FALSE)</f>
        <v>0</v>
      </c>
      <c r="BH65" s="33">
        <f>VLOOKUP($BD65,[5]Fluo_bereinigt!$C:$S,5,FALSE)</f>
        <v>0</v>
      </c>
      <c r="BI65" s="33">
        <f>VLOOKUP($BD65,[5]Fluo_bereinigt!$C:$S,6,FALSE)</f>
        <v>5.1997618933299298E-3</v>
      </c>
      <c r="BJ65" s="33">
        <f>VLOOKUP($BD65,[5]Fluo_bereinigt!$C:$S,7,FALSE)</f>
        <v>1.0396260629640599E-2</v>
      </c>
      <c r="BK65" s="33">
        <f>VLOOKUP($BD65,[5]Fluo_bereinigt!$C:$S,8,FALSE)</f>
        <v>0</v>
      </c>
      <c r="BL65" s="33">
        <f>VLOOKUP($BD65,[5]Fluo_bereinigt!$C:$S,9,FALSE)</f>
        <v>0</v>
      </c>
      <c r="BM65" s="33">
        <f>VLOOKUP($BD65,[5]Fluo_bereinigt!$C:$S,10,FALSE)</f>
        <v>25.526896928568799</v>
      </c>
      <c r="BN65" s="33">
        <f>VLOOKUP($BD65,[5]Fluo_bereinigt!$C:$S,11,FALSE)</f>
        <v>14.958031351726101</v>
      </c>
      <c r="BO65" s="33">
        <f>VLOOKUP($BD65,[5]Fluo_bereinigt!$C:$S,12,FALSE)</f>
        <v>4.2414844030118299</v>
      </c>
      <c r="BP65" s="33">
        <f>VLOOKUP($BD65,[5]Fluo_bereinigt!$C:$S,13,FALSE)</f>
        <v>-8.8903225806451704</v>
      </c>
      <c r="BQ65" s="33">
        <f>VLOOKUP($BD65,[5]Fluo_bereinigt!$C:$S,14,FALSE)</f>
        <v>1.3712921505143499E-2</v>
      </c>
      <c r="BR65" s="33">
        <f>VLOOKUP($BD65,[5]Fluo_bereinigt!$C:$S,15,FALSE)</f>
        <v>1.28570003115712E-2</v>
      </c>
      <c r="BS65" s="33">
        <f>VLOOKUP($BD65,[5]Fluo_bereinigt!$C:$S,16,FALSE)</f>
        <v>1.4580471329937001E-2</v>
      </c>
      <c r="BT65" s="33">
        <f>VLOOKUP($BD65,[5]Fluo_bereinigt!$C:$S,17,FALSE)</f>
        <v>1.0665723864688701</v>
      </c>
      <c r="BU65" s="34" t="str">
        <f t="shared" si="11"/>
        <v>F6_GW_7_BDOC_B_Sem</v>
      </c>
      <c r="BV65" s="33" t="e">
        <f>VLOOKUP(BU65,[5]Fluo_bereinigt!$C:$S,2,FALSE)</f>
        <v>#N/A</v>
      </c>
      <c r="BW65" s="33" t="e">
        <f>VLOOKUP($BU65,[5]Fluo_bereinigt!$C:$S,3,FALSE)</f>
        <v>#N/A</v>
      </c>
      <c r="BX65" s="33" t="e">
        <f>VLOOKUP($BU65,[5]Fluo_bereinigt!$C:$S,4,FALSE)</f>
        <v>#N/A</v>
      </c>
      <c r="BY65" s="33" t="e">
        <f>VLOOKUP($BU65,[5]Fluo_bereinigt!$C:$S,5,FALSE)</f>
        <v>#N/A</v>
      </c>
      <c r="BZ65" s="33" t="e">
        <f>VLOOKUP($BU65,[5]Fluo_bereinigt!$C:$S,6,FALSE)</f>
        <v>#N/A</v>
      </c>
      <c r="CA65" s="33" t="e">
        <f>VLOOKUP($BU65,[5]Fluo_bereinigt!$C:$S,7,FALSE)</f>
        <v>#N/A</v>
      </c>
      <c r="CB65" s="33" t="e">
        <f>VLOOKUP($BU65,[5]Fluo_bereinigt!$C:$S,8,FALSE)</f>
        <v>#N/A</v>
      </c>
      <c r="CC65" s="33" t="e">
        <f>VLOOKUP($BU65,[5]Fluo_bereinigt!$C:$S,9,FALSE)</f>
        <v>#N/A</v>
      </c>
      <c r="CD65" s="33" t="e">
        <f>VLOOKUP($BU65,[5]Fluo_bereinigt!$C:$S,10,FALSE)</f>
        <v>#N/A</v>
      </c>
      <c r="CE65" s="33" t="e">
        <f>VLOOKUP($BU65,[5]Fluo_bereinigt!$C:$S,11,FALSE)</f>
        <v>#N/A</v>
      </c>
      <c r="CF65" s="33" t="e">
        <f>VLOOKUP($BU65,[5]Fluo_bereinigt!$C:$S,12,FALSE)</f>
        <v>#N/A</v>
      </c>
      <c r="CG65" s="33" t="e">
        <f>VLOOKUP($BU65,[5]Fluo_bereinigt!$C:$S,13,FALSE)</f>
        <v>#N/A</v>
      </c>
      <c r="CH65" s="33" t="e">
        <f>VLOOKUP($BU65,[5]Fluo_bereinigt!$C:$S,14,FALSE)</f>
        <v>#N/A</v>
      </c>
      <c r="CI65" s="33" t="e">
        <f>VLOOKUP($BU65,[5]Fluo_bereinigt!$C:$S,15,FALSE)</f>
        <v>#N/A</v>
      </c>
      <c r="CJ65" s="33" t="e">
        <f>VLOOKUP($BU65,[5]Fluo_bereinigt!$C:$S,16,FALSE)</f>
        <v>#N/A</v>
      </c>
      <c r="CK65" s="33" t="e">
        <f>VLOOKUP($BU65,[5]Fluo_bereinigt!$C:$S,17,FALSE)</f>
        <v>#N/A</v>
      </c>
      <c r="CL65" s="185" t="s">
        <v>201</v>
      </c>
      <c r="CM65" s="33">
        <f>VLOOKUP(CL65, [2]Tabelle1!$E:$M, 2, FALSE)</f>
        <v>0.22409466474186701</v>
      </c>
      <c r="CN65" s="33">
        <f>VLOOKUP(CL65, [2]Tabelle1!$E:$M, 3, FALSE)</f>
        <v>0.20301344646649599</v>
      </c>
      <c r="CO65" s="33">
        <f>VLOOKUP(CL65, [2]Tabelle1!$E:$M, 4, FALSE)</f>
        <v>3.2375765250748902E-2</v>
      </c>
      <c r="CP65" s="33">
        <f>VLOOKUP(CL65, [2]Tabelle1!$E:$M, 5, FALSE)</f>
        <v>7.4301555453883505E-2</v>
      </c>
      <c r="CQ65" s="33">
        <f>VLOOKUP(CL65, [2]Tabelle1!$E:$M, 6, FALSE)</f>
        <v>2.3352742147965198E-2</v>
      </c>
      <c r="CR65" s="167">
        <f>VLOOKUP(CL65, [2]Tabelle1!$E:$O, 7, FALSE)</f>
        <v>0.40222457403779899</v>
      </c>
      <c r="CS65" s="167">
        <f>VLOOKUP(CL65, [2]Tabelle1!$E:$O, 8, FALSE)</f>
        <v>0.36438617190191452</v>
      </c>
      <c r="CT65" s="167">
        <f>VLOOKUP(CL65, [2]Tabelle1!$E:$O, 9, FALSE)</f>
        <v>5.811083633843124E-2</v>
      </c>
      <c r="CU65" s="167">
        <f>VLOOKUP(CL65, [2]Tabelle1!$E:$O, 10, FALSE)</f>
        <v>0.13336288718524181</v>
      </c>
      <c r="CV65" s="167">
        <f>VLOOKUP(CL65, [2]Tabelle1!$E:$O, 11, FALSE)</f>
        <v>4.1915530536613343E-2</v>
      </c>
      <c r="CW65" s="78">
        <v>0</v>
      </c>
      <c r="CX65" s="33" t="e">
        <f>VLOOKUP(CW65, [2]Tabelle1!$E:$M, 2, FALSE)</f>
        <v>#N/A</v>
      </c>
      <c r="CY65" s="33" t="e">
        <f>VLOOKUP(CW65, [2]Tabelle1!$E:$M, 3, FALSE)</f>
        <v>#N/A</v>
      </c>
      <c r="CZ65" s="33" t="e">
        <f>VLOOKUP(CW65, [2]Tabelle1!$E:$M, 4, FALSE)</f>
        <v>#N/A</v>
      </c>
      <c r="DA65" s="33" t="e">
        <f>VLOOKUP(CW65, [2]Tabelle1!$E:$M, 5, FALSE)</f>
        <v>#N/A</v>
      </c>
      <c r="DB65" s="33" t="e">
        <f>VLOOKUP(CW65, [2]Tabelle1!$E:$M, 6, FALSE)</f>
        <v>#N/A</v>
      </c>
      <c r="DC65" s="169" t="e">
        <f>VLOOKUP(CW65, [2]Tabelle1!$E:$O, 7, FALSE)</f>
        <v>#N/A</v>
      </c>
      <c r="DD65" s="169" t="e">
        <f>VLOOKUP(CW65, [2]Tabelle1!$E:$O, 8, FALSE)</f>
        <v>#N/A</v>
      </c>
      <c r="DE65" s="169" t="e">
        <f>VLOOKUP(CW65, [2]Tabelle1!$E:$O, 9, FALSE)</f>
        <v>#N/A</v>
      </c>
      <c r="DF65" s="169" t="e">
        <f>VLOOKUP(CW65, [2]Tabelle1!$E:$O, 10, FALSE)</f>
        <v>#N/A</v>
      </c>
      <c r="DG65" s="169" t="e">
        <f>VLOOKUP(CW65, [2]Tabelle1!$E:$O, 11, FALSE)</f>
        <v>#N/A</v>
      </c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</row>
    <row r="66" spans="1:128" s="17" customFormat="1" x14ac:dyDescent="0.35">
      <c r="A66" s="33" t="s">
        <v>161</v>
      </c>
      <c r="B66" s="1">
        <v>4</v>
      </c>
      <c r="C66" t="str">
        <f>BD66</f>
        <v>F6_G4_GW_4_DOC_A</v>
      </c>
      <c r="D66">
        <v>0</v>
      </c>
      <c r="E66"/>
      <c r="F66" s="1" t="str">
        <f t="shared" si="0"/>
        <v>A</v>
      </c>
      <c r="G66"/>
      <c r="H66"/>
      <c r="I66"/>
      <c r="J66"/>
      <c r="K66" s="33" t="e">
        <f>VLOOKUP(C66,[2]TOC_240828_Sophi!$C:$I,7,FALSE)</f>
        <v>#N/A</v>
      </c>
      <c r="L66"/>
      <c r="M66" s="42" t="str">
        <f t="shared" si="10"/>
        <v>F6_G4_GW_4_BDOC_A</v>
      </c>
      <c r="N66" s="33" t="e">
        <f>VLOOKUP(M66,[2]TOC_240828_Sophi!$C:$I,7,FALSE)</f>
        <v>#N/A</v>
      </c>
      <c r="O66"/>
      <c r="P66"/>
      <c r="Q66"/>
      <c r="R66" s="182" t="e">
        <f>VLOOKUP(C66,[2]TOC_240828_Sophi!$C:$N,12,FALSE)</f>
        <v>#N/A</v>
      </c>
      <c r="S66"/>
      <c r="T66"/>
      <c r="U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s="28" t="s">
        <v>392</v>
      </c>
      <c r="BE66" t="e">
        <f>VLOOKUP(BD66,[5]Fluo_bereinigt!$C:$S,2,FALSE)</f>
        <v>#N/A</v>
      </c>
      <c r="BF66" t="e">
        <f>VLOOKUP($BD66,[5]Fluo_bereinigt!$C:$S,3,FALSE)</f>
        <v>#N/A</v>
      </c>
      <c r="BG66" t="e">
        <f>VLOOKUP($BD66,[5]Fluo_bereinigt!$C:$S,4,FALSE)</f>
        <v>#N/A</v>
      </c>
      <c r="BH66" t="e">
        <f>VLOOKUP($BD66,[5]Fluo_bereinigt!$C:$S,5,FALSE)</f>
        <v>#N/A</v>
      </c>
      <c r="BI66" t="e">
        <f>VLOOKUP($BD66,[5]Fluo_bereinigt!$C:$S,6,FALSE)</f>
        <v>#N/A</v>
      </c>
      <c r="BJ66" t="e">
        <f>VLOOKUP($BD66,[5]Fluo_bereinigt!$C:$S,7,FALSE)</f>
        <v>#N/A</v>
      </c>
      <c r="BK66" t="e">
        <f>VLOOKUP($BD66,[5]Fluo_bereinigt!$C:$S,8,FALSE)</f>
        <v>#N/A</v>
      </c>
      <c r="BL66" t="e">
        <f>VLOOKUP($BD66,[5]Fluo_bereinigt!$C:$S,9,FALSE)</f>
        <v>#N/A</v>
      </c>
      <c r="BM66" t="e">
        <f>VLOOKUP($BD66,[5]Fluo_bereinigt!$C:$S,10,FALSE)</f>
        <v>#N/A</v>
      </c>
      <c r="BN66" t="e">
        <f>VLOOKUP($BD66,[5]Fluo_bereinigt!$C:$S,11,FALSE)</f>
        <v>#N/A</v>
      </c>
      <c r="BO66" t="e">
        <f>VLOOKUP($BD66,[5]Fluo_bereinigt!$C:$S,12,FALSE)</f>
        <v>#N/A</v>
      </c>
      <c r="BP66" t="e">
        <f>VLOOKUP($BD66,[5]Fluo_bereinigt!$C:$S,13,FALSE)</f>
        <v>#N/A</v>
      </c>
      <c r="BQ66" t="e">
        <f>VLOOKUP($BD66,[5]Fluo_bereinigt!$C:$S,14,FALSE)</f>
        <v>#N/A</v>
      </c>
      <c r="BR66" t="e">
        <f>VLOOKUP($BD66,[5]Fluo_bereinigt!$C:$S,15,FALSE)</f>
        <v>#N/A</v>
      </c>
      <c r="BS66" t="e">
        <f>VLOOKUP($BD66,[5]Fluo_bereinigt!$C:$S,16,FALSE)</f>
        <v>#N/A</v>
      </c>
      <c r="BT66" t="e">
        <f>VLOOKUP($BD66,[5]Fluo_bereinigt!$C:$S,17,FALSE)</f>
        <v>#N/A</v>
      </c>
      <c r="BU66" s="20" t="str">
        <f t="shared" si="11"/>
        <v>F6_G4_GW_4_BDOC_A</v>
      </c>
      <c r="BV66" t="e">
        <f>VLOOKUP(BU66,[5]Fluo_bereinigt!$C:$S,2,FALSE)</f>
        <v>#N/A</v>
      </c>
      <c r="BW66" t="e">
        <f>VLOOKUP($BU66,[5]Fluo_bereinigt!$C:$S,3,FALSE)</f>
        <v>#N/A</v>
      </c>
      <c r="BX66" t="e">
        <f>VLOOKUP($BU66,[5]Fluo_bereinigt!$C:$S,4,FALSE)</f>
        <v>#N/A</v>
      </c>
      <c r="BY66" t="e">
        <f>VLOOKUP($BU66,[5]Fluo_bereinigt!$C:$S,5,FALSE)</f>
        <v>#N/A</v>
      </c>
      <c r="BZ66" t="e">
        <f>VLOOKUP($BU66,[5]Fluo_bereinigt!$C:$S,6,FALSE)</f>
        <v>#N/A</v>
      </c>
      <c r="CA66" t="e">
        <f>VLOOKUP($BU66,[5]Fluo_bereinigt!$C:$S,7,FALSE)</f>
        <v>#N/A</v>
      </c>
      <c r="CB66" t="e">
        <f>VLOOKUP($BU66,[5]Fluo_bereinigt!$C:$S,8,FALSE)</f>
        <v>#N/A</v>
      </c>
      <c r="CC66" t="e">
        <f>VLOOKUP($BU66,[5]Fluo_bereinigt!$C:$S,9,FALSE)</f>
        <v>#N/A</v>
      </c>
      <c r="CD66" t="e">
        <f>VLOOKUP($BU66,[5]Fluo_bereinigt!$C:$S,10,FALSE)</f>
        <v>#N/A</v>
      </c>
      <c r="CE66" t="e">
        <f>VLOOKUP($BU66,[5]Fluo_bereinigt!$C:$S,11,FALSE)</f>
        <v>#N/A</v>
      </c>
      <c r="CF66" t="e">
        <f>VLOOKUP($BU66,[5]Fluo_bereinigt!$C:$S,12,FALSE)</f>
        <v>#N/A</v>
      </c>
      <c r="CG66" t="e">
        <f>VLOOKUP($BU66,[5]Fluo_bereinigt!$C:$S,13,FALSE)</f>
        <v>#N/A</v>
      </c>
      <c r="CH66" t="e">
        <f>VLOOKUP($BU66,[5]Fluo_bereinigt!$C:$S,14,FALSE)</f>
        <v>#N/A</v>
      </c>
      <c r="CI66" t="e">
        <f>VLOOKUP($BU66,[5]Fluo_bereinigt!$C:$S,15,FALSE)</f>
        <v>#N/A</v>
      </c>
      <c r="CJ66" t="e">
        <f>VLOOKUP($BU66,[5]Fluo_bereinigt!$C:$S,16,FALSE)</f>
        <v>#N/A</v>
      </c>
      <c r="CK66" t="e">
        <f>VLOOKUP($BU66,[5]Fluo_bereinigt!$C:$S,17,FALSE)</f>
        <v>#N/A</v>
      </c>
      <c r="CL66" s="28" t="s">
        <v>392</v>
      </c>
      <c r="CM66">
        <f>VLOOKUP(CL66, [2]Tabelle1!$E:$M, 2, FALSE)</f>
        <v>0.52082597311021905</v>
      </c>
      <c r="CN66">
        <f>VLOOKUP(CL66, [2]Tabelle1!$E:$M, 3, FALSE)</f>
        <v>0.37693321912998901</v>
      </c>
      <c r="CO66">
        <f>VLOOKUP(CL66, [2]Tabelle1!$E:$M, 4, FALSE)</f>
        <v>0.25505579047662102</v>
      </c>
      <c r="CP66">
        <f>VLOOKUP(CL66, [2]Tabelle1!$E:$M, 5, FALSE)</f>
        <v>0.17013914914408201</v>
      </c>
      <c r="CQ66">
        <f>VLOOKUP(CL66, [2]Tabelle1!$E:$M, 6, FALSE)</f>
        <v>0</v>
      </c>
      <c r="CR66" s="63">
        <f>VLOOKUP(CL66, [2]Tabelle1!$E:$O, 7, FALSE)</f>
        <v>0.39368407457755772</v>
      </c>
      <c r="CS66" s="63">
        <f>VLOOKUP(CL66, [2]Tabelle1!$E:$O, 8, FALSE)</f>
        <v>0.2849178290102789</v>
      </c>
      <c r="CT66" s="63">
        <f>VLOOKUP(CL66, [2]Tabelle1!$E:$O, 9, FALSE)</f>
        <v>0.19279261792534796</v>
      </c>
      <c r="CU66" s="63">
        <f>VLOOKUP(CL66, [2]Tabelle1!$E:$O, 10, FALSE)</f>
        <v>0.12860547848681544</v>
      </c>
      <c r="CV66" s="63">
        <f>VLOOKUP(CL66, [2]Tabelle1!$E:$O, 11, FALSE)</f>
        <v>0</v>
      </c>
      <c r="CW66" s="19"/>
      <c r="CX66"/>
      <c r="CY66"/>
      <c r="CZ66"/>
      <c r="DA66"/>
      <c r="DB66"/>
      <c r="DC66" s="149"/>
      <c r="DD66" s="149"/>
      <c r="DE66" s="149"/>
      <c r="DF66" s="149"/>
      <c r="DG66" s="149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</row>
    <row r="67" spans="1:128" s="17" customFormat="1" x14ac:dyDescent="0.35">
      <c r="A67" s="33" t="s">
        <v>161</v>
      </c>
      <c r="B67" s="1">
        <v>2</v>
      </c>
      <c r="C67" t="str">
        <f t="shared" ref="C67:C99" si="12">BD67</f>
        <v>F6_G4_SUP_2_DOC_A</v>
      </c>
      <c r="D67">
        <v>0</v>
      </c>
      <c r="E67"/>
      <c r="F67" s="1" t="str">
        <f t="shared" ref="F67:F99" si="13">IF(OR(RIGHT(C67,1)="A",RIGHT(C67,1)="B"),RIGHT(C67,1),"")</f>
        <v>A</v>
      </c>
      <c r="G67"/>
      <c r="H67"/>
      <c r="I67"/>
      <c r="J67"/>
      <c r="K67" s="33" t="e">
        <f>VLOOKUP(C67,[2]TOC_240828_Sophi!$C:$I,7,FALSE)</f>
        <v>#N/A</v>
      </c>
      <c r="L67"/>
      <c r="M67" s="42" t="str">
        <f t="shared" si="10"/>
        <v>F6_G4_SUP_2_BDOC_A</v>
      </c>
      <c r="N67" s="33" t="e">
        <f>VLOOKUP(M67,[2]TOC_240828_Sophi!$C:$I,7,FALSE)</f>
        <v>#N/A</v>
      </c>
      <c r="O67"/>
      <c r="P67"/>
      <c r="Q67"/>
      <c r="R67" s="182" t="e">
        <f>VLOOKUP(C67,[2]TOC_240828_Sophi!$C:$N,12,FALSE)</f>
        <v>#N/A</v>
      </c>
      <c r="S67"/>
      <c r="T67"/>
      <c r="U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s="28" t="s">
        <v>393</v>
      </c>
      <c r="BE67" t="e">
        <f>VLOOKUP(BD67,[5]Fluo_bereinigt!$C:$S,2,FALSE)</f>
        <v>#N/A</v>
      </c>
      <c r="BF67" t="e">
        <f>VLOOKUP($BD67,[5]Fluo_bereinigt!$C:$S,3,FALSE)</f>
        <v>#N/A</v>
      </c>
      <c r="BG67" t="e">
        <f>VLOOKUP($BD67,[5]Fluo_bereinigt!$C:$S,4,FALSE)</f>
        <v>#N/A</v>
      </c>
      <c r="BH67" t="e">
        <f>VLOOKUP($BD67,[5]Fluo_bereinigt!$C:$S,5,FALSE)</f>
        <v>#N/A</v>
      </c>
      <c r="BI67" t="e">
        <f>VLOOKUP($BD67,[5]Fluo_bereinigt!$C:$S,6,FALSE)</f>
        <v>#N/A</v>
      </c>
      <c r="BJ67" t="e">
        <f>VLOOKUP($BD67,[5]Fluo_bereinigt!$C:$S,7,FALSE)</f>
        <v>#N/A</v>
      </c>
      <c r="BK67" t="e">
        <f>VLOOKUP($BD67,[5]Fluo_bereinigt!$C:$S,8,FALSE)</f>
        <v>#N/A</v>
      </c>
      <c r="BL67" t="e">
        <f>VLOOKUP($BD67,[5]Fluo_bereinigt!$C:$S,9,FALSE)</f>
        <v>#N/A</v>
      </c>
      <c r="BM67" t="e">
        <f>VLOOKUP($BD67,[5]Fluo_bereinigt!$C:$S,10,FALSE)</f>
        <v>#N/A</v>
      </c>
      <c r="BN67" t="e">
        <f>VLOOKUP($BD67,[5]Fluo_bereinigt!$C:$S,11,FALSE)</f>
        <v>#N/A</v>
      </c>
      <c r="BO67" t="e">
        <f>VLOOKUP($BD67,[5]Fluo_bereinigt!$C:$S,12,FALSE)</f>
        <v>#N/A</v>
      </c>
      <c r="BP67" t="e">
        <f>VLOOKUP($BD67,[5]Fluo_bereinigt!$C:$S,13,FALSE)</f>
        <v>#N/A</v>
      </c>
      <c r="BQ67" t="e">
        <f>VLOOKUP($BD67,[5]Fluo_bereinigt!$C:$S,14,FALSE)</f>
        <v>#N/A</v>
      </c>
      <c r="BR67" t="e">
        <f>VLOOKUP($BD67,[5]Fluo_bereinigt!$C:$S,15,FALSE)</f>
        <v>#N/A</v>
      </c>
      <c r="BS67" t="e">
        <f>VLOOKUP($BD67,[5]Fluo_bereinigt!$C:$S,16,FALSE)</f>
        <v>#N/A</v>
      </c>
      <c r="BT67" t="e">
        <f>VLOOKUP($BD67,[5]Fluo_bereinigt!$C:$S,17,FALSE)</f>
        <v>#N/A</v>
      </c>
      <c r="BU67" s="20" t="str">
        <f t="shared" si="11"/>
        <v>F6_G4_SUP_2_BDOC_A</v>
      </c>
      <c r="BV67" t="e">
        <f>VLOOKUP(BU67,[5]Fluo_bereinigt!$C:$S,2,FALSE)</f>
        <v>#N/A</v>
      </c>
      <c r="BW67" t="e">
        <f>VLOOKUP($BU67,[5]Fluo_bereinigt!$C:$S,3,FALSE)</f>
        <v>#N/A</v>
      </c>
      <c r="BX67" t="e">
        <f>VLOOKUP($BU67,[5]Fluo_bereinigt!$C:$S,4,FALSE)</f>
        <v>#N/A</v>
      </c>
      <c r="BY67" t="e">
        <f>VLOOKUP($BU67,[5]Fluo_bereinigt!$C:$S,5,FALSE)</f>
        <v>#N/A</v>
      </c>
      <c r="BZ67" t="e">
        <f>VLOOKUP($BU67,[5]Fluo_bereinigt!$C:$S,6,FALSE)</f>
        <v>#N/A</v>
      </c>
      <c r="CA67" t="e">
        <f>VLOOKUP($BU67,[5]Fluo_bereinigt!$C:$S,7,FALSE)</f>
        <v>#N/A</v>
      </c>
      <c r="CB67" t="e">
        <f>VLOOKUP($BU67,[5]Fluo_bereinigt!$C:$S,8,FALSE)</f>
        <v>#N/A</v>
      </c>
      <c r="CC67" t="e">
        <f>VLOOKUP($BU67,[5]Fluo_bereinigt!$C:$S,9,FALSE)</f>
        <v>#N/A</v>
      </c>
      <c r="CD67" t="e">
        <f>VLOOKUP($BU67,[5]Fluo_bereinigt!$C:$S,10,FALSE)</f>
        <v>#N/A</v>
      </c>
      <c r="CE67" t="e">
        <f>VLOOKUP($BU67,[5]Fluo_bereinigt!$C:$S,11,FALSE)</f>
        <v>#N/A</v>
      </c>
      <c r="CF67" t="e">
        <f>VLOOKUP($BU67,[5]Fluo_bereinigt!$C:$S,12,FALSE)</f>
        <v>#N/A</v>
      </c>
      <c r="CG67" t="e">
        <f>VLOOKUP($BU67,[5]Fluo_bereinigt!$C:$S,13,FALSE)</f>
        <v>#N/A</v>
      </c>
      <c r="CH67" t="e">
        <f>VLOOKUP($BU67,[5]Fluo_bereinigt!$C:$S,14,FALSE)</f>
        <v>#N/A</v>
      </c>
      <c r="CI67" t="e">
        <f>VLOOKUP($BU67,[5]Fluo_bereinigt!$C:$S,15,FALSE)</f>
        <v>#N/A</v>
      </c>
      <c r="CJ67" t="e">
        <f>VLOOKUP($BU67,[5]Fluo_bereinigt!$C:$S,16,FALSE)</f>
        <v>#N/A</v>
      </c>
      <c r="CK67" t="e">
        <f>VLOOKUP($BU67,[5]Fluo_bereinigt!$C:$S,17,FALSE)</f>
        <v>#N/A</v>
      </c>
      <c r="CL67" s="28" t="s">
        <v>393</v>
      </c>
      <c r="CM67">
        <f>VLOOKUP(CL67, [2]Tabelle1!$E:$M, 2, FALSE)</f>
        <v>7.0272523916624698E-7</v>
      </c>
      <c r="CN67">
        <f>VLOOKUP(CL67, [2]Tabelle1!$E:$M, 3, FALSE)</f>
        <v>0</v>
      </c>
      <c r="CO67">
        <f>VLOOKUP(CL67, [2]Tabelle1!$E:$M, 4, FALSE)</f>
        <v>3.37706921724184E-6</v>
      </c>
      <c r="CP67">
        <f>VLOOKUP(CL67, [2]Tabelle1!$E:$M, 5, FALSE)</f>
        <v>2.6004721997566801E-4</v>
      </c>
      <c r="CQ67">
        <f>VLOOKUP(CL67, [2]Tabelle1!$E:$M, 6, FALSE)</f>
        <v>0</v>
      </c>
      <c r="CR67" s="63">
        <f>VLOOKUP(CL67, [2]Tabelle1!$E:$O, 7, FALSE)</f>
        <v>2.6605579920601511E-3</v>
      </c>
      <c r="CS67" s="63">
        <f>VLOOKUP(CL67, [2]Tabelle1!$E:$O, 8, FALSE)</f>
        <v>0</v>
      </c>
      <c r="CT67" s="63">
        <f>VLOOKUP(CL67, [2]Tabelle1!$E:$O, 9, FALSE)</f>
        <v>1.2785777420394459E-2</v>
      </c>
      <c r="CU67" s="63">
        <f>VLOOKUP(CL67, [2]Tabelle1!$E:$O, 10, FALSE)</f>
        <v>0.98455366458754534</v>
      </c>
      <c r="CV67" s="63">
        <f>VLOOKUP(CL67, [2]Tabelle1!$E:$O, 11, FALSE)</f>
        <v>0</v>
      </c>
      <c r="CW67" s="19"/>
      <c r="CX67"/>
      <c r="CY67"/>
      <c r="CZ67"/>
      <c r="DA67"/>
      <c r="DB67"/>
      <c r="DC67" s="149"/>
      <c r="DD67" s="149"/>
      <c r="DE67" s="149"/>
      <c r="DF67" s="149"/>
      <c r="DG67" s="149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</row>
    <row r="68" spans="1:128" s="17" customFormat="1" x14ac:dyDescent="0.35">
      <c r="A68" s="33" t="s">
        <v>161</v>
      </c>
      <c r="B68" s="1">
        <v>2</v>
      </c>
      <c r="C68" t="str">
        <f t="shared" si="12"/>
        <v>F6_ICE_2_DOC_A</v>
      </c>
      <c r="D68">
        <v>0</v>
      </c>
      <c r="E68"/>
      <c r="F68" s="1" t="str">
        <f t="shared" si="13"/>
        <v>A</v>
      </c>
      <c r="G68"/>
      <c r="H68"/>
      <c r="I68"/>
      <c r="J68"/>
      <c r="K68" s="33">
        <f>VLOOKUP(C68,[2]TOC_240828_Sophi!$C:$I,7,FALSE)</f>
        <v>0.2447</v>
      </c>
      <c r="L68"/>
      <c r="M68" s="42" t="str">
        <f t="shared" si="10"/>
        <v>F6_ICE_2_BDOC_A</v>
      </c>
      <c r="N68" s="33" t="e">
        <f>VLOOKUP(M68,[2]TOC_240828_Sophi!$C:$I,7,FALSE)</f>
        <v>#N/A</v>
      </c>
      <c r="O68"/>
      <c r="P68"/>
      <c r="Q68"/>
      <c r="R68" s="182">
        <f>VLOOKUP(C68,[2]TOC_240828_Sophi!$C:$N,12,FALSE)</f>
        <v>45547</v>
      </c>
      <c r="S68"/>
      <c r="T68"/>
      <c r="U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s="28" t="s">
        <v>202</v>
      </c>
      <c r="BE68">
        <f>VLOOKUP(BD68,[5]Fluo_bereinigt!$C:$S,2,FALSE)</f>
        <v>0</v>
      </c>
      <c r="BF68">
        <f>VLOOKUP($BD68,[5]Fluo_bereinigt!$C:$S,3,FALSE)</f>
        <v>7.5869277119338099E-3</v>
      </c>
      <c r="BG68">
        <f>VLOOKUP($BD68,[5]Fluo_bereinigt!$C:$S,4,FALSE)</f>
        <v>-3.3881317890172002E-20</v>
      </c>
      <c r="BH68">
        <f>VLOOKUP($BD68,[5]Fluo_bereinigt!$C:$S,5,FALSE)</f>
        <v>2.9646153153900501E-21</v>
      </c>
      <c r="BI68">
        <f>VLOOKUP($BD68,[5]Fluo_bereinigt!$C:$S,6,FALSE)</f>
        <v>7.2416279203062195E-4</v>
      </c>
      <c r="BJ68">
        <f>VLOOKUP($BD68,[5]Fluo_bereinigt!$C:$S,7,FALSE)</f>
        <v>1.82816858426804E-3</v>
      </c>
      <c r="BK68">
        <f>VLOOKUP($BD68,[5]Fluo_bereinigt!$C:$S,8,FALSE)</f>
        <v>0</v>
      </c>
      <c r="BL68">
        <f>VLOOKUP($BD68,[5]Fluo_bereinigt!$C:$S,9,FALSE)</f>
        <v>0</v>
      </c>
      <c r="BM68">
        <f>VLOOKUP($BD68,[5]Fluo_bereinigt!$C:$S,10,FALSE)</f>
        <v>8.8178044370752904</v>
      </c>
      <c r="BN68">
        <f>VLOOKUP($BD68,[5]Fluo_bereinigt!$C:$S,11,FALSE)</f>
        <v>5.2948492447944</v>
      </c>
      <c r="BO68">
        <f>VLOOKUP($BD68,[5]Fluo_bereinigt!$C:$S,12,FALSE)</f>
        <v>3.5607517482517501</v>
      </c>
      <c r="BP68">
        <f>VLOOKUP($BD68,[5]Fluo_bereinigt!$C:$S,13,FALSE)</f>
        <v>-16.0625</v>
      </c>
      <c r="BQ68">
        <f>VLOOKUP($BD68,[5]Fluo_bereinigt!$C:$S,14,FALSE)</f>
        <v>1.3237677756459501E-2</v>
      </c>
      <c r="BR68">
        <f>VLOOKUP($BD68,[5]Fluo_bereinigt!$C:$S,15,FALSE)</f>
        <v>9.8480638612994005E-3</v>
      </c>
      <c r="BS68">
        <f>VLOOKUP($BD68,[5]Fluo_bereinigt!$C:$S,16,FALSE)</f>
        <v>1.1531560527558901E-2</v>
      </c>
      <c r="BT68">
        <f>VLOOKUP($BD68,[5]Fluo_bereinigt!$C:$S,17,FALSE)</f>
        <v>1.34419089304249</v>
      </c>
      <c r="BU68" s="20" t="str">
        <f t="shared" si="11"/>
        <v>F6_ICE_2_BDOC_A</v>
      </c>
      <c r="BV68" t="e">
        <f>VLOOKUP(BU68,[5]Fluo_bereinigt!$C:$S,2,FALSE)</f>
        <v>#N/A</v>
      </c>
      <c r="BW68" t="e">
        <f>VLOOKUP($BU68,[5]Fluo_bereinigt!$C:$S,3,FALSE)</f>
        <v>#N/A</v>
      </c>
      <c r="BX68" t="e">
        <f>VLOOKUP($BU68,[5]Fluo_bereinigt!$C:$S,4,FALSE)</f>
        <v>#N/A</v>
      </c>
      <c r="BY68" t="e">
        <f>VLOOKUP($BU68,[5]Fluo_bereinigt!$C:$S,5,FALSE)</f>
        <v>#N/A</v>
      </c>
      <c r="BZ68" t="e">
        <f>VLOOKUP($BU68,[5]Fluo_bereinigt!$C:$S,6,FALSE)</f>
        <v>#N/A</v>
      </c>
      <c r="CA68" t="e">
        <f>VLOOKUP($BU68,[5]Fluo_bereinigt!$C:$S,7,FALSE)</f>
        <v>#N/A</v>
      </c>
      <c r="CB68" t="e">
        <f>VLOOKUP($BU68,[5]Fluo_bereinigt!$C:$S,8,FALSE)</f>
        <v>#N/A</v>
      </c>
      <c r="CC68" t="e">
        <f>VLOOKUP($BU68,[5]Fluo_bereinigt!$C:$S,9,FALSE)</f>
        <v>#N/A</v>
      </c>
      <c r="CD68" t="e">
        <f>VLOOKUP($BU68,[5]Fluo_bereinigt!$C:$S,10,FALSE)</f>
        <v>#N/A</v>
      </c>
      <c r="CE68" t="e">
        <f>VLOOKUP($BU68,[5]Fluo_bereinigt!$C:$S,11,FALSE)</f>
        <v>#N/A</v>
      </c>
      <c r="CF68" t="e">
        <f>VLOOKUP($BU68,[5]Fluo_bereinigt!$C:$S,12,FALSE)</f>
        <v>#N/A</v>
      </c>
      <c r="CG68" t="e">
        <f>VLOOKUP($BU68,[5]Fluo_bereinigt!$C:$S,13,FALSE)</f>
        <v>#N/A</v>
      </c>
      <c r="CH68" t="e">
        <f>VLOOKUP($BU68,[5]Fluo_bereinigt!$C:$S,14,FALSE)</f>
        <v>#N/A</v>
      </c>
      <c r="CI68" t="e">
        <f>VLOOKUP($BU68,[5]Fluo_bereinigt!$C:$S,15,FALSE)</f>
        <v>#N/A</v>
      </c>
      <c r="CJ68" t="e">
        <f>VLOOKUP($BU68,[5]Fluo_bereinigt!$C:$S,16,FALSE)</f>
        <v>#N/A</v>
      </c>
      <c r="CK68" t="e">
        <f>VLOOKUP($BU68,[5]Fluo_bereinigt!$C:$S,17,FALSE)</f>
        <v>#N/A</v>
      </c>
      <c r="CL68" s="28" t="s">
        <v>202</v>
      </c>
      <c r="CM68">
        <f>VLOOKUP(CL68, [2]Tabelle1!$E:$M, 2, FALSE)</f>
        <v>2.2408506536604901E-2</v>
      </c>
      <c r="CN68">
        <f>VLOOKUP(CL68, [2]Tabelle1!$E:$M, 3, FALSE)</f>
        <v>2.4169690412185099E-2</v>
      </c>
      <c r="CO68">
        <f>VLOOKUP(CL68, [2]Tabelle1!$E:$M, 4, FALSE)</f>
        <v>2.3824305167846199E-3</v>
      </c>
      <c r="CP68">
        <f>VLOOKUP(CL68, [2]Tabelle1!$E:$M, 5, FALSE)</f>
        <v>1.0911795719723999E-2</v>
      </c>
      <c r="CQ68">
        <f>VLOOKUP(CL68, [2]Tabelle1!$E:$M, 6, FALSE)</f>
        <v>3.7443520303546501E-3</v>
      </c>
      <c r="CR68" s="63">
        <f>VLOOKUP(CL68, [2]Tabelle1!$E:$O, 7, FALSE)</f>
        <v>0.35224210061957306</v>
      </c>
      <c r="CS68" s="63">
        <f>VLOOKUP(CL68, [2]Tabelle1!$E:$O, 8, FALSE)</f>
        <v>0.37992636895304321</v>
      </c>
      <c r="CT68" s="63">
        <f>VLOOKUP(CL68, [2]Tabelle1!$E:$O, 9, FALSE)</f>
        <v>3.7449721535058399E-2</v>
      </c>
      <c r="CU68" s="63">
        <f>VLOOKUP(CL68, [2]Tabelle1!$E:$O, 10, FALSE)</f>
        <v>0.17152387373824457</v>
      </c>
      <c r="CV68" s="63">
        <f>VLOOKUP(CL68, [2]Tabelle1!$E:$O, 11, FALSE)</f>
        <v>5.8857935154080721E-2</v>
      </c>
      <c r="CW68" s="19"/>
      <c r="CX68"/>
      <c r="CY68"/>
      <c r="CZ68"/>
      <c r="DA68"/>
      <c r="DB68"/>
      <c r="DC68" s="149"/>
      <c r="DD68" s="149"/>
      <c r="DE68" s="149"/>
      <c r="DF68" s="149"/>
      <c r="DG68" s="149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 spans="1:128" s="17" customFormat="1" x14ac:dyDescent="0.35">
      <c r="A69" s="33" t="s">
        <v>161</v>
      </c>
      <c r="B69" s="1">
        <v>3</v>
      </c>
      <c r="C69" t="str">
        <f t="shared" si="12"/>
        <v>F6_ICE_3_DOC_A_Sem</v>
      </c>
      <c r="D69">
        <v>0</v>
      </c>
      <c r="E69"/>
      <c r="F69" s="1" t="str">
        <f t="shared" si="13"/>
        <v/>
      </c>
      <c r="G69"/>
      <c r="H69"/>
      <c r="I69"/>
      <c r="J69"/>
      <c r="K69" s="33">
        <f>VLOOKUP(C69,[2]TOC_240828_Sophi!$C:$I,7,FALSE)</f>
        <v>0.23519999999999999</v>
      </c>
      <c r="L69">
        <f t="shared" si="8"/>
        <v>0.2326</v>
      </c>
      <c r="M69" s="42" t="str">
        <f t="shared" si="10"/>
        <v>F6_ICE_3_BDOC_A_Sem</v>
      </c>
      <c r="N69" s="33" t="e">
        <f>VLOOKUP(M69,[2]TOC_240828_Sophi!$C:$I,7,FALSE)</f>
        <v>#N/A</v>
      </c>
      <c r="O69"/>
      <c r="P69"/>
      <c r="Q69"/>
      <c r="R69" s="182">
        <f>VLOOKUP(C69,[2]TOC_240828_Sophi!$C:$N,12,FALSE)</f>
        <v>45547</v>
      </c>
      <c r="S69"/>
      <c r="T69"/>
      <c r="U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s="28" t="s">
        <v>203</v>
      </c>
      <c r="BE69">
        <f>VLOOKUP(BD69,[5]Fluo_bereinigt!$C:$S,2,FALSE)</f>
        <v>0</v>
      </c>
      <c r="BF69">
        <f>VLOOKUP($BD69,[5]Fluo_bereinigt!$C:$S,3,FALSE)</f>
        <v>1.6556779725554801E-2</v>
      </c>
      <c r="BG69">
        <f>VLOOKUP($BD69,[5]Fluo_bereinigt!$C:$S,4,FALSE)</f>
        <v>1.6076629922338301E-2</v>
      </c>
      <c r="BH69">
        <f>VLOOKUP($BD69,[5]Fluo_bereinigt!$C:$S,5,FALSE)</f>
        <v>1.6940658945085999E-21</v>
      </c>
      <c r="BI69">
        <f>VLOOKUP($BD69,[5]Fluo_bereinigt!$C:$S,6,FALSE)</f>
        <v>1.39795217152523E-4</v>
      </c>
      <c r="BJ69">
        <f>VLOOKUP($BD69,[5]Fluo_bereinigt!$C:$S,7,FALSE)</f>
        <v>1.9775180201158098E-3</v>
      </c>
      <c r="BK69">
        <f>VLOOKUP($BD69,[5]Fluo_bereinigt!$C:$S,8,FALSE)</f>
        <v>0</v>
      </c>
      <c r="BL69">
        <f>VLOOKUP($BD69,[5]Fluo_bereinigt!$C:$S,9,FALSE)</f>
        <v>6.1976194161105698E-18</v>
      </c>
      <c r="BM69">
        <f>VLOOKUP($BD69,[5]Fluo_bereinigt!$C:$S,10,FALSE)</f>
        <v>6.0250976600010899</v>
      </c>
      <c r="BN69">
        <f>VLOOKUP($BD69,[5]Fluo_bereinigt!$C:$S,11,FALSE)</f>
        <v>3.2850213993381701</v>
      </c>
      <c r="BO69">
        <f>VLOOKUP($BD69,[5]Fluo_bereinigt!$C:$S,12,FALSE)</f>
        <v>4.5284090909090899</v>
      </c>
      <c r="BP69">
        <f>VLOOKUP($BD69,[5]Fluo_bereinigt!$C:$S,13,FALSE)</f>
        <v>-4.0625</v>
      </c>
      <c r="BQ69">
        <f>VLOOKUP($BD69,[5]Fluo_bereinigt!$C:$S,14,FALSE)</f>
        <v>1.55955429509995E-2</v>
      </c>
      <c r="BR69">
        <f>VLOOKUP($BD69,[5]Fluo_bereinigt!$C:$S,15,FALSE)</f>
        <v>1.20718756818925E-2</v>
      </c>
      <c r="BS69">
        <f>VLOOKUP($BD69,[5]Fluo_bereinigt!$C:$S,16,FALSE)</f>
        <v>1.4488423921462001E-2</v>
      </c>
      <c r="BT69">
        <f>VLOOKUP($BD69,[5]Fluo_bereinigt!$C:$S,17,FALSE)</f>
        <v>1.29189061931713</v>
      </c>
      <c r="BU69" s="20" t="str">
        <f t="shared" si="11"/>
        <v>F6_ICE_3_BDOC_A_Sem</v>
      </c>
      <c r="BV69" t="e">
        <f>VLOOKUP(BU69,[5]Fluo_bereinigt!$C:$S,2,FALSE)</f>
        <v>#N/A</v>
      </c>
      <c r="BW69" t="e">
        <f>VLOOKUP($BU69,[5]Fluo_bereinigt!$C:$S,3,FALSE)</f>
        <v>#N/A</v>
      </c>
      <c r="BX69" t="e">
        <f>VLOOKUP($BU69,[5]Fluo_bereinigt!$C:$S,4,FALSE)</f>
        <v>#N/A</v>
      </c>
      <c r="BY69" t="e">
        <f>VLOOKUP($BU69,[5]Fluo_bereinigt!$C:$S,5,FALSE)</f>
        <v>#N/A</v>
      </c>
      <c r="BZ69" t="e">
        <f>VLOOKUP($BU69,[5]Fluo_bereinigt!$C:$S,6,FALSE)</f>
        <v>#N/A</v>
      </c>
      <c r="CA69" t="e">
        <f>VLOOKUP($BU69,[5]Fluo_bereinigt!$C:$S,7,FALSE)</f>
        <v>#N/A</v>
      </c>
      <c r="CB69" t="e">
        <f>VLOOKUP($BU69,[5]Fluo_bereinigt!$C:$S,8,FALSE)</f>
        <v>#N/A</v>
      </c>
      <c r="CC69" t="e">
        <f>VLOOKUP($BU69,[5]Fluo_bereinigt!$C:$S,9,FALSE)</f>
        <v>#N/A</v>
      </c>
      <c r="CD69" t="e">
        <f>VLOOKUP($BU69,[5]Fluo_bereinigt!$C:$S,10,FALSE)</f>
        <v>#N/A</v>
      </c>
      <c r="CE69" t="e">
        <f>VLOOKUP($BU69,[5]Fluo_bereinigt!$C:$S,11,FALSE)</f>
        <v>#N/A</v>
      </c>
      <c r="CF69" t="e">
        <f>VLOOKUP($BU69,[5]Fluo_bereinigt!$C:$S,12,FALSE)</f>
        <v>#N/A</v>
      </c>
      <c r="CG69" t="e">
        <f>VLOOKUP($BU69,[5]Fluo_bereinigt!$C:$S,13,FALSE)</f>
        <v>#N/A</v>
      </c>
      <c r="CH69" t="e">
        <f>VLOOKUP($BU69,[5]Fluo_bereinigt!$C:$S,14,FALSE)</f>
        <v>#N/A</v>
      </c>
      <c r="CI69" t="e">
        <f>VLOOKUP($BU69,[5]Fluo_bereinigt!$C:$S,15,FALSE)</f>
        <v>#N/A</v>
      </c>
      <c r="CJ69" t="e">
        <f>VLOOKUP($BU69,[5]Fluo_bereinigt!$C:$S,16,FALSE)</f>
        <v>#N/A</v>
      </c>
      <c r="CK69" t="e">
        <f>VLOOKUP($BU69,[5]Fluo_bereinigt!$C:$S,17,FALSE)</f>
        <v>#N/A</v>
      </c>
      <c r="CL69" s="28" t="s">
        <v>203</v>
      </c>
      <c r="CM69">
        <f>VLOOKUP(CL69, [2]Tabelle1!$E:$M, 2, FALSE)</f>
        <v>2.1473115651063999E-2</v>
      </c>
      <c r="CN69">
        <f>VLOOKUP(CL69, [2]Tabelle1!$E:$M, 3, FALSE)</f>
        <v>2.70049924294943E-3</v>
      </c>
      <c r="CO69">
        <f>VLOOKUP(CL69, [2]Tabelle1!$E:$M, 4, FALSE)</f>
        <v>2.4345297411028002E-3</v>
      </c>
      <c r="CP69">
        <f>VLOOKUP(CL69, [2]Tabelle1!$E:$M, 5, FALSE)</f>
        <v>1.80011449502611E-3</v>
      </c>
      <c r="CQ69">
        <f>VLOOKUP(CL69, [2]Tabelle1!$E:$M, 6, FALSE)</f>
        <v>3.04723476647181E-2</v>
      </c>
      <c r="CR69" s="63">
        <f>VLOOKUP(CL69, [2]Tabelle1!$E:$O, 7, FALSE)</f>
        <v>0.36468910257457365</v>
      </c>
      <c r="CS69" s="63">
        <f>VLOOKUP(CL69, [2]Tabelle1!$E:$O, 8, FALSE)</f>
        <v>4.5863984594417435E-2</v>
      </c>
      <c r="CT69" s="63">
        <f>VLOOKUP(CL69, [2]Tabelle1!$E:$O, 9, FALSE)</f>
        <v>4.1346886073791361E-2</v>
      </c>
      <c r="CU69" s="63">
        <f>VLOOKUP(CL69, [2]Tabelle1!$E:$O, 10, FALSE)</f>
        <v>3.0572281656296347E-2</v>
      </c>
      <c r="CV69" s="63">
        <f>VLOOKUP(CL69, [2]Tabelle1!$E:$O, 11, FALSE)</f>
        <v>0.51752774510092114</v>
      </c>
      <c r="CW69" s="19"/>
      <c r="CX69"/>
      <c r="CY69"/>
      <c r="CZ69"/>
      <c r="DA69"/>
      <c r="DB69"/>
      <c r="DC69" s="149"/>
      <c r="DD69" s="149"/>
      <c r="DE69" s="149"/>
      <c r="DF69" s="149"/>
      <c r="DG69" s="14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</row>
    <row r="70" spans="1:128" s="17" customFormat="1" x14ac:dyDescent="0.35">
      <c r="A70" s="33" t="s">
        <v>161</v>
      </c>
      <c r="B70" s="1">
        <v>3</v>
      </c>
      <c r="C70" t="str">
        <f t="shared" si="12"/>
        <v>F6_ICE_3_DOC_B_Sem</v>
      </c>
      <c r="D70">
        <v>0</v>
      </c>
      <c r="E70"/>
      <c r="F70" s="1" t="str">
        <f t="shared" si="13"/>
        <v/>
      </c>
      <c r="G70"/>
      <c r="H70"/>
      <c r="I70"/>
      <c r="J70"/>
      <c r="K70" s="33">
        <f>VLOOKUP(C70,[2]TOC_240828_Sophi!$C:$I,7,FALSE)</f>
        <v>0.23</v>
      </c>
      <c r="L70"/>
      <c r="M70" s="42" t="str">
        <f t="shared" si="10"/>
        <v>F6_ICE_3_BDOC_B_Sem</v>
      </c>
      <c r="N70" s="33" t="e">
        <f>VLOOKUP(M70,[2]TOC_240828_Sophi!$C:$I,7,FALSE)</f>
        <v>#N/A</v>
      </c>
      <c r="O70"/>
      <c r="P70"/>
      <c r="Q70"/>
      <c r="R70" s="182">
        <f>VLOOKUP(C70,[2]TOC_240828_Sophi!$C:$N,12,FALSE)</f>
        <v>45547</v>
      </c>
      <c r="S70"/>
      <c r="T70"/>
      <c r="U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s="28" t="s">
        <v>204</v>
      </c>
      <c r="BE70">
        <f>VLOOKUP(BD70,[5]Fluo_bereinigt!$C:$S,2,FALSE)</f>
        <v>0</v>
      </c>
      <c r="BF70">
        <f>VLOOKUP($BD70,[5]Fluo_bereinigt!$C:$S,3,FALSE)</f>
        <v>8.9436413857960403E-2</v>
      </c>
      <c r="BG70">
        <f>VLOOKUP($BD70,[5]Fluo_bereinigt!$C:$S,4,FALSE)</f>
        <v>4.0962263475108798E-2</v>
      </c>
      <c r="BH70">
        <f>VLOOKUP($BD70,[5]Fluo_bereinigt!$C:$S,5,FALSE)</f>
        <v>7.4257661216705602E-3</v>
      </c>
      <c r="BI70">
        <f>VLOOKUP($BD70,[5]Fluo_bereinigt!$C:$S,6,FALSE)</f>
        <v>9.7565368041507795E-4</v>
      </c>
      <c r="BJ70">
        <f>VLOOKUP($BD70,[5]Fluo_bereinigt!$C:$S,7,FALSE)</f>
        <v>3.0961309740362699E-3</v>
      </c>
      <c r="BK70">
        <f>VLOOKUP($BD70,[5]Fluo_bereinigt!$C:$S,8,FALSE)</f>
        <v>0</v>
      </c>
      <c r="BL70">
        <f>VLOOKUP($BD70,[5]Fluo_bereinigt!$C:$S,9,FALSE)</f>
        <v>0</v>
      </c>
      <c r="BM70">
        <f>VLOOKUP($BD70,[5]Fluo_bereinigt!$C:$S,10,FALSE)</f>
        <v>12.293611458404399</v>
      </c>
      <c r="BN70">
        <f>VLOOKUP($BD70,[5]Fluo_bereinigt!$C:$S,11,FALSE)</f>
        <v>7.1358208500977396</v>
      </c>
      <c r="BO70">
        <f>VLOOKUP($BD70,[5]Fluo_bereinigt!$C:$S,12,FALSE)</f>
        <v>4.00953053300388</v>
      </c>
      <c r="BP70">
        <f>VLOOKUP($BD70,[5]Fluo_bereinigt!$C:$S,13,FALSE)</f>
        <v>-3.7952755905511801</v>
      </c>
      <c r="BQ70">
        <f>VLOOKUP($BD70,[5]Fluo_bereinigt!$C:$S,14,FALSE)</f>
        <v>1.41694567412533E-2</v>
      </c>
      <c r="BR70">
        <f>VLOOKUP($BD70,[5]Fluo_bereinigt!$C:$S,15,FALSE)</f>
        <v>1.07589704054079E-2</v>
      </c>
      <c r="BS70">
        <f>VLOOKUP($BD70,[5]Fluo_bereinigt!$C:$S,16,FALSE)</f>
        <v>1.3231335671806701E-2</v>
      </c>
      <c r="BT70">
        <f>VLOOKUP($BD70,[5]Fluo_bereinigt!$C:$S,17,FALSE)</f>
        <v>1.31699002853759</v>
      </c>
      <c r="BU70" s="20" t="str">
        <f t="shared" si="11"/>
        <v>F6_ICE_3_BDOC_B_Sem</v>
      </c>
      <c r="BV70" t="e">
        <f>VLOOKUP(BU70,[5]Fluo_bereinigt!$C:$S,2,FALSE)</f>
        <v>#N/A</v>
      </c>
      <c r="BW70" t="e">
        <f>VLOOKUP($BU70,[5]Fluo_bereinigt!$C:$S,3,FALSE)</f>
        <v>#N/A</v>
      </c>
      <c r="BX70" t="e">
        <f>VLOOKUP($BU70,[5]Fluo_bereinigt!$C:$S,4,FALSE)</f>
        <v>#N/A</v>
      </c>
      <c r="BY70" t="e">
        <f>VLOOKUP($BU70,[5]Fluo_bereinigt!$C:$S,5,FALSE)</f>
        <v>#N/A</v>
      </c>
      <c r="BZ70" t="e">
        <f>VLOOKUP($BU70,[5]Fluo_bereinigt!$C:$S,6,FALSE)</f>
        <v>#N/A</v>
      </c>
      <c r="CA70" t="e">
        <f>VLOOKUP($BU70,[5]Fluo_bereinigt!$C:$S,7,FALSE)</f>
        <v>#N/A</v>
      </c>
      <c r="CB70" t="e">
        <f>VLOOKUP($BU70,[5]Fluo_bereinigt!$C:$S,8,FALSE)</f>
        <v>#N/A</v>
      </c>
      <c r="CC70" t="e">
        <f>VLOOKUP($BU70,[5]Fluo_bereinigt!$C:$S,9,FALSE)</f>
        <v>#N/A</v>
      </c>
      <c r="CD70" t="e">
        <f>VLOOKUP($BU70,[5]Fluo_bereinigt!$C:$S,10,FALSE)</f>
        <v>#N/A</v>
      </c>
      <c r="CE70" t="e">
        <f>VLOOKUP($BU70,[5]Fluo_bereinigt!$C:$S,11,FALSE)</f>
        <v>#N/A</v>
      </c>
      <c r="CF70" t="e">
        <f>VLOOKUP($BU70,[5]Fluo_bereinigt!$C:$S,12,FALSE)</f>
        <v>#N/A</v>
      </c>
      <c r="CG70" t="e">
        <f>VLOOKUP($BU70,[5]Fluo_bereinigt!$C:$S,13,FALSE)</f>
        <v>#N/A</v>
      </c>
      <c r="CH70" t="e">
        <f>VLOOKUP($BU70,[5]Fluo_bereinigt!$C:$S,14,FALSE)</f>
        <v>#N/A</v>
      </c>
      <c r="CI70" t="e">
        <f>VLOOKUP($BU70,[5]Fluo_bereinigt!$C:$S,15,FALSE)</f>
        <v>#N/A</v>
      </c>
      <c r="CJ70" t="e">
        <f>VLOOKUP($BU70,[5]Fluo_bereinigt!$C:$S,16,FALSE)</f>
        <v>#N/A</v>
      </c>
      <c r="CK70" t="e">
        <f>VLOOKUP($BU70,[5]Fluo_bereinigt!$C:$S,17,FALSE)</f>
        <v>#N/A</v>
      </c>
      <c r="CL70" s="28" t="s">
        <v>204</v>
      </c>
      <c r="CM70">
        <f>VLOOKUP(CL70, [2]Tabelle1!$E:$M, 2, FALSE)</f>
        <v>5.3311548429625898E-2</v>
      </c>
      <c r="CN70">
        <f>VLOOKUP(CL70, [2]Tabelle1!$E:$M, 3, FALSE)</f>
        <v>2.5559927934271E-2</v>
      </c>
      <c r="CO70">
        <f>VLOOKUP(CL70, [2]Tabelle1!$E:$M, 4, FALSE)</f>
        <v>1.7570490790231399E-2</v>
      </c>
      <c r="CP70">
        <f>VLOOKUP(CL70, [2]Tabelle1!$E:$M, 5, FALSE)</f>
        <v>1.57141399303466E-2</v>
      </c>
      <c r="CQ70">
        <f>VLOOKUP(CL70, [2]Tabelle1!$E:$M, 6, FALSE)</f>
        <v>5.5168833397577603E-2</v>
      </c>
      <c r="CR70" s="63">
        <f>VLOOKUP(CL70, [2]Tabelle1!$E:$O, 7, FALSE)</f>
        <v>0.31861089133537845</v>
      </c>
      <c r="CS70" s="63">
        <f>VLOOKUP(CL70, [2]Tabelle1!$E:$O, 8, FALSE)</f>
        <v>0.15275623502769206</v>
      </c>
      <c r="CT70" s="63">
        <f>VLOOKUP(CL70, [2]Tabelle1!$E:$O, 9, FALSE)</f>
        <v>0.10500819985121125</v>
      </c>
      <c r="CU70" s="63">
        <f>VLOOKUP(CL70, [2]Tabelle1!$E:$O, 10, FALSE)</f>
        <v>9.3913913162467957E-2</v>
      </c>
      <c r="CV70" s="63">
        <f>VLOOKUP(CL70, [2]Tabelle1!$E:$O, 11, FALSE)</f>
        <v>0.32971076062325022</v>
      </c>
      <c r="CW70" s="19"/>
      <c r="CX70"/>
      <c r="CY70"/>
      <c r="CZ70"/>
      <c r="DA70"/>
      <c r="DB70"/>
      <c r="DC70" s="149"/>
      <c r="DD70" s="149"/>
      <c r="DE70" s="149"/>
      <c r="DF70" s="149"/>
      <c r="DG70" s="149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</row>
    <row r="71" spans="1:128" s="17" customFormat="1" x14ac:dyDescent="0.35">
      <c r="A71" s="33" t="s">
        <v>161</v>
      </c>
      <c r="B71" s="1">
        <v>4</v>
      </c>
      <c r="C71" t="str">
        <f t="shared" si="12"/>
        <v>F6_ICE_4_DOC_A_Sem</v>
      </c>
      <c r="D71">
        <v>0</v>
      </c>
      <c r="E71"/>
      <c r="F71" s="1" t="str">
        <f t="shared" si="13"/>
        <v/>
      </c>
      <c r="G71"/>
      <c r="H71"/>
      <c r="I71"/>
      <c r="J71"/>
      <c r="K71" s="33">
        <f>VLOOKUP(C71,[2]TOC_240828_Sophi!$C:$I,7,FALSE)</f>
        <v>0.21360000000000001</v>
      </c>
      <c r="L71">
        <f t="shared" si="8"/>
        <v>0.22570000000000001</v>
      </c>
      <c r="M71" s="42" t="str">
        <f t="shared" si="10"/>
        <v>F6_ICE_4_BDOC_A_Sem</v>
      </c>
      <c r="N71" s="33" t="e">
        <f>VLOOKUP(M71,[2]TOC_240828_Sophi!$C:$I,7,FALSE)</f>
        <v>#N/A</v>
      </c>
      <c r="O71"/>
      <c r="P71"/>
      <c r="Q71"/>
      <c r="R71" s="182">
        <f>VLOOKUP(C71,[2]TOC_240828_Sophi!$C:$N,12,FALSE)</f>
        <v>45547</v>
      </c>
      <c r="S71"/>
      <c r="T71"/>
      <c r="U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 s="28" t="s">
        <v>205</v>
      </c>
      <c r="BE71">
        <f>VLOOKUP(BD71,[5]Fluo_bereinigt!$C:$S,2,FALSE)</f>
        <v>0</v>
      </c>
      <c r="BF71">
        <f>VLOOKUP($BD71,[5]Fluo_bereinigt!$C:$S,3,FALSE)</f>
        <v>3.7550218731894299E-3</v>
      </c>
      <c r="BG71">
        <f>VLOOKUP($BD71,[5]Fluo_bereinigt!$C:$S,4,FALSE)</f>
        <v>0.28101999485534201</v>
      </c>
      <c r="BH71">
        <f>VLOOKUP($BD71,[5]Fluo_bereinigt!$C:$S,5,FALSE)</f>
        <v>0</v>
      </c>
      <c r="BI71">
        <f>VLOOKUP($BD71,[5]Fluo_bereinigt!$C:$S,6,FALSE)</f>
        <v>0.117859772121392</v>
      </c>
      <c r="BJ71">
        <f>VLOOKUP($BD71,[5]Fluo_bereinigt!$C:$S,7,FALSE)</f>
        <v>1.3552527156068799E-20</v>
      </c>
      <c r="BK71">
        <f>VLOOKUP($BD71,[5]Fluo_bereinigt!$C:$S,8,FALSE)</f>
        <v>0</v>
      </c>
      <c r="BL71">
        <f>VLOOKUP($BD71,[5]Fluo_bereinigt!$C:$S,9,FALSE)</f>
        <v>0</v>
      </c>
      <c r="BM71">
        <f>VLOOKUP($BD71,[5]Fluo_bereinigt!$C:$S,10,FALSE)</f>
        <v>3.7126443451799198</v>
      </c>
      <c r="BN71">
        <f>VLOOKUP($BD71,[5]Fluo_bereinigt!$C:$S,11,FALSE)</f>
        <v>2.0778089291541502</v>
      </c>
      <c r="BO71">
        <f>VLOOKUP($BD71,[5]Fluo_bereinigt!$C:$S,12,FALSE)</f>
        <v>4.3567774936061401</v>
      </c>
      <c r="BP71">
        <f>VLOOKUP($BD71,[5]Fluo_bereinigt!$C:$S,13,FALSE)</f>
        <v>-2.78</v>
      </c>
      <c r="BQ71">
        <f>VLOOKUP($BD71,[5]Fluo_bereinigt!$C:$S,14,FALSE)</f>
        <v>1.6248250824558001E-2</v>
      </c>
      <c r="BR71">
        <f>VLOOKUP($BD71,[5]Fluo_bereinigt!$C:$S,15,FALSE)</f>
        <v>1.17843967701585E-2</v>
      </c>
      <c r="BS71">
        <f>VLOOKUP($BD71,[5]Fluo_bereinigt!$C:$S,16,FALSE)</f>
        <v>1.44803700757013E-2</v>
      </c>
      <c r="BT71">
        <f>VLOOKUP($BD71,[5]Fluo_bereinigt!$C:$S,17,FALSE)</f>
        <v>1.3787935981333701</v>
      </c>
      <c r="BU71" s="20" t="str">
        <f t="shared" si="11"/>
        <v>F6_ICE_4_BDOC_A_Sem</v>
      </c>
      <c r="BV71" t="e">
        <f>VLOOKUP(BU71,[5]Fluo_bereinigt!$C:$S,2,FALSE)</f>
        <v>#N/A</v>
      </c>
      <c r="BW71" t="e">
        <f>VLOOKUP($BU71,[5]Fluo_bereinigt!$C:$S,3,FALSE)</f>
        <v>#N/A</v>
      </c>
      <c r="BX71" t="e">
        <f>VLOOKUP($BU71,[5]Fluo_bereinigt!$C:$S,4,FALSE)</f>
        <v>#N/A</v>
      </c>
      <c r="BY71" t="e">
        <f>VLOOKUP($BU71,[5]Fluo_bereinigt!$C:$S,5,FALSE)</f>
        <v>#N/A</v>
      </c>
      <c r="BZ71" t="e">
        <f>VLOOKUP($BU71,[5]Fluo_bereinigt!$C:$S,6,FALSE)</f>
        <v>#N/A</v>
      </c>
      <c r="CA71" t="e">
        <f>VLOOKUP($BU71,[5]Fluo_bereinigt!$C:$S,7,FALSE)</f>
        <v>#N/A</v>
      </c>
      <c r="CB71" t="e">
        <f>VLOOKUP($BU71,[5]Fluo_bereinigt!$C:$S,8,FALSE)</f>
        <v>#N/A</v>
      </c>
      <c r="CC71" t="e">
        <f>VLOOKUP($BU71,[5]Fluo_bereinigt!$C:$S,9,FALSE)</f>
        <v>#N/A</v>
      </c>
      <c r="CD71" t="e">
        <f>VLOOKUP($BU71,[5]Fluo_bereinigt!$C:$S,10,FALSE)</f>
        <v>#N/A</v>
      </c>
      <c r="CE71" t="e">
        <f>VLOOKUP($BU71,[5]Fluo_bereinigt!$C:$S,11,FALSE)</f>
        <v>#N/A</v>
      </c>
      <c r="CF71" t="e">
        <f>VLOOKUP($BU71,[5]Fluo_bereinigt!$C:$S,12,FALSE)</f>
        <v>#N/A</v>
      </c>
      <c r="CG71" t="e">
        <f>VLOOKUP($BU71,[5]Fluo_bereinigt!$C:$S,13,FALSE)</f>
        <v>#N/A</v>
      </c>
      <c r="CH71" t="e">
        <f>VLOOKUP($BU71,[5]Fluo_bereinigt!$C:$S,14,FALSE)</f>
        <v>#N/A</v>
      </c>
      <c r="CI71" t="e">
        <f>VLOOKUP($BU71,[5]Fluo_bereinigt!$C:$S,15,FALSE)</f>
        <v>#N/A</v>
      </c>
      <c r="CJ71" t="e">
        <f>VLOOKUP($BU71,[5]Fluo_bereinigt!$C:$S,16,FALSE)</f>
        <v>#N/A</v>
      </c>
      <c r="CK71" t="e">
        <f>VLOOKUP($BU71,[5]Fluo_bereinigt!$C:$S,17,FALSE)</f>
        <v>#N/A</v>
      </c>
      <c r="CL71" s="28" t="s">
        <v>205</v>
      </c>
      <c r="CM71">
        <f>VLOOKUP(CL71, [2]Tabelle1!$E:$M, 2, FALSE)</f>
        <v>0</v>
      </c>
      <c r="CN71">
        <f>VLOOKUP(CL71, [2]Tabelle1!$E:$M, 3, FALSE)</f>
        <v>5.6430382344246903E-2</v>
      </c>
      <c r="CO71">
        <f>VLOOKUP(CL71, [2]Tabelle1!$E:$M, 4, FALSE)</f>
        <v>4.0772320680257197E-20</v>
      </c>
      <c r="CP71">
        <f>VLOOKUP(CL71, [2]Tabelle1!$E:$M, 5, FALSE)</f>
        <v>0</v>
      </c>
      <c r="CQ71">
        <f>VLOOKUP(CL71, [2]Tabelle1!$E:$M, 6, FALSE)</f>
        <v>0.551493923533939</v>
      </c>
      <c r="CR71" s="63">
        <f>VLOOKUP(CL71, [2]Tabelle1!$E:$O, 7, FALSE)</f>
        <v>0</v>
      </c>
      <c r="CS71" s="63">
        <f>VLOOKUP(CL71, [2]Tabelle1!$E:$O, 8, FALSE)</f>
        <v>9.2824685242235166E-2</v>
      </c>
      <c r="CT71" s="63">
        <f>VLOOKUP(CL71, [2]Tabelle1!$E:$O, 9, FALSE)</f>
        <v>6.7068087730690332E-20</v>
      </c>
      <c r="CU71" s="63">
        <f>VLOOKUP(CL71, [2]Tabelle1!$E:$O, 10, FALSE)</f>
        <v>0</v>
      </c>
      <c r="CV71" s="63">
        <f>VLOOKUP(CL71, [2]Tabelle1!$E:$O, 11, FALSE)</f>
        <v>0.90717531475776481</v>
      </c>
      <c r="CW71" s="19"/>
      <c r="CX71"/>
      <c r="CY71"/>
      <c r="CZ71"/>
      <c r="DA71"/>
      <c r="DB71"/>
      <c r="DC71" s="149"/>
      <c r="DD71" s="149"/>
      <c r="DE71" s="149"/>
      <c r="DF71" s="149"/>
      <c r="DG71" s="149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 spans="1:128" s="17" customFormat="1" x14ac:dyDescent="0.35">
      <c r="A72" s="33" t="s">
        <v>161</v>
      </c>
      <c r="B72" s="1">
        <v>4</v>
      </c>
      <c r="C72" t="str">
        <f t="shared" si="12"/>
        <v>F6_ICE_4_DOC_B_Sem</v>
      </c>
      <c r="D72">
        <v>0</v>
      </c>
      <c r="E72"/>
      <c r="F72" s="1" t="str">
        <f t="shared" si="13"/>
        <v/>
      </c>
      <c r="G72"/>
      <c r="H72"/>
      <c r="I72"/>
      <c r="J72"/>
      <c r="K72" s="33">
        <f>VLOOKUP(C72,[2]TOC_240828_Sophi!$C:$I,7,FALSE)</f>
        <v>0.23780000000000001</v>
      </c>
      <c r="L72"/>
      <c r="M72" s="42" t="str">
        <f t="shared" si="10"/>
        <v>F6_ICE_4_BDOC_B_Sem</v>
      </c>
      <c r="N72" s="33" t="e">
        <f>VLOOKUP(M72,[2]TOC_240828_Sophi!$C:$I,7,FALSE)</f>
        <v>#N/A</v>
      </c>
      <c r="O72"/>
      <c r="P72"/>
      <c r="Q72"/>
      <c r="R72" s="182">
        <f>VLOOKUP(C72,[2]TOC_240828_Sophi!$C:$N,12,FALSE)</f>
        <v>45547</v>
      </c>
      <c r="S72"/>
      <c r="T72"/>
      <c r="U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 s="28" t="s">
        <v>206</v>
      </c>
      <c r="BE72">
        <f>VLOOKUP(BD72,[5]Fluo_bereinigt!$C:$S,2,FALSE)</f>
        <v>0</v>
      </c>
      <c r="BF72">
        <f>VLOOKUP($BD72,[5]Fluo_bereinigt!$C:$S,3,FALSE)</f>
        <v>4.49609762784604E-2</v>
      </c>
      <c r="BG72">
        <f>VLOOKUP($BD72,[5]Fluo_bereinigt!$C:$S,4,FALSE)</f>
        <v>0.28747128382680398</v>
      </c>
      <c r="BH72">
        <f>VLOOKUP($BD72,[5]Fluo_bereinigt!$C:$S,5,FALSE)</f>
        <v>1.5913760635385198E-2</v>
      </c>
      <c r="BI72">
        <f>VLOOKUP($BD72,[5]Fluo_bereinigt!$C:$S,6,FALSE)</f>
        <v>0.12537403354213</v>
      </c>
      <c r="BJ72">
        <f>VLOOKUP($BD72,[5]Fluo_bereinigt!$C:$S,7,FALSE)</f>
        <v>6.3861768752948605E-5</v>
      </c>
      <c r="BK72">
        <f>VLOOKUP($BD72,[5]Fluo_bereinigt!$C:$S,8,FALSE)</f>
        <v>0</v>
      </c>
      <c r="BL72">
        <f>VLOOKUP($BD72,[5]Fluo_bereinigt!$C:$S,9,FALSE)</f>
        <v>4.4535287468009801E-17</v>
      </c>
      <c r="BM72">
        <f>VLOOKUP($BD72,[5]Fluo_bereinigt!$C:$S,10,FALSE)</f>
        <v>3.2970825593490898</v>
      </c>
      <c r="BN72">
        <f>VLOOKUP($BD72,[5]Fluo_bereinigt!$C:$S,11,FALSE)</f>
        <v>1.7773763979730199</v>
      </c>
      <c r="BO72">
        <f>VLOOKUP($BD72,[5]Fluo_bereinigt!$C:$S,12,FALSE)</f>
        <v>4.9396411092985302</v>
      </c>
      <c r="BP72">
        <f>VLOOKUP($BD72,[5]Fluo_bereinigt!$C:$S,13,FALSE)</f>
        <v>-2.20338983050847</v>
      </c>
      <c r="BQ72">
        <f>VLOOKUP($BD72,[5]Fluo_bereinigt!$C:$S,14,FALSE)</f>
        <v>1.6993106702482101E-2</v>
      </c>
      <c r="BR72">
        <f>VLOOKUP($BD72,[5]Fluo_bereinigt!$C:$S,15,FALSE)</f>
        <v>1.11837816280804E-2</v>
      </c>
      <c r="BS72">
        <f>VLOOKUP($BD72,[5]Fluo_bereinigt!$C:$S,16,FALSE)</f>
        <v>1.6696597136198001E-2</v>
      </c>
      <c r="BT72">
        <f>VLOOKUP($BD72,[5]Fluo_bereinigt!$C:$S,17,FALSE)</f>
        <v>1.5194419264961001</v>
      </c>
      <c r="BU72" s="20" t="str">
        <f t="shared" si="11"/>
        <v>F6_ICE_4_BDOC_B_Sem</v>
      </c>
      <c r="BV72" t="e">
        <f>VLOOKUP(BU72,[5]Fluo_bereinigt!$C:$S,2,FALSE)</f>
        <v>#N/A</v>
      </c>
      <c r="BW72" t="e">
        <f>VLOOKUP($BU72,[5]Fluo_bereinigt!$C:$S,3,FALSE)</f>
        <v>#N/A</v>
      </c>
      <c r="BX72" t="e">
        <f>VLOOKUP($BU72,[5]Fluo_bereinigt!$C:$S,4,FALSE)</f>
        <v>#N/A</v>
      </c>
      <c r="BY72" t="e">
        <f>VLOOKUP($BU72,[5]Fluo_bereinigt!$C:$S,5,FALSE)</f>
        <v>#N/A</v>
      </c>
      <c r="BZ72" t="e">
        <f>VLOOKUP($BU72,[5]Fluo_bereinigt!$C:$S,6,FALSE)</f>
        <v>#N/A</v>
      </c>
      <c r="CA72" t="e">
        <f>VLOOKUP($BU72,[5]Fluo_bereinigt!$C:$S,7,FALSE)</f>
        <v>#N/A</v>
      </c>
      <c r="CB72" t="e">
        <f>VLOOKUP($BU72,[5]Fluo_bereinigt!$C:$S,8,FALSE)</f>
        <v>#N/A</v>
      </c>
      <c r="CC72" t="e">
        <f>VLOOKUP($BU72,[5]Fluo_bereinigt!$C:$S,9,FALSE)</f>
        <v>#N/A</v>
      </c>
      <c r="CD72" t="e">
        <f>VLOOKUP($BU72,[5]Fluo_bereinigt!$C:$S,10,FALSE)</f>
        <v>#N/A</v>
      </c>
      <c r="CE72" t="e">
        <f>VLOOKUP($BU72,[5]Fluo_bereinigt!$C:$S,11,FALSE)</f>
        <v>#N/A</v>
      </c>
      <c r="CF72" t="e">
        <f>VLOOKUP($BU72,[5]Fluo_bereinigt!$C:$S,12,FALSE)</f>
        <v>#N/A</v>
      </c>
      <c r="CG72" t="e">
        <f>VLOOKUP($BU72,[5]Fluo_bereinigt!$C:$S,13,FALSE)</f>
        <v>#N/A</v>
      </c>
      <c r="CH72" t="e">
        <f>VLOOKUP($BU72,[5]Fluo_bereinigt!$C:$S,14,FALSE)</f>
        <v>#N/A</v>
      </c>
      <c r="CI72" t="e">
        <f>VLOOKUP($BU72,[5]Fluo_bereinigt!$C:$S,15,FALSE)</f>
        <v>#N/A</v>
      </c>
      <c r="CJ72" t="e">
        <f>VLOOKUP($BU72,[5]Fluo_bereinigt!$C:$S,16,FALSE)</f>
        <v>#N/A</v>
      </c>
      <c r="CK72" t="e">
        <f>VLOOKUP($BU72,[5]Fluo_bereinigt!$C:$S,17,FALSE)</f>
        <v>#N/A</v>
      </c>
      <c r="CL72" s="28" t="s">
        <v>206</v>
      </c>
      <c r="CM72">
        <f>VLOOKUP(CL72, [2]Tabelle1!$E:$M, 2, FALSE)</f>
        <v>0</v>
      </c>
      <c r="CN72">
        <f>VLOOKUP(CL72, [2]Tabelle1!$E:$M, 3, FALSE)</f>
        <v>3.8503768111123403E-2</v>
      </c>
      <c r="CO72">
        <f>VLOOKUP(CL72, [2]Tabelle1!$E:$M, 4, FALSE)</f>
        <v>7.7464605948193396E-21</v>
      </c>
      <c r="CP72">
        <f>VLOOKUP(CL72, [2]Tabelle1!$E:$M, 5, FALSE)</f>
        <v>0</v>
      </c>
      <c r="CQ72">
        <f>VLOOKUP(CL72, [2]Tabelle1!$E:$M, 6, FALSE)</f>
        <v>0.58690227776957804</v>
      </c>
      <c r="CR72" s="63">
        <f>VLOOKUP(CL72, [2]Tabelle1!$E:$O, 7, FALSE)</f>
        <v>0</v>
      </c>
      <c r="CS72" s="63">
        <f>VLOOKUP(CL72, [2]Tabelle1!$E:$O, 8, FALSE)</f>
        <v>6.1566031164444708E-2</v>
      </c>
      <c r="CT72" s="63">
        <f>VLOOKUP(CL72, [2]Tabelle1!$E:$O, 9, FALSE)</f>
        <v>1.2386289908519697E-20</v>
      </c>
      <c r="CU72" s="63">
        <f>VLOOKUP(CL72, [2]Tabelle1!$E:$O, 10, FALSE)</f>
        <v>0</v>
      </c>
      <c r="CV72" s="63">
        <f>VLOOKUP(CL72, [2]Tabelle1!$E:$O, 11, FALSE)</f>
        <v>0.93843396883555519</v>
      </c>
      <c r="CW72" s="19"/>
      <c r="CX72"/>
      <c r="CY72"/>
      <c r="CZ72"/>
      <c r="DA72"/>
      <c r="DB72"/>
      <c r="DC72" s="149"/>
      <c r="DD72" s="149"/>
      <c r="DE72" s="149"/>
      <c r="DF72" s="149"/>
      <c r="DG72" s="149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</row>
    <row r="73" spans="1:128" s="17" customFormat="1" x14ac:dyDescent="0.35">
      <c r="A73" s="33" t="s">
        <v>161</v>
      </c>
      <c r="B73" s="1">
        <v>5</v>
      </c>
      <c r="C73" t="str">
        <f t="shared" si="12"/>
        <v>F6_ICE_5_DOC_A_Sem</v>
      </c>
      <c r="D73">
        <v>0</v>
      </c>
      <c r="E73"/>
      <c r="F73" s="1" t="str">
        <f t="shared" si="13"/>
        <v/>
      </c>
      <c r="G73"/>
      <c r="H73"/>
      <c r="I73"/>
      <c r="J73"/>
      <c r="K73" s="33">
        <f>VLOOKUP(C73,[2]TOC_240828_Sophi!$C:$I,7,FALSE)</f>
        <v>0.43469999999999998</v>
      </c>
      <c r="L73">
        <f t="shared" si="8"/>
        <v>0.44005</v>
      </c>
      <c r="M73" s="42" t="str">
        <f t="shared" si="10"/>
        <v>F6_ICE_5_BDOC_A_Sem</v>
      </c>
      <c r="N73" s="33" t="e">
        <f>VLOOKUP(M73,[2]TOC_240828_Sophi!$C:$I,7,FALSE)</f>
        <v>#N/A</v>
      </c>
      <c r="O73"/>
      <c r="P73"/>
      <c r="Q73"/>
      <c r="R73" s="182">
        <f>VLOOKUP(C73,[2]TOC_240828_Sophi!$C:$N,12,FALSE)</f>
        <v>45547</v>
      </c>
      <c r="S73"/>
      <c r="T73"/>
      <c r="U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 s="28" t="s">
        <v>207</v>
      </c>
      <c r="BE73">
        <f>VLOOKUP(BD73,[5]Fluo_bereinigt!$C:$S,2,FALSE)</f>
        <v>27.0373724423639</v>
      </c>
      <c r="BF73">
        <f>VLOOKUP($BD73,[5]Fluo_bereinigt!$C:$S,3,FALSE)</f>
        <v>4.3092468140514498E-2</v>
      </c>
      <c r="BG73">
        <f>VLOOKUP($BD73,[5]Fluo_bereinigt!$C:$S,4,FALSE)</f>
        <v>0.147709396518209</v>
      </c>
      <c r="BH73">
        <f>VLOOKUP($BD73,[5]Fluo_bereinigt!$C:$S,5,FALSE)</f>
        <v>4.55483963984624E-3</v>
      </c>
      <c r="BI73">
        <f>VLOOKUP($BD73,[5]Fluo_bereinigt!$C:$S,6,FALSE)</f>
        <v>7.8314599048383102E-2</v>
      </c>
      <c r="BJ73">
        <f>VLOOKUP($BD73,[5]Fluo_bereinigt!$C:$S,7,FALSE)</f>
        <v>1.19806529606805E-2</v>
      </c>
      <c r="BK73">
        <f>VLOOKUP($BD73,[5]Fluo_bereinigt!$C:$S,8,FALSE)</f>
        <v>0</v>
      </c>
      <c r="BL73">
        <f>VLOOKUP($BD73,[5]Fluo_bereinigt!$C:$S,9,FALSE)</f>
        <v>0</v>
      </c>
      <c r="BM73">
        <f>VLOOKUP($BD73,[5]Fluo_bereinigt!$C:$S,10,FALSE)</f>
        <v>18.277043292913199</v>
      </c>
      <c r="BN73">
        <f>VLOOKUP($BD73,[5]Fluo_bereinigt!$C:$S,11,FALSE)</f>
        <v>10.1028662127844</v>
      </c>
      <c r="BO73">
        <f>VLOOKUP($BD73,[5]Fluo_bereinigt!$C:$S,12,FALSE)</f>
        <v>4.4850825785828397</v>
      </c>
      <c r="BP73">
        <f>VLOOKUP($BD73,[5]Fluo_bereinigt!$C:$S,13,FALSE)</f>
        <v>-5.8372093023255802</v>
      </c>
      <c r="BQ73">
        <f>VLOOKUP($BD73,[5]Fluo_bereinigt!$C:$S,14,FALSE)</f>
        <v>1.5734803007694802E-2</v>
      </c>
      <c r="BR73">
        <f>VLOOKUP($BD73,[5]Fluo_bereinigt!$C:$S,15,FALSE)</f>
        <v>1.0855421602920801E-2</v>
      </c>
      <c r="BS73">
        <f>VLOOKUP($BD73,[5]Fluo_bereinigt!$C:$S,16,FALSE)</f>
        <v>1.4680299260085799E-2</v>
      </c>
      <c r="BT73">
        <f>VLOOKUP($BD73,[5]Fluo_bereinigt!$C:$S,17,FALSE)</f>
        <v>1.44948796861663</v>
      </c>
      <c r="BU73" s="20" t="str">
        <f t="shared" si="11"/>
        <v>F6_ICE_5_BDOC_A_Sem</v>
      </c>
      <c r="BV73" t="e">
        <f>VLOOKUP(BU73,[5]Fluo_bereinigt!$C:$S,2,FALSE)</f>
        <v>#N/A</v>
      </c>
      <c r="BW73" t="e">
        <f>VLOOKUP($BU73,[5]Fluo_bereinigt!$C:$S,3,FALSE)</f>
        <v>#N/A</v>
      </c>
      <c r="BX73" t="e">
        <f>VLOOKUP($BU73,[5]Fluo_bereinigt!$C:$S,4,FALSE)</f>
        <v>#N/A</v>
      </c>
      <c r="BY73" t="e">
        <f>VLOOKUP($BU73,[5]Fluo_bereinigt!$C:$S,5,FALSE)</f>
        <v>#N/A</v>
      </c>
      <c r="BZ73" t="e">
        <f>VLOOKUP($BU73,[5]Fluo_bereinigt!$C:$S,6,FALSE)</f>
        <v>#N/A</v>
      </c>
      <c r="CA73" t="e">
        <f>VLOOKUP($BU73,[5]Fluo_bereinigt!$C:$S,7,FALSE)</f>
        <v>#N/A</v>
      </c>
      <c r="CB73" t="e">
        <f>VLOOKUP($BU73,[5]Fluo_bereinigt!$C:$S,8,FALSE)</f>
        <v>#N/A</v>
      </c>
      <c r="CC73" t="e">
        <f>VLOOKUP($BU73,[5]Fluo_bereinigt!$C:$S,9,FALSE)</f>
        <v>#N/A</v>
      </c>
      <c r="CD73" t="e">
        <f>VLOOKUP($BU73,[5]Fluo_bereinigt!$C:$S,10,FALSE)</f>
        <v>#N/A</v>
      </c>
      <c r="CE73" t="e">
        <f>VLOOKUP($BU73,[5]Fluo_bereinigt!$C:$S,11,FALSE)</f>
        <v>#N/A</v>
      </c>
      <c r="CF73" t="e">
        <f>VLOOKUP($BU73,[5]Fluo_bereinigt!$C:$S,12,FALSE)</f>
        <v>#N/A</v>
      </c>
      <c r="CG73" t="e">
        <f>VLOOKUP($BU73,[5]Fluo_bereinigt!$C:$S,13,FALSE)</f>
        <v>#N/A</v>
      </c>
      <c r="CH73" t="e">
        <f>VLOOKUP($BU73,[5]Fluo_bereinigt!$C:$S,14,FALSE)</f>
        <v>#N/A</v>
      </c>
      <c r="CI73" t="e">
        <f>VLOOKUP($BU73,[5]Fluo_bereinigt!$C:$S,15,FALSE)</f>
        <v>#N/A</v>
      </c>
      <c r="CJ73" t="e">
        <f>VLOOKUP($BU73,[5]Fluo_bereinigt!$C:$S,16,FALSE)</f>
        <v>#N/A</v>
      </c>
      <c r="CK73" t="e">
        <f>VLOOKUP($BU73,[5]Fluo_bereinigt!$C:$S,17,FALSE)</f>
        <v>#N/A</v>
      </c>
      <c r="CL73" s="28" t="s">
        <v>207</v>
      </c>
      <c r="CM73">
        <f>VLOOKUP(CL73, [2]Tabelle1!$E:$M, 2, FALSE)</f>
        <v>6.3060344634607302E-2</v>
      </c>
      <c r="CN73">
        <f>VLOOKUP(CL73, [2]Tabelle1!$E:$M, 3, FALSE)</f>
        <v>9.6668323083832094E-2</v>
      </c>
      <c r="CO73">
        <f>VLOOKUP(CL73, [2]Tabelle1!$E:$M, 4, FALSE)</f>
        <v>1.1868235488047E-2</v>
      </c>
      <c r="CP73">
        <f>VLOOKUP(CL73, [2]Tabelle1!$E:$M, 5, FALSE)</f>
        <v>3.1972439255253997E-2</v>
      </c>
      <c r="CQ73">
        <f>VLOOKUP(CL73, [2]Tabelle1!$E:$M, 6, FALSE)</f>
        <v>0.355393719469071</v>
      </c>
      <c r="CR73" s="63">
        <f>VLOOKUP(CL73, [2]Tabelle1!$E:$O, 7, FALSE)</f>
        <v>0.11281665807536477</v>
      </c>
      <c r="CS73" s="63">
        <f>VLOOKUP(CL73, [2]Tabelle1!$E:$O, 8, FALSE)</f>
        <v>0.17294223834740213</v>
      </c>
      <c r="CT73" s="63">
        <f>VLOOKUP(CL73, [2]Tabelle1!$E:$O, 9, FALSE)</f>
        <v>2.1232593522460794E-2</v>
      </c>
      <c r="CU73" s="63">
        <f>VLOOKUP(CL73, [2]Tabelle1!$E:$O, 10, FALSE)</f>
        <v>5.7199556523131308E-2</v>
      </c>
      <c r="CV73" s="63">
        <f>VLOOKUP(CL73, [2]Tabelle1!$E:$O, 11, FALSE)</f>
        <v>0.63580895353164091</v>
      </c>
      <c r="CW73" s="19"/>
      <c r="CX73"/>
      <c r="CY73"/>
      <c r="CZ73"/>
      <c r="DA73"/>
      <c r="DB73"/>
      <c r="DC73" s="149"/>
      <c r="DD73" s="149"/>
      <c r="DE73" s="149"/>
      <c r="DF73" s="149"/>
      <c r="DG73" s="149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 spans="1:128" s="17" customFormat="1" x14ac:dyDescent="0.35">
      <c r="A74" s="33" t="s">
        <v>161</v>
      </c>
      <c r="B74" s="1">
        <v>5</v>
      </c>
      <c r="C74" t="str">
        <f t="shared" si="12"/>
        <v>F6_ICE_5_DOC_B_Sem</v>
      </c>
      <c r="D74">
        <v>0</v>
      </c>
      <c r="E74"/>
      <c r="F74" s="1" t="str">
        <f t="shared" si="13"/>
        <v/>
      </c>
      <c r="G74"/>
      <c r="H74"/>
      <c r="I74"/>
      <c r="J74"/>
      <c r="K74" s="33">
        <f>VLOOKUP(C74,[2]TOC_240828_Sophi!$C:$I,7,FALSE)</f>
        <v>0.44540000000000002</v>
      </c>
      <c r="L74"/>
      <c r="M74" s="42" t="str">
        <f t="shared" si="10"/>
        <v>F6_ICE_5_BDOC_B_Sem</v>
      </c>
      <c r="N74" s="33" t="e">
        <f>VLOOKUP(M74,[2]TOC_240828_Sophi!$C:$I,7,FALSE)</f>
        <v>#N/A</v>
      </c>
      <c r="O74"/>
      <c r="P74"/>
      <c r="Q74"/>
      <c r="R74" s="182">
        <f>VLOOKUP(C74,[2]TOC_240828_Sophi!$C:$N,12,FALSE)</f>
        <v>45547</v>
      </c>
      <c r="S74"/>
      <c r="T74"/>
      <c r="U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 s="28" t="s">
        <v>208</v>
      </c>
      <c r="BE74">
        <f>VLOOKUP(BD74,[5]Fluo_bereinigt!$C:$S,2,FALSE)</f>
        <v>16.565925986518401</v>
      </c>
      <c r="BF74">
        <f>VLOOKUP($BD74,[5]Fluo_bereinigt!$C:$S,3,FALSE)</f>
        <v>6.6977401211850904E-2</v>
      </c>
      <c r="BG74">
        <f>VLOOKUP($BD74,[5]Fluo_bereinigt!$C:$S,4,FALSE)</f>
        <v>0.15292065427422599</v>
      </c>
      <c r="BH74">
        <f>VLOOKUP($BD74,[5]Fluo_bereinigt!$C:$S,5,FALSE)</f>
        <v>4.1606258369131202E-18</v>
      </c>
      <c r="BI74">
        <f>VLOOKUP($BD74,[5]Fluo_bereinigt!$C:$S,6,FALSE)</f>
        <v>7.6910585335284096E-2</v>
      </c>
      <c r="BJ74">
        <f>VLOOKUP($BD74,[5]Fluo_bereinigt!$C:$S,7,FALSE)</f>
        <v>9.1357702599879093E-3</v>
      </c>
      <c r="BK74">
        <f>VLOOKUP($BD74,[5]Fluo_bereinigt!$C:$S,8,FALSE)</f>
        <v>2.2915109804785301</v>
      </c>
      <c r="BL74">
        <f>VLOOKUP($BD74,[5]Fluo_bereinigt!$C:$S,9,FALSE)</f>
        <v>9.9860411804510593E-2</v>
      </c>
      <c r="BM74">
        <f>VLOOKUP($BD74,[5]Fluo_bereinigt!$C:$S,10,FALSE)</f>
        <v>13.7617835724611</v>
      </c>
      <c r="BN74">
        <f>VLOOKUP($BD74,[5]Fluo_bereinigt!$C:$S,11,FALSE)</f>
        <v>7.54480382137716</v>
      </c>
      <c r="BO74">
        <f>VLOOKUP($BD74,[5]Fluo_bereinigt!$C:$S,12,FALSE)</f>
        <v>4.4243902439024403</v>
      </c>
      <c r="BP74">
        <f>VLOOKUP($BD74,[5]Fluo_bereinigt!$C:$S,13,FALSE)</f>
        <v>-10.0769230769231</v>
      </c>
      <c r="BQ74">
        <f>VLOOKUP($BD74,[5]Fluo_bereinigt!$C:$S,14,FALSE)</f>
        <v>1.5648158625024201E-2</v>
      </c>
      <c r="BR74">
        <f>VLOOKUP($BD74,[5]Fluo_bereinigt!$C:$S,15,FALSE)</f>
        <v>1.1172191014686699E-2</v>
      </c>
      <c r="BS74">
        <f>VLOOKUP($BD74,[5]Fluo_bereinigt!$C:$S,16,FALSE)</f>
        <v>1.47189187062773E-2</v>
      </c>
      <c r="BT74">
        <f>VLOOKUP($BD74,[5]Fluo_bereinigt!$C:$S,17,FALSE)</f>
        <v>1.4006347192286199</v>
      </c>
      <c r="BU74" s="20" t="str">
        <f t="shared" si="11"/>
        <v>F6_ICE_5_BDOC_B_Sem</v>
      </c>
      <c r="BV74" t="e">
        <f>VLOOKUP(BU74,[5]Fluo_bereinigt!$C:$S,2,FALSE)</f>
        <v>#N/A</v>
      </c>
      <c r="BW74" t="e">
        <f>VLOOKUP($BU74,[5]Fluo_bereinigt!$C:$S,3,FALSE)</f>
        <v>#N/A</v>
      </c>
      <c r="BX74" t="e">
        <f>VLOOKUP($BU74,[5]Fluo_bereinigt!$C:$S,4,FALSE)</f>
        <v>#N/A</v>
      </c>
      <c r="BY74" t="e">
        <f>VLOOKUP($BU74,[5]Fluo_bereinigt!$C:$S,5,FALSE)</f>
        <v>#N/A</v>
      </c>
      <c r="BZ74" t="e">
        <f>VLOOKUP($BU74,[5]Fluo_bereinigt!$C:$S,6,FALSE)</f>
        <v>#N/A</v>
      </c>
      <c r="CA74" t="e">
        <f>VLOOKUP($BU74,[5]Fluo_bereinigt!$C:$S,7,FALSE)</f>
        <v>#N/A</v>
      </c>
      <c r="CB74" t="e">
        <f>VLOOKUP($BU74,[5]Fluo_bereinigt!$C:$S,8,FALSE)</f>
        <v>#N/A</v>
      </c>
      <c r="CC74" t="e">
        <f>VLOOKUP($BU74,[5]Fluo_bereinigt!$C:$S,9,FALSE)</f>
        <v>#N/A</v>
      </c>
      <c r="CD74" t="e">
        <f>VLOOKUP($BU74,[5]Fluo_bereinigt!$C:$S,10,FALSE)</f>
        <v>#N/A</v>
      </c>
      <c r="CE74" t="e">
        <f>VLOOKUP($BU74,[5]Fluo_bereinigt!$C:$S,11,FALSE)</f>
        <v>#N/A</v>
      </c>
      <c r="CF74" t="e">
        <f>VLOOKUP($BU74,[5]Fluo_bereinigt!$C:$S,12,FALSE)</f>
        <v>#N/A</v>
      </c>
      <c r="CG74" t="e">
        <f>VLOOKUP($BU74,[5]Fluo_bereinigt!$C:$S,13,FALSE)</f>
        <v>#N/A</v>
      </c>
      <c r="CH74" t="e">
        <f>VLOOKUP($BU74,[5]Fluo_bereinigt!$C:$S,14,FALSE)</f>
        <v>#N/A</v>
      </c>
      <c r="CI74" t="e">
        <f>VLOOKUP($BU74,[5]Fluo_bereinigt!$C:$S,15,FALSE)</f>
        <v>#N/A</v>
      </c>
      <c r="CJ74" t="e">
        <f>VLOOKUP($BU74,[5]Fluo_bereinigt!$C:$S,16,FALSE)</f>
        <v>#N/A</v>
      </c>
      <c r="CK74" t="e">
        <f>VLOOKUP($BU74,[5]Fluo_bereinigt!$C:$S,17,FALSE)</f>
        <v>#N/A</v>
      </c>
      <c r="CL74" s="28" t="s">
        <v>208</v>
      </c>
      <c r="CM74">
        <f>VLOOKUP(CL74, [2]Tabelle1!$E:$M, 2, FALSE)</f>
        <v>5.1142214857617503E-2</v>
      </c>
      <c r="CN74">
        <f>VLOOKUP(CL74, [2]Tabelle1!$E:$M, 3, FALSE)</f>
        <v>7.6341395108790899E-2</v>
      </c>
      <c r="CO74">
        <f>VLOOKUP(CL74, [2]Tabelle1!$E:$M, 4, FALSE)</f>
        <v>1.2628076686365799E-2</v>
      </c>
      <c r="CP74">
        <f>VLOOKUP(CL74, [2]Tabelle1!$E:$M, 5, FALSE)</f>
        <v>2.4235517640805601E-2</v>
      </c>
      <c r="CQ74">
        <f>VLOOKUP(CL74, [2]Tabelle1!$E:$M, 6, FALSE)</f>
        <v>0.34196557023218099</v>
      </c>
      <c r="CR74" s="63">
        <f>VLOOKUP(CL74, [2]Tabelle1!$E:$O, 7, FALSE)</f>
        <v>0.10100913394002353</v>
      </c>
      <c r="CS74" s="63">
        <f>VLOOKUP(CL74, [2]Tabelle1!$E:$O, 8, FALSE)</f>
        <v>0.15077912102908381</v>
      </c>
      <c r="CT74" s="63">
        <f>VLOOKUP(CL74, [2]Tabelle1!$E:$O, 9, FALSE)</f>
        <v>2.4941256317686084E-2</v>
      </c>
      <c r="CU74" s="63">
        <f>VLOOKUP(CL74, [2]Tabelle1!$E:$O, 10, FALSE)</f>
        <v>4.7866692013658681E-2</v>
      </c>
      <c r="CV74" s="63">
        <f>VLOOKUP(CL74, [2]Tabelle1!$E:$O, 11, FALSE)</f>
        <v>0.67540379669954798</v>
      </c>
      <c r="CW74" s="19"/>
      <c r="CX74"/>
      <c r="CY74"/>
      <c r="CZ74"/>
      <c r="DA74"/>
      <c r="DB74"/>
      <c r="DC74" s="149"/>
      <c r="DD74" s="149"/>
      <c r="DE74" s="149"/>
      <c r="DF74" s="149"/>
      <c r="DG74" s="149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</row>
    <row r="75" spans="1:128" s="17" customFormat="1" x14ac:dyDescent="0.35">
      <c r="A75" s="33" t="s">
        <v>161</v>
      </c>
      <c r="B75" s="1">
        <v>6</v>
      </c>
      <c r="C75" t="str">
        <f t="shared" si="12"/>
        <v>F6_ICE_6_DOC_A_Sem</v>
      </c>
      <c r="D75">
        <v>0</v>
      </c>
      <c r="E75"/>
      <c r="F75" s="1" t="str">
        <f t="shared" si="13"/>
        <v/>
      </c>
      <c r="G75"/>
      <c r="H75"/>
      <c r="I75"/>
      <c r="J75"/>
      <c r="K75" s="33">
        <f>VLOOKUP(C75,[2]TOC_240828_Sophi!$C:$I,7,FALSE)</f>
        <v>0.42949999999999999</v>
      </c>
      <c r="L75">
        <f t="shared" si="8"/>
        <v>1.2797499999999999</v>
      </c>
      <c r="M75" s="42" t="str">
        <f t="shared" si="10"/>
        <v>F6_ICE_6_BDOC_A_Sem</v>
      </c>
      <c r="N75" s="33" t="e">
        <f>VLOOKUP(M75,[2]TOC_240828_Sophi!$C:$I,7,FALSE)</f>
        <v>#N/A</v>
      </c>
      <c r="O75"/>
      <c r="P75"/>
      <c r="Q75"/>
      <c r="R75" s="182">
        <f>VLOOKUP(C75,[2]TOC_240828_Sophi!$C:$N,12,FALSE)</f>
        <v>45547</v>
      </c>
      <c r="S75"/>
      <c r="T75"/>
      <c r="U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 s="28" t="s">
        <v>209</v>
      </c>
      <c r="BE75">
        <f>VLOOKUP(BD75,[5]Fluo_bereinigt!$C:$S,2,FALSE)</f>
        <v>0</v>
      </c>
      <c r="BF75">
        <f>VLOOKUP($BD75,[5]Fluo_bereinigt!$C:$S,3,FALSE)</f>
        <v>1.6186964280876699E-2</v>
      </c>
      <c r="BG75">
        <f>VLOOKUP($BD75,[5]Fluo_bereinigt!$C:$S,4,FALSE)</f>
        <v>0.12906190842255699</v>
      </c>
      <c r="BH75">
        <f>VLOOKUP($BD75,[5]Fluo_bereinigt!$C:$S,5,FALSE)</f>
        <v>0</v>
      </c>
      <c r="BI75">
        <f>VLOOKUP($BD75,[5]Fluo_bereinigt!$C:$S,6,FALSE)</f>
        <v>5.94600910884324E-2</v>
      </c>
      <c r="BJ75">
        <f>VLOOKUP($BD75,[5]Fluo_bereinigt!$C:$S,7,FALSE)</f>
        <v>3.7236358141114999E-3</v>
      </c>
      <c r="BK75">
        <f>VLOOKUP($BD75,[5]Fluo_bereinigt!$C:$S,8,FALSE)</f>
        <v>0</v>
      </c>
      <c r="BL75">
        <f>VLOOKUP($BD75,[5]Fluo_bereinigt!$C:$S,9,FALSE)</f>
        <v>0</v>
      </c>
      <c r="BM75">
        <f>VLOOKUP($BD75,[5]Fluo_bereinigt!$C:$S,10,FALSE)</f>
        <v>8.7816209570425308</v>
      </c>
      <c r="BN75">
        <f>VLOOKUP($BD75,[5]Fluo_bereinigt!$C:$S,11,FALSE)</f>
        <v>4.9593297026724104</v>
      </c>
      <c r="BO75">
        <f>VLOOKUP($BD75,[5]Fluo_bereinigt!$C:$S,12,FALSE)</f>
        <v>4.3228556206712803</v>
      </c>
      <c r="BP75">
        <f>VLOOKUP($BD75,[5]Fluo_bereinigt!$C:$S,13,FALSE)</f>
        <v>-6.2966101694915304</v>
      </c>
      <c r="BQ75">
        <f>VLOOKUP($BD75,[5]Fluo_bereinigt!$C:$S,14,FALSE)</f>
        <v>1.4989754484726701E-2</v>
      </c>
      <c r="BR75">
        <f>VLOOKUP($BD75,[5]Fluo_bereinigt!$C:$S,15,FALSE)</f>
        <v>1.0951606498559301E-2</v>
      </c>
      <c r="BS75">
        <f>VLOOKUP($BD75,[5]Fluo_bereinigt!$C:$S,16,FALSE)</f>
        <v>1.43179687684814E-2</v>
      </c>
      <c r="BT75">
        <f>VLOOKUP($BD75,[5]Fluo_bereinigt!$C:$S,17,FALSE)</f>
        <v>1.3687265413251</v>
      </c>
      <c r="BU75" s="20" t="str">
        <f t="shared" si="11"/>
        <v>F6_ICE_6_BDOC_A_Sem</v>
      </c>
      <c r="BV75" t="e">
        <f>VLOOKUP(BU75,[5]Fluo_bereinigt!$C:$S,2,FALSE)</f>
        <v>#N/A</v>
      </c>
      <c r="BW75" t="e">
        <f>VLOOKUP($BU75,[5]Fluo_bereinigt!$C:$S,3,FALSE)</f>
        <v>#N/A</v>
      </c>
      <c r="BX75" t="e">
        <f>VLOOKUP($BU75,[5]Fluo_bereinigt!$C:$S,4,FALSE)</f>
        <v>#N/A</v>
      </c>
      <c r="BY75" t="e">
        <f>VLOOKUP($BU75,[5]Fluo_bereinigt!$C:$S,5,FALSE)</f>
        <v>#N/A</v>
      </c>
      <c r="BZ75" t="e">
        <f>VLOOKUP($BU75,[5]Fluo_bereinigt!$C:$S,6,FALSE)</f>
        <v>#N/A</v>
      </c>
      <c r="CA75" t="e">
        <f>VLOOKUP($BU75,[5]Fluo_bereinigt!$C:$S,7,FALSE)</f>
        <v>#N/A</v>
      </c>
      <c r="CB75" t="e">
        <f>VLOOKUP($BU75,[5]Fluo_bereinigt!$C:$S,8,FALSE)</f>
        <v>#N/A</v>
      </c>
      <c r="CC75" t="e">
        <f>VLOOKUP($BU75,[5]Fluo_bereinigt!$C:$S,9,FALSE)</f>
        <v>#N/A</v>
      </c>
      <c r="CD75" t="e">
        <f>VLOOKUP($BU75,[5]Fluo_bereinigt!$C:$S,10,FALSE)</f>
        <v>#N/A</v>
      </c>
      <c r="CE75" t="e">
        <f>VLOOKUP($BU75,[5]Fluo_bereinigt!$C:$S,11,FALSE)</f>
        <v>#N/A</v>
      </c>
      <c r="CF75" t="e">
        <f>VLOOKUP($BU75,[5]Fluo_bereinigt!$C:$S,12,FALSE)</f>
        <v>#N/A</v>
      </c>
      <c r="CG75" t="e">
        <f>VLOOKUP($BU75,[5]Fluo_bereinigt!$C:$S,13,FALSE)</f>
        <v>#N/A</v>
      </c>
      <c r="CH75" t="e">
        <f>VLOOKUP($BU75,[5]Fluo_bereinigt!$C:$S,14,FALSE)</f>
        <v>#N/A</v>
      </c>
      <c r="CI75" t="e">
        <f>VLOOKUP($BU75,[5]Fluo_bereinigt!$C:$S,15,FALSE)</f>
        <v>#N/A</v>
      </c>
      <c r="CJ75" t="e">
        <f>VLOOKUP($BU75,[5]Fluo_bereinigt!$C:$S,16,FALSE)</f>
        <v>#N/A</v>
      </c>
      <c r="CK75" t="e">
        <f>VLOOKUP($BU75,[5]Fluo_bereinigt!$C:$S,17,FALSE)</f>
        <v>#N/A</v>
      </c>
      <c r="CL75" s="28" t="s">
        <v>209</v>
      </c>
      <c r="CM75">
        <f>VLOOKUP(CL75, [2]Tabelle1!$E:$M, 2, FALSE)</f>
        <v>0</v>
      </c>
      <c r="CN75">
        <f>VLOOKUP(CL75, [2]Tabelle1!$E:$M, 3, FALSE)</f>
        <v>4.7222931502366602E-2</v>
      </c>
      <c r="CO75">
        <f>VLOOKUP(CL75, [2]Tabelle1!$E:$M, 4, FALSE)</f>
        <v>4.6529911409715604E-22</v>
      </c>
      <c r="CP75">
        <f>VLOOKUP(CL75, [2]Tabelle1!$E:$M, 5, FALSE)</f>
        <v>6.2129918993463302E-3</v>
      </c>
      <c r="CQ75">
        <f>VLOOKUP(CL75, [2]Tabelle1!$E:$M, 6, FALSE)</f>
        <v>0.245306026995086</v>
      </c>
      <c r="CR75" s="63">
        <f>VLOOKUP(CL75, [2]Tabelle1!$E:$O, 7, FALSE)</f>
        <v>0</v>
      </c>
      <c r="CS75" s="63">
        <f>VLOOKUP(CL75, [2]Tabelle1!$E:$O, 8, FALSE)</f>
        <v>0.15807264911956137</v>
      </c>
      <c r="CT75" s="63">
        <f>VLOOKUP(CL75, [2]Tabelle1!$E:$O, 9, FALSE)</f>
        <v>1.5575285408665587E-21</v>
      </c>
      <c r="CU75" s="63">
        <f>VLOOKUP(CL75, [2]Tabelle1!$E:$O, 10, FALSE)</f>
        <v>2.0797185969677275E-2</v>
      </c>
      <c r="CV75" s="63">
        <f>VLOOKUP(CL75, [2]Tabelle1!$E:$O, 11, FALSE)</f>
        <v>0.82113016491076141</v>
      </c>
      <c r="CW75" s="19"/>
      <c r="CX75"/>
      <c r="CY75"/>
      <c r="CZ75"/>
      <c r="DA75"/>
      <c r="DB75"/>
      <c r="DC75" s="149"/>
      <c r="DD75" s="149"/>
      <c r="DE75" s="149"/>
      <c r="DF75" s="149"/>
      <c r="DG75" s="149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</row>
    <row r="76" spans="1:128" s="17" customFormat="1" x14ac:dyDescent="0.35">
      <c r="A76" s="33" t="s">
        <v>161</v>
      </c>
      <c r="B76" s="1">
        <v>7</v>
      </c>
      <c r="C76" t="str">
        <f t="shared" si="12"/>
        <v>F6_ICE_7_DOC_A_Sem</v>
      </c>
      <c r="D76">
        <v>0</v>
      </c>
      <c r="E76"/>
      <c r="F76" s="1" t="str">
        <f t="shared" si="13"/>
        <v/>
      </c>
      <c r="G76"/>
      <c r="H76"/>
      <c r="I76"/>
      <c r="J76"/>
      <c r="K76" s="33">
        <f>VLOOKUP(C76,[2]TOC_240828_Sophi!$C:$I,7,FALSE)</f>
        <v>2.13</v>
      </c>
      <c r="L76">
        <f t="shared" si="8"/>
        <v>1.45045</v>
      </c>
      <c r="M76" s="42" t="str">
        <f t="shared" si="10"/>
        <v>F6_ICE_7_BDOC_A_Sem</v>
      </c>
      <c r="N76" s="33" t="e">
        <f>VLOOKUP(M76,[2]TOC_240828_Sophi!$C:$I,7,FALSE)</f>
        <v>#N/A</v>
      </c>
      <c r="O76"/>
      <c r="P76"/>
      <c r="Q76"/>
      <c r="R76" s="182">
        <f>VLOOKUP(C76,[2]TOC_240828_Sophi!$C:$N,12,FALSE)</f>
        <v>45547</v>
      </c>
      <c r="S76"/>
      <c r="T76"/>
      <c r="U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 s="28" t="s">
        <v>210</v>
      </c>
      <c r="BE76">
        <f>VLOOKUP(BD76,[5]Fluo_bereinigt!$C:$S,2,FALSE)</f>
        <v>8.1209199717572105</v>
      </c>
      <c r="BF76">
        <f>VLOOKUP($BD76,[5]Fluo_bereinigt!$C:$S,3,FALSE)</f>
        <v>0.107578884226776</v>
      </c>
      <c r="BG76">
        <f>VLOOKUP($BD76,[5]Fluo_bereinigt!$C:$S,4,FALSE)</f>
        <v>0.395726965332869</v>
      </c>
      <c r="BH76">
        <f>VLOOKUP($BD76,[5]Fluo_bereinigt!$C:$S,5,FALSE)</f>
        <v>1.7298852831785901E-2</v>
      </c>
      <c r="BI76">
        <f>VLOOKUP($BD76,[5]Fluo_bereinigt!$C:$S,6,FALSE)</f>
        <v>0.16793127196487501</v>
      </c>
      <c r="BJ76">
        <f>VLOOKUP($BD76,[5]Fluo_bereinigt!$C:$S,7,FALSE)</f>
        <v>5.42217918735588E-3</v>
      </c>
      <c r="BK76">
        <f>VLOOKUP($BD76,[5]Fluo_bereinigt!$C:$S,8,FALSE)</f>
        <v>0</v>
      </c>
      <c r="BL76">
        <f>VLOOKUP($BD76,[5]Fluo_bereinigt!$C:$S,9,FALSE)</f>
        <v>1.2280138668143199E-16</v>
      </c>
      <c r="BM76">
        <f>VLOOKUP($BD76,[5]Fluo_bereinigt!$C:$S,10,FALSE)</f>
        <v>5.7126039688090398</v>
      </c>
      <c r="BN76">
        <f>VLOOKUP($BD76,[5]Fluo_bereinigt!$C:$S,11,FALSE)</f>
        <v>3.1567345155856499</v>
      </c>
      <c r="BO76">
        <f>VLOOKUP($BD76,[5]Fluo_bereinigt!$C:$S,12,FALSE)</f>
        <v>4.5393258426966296</v>
      </c>
      <c r="BP76">
        <f>VLOOKUP($BD76,[5]Fluo_bereinigt!$C:$S,13,FALSE)</f>
        <v>-1.7121771217712201</v>
      </c>
      <c r="BQ76">
        <f>VLOOKUP($BD76,[5]Fluo_bereinigt!$C:$S,14,FALSE)</f>
        <v>1.63220791804797E-2</v>
      </c>
      <c r="BR76">
        <f>VLOOKUP($BD76,[5]Fluo_bereinigt!$C:$S,15,FALSE)</f>
        <v>1.1582607570501899E-2</v>
      </c>
      <c r="BS76">
        <f>VLOOKUP($BD76,[5]Fluo_bereinigt!$C:$S,16,FALSE)</f>
        <v>1.45555543315369E-2</v>
      </c>
      <c r="BT76">
        <f>VLOOKUP($BD76,[5]Fluo_bereinigt!$C:$S,17,FALSE)</f>
        <v>1.4091886547246999</v>
      </c>
      <c r="BU76" s="20" t="str">
        <f t="shared" si="11"/>
        <v>F6_ICE_7_BDOC_A_Sem</v>
      </c>
      <c r="BV76" t="e">
        <f>VLOOKUP(BU76,[5]Fluo_bereinigt!$C:$S,2,FALSE)</f>
        <v>#N/A</v>
      </c>
      <c r="BW76" t="e">
        <f>VLOOKUP($BU76,[5]Fluo_bereinigt!$C:$S,3,FALSE)</f>
        <v>#N/A</v>
      </c>
      <c r="BX76" t="e">
        <f>VLOOKUP($BU76,[5]Fluo_bereinigt!$C:$S,4,FALSE)</f>
        <v>#N/A</v>
      </c>
      <c r="BY76" t="e">
        <f>VLOOKUP($BU76,[5]Fluo_bereinigt!$C:$S,5,FALSE)</f>
        <v>#N/A</v>
      </c>
      <c r="BZ76" t="e">
        <f>VLOOKUP($BU76,[5]Fluo_bereinigt!$C:$S,6,FALSE)</f>
        <v>#N/A</v>
      </c>
      <c r="CA76" t="e">
        <f>VLOOKUP($BU76,[5]Fluo_bereinigt!$C:$S,7,FALSE)</f>
        <v>#N/A</v>
      </c>
      <c r="CB76" t="e">
        <f>VLOOKUP($BU76,[5]Fluo_bereinigt!$C:$S,8,FALSE)</f>
        <v>#N/A</v>
      </c>
      <c r="CC76" t="e">
        <f>VLOOKUP($BU76,[5]Fluo_bereinigt!$C:$S,9,FALSE)</f>
        <v>#N/A</v>
      </c>
      <c r="CD76" t="e">
        <f>VLOOKUP($BU76,[5]Fluo_bereinigt!$C:$S,10,FALSE)</f>
        <v>#N/A</v>
      </c>
      <c r="CE76" t="e">
        <f>VLOOKUP($BU76,[5]Fluo_bereinigt!$C:$S,11,FALSE)</f>
        <v>#N/A</v>
      </c>
      <c r="CF76" t="e">
        <f>VLOOKUP($BU76,[5]Fluo_bereinigt!$C:$S,12,FALSE)</f>
        <v>#N/A</v>
      </c>
      <c r="CG76" t="e">
        <f>VLOOKUP($BU76,[5]Fluo_bereinigt!$C:$S,13,FALSE)</f>
        <v>#N/A</v>
      </c>
      <c r="CH76" t="e">
        <f>VLOOKUP($BU76,[5]Fluo_bereinigt!$C:$S,14,FALSE)</f>
        <v>#N/A</v>
      </c>
      <c r="CI76" t="e">
        <f>VLOOKUP($BU76,[5]Fluo_bereinigt!$C:$S,15,FALSE)</f>
        <v>#N/A</v>
      </c>
      <c r="CJ76" t="e">
        <f>VLOOKUP($BU76,[5]Fluo_bereinigt!$C:$S,16,FALSE)</f>
        <v>#N/A</v>
      </c>
      <c r="CK76" t="e">
        <f>VLOOKUP($BU76,[5]Fluo_bereinigt!$C:$S,17,FALSE)</f>
        <v>#N/A</v>
      </c>
      <c r="CL76" s="28" t="s">
        <v>210</v>
      </c>
      <c r="CM76">
        <f>VLOOKUP(CL76, [2]Tabelle1!$E:$M, 2, FALSE)</f>
        <v>0</v>
      </c>
      <c r="CN76">
        <f>VLOOKUP(CL76, [2]Tabelle1!$E:$M, 3, FALSE)</f>
        <v>4.8951577597543899E-2</v>
      </c>
      <c r="CO76">
        <f>VLOOKUP(CL76, [2]Tabelle1!$E:$M, 4, FALSE)</f>
        <v>2.7102326749831301E-3</v>
      </c>
      <c r="CP76">
        <f>VLOOKUP(CL76, [2]Tabelle1!$E:$M, 5, FALSE)</f>
        <v>1.31078435086988E-3</v>
      </c>
      <c r="CQ76">
        <f>VLOOKUP(CL76, [2]Tabelle1!$E:$M, 6, FALSE)</f>
        <v>0.74690772176544995</v>
      </c>
      <c r="CR76" s="63">
        <f>VLOOKUP(CL76, [2]Tabelle1!$E:$O, 7, FALSE)</f>
        <v>0</v>
      </c>
      <c r="CS76" s="63">
        <f>VLOOKUP(CL76, [2]Tabelle1!$E:$O, 8, FALSE)</f>
        <v>6.1198627587864041E-2</v>
      </c>
      <c r="CT76" s="63">
        <f>VLOOKUP(CL76, [2]Tabelle1!$E:$O, 9, FALSE)</f>
        <v>3.3882977483666457E-3</v>
      </c>
      <c r="CU76" s="63">
        <f>VLOOKUP(CL76, [2]Tabelle1!$E:$O, 10, FALSE)</f>
        <v>1.6387255993341218E-3</v>
      </c>
      <c r="CV76" s="63">
        <f>VLOOKUP(CL76, [2]Tabelle1!$E:$O, 11, FALSE)</f>
        <v>0.93377434906443524</v>
      </c>
      <c r="CW76" s="19"/>
      <c r="CX76"/>
      <c r="CY76"/>
      <c r="CZ76"/>
      <c r="DA76"/>
      <c r="DB76"/>
      <c r="DC76" s="149"/>
      <c r="DD76" s="149"/>
      <c r="DE76" s="149"/>
      <c r="DF76" s="149"/>
      <c r="DG76" s="149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 spans="1:128" s="17" customFormat="1" x14ac:dyDescent="0.35">
      <c r="A77" s="33" t="s">
        <v>161</v>
      </c>
      <c r="B77" s="1">
        <v>7</v>
      </c>
      <c r="C77" t="str">
        <f t="shared" si="12"/>
        <v>F6_ICE_7_DOC_B_Sem</v>
      </c>
      <c r="D77">
        <v>0</v>
      </c>
      <c r="E77"/>
      <c r="F77" s="1" t="str">
        <f t="shared" si="13"/>
        <v/>
      </c>
      <c r="G77"/>
      <c r="H77"/>
      <c r="I77"/>
      <c r="J77"/>
      <c r="K77" s="33">
        <f>VLOOKUP(C77,[2]TOC_240828_Sophi!$C:$I,7,FALSE)</f>
        <v>0.77090000000000003</v>
      </c>
      <c r="L77"/>
      <c r="M77" s="42" t="str">
        <f t="shared" si="10"/>
        <v>F6_ICE_7_BDOC_B_Sem</v>
      </c>
      <c r="N77" s="33" t="e">
        <f>VLOOKUP(M77,[2]TOC_240828_Sophi!$C:$I,7,FALSE)</f>
        <v>#N/A</v>
      </c>
      <c r="O77"/>
      <c r="P77"/>
      <c r="Q77"/>
      <c r="R77" s="182">
        <f>VLOOKUP(C77,[2]TOC_240828_Sophi!$C:$N,12,FALSE)</f>
        <v>45547</v>
      </c>
      <c r="S77"/>
      <c r="T77"/>
      <c r="U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 s="28" t="s">
        <v>211</v>
      </c>
      <c r="BE77">
        <f>VLOOKUP(BD77,[5]Fluo_bereinigt!$C:$S,2,FALSE)</f>
        <v>30.649848419697602</v>
      </c>
      <c r="BF77">
        <f>VLOOKUP($BD77,[5]Fluo_bereinigt!$C:$S,3,FALSE)</f>
        <v>0.193370747440895</v>
      </c>
      <c r="BG77">
        <f>VLOOKUP($BD77,[5]Fluo_bereinigt!$C:$S,4,FALSE)</f>
        <v>0.53987472167293005</v>
      </c>
      <c r="BH77">
        <f>VLOOKUP($BD77,[5]Fluo_bereinigt!$C:$S,5,FALSE)</f>
        <v>4.52716063549587E-2</v>
      </c>
      <c r="BI77">
        <f>VLOOKUP($BD77,[5]Fluo_bereinigt!$C:$S,6,FALSE)</f>
        <v>0.20104948706688</v>
      </c>
      <c r="BJ77">
        <f>VLOOKUP($BD77,[5]Fluo_bereinigt!$C:$S,7,FALSE)</f>
        <v>3.6412359629034402E-3</v>
      </c>
      <c r="BK77">
        <f>VLOOKUP($BD77,[5]Fluo_bereinigt!$C:$S,8,FALSE)</f>
        <v>0</v>
      </c>
      <c r="BL77">
        <f>VLOOKUP($BD77,[5]Fluo_bereinigt!$C:$S,9,FALSE)</f>
        <v>0</v>
      </c>
      <c r="BM77">
        <f>VLOOKUP($BD77,[5]Fluo_bereinigt!$C:$S,10,FALSE)</f>
        <v>7.8386575380068697</v>
      </c>
      <c r="BN77">
        <f>VLOOKUP($BD77,[5]Fluo_bereinigt!$C:$S,11,FALSE)</f>
        <v>4.4538574513056304</v>
      </c>
      <c r="BO77">
        <f>VLOOKUP($BD77,[5]Fluo_bereinigt!$C:$S,12,FALSE)</f>
        <v>4.2052631578947404</v>
      </c>
      <c r="BP77">
        <f>VLOOKUP($BD77,[5]Fluo_bereinigt!$C:$S,13,FALSE)</f>
        <v>-3.7833333333333301</v>
      </c>
      <c r="BQ77">
        <f>VLOOKUP($BD77,[5]Fluo_bereinigt!$C:$S,14,FALSE)</f>
        <v>1.5168340003963301E-2</v>
      </c>
      <c r="BR77">
        <f>VLOOKUP($BD77,[5]Fluo_bereinigt!$C:$S,15,FALSE)</f>
        <v>1.07620757628218E-2</v>
      </c>
      <c r="BS77">
        <f>VLOOKUP($BD77,[5]Fluo_bereinigt!$C:$S,16,FALSE)</f>
        <v>1.3755164096883E-2</v>
      </c>
      <c r="BT77">
        <f>VLOOKUP($BD77,[5]Fluo_bereinigt!$C:$S,17,FALSE)</f>
        <v>1.4094251274798899</v>
      </c>
      <c r="BU77" s="20" t="str">
        <f t="shared" si="11"/>
        <v>F6_ICE_7_BDOC_B_Sem</v>
      </c>
      <c r="BV77" t="e">
        <f>VLOOKUP(BU77,[5]Fluo_bereinigt!$C:$S,2,FALSE)</f>
        <v>#N/A</v>
      </c>
      <c r="BW77" t="e">
        <f>VLOOKUP($BU77,[5]Fluo_bereinigt!$C:$S,3,FALSE)</f>
        <v>#N/A</v>
      </c>
      <c r="BX77" t="e">
        <f>VLOOKUP($BU77,[5]Fluo_bereinigt!$C:$S,4,FALSE)</f>
        <v>#N/A</v>
      </c>
      <c r="BY77" t="e">
        <f>VLOOKUP($BU77,[5]Fluo_bereinigt!$C:$S,5,FALSE)</f>
        <v>#N/A</v>
      </c>
      <c r="BZ77" t="e">
        <f>VLOOKUP($BU77,[5]Fluo_bereinigt!$C:$S,6,FALSE)</f>
        <v>#N/A</v>
      </c>
      <c r="CA77" t="e">
        <f>VLOOKUP($BU77,[5]Fluo_bereinigt!$C:$S,7,FALSE)</f>
        <v>#N/A</v>
      </c>
      <c r="CB77" t="e">
        <f>VLOOKUP($BU77,[5]Fluo_bereinigt!$C:$S,8,FALSE)</f>
        <v>#N/A</v>
      </c>
      <c r="CC77" t="e">
        <f>VLOOKUP($BU77,[5]Fluo_bereinigt!$C:$S,9,FALSE)</f>
        <v>#N/A</v>
      </c>
      <c r="CD77" t="e">
        <f>VLOOKUP($BU77,[5]Fluo_bereinigt!$C:$S,10,FALSE)</f>
        <v>#N/A</v>
      </c>
      <c r="CE77" t="e">
        <f>VLOOKUP($BU77,[5]Fluo_bereinigt!$C:$S,11,FALSE)</f>
        <v>#N/A</v>
      </c>
      <c r="CF77" t="e">
        <f>VLOOKUP($BU77,[5]Fluo_bereinigt!$C:$S,12,FALSE)</f>
        <v>#N/A</v>
      </c>
      <c r="CG77" t="e">
        <f>VLOOKUP($BU77,[5]Fluo_bereinigt!$C:$S,13,FALSE)</f>
        <v>#N/A</v>
      </c>
      <c r="CH77" t="e">
        <f>VLOOKUP($BU77,[5]Fluo_bereinigt!$C:$S,14,FALSE)</f>
        <v>#N/A</v>
      </c>
      <c r="CI77" t="e">
        <f>VLOOKUP($BU77,[5]Fluo_bereinigt!$C:$S,15,FALSE)</f>
        <v>#N/A</v>
      </c>
      <c r="CJ77" t="e">
        <f>VLOOKUP($BU77,[5]Fluo_bereinigt!$C:$S,16,FALSE)</f>
        <v>#N/A</v>
      </c>
      <c r="CK77" t="e">
        <f>VLOOKUP($BU77,[5]Fluo_bereinigt!$C:$S,17,FALSE)</f>
        <v>#N/A</v>
      </c>
      <c r="CL77" s="28" t="s">
        <v>211</v>
      </c>
      <c r="CM77">
        <f>VLOOKUP(CL77, [2]Tabelle1!$E:$M, 2, FALSE)</f>
        <v>0</v>
      </c>
      <c r="CN77">
        <f>VLOOKUP(CL77, [2]Tabelle1!$E:$M, 3, FALSE)</f>
        <v>3.6695944105067602E-2</v>
      </c>
      <c r="CO77">
        <f>VLOOKUP(CL77, [2]Tabelle1!$E:$M, 4, FALSE)</f>
        <v>1.62352840921813E-2</v>
      </c>
      <c r="CP77">
        <f>VLOOKUP(CL77, [2]Tabelle1!$E:$M, 5, FALSE)</f>
        <v>7.7902897792927702E-4</v>
      </c>
      <c r="CQ77">
        <f>VLOOKUP(CL77, [2]Tabelle1!$E:$M, 6, FALSE)</f>
        <v>1.0201762865981501</v>
      </c>
      <c r="CR77" s="63">
        <f>VLOOKUP(CL77, [2]Tabelle1!$E:$O, 7, FALSE)</f>
        <v>0</v>
      </c>
      <c r="CS77" s="63">
        <f>VLOOKUP(CL77, [2]Tabelle1!$E:$O, 8, FALSE)</f>
        <v>3.4171155526475462E-2</v>
      </c>
      <c r="CT77" s="63">
        <f>VLOOKUP(CL77, [2]Tabelle1!$E:$O, 9, FALSE)</f>
        <v>1.5118248930781071E-2</v>
      </c>
      <c r="CU77" s="63">
        <f>VLOOKUP(CL77, [2]Tabelle1!$E:$O, 10, FALSE)</f>
        <v>7.2542949946275835E-4</v>
      </c>
      <c r="CV77" s="63">
        <f>VLOOKUP(CL77, [2]Tabelle1!$E:$O, 11, FALSE)</f>
        <v>0.94998516604328065</v>
      </c>
      <c r="CW77" s="19"/>
      <c r="CX77"/>
      <c r="CY77"/>
      <c r="CZ77"/>
      <c r="DA77"/>
      <c r="DB77"/>
      <c r="DC77" s="149"/>
      <c r="DD77" s="149"/>
      <c r="DE77" s="149"/>
      <c r="DF77" s="149"/>
      <c r="DG77" s="149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</row>
    <row r="78" spans="1:128" s="17" customFormat="1" x14ac:dyDescent="0.35">
      <c r="A78" s="33" t="s">
        <v>161</v>
      </c>
      <c r="B78" s="1">
        <v>8</v>
      </c>
      <c r="C78" t="str">
        <f t="shared" si="12"/>
        <v>F6_ICE_8_DOC_A_Sem</v>
      </c>
      <c r="D78">
        <v>0</v>
      </c>
      <c r="E78"/>
      <c r="F78" s="1" t="str">
        <f t="shared" si="13"/>
        <v/>
      </c>
      <c r="G78"/>
      <c r="H78"/>
      <c r="I78"/>
      <c r="J78"/>
      <c r="K78" s="33">
        <f>VLOOKUP(C78,[2]TOC_240828_Sophi!$C:$I,7,FALSE)</f>
        <v>0.30890000000000001</v>
      </c>
      <c r="L78">
        <f t="shared" si="8"/>
        <v>0.26105</v>
      </c>
      <c r="M78" s="42" t="str">
        <f t="shared" si="10"/>
        <v>F6_ICE_8_BDOC_A_Sem</v>
      </c>
      <c r="N78" s="33" t="e">
        <f>VLOOKUP(M78,[2]TOC_240828_Sophi!$C:$I,7,FALSE)</f>
        <v>#N/A</v>
      </c>
      <c r="O78"/>
      <c r="P78"/>
      <c r="Q78"/>
      <c r="R78" s="182">
        <f>VLOOKUP(C78,[2]TOC_240828_Sophi!$C:$N,12,FALSE)</f>
        <v>45547</v>
      </c>
      <c r="S78"/>
      <c r="T78"/>
      <c r="U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s="28" t="s">
        <v>212</v>
      </c>
      <c r="BE78">
        <f>VLOOKUP(BD78,[5]Fluo_bereinigt!$C:$S,2,FALSE)</f>
        <v>292.81948318354699</v>
      </c>
      <c r="BF78">
        <f>VLOOKUP($BD78,[5]Fluo_bereinigt!$C:$S,3,FALSE)</f>
        <v>3.8603506152696801E-3</v>
      </c>
      <c r="BG78">
        <f>VLOOKUP($BD78,[5]Fluo_bereinigt!$C:$S,4,FALSE)</f>
        <v>0.18906657978899899</v>
      </c>
      <c r="BH78">
        <f>VLOOKUP($BD78,[5]Fluo_bereinigt!$C:$S,5,FALSE)</f>
        <v>0</v>
      </c>
      <c r="BI78">
        <f>VLOOKUP($BD78,[5]Fluo_bereinigt!$C:$S,6,FALSE)</f>
        <v>0.12393246870598799</v>
      </c>
      <c r="BJ78">
        <f>VLOOKUP($BD78,[5]Fluo_bereinigt!$C:$S,7,FALSE)</f>
        <v>0</v>
      </c>
      <c r="BK78">
        <f>VLOOKUP($BD78,[5]Fluo_bereinigt!$C:$S,8,FALSE)</f>
        <v>0</v>
      </c>
      <c r="BL78">
        <f>VLOOKUP($BD78,[5]Fluo_bereinigt!$C:$S,9,FALSE)</f>
        <v>2.32905408691611E-17</v>
      </c>
      <c r="BM78">
        <f>VLOOKUP($BD78,[5]Fluo_bereinigt!$C:$S,10,FALSE)</f>
        <v>2.8299867261988698</v>
      </c>
      <c r="BN78">
        <f>VLOOKUP($BD78,[5]Fluo_bereinigt!$C:$S,11,FALSE)</f>
        <v>1.60961662691203</v>
      </c>
      <c r="BO78">
        <f>VLOOKUP($BD78,[5]Fluo_bereinigt!$C:$S,12,FALSE)</f>
        <v>4.7830882352941204</v>
      </c>
      <c r="BP78">
        <f>VLOOKUP($BD78,[5]Fluo_bereinigt!$C:$S,13,FALSE)</f>
        <v>-2.17441860465116</v>
      </c>
      <c r="BQ78">
        <f>VLOOKUP($BD78,[5]Fluo_bereinigt!$C:$S,14,FALSE)</f>
        <v>1.70691965605035E-2</v>
      </c>
      <c r="BR78">
        <f>VLOOKUP($BD78,[5]Fluo_bereinigt!$C:$S,15,FALSE)</f>
        <v>1.37936503632983E-2</v>
      </c>
      <c r="BS78">
        <f>VLOOKUP($BD78,[5]Fluo_bereinigt!$C:$S,16,FALSE)</f>
        <v>1.56264906147493E-2</v>
      </c>
      <c r="BT78">
        <f>VLOOKUP($BD78,[5]Fluo_bereinigt!$C:$S,17,FALSE)</f>
        <v>1.2374676833857401</v>
      </c>
      <c r="BU78" s="20" t="str">
        <f t="shared" si="11"/>
        <v>F6_ICE_8_BDOC_A_Sem</v>
      </c>
      <c r="BV78" t="e">
        <f>VLOOKUP(BU78,[5]Fluo_bereinigt!$C:$S,2,FALSE)</f>
        <v>#N/A</v>
      </c>
      <c r="BW78" t="e">
        <f>VLOOKUP($BU78,[5]Fluo_bereinigt!$C:$S,3,FALSE)</f>
        <v>#N/A</v>
      </c>
      <c r="BX78" t="e">
        <f>VLOOKUP($BU78,[5]Fluo_bereinigt!$C:$S,4,FALSE)</f>
        <v>#N/A</v>
      </c>
      <c r="BY78" t="e">
        <f>VLOOKUP($BU78,[5]Fluo_bereinigt!$C:$S,5,FALSE)</f>
        <v>#N/A</v>
      </c>
      <c r="BZ78" t="e">
        <f>VLOOKUP($BU78,[5]Fluo_bereinigt!$C:$S,6,FALSE)</f>
        <v>#N/A</v>
      </c>
      <c r="CA78" t="e">
        <f>VLOOKUP($BU78,[5]Fluo_bereinigt!$C:$S,7,FALSE)</f>
        <v>#N/A</v>
      </c>
      <c r="CB78" t="e">
        <f>VLOOKUP($BU78,[5]Fluo_bereinigt!$C:$S,8,FALSE)</f>
        <v>#N/A</v>
      </c>
      <c r="CC78" t="e">
        <f>VLOOKUP($BU78,[5]Fluo_bereinigt!$C:$S,9,FALSE)</f>
        <v>#N/A</v>
      </c>
      <c r="CD78" t="e">
        <f>VLOOKUP($BU78,[5]Fluo_bereinigt!$C:$S,10,FALSE)</f>
        <v>#N/A</v>
      </c>
      <c r="CE78" t="e">
        <f>VLOOKUP($BU78,[5]Fluo_bereinigt!$C:$S,11,FALSE)</f>
        <v>#N/A</v>
      </c>
      <c r="CF78" t="e">
        <f>VLOOKUP($BU78,[5]Fluo_bereinigt!$C:$S,12,FALSE)</f>
        <v>#N/A</v>
      </c>
      <c r="CG78" t="e">
        <f>VLOOKUP($BU78,[5]Fluo_bereinigt!$C:$S,13,FALSE)</f>
        <v>#N/A</v>
      </c>
      <c r="CH78" t="e">
        <f>VLOOKUP($BU78,[5]Fluo_bereinigt!$C:$S,14,FALSE)</f>
        <v>#N/A</v>
      </c>
      <c r="CI78" t="e">
        <f>VLOOKUP($BU78,[5]Fluo_bereinigt!$C:$S,15,FALSE)</f>
        <v>#N/A</v>
      </c>
      <c r="CJ78" t="e">
        <f>VLOOKUP($BU78,[5]Fluo_bereinigt!$C:$S,16,FALSE)</f>
        <v>#N/A</v>
      </c>
      <c r="CK78" t="e">
        <f>VLOOKUP($BU78,[5]Fluo_bereinigt!$C:$S,17,FALSE)</f>
        <v>#N/A</v>
      </c>
      <c r="CL78" s="28" t="s">
        <v>212</v>
      </c>
      <c r="CM78">
        <f>VLOOKUP(CL78, [2]Tabelle1!$E:$M, 2, FALSE)</f>
        <v>0</v>
      </c>
      <c r="CN78">
        <f>VLOOKUP(CL78, [2]Tabelle1!$E:$M, 3, FALSE)</f>
        <v>6.1171374833711302E-2</v>
      </c>
      <c r="CO78">
        <f>VLOOKUP(CL78, [2]Tabelle1!$E:$M, 4, FALSE)</f>
        <v>2.2744090734139599E-18</v>
      </c>
      <c r="CP78">
        <f>VLOOKUP(CL78, [2]Tabelle1!$E:$M, 5, FALSE)</f>
        <v>0</v>
      </c>
      <c r="CQ78">
        <f>VLOOKUP(CL78, [2]Tabelle1!$E:$M, 6, FALSE)</f>
        <v>0.47937521672107902</v>
      </c>
      <c r="CR78" s="63">
        <f>VLOOKUP(CL78, [2]Tabelle1!$E:$O, 7, FALSE)</f>
        <v>0</v>
      </c>
      <c r="CS78" s="63">
        <f>VLOOKUP(CL78, [2]Tabelle1!$E:$O, 8, FALSE)</f>
        <v>0.11316577662207108</v>
      </c>
      <c r="CT78" s="63">
        <f>VLOOKUP(CL78, [2]Tabelle1!$E:$O, 9, FALSE)</f>
        <v>4.2076096842494351E-18</v>
      </c>
      <c r="CU78" s="63">
        <f>VLOOKUP(CL78, [2]Tabelle1!$E:$O, 10, FALSE)</f>
        <v>0</v>
      </c>
      <c r="CV78" s="63">
        <f>VLOOKUP(CL78, [2]Tabelle1!$E:$O, 11, FALSE)</f>
        <v>0.88683422337792883</v>
      </c>
      <c r="CW78" s="19"/>
      <c r="CX78"/>
      <c r="CY78"/>
      <c r="CZ78"/>
      <c r="DA78"/>
      <c r="DB78"/>
      <c r="DC78" s="149"/>
      <c r="DD78" s="149"/>
      <c r="DE78" s="149"/>
      <c r="DF78" s="149"/>
      <c r="DG78" s="149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</row>
    <row r="79" spans="1:128" s="17" customFormat="1" x14ac:dyDescent="0.35">
      <c r="A79" s="33" t="s">
        <v>161</v>
      </c>
      <c r="B79" s="1">
        <v>8</v>
      </c>
      <c r="C79" t="str">
        <f t="shared" si="12"/>
        <v>F6_ICE_8_DOC_B_Sem</v>
      </c>
      <c r="D79">
        <v>0</v>
      </c>
      <c r="E79"/>
      <c r="F79" s="1" t="str">
        <f t="shared" si="13"/>
        <v/>
      </c>
      <c r="G79"/>
      <c r="H79"/>
      <c r="I79"/>
      <c r="J79"/>
      <c r="K79" s="33">
        <f>VLOOKUP(C79,[2]TOC_240828_Sophi!$C:$I,7,FALSE)</f>
        <v>0.2132</v>
      </c>
      <c r="L79"/>
      <c r="M79" s="42" t="str">
        <f t="shared" si="10"/>
        <v>F6_ICE_8_BDOC_B_Sem</v>
      </c>
      <c r="N79" s="33" t="e">
        <f>VLOOKUP(M79,[2]TOC_240828_Sophi!$C:$I,7,FALSE)</f>
        <v>#N/A</v>
      </c>
      <c r="O79"/>
      <c r="P79"/>
      <c r="Q79"/>
      <c r="R79" s="182">
        <f>VLOOKUP(C79,[2]TOC_240828_Sophi!$C:$N,12,FALSE)</f>
        <v>45547</v>
      </c>
      <c r="S79"/>
      <c r="T79"/>
      <c r="U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 s="28" t="s">
        <v>213</v>
      </c>
      <c r="BE79">
        <f>VLOOKUP(BD79,[5]Fluo_bereinigt!$C:$S,2,FALSE)</f>
        <v>572.76964610375603</v>
      </c>
      <c r="BF79">
        <f>VLOOKUP($BD79,[5]Fluo_bereinigt!$C:$S,3,FALSE)</f>
        <v>1.2053829883598201E-3</v>
      </c>
      <c r="BG79">
        <f>VLOOKUP($BD79,[5]Fluo_bereinigt!$C:$S,4,FALSE)</f>
        <v>0.20440851603694901</v>
      </c>
      <c r="BH79">
        <f>VLOOKUP($BD79,[5]Fluo_bereinigt!$C:$S,5,FALSE)</f>
        <v>0</v>
      </c>
      <c r="BI79">
        <f>VLOOKUP($BD79,[5]Fluo_bereinigt!$C:$S,6,FALSE)</f>
        <v>0.10982191819204</v>
      </c>
      <c r="BJ79">
        <f>VLOOKUP($BD79,[5]Fluo_bereinigt!$C:$S,7,FALSE)</f>
        <v>8.8817841970012504E-16</v>
      </c>
      <c r="BK79">
        <f>VLOOKUP($BD79,[5]Fluo_bereinigt!$C:$S,8,FALSE)</f>
        <v>0</v>
      </c>
      <c r="BL79">
        <f>VLOOKUP($BD79,[5]Fluo_bereinigt!$C:$S,9,FALSE)</f>
        <v>4.0929527885784801E-16</v>
      </c>
      <c r="BM79">
        <f>VLOOKUP($BD79,[5]Fluo_bereinigt!$C:$S,10,FALSE)</f>
        <v>2.92099366082673</v>
      </c>
      <c r="BN79">
        <f>VLOOKUP($BD79,[5]Fluo_bereinigt!$C:$S,11,FALSE)</f>
        <v>1.6545718596800101</v>
      </c>
      <c r="BO79">
        <f>VLOOKUP($BD79,[5]Fluo_bereinigt!$C:$S,12,FALSE)</f>
        <v>4.9834254143646399</v>
      </c>
      <c r="BP79">
        <f>VLOOKUP($BD79,[5]Fluo_bereinigt!$C:$S,13,FALSE)</f>
        <v>-0.48235294117647098</v>
      </c>
      <c r="BQ79">
        <f>VLOOKUP($BD79,[5]Fluo_bereinigt!$C:$S,14,FALSE)</f>
        <v>1.5386919261128E-2</v>
      </c>
      <c r="BR79">
        <f>VLOOKUP($BD79,[5]Fluo_bereinigt!$C:$S,15,FALSE)</f>
        <v>1.33932298859782E-2</v>
      </c>
      <c r="BS79">
        <f>VLOOKUP($BD79,[5]Fluo_bereinigt!$C:$S,16,FALSE)</f>
        <v>1.7827432691735302E-2</v>
      </c>
      <c r="BT79">
        <f>VLOOKUP($BD79,[5]Fluo_bereinigt!$C:$S,17,FALSE)</f>
        <v>1.14885799707187</v>
      </c>
      <c r="BU79" s="20" t="str">
        <f t="shared" si="11"/>
        <v>F6_ICE_8_BDOC_B_Sem</v>
      </c>
      <c r="BV79" t="e">
        <f>VLOOKUP(BU79,[5]Fluo_bereinigt!$C:$S,2,FALSE)</f>
        <v>#N/A</v>
      </c>
      <c r="BW79" t="e">
        <f>VLOOKUP($BU79,[5]Fluo_bereinigt!$C:$S,3,FALSE)</f>
        <v>#N/A</v>
      </c>
      <c r="BX79" t="e">
        <f>VLOOKUP($BU79,[5]Fluo_bereinigt!$C:$S,4,FALSE)</f>
        <v>#N/A</v>
      </c>
      <c r="BY79" t="e">
        <f>VLOOKUP($BU79,[5]Fluo_bereinigt!$C:$S,5,FALSE)</f>
        <v>#N/A</v>
      </c>
      <c r="BZ79" t="e">
        <f>VLOOKUP($BU79,[5]Fluo_bereinigt!$C:$S,6,FALSE)</f>
        <v>#N/A</v>
      </c>
      <c r="CA79" t="e">
        <f>VLOOKUP($BU79,[5]Fluo_bereinigt!$C:$S,7,FALSE)</f>
        <v>#N/A</v>
      </c>
      <c r="CB79" t="e">
        <f>VLOOKUP($BU79,[5]Fluo_bereinigt!$C:$S,8,FALSE)</f>
        <v>#N/A</v>
      </c>
      <c r="CC79" t="e">
        <f>VLOOKUP($BU79,[5]Fluo_bereinigt!$C:$S,9,FALSE)</f>
        <v>#N/A</v>
      </c>
      <c r="CD79" t="e">
        <f>VLOOKUP($BU79,[5]Fluo_bereinigt!$C:$S,10,FALSE)</f>
        <v>#N/A</v>
      </c>
      <c r="CE79" t="e">
        <f>VLOOKUP($BU79,[5]Fluo_bereinigt!$C:$S,11,FALSE)</f>
        <v>#N/A</v>
      </c>
      <c r="CF79" t="e">
        <f>VLOOKUP($BU79,[5]Fluo_bereinigt!$C:$S,12,FALSE)</f>
        <v>#N/A</v>
      </c>
      <c r="CG79" t="e">
        <f>VLOOKUP($BU79,[5]Fluo_bereinigt!$C:$S,13,FALSE)</f>
        <v>#N/A</v>
      </c>
      <c r="CH79" t="e">
        <f>VLOOKUP($BU79,[5]Fluo_bereinigt!$C:$S,14,FALSE)</f>
        <v>#N/A</v>
      </c>
      <c r="CI79" t="e">
        <f>VLOOKUP($BU79,[5]Fluo_bereinigt!$C:$S,15,FALSE)</f>
        <v>#N/A</v>
      </c>
      <c r="CJ79" t="e">
        <f>VLOOKUP($BU79,[5]Fluo_bereinigt!$C:$S,16,FALSE)</f>
        <v>#N/A</v>
      </c>
      <c r="CK79" t="e">
        <f>VLOOKUP($BU79,[5]Fluo_bereinigt!$C:$S,17,FALSE)</f>
        <v>#N/A</v>
      </c>
      <c r="CL79" s="28" t="s">
        <v>213</v>
      </c>
      <c r="CM79">
        <f>VLOOKUP(CL79, [2]Tabelle1!$E:$M, 2, FALSE)</f>
        <v>0</v>
      </c>
      <c r="CN79">
        <f>VLOOKUP(CL79, [2]Tabelle1!$E:$M, 3, FALSE)</f>
        <v>5.361720329558E-2</v>
      </c>
      <c r="CO79">
        <f>VLOOKUP(CL79, [2]Tabelle1!$E:$M, 4, FALSE)</f>
        <v>4.6357592356639102E-20</v>
      </c>
      <c r="CP79">
        <f>VLOOKUP(CL79, [2]Tabelle1!$E:$M, 5, FALSE)</f>
        <v>0</v>
      </c>
      <c r="CQ79">
        <f>VLOOKUP(CL79, [2]Tabelle1!$E:$M, 6, FALSE)</f>
        <v>0.47814088843601299</v>
      </c>
      <c r="CR79" s="63">
        <f>VLOOKUP(CL79, [2]Tabelle1!$E:$O, 7, FALSE)</f>
        <v>0</v>
      </c>
      <c r="CS79" s="63">
        <f>VLOOKUP(CL79, [2]Tabelle1!$E:$O, 8, FALSE)</f>
        <v>0.10083006564316374</v>
      </c>
      <c r="CT79" s="63">
        <f>VLOOKUP(CL79, [2]Tabelle1!$E:$O, 9, FALSE)</f>
        <v>8.7177972610971163E-20</v>
      </c>
      <c r="CU79" s="63">
        <f>VLOOKUP(CL79, [2]Tabelle1!$E:$O, 10, FALSE)</f>
        <v>0</v>
      </c>
      <c r="CV79" s="63">
        <f>VLOOKUP(CL79, [2]Tabelle1!$E:$O, 11, FALSE)</f>
        <v>0.89916993435683634</v>
      </c>
      <c r="CW79" s="19"/>
      <c r="CX79"/>
      <c r="CY79"/>
      <c r="CZ79"/>
      <c r="DA79"/>
      <c r="DB79"/>
      <c r="DC79" s="149"/>
      <c r="DD79" s="149"/>
      <c r="DE79" s="149"/>
      <c r="DF79" s="149"/>
      <c r="DG79" s="14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</row>
    <row r="80" spans="1:128" s="17" customFormat="1" x14ac:dyDescent="0.35">
      <c r="A80" s="33" t="s">
        <v>161</v>
      </c>
      <c r="B80" s="1">
        <v>2</v>
      </c>
      <c r="C80" t="str">
        <f t="shared" si="12"/>
        <v>F6_R1_SUP_2_DOC_A</v>
      </c>
      <c r="D80">
        <v>0</v>
      </c>
      <c r="E80"/>
      <c r="F80" s="1" t="str">
        <f t="shared" si="13"/>
        <v>A</v>
      </c>
      <c r="G80"/>
      <c r="H80"/>
      <c r="I80"/>
      <c r="J80"/>
      <c r="K80" s="33" t="e">
        <f>VLOOKUP(C80,[2]TOC_240828_Sophi!$C:$I,7,FALSE)</f>
        <v>#N/A</v>
      </c>
      <c r="L80" t="e">
        <f t="shared" si="8"/>
        <v>#N/A</v>
      </c>
      <c r="M80" s="42" t="str">
        <f t="shared" si="10"/>
        <v>F6_R1_SUP_2_BDOC_A</v>
      </c>
      <c r="N80" s="33" t="e">
        <f>VLOOKUP(M80,[2]TOC_240828_Sophi!$C:$I,7,FALSE)</f>
        <v>#N/A</v>
      </c>
      <c r="O80"/>
      <c r="P80"/>
      <c r="Q80"/>
      <c r="R80" s="182" t="e">
        <f>VLOOKUP(C80,[2]TOC_240828_Sophi!$C:$N,12,FALSE)</f>
        <v>#N/A</v>
      </c>
      <c r="S80"/>
      <c r="T80"/>
      <c r="U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 s="28" t="s">
        <v>394</v>
      </c>
      <c r="BE80" t="e">
        <f>VLOOKUP(BD80,[5]Fluo_bereinigt!$C:$S,2,FALSE)</f>
        <v>#N/A</v>
      </c>
      <c r="BF80" t="e">
        <f>VLOOKUP($BD80,[5]Fluo_bereinigt!$C:$S,3,FALSE)</f>
        <v>#N/A</v>
      </c>
      <c r="BG80" t="e">
        <f>VLOOKUP($BD80,[5]Fluo_bereinigt!$C:$S,4,FALSE)</f>
        <v>#N/A</v>
      </c>
      <c r="BH80" t="e">
        <f>VLOOKUP($BD80,[5]Fluo_bereinigt!$C:$S,5,FALSE)</f>
        <v>#N/A</v>
      </c>
      <c r="BI80" t="e">
        <f>VLOOKUP($BD80,[5]Fluo_bereinigt!$C:$S,6,FALSE)</f>
        <v>#N/A</v>
      </c>
      <c r="BJ80" t="e">
        <f>VLOOKUP($BD80,[5]Fluo_bereinigt!$C:$S,7,FALSE)</f>
        <v>#N/A</v>
      </c>
      <c r="BK80" t="e">
        <f>VLOOKUP($BD80,[5]Fluo_bereinigt!$C:$S,8,FALSE)</f>
        <v>#N/A</v>
      </c>
      <c r="BL80" t="e">
        <f>VLOOKUP($BD80,[5]Fluo_bereinigt!$C:$S,9,FALSE)</f>
        <v>#N/A</v>
      </c>
      <c r="BM80" t="e">
        <f>VLOOKUP($BD80,[5]Fluo_bereinigt!$C:$S,10,FALSE)</f>
        <v>#N/A</v>
      </c>
      <c r="BN80" t="e">
        <f>VLOOKUP($BD80,[5]Fluo_bereinigt!$C:$S,11,FALSE)</f>
        <v>#N/A</v>
      </c>
      <c r="BO80" t="e">
        <f>VLOOKUP($BD80,[5]Fluo_bereinigt!$C:$S,12,FALSE)</f>
        <v>#N/A</v>
      </c>
      <c r="BP80" t="e">
        <f>VLOOKUP($BD80,[5]Fluo_bereinigt!$C:$S,13,FALSE)</f>
        <v>#N/A</v>
      </c>
      <c r="BQ80" t="e">
        <f>VLOOKUP($BD80,[5]Fluo_bereinigt!$C:$S,14,FALSE)</f>
        <v>#N/A</v>
      </c>
      <c r="BR80" t="e">
        <f>VLOOKUP($BD80,[5]Fluo_bereinigt!$C:$S,15,FALSE)</f>
        <v>#N/A</v>
      </c>
      <c r="BS80" t="e">
        <f>VLOOKUP($BD80,[5]Fluo_bereinigt!$C:$S,16,FALSE)</f>
        <v>#N/A</v>
      </c>
      <c r="BT80" t="e">
        <f>VLOOKUP($BD80,[5]Fluo_bereinigt!$C:$S,17,FALSE)</f>
        <v>#N/A</v>
      </c>
      <c r="BU80" s="20" t="str">
        <f t="shared" si="11"/>
        <v>F6_R1_SUP_2_BDOC_A</v>
      </c>
      <c r="BV80" t="e">
        <f>VLOOKUP(BU80,[5]Fluo_bereinigt!$C:$S,2,FALSE)</f>
        <v>#N/A</v>
      </c>
      <c r="BW80" t="e">
        <f>VLOOKUP($BU80,[5]Fluo_bereinigt!$C:$S,3,FALSE)</f>
        <v>#N/A</v>
      </c>
      <c r="BX80" t="e">
        <f>VLOOKUP($BU80,[5]Fluo_bereinigt!$C:$S,4,FALSE)</f>
        <v>#N/A</v>
      </c>
      <c r="BY80" t="e">
        <f>VLOOKUP($BU80,[5]Fluo_bereinigt!$C:$S,5,FALSE)</f>
        <v>#N/A</v>
      </c>
      <c r="BZ80" t="e">
        <f>VLOOKUP($BU80,[5]Fluo_bereinigt!$C:$S,6,FALSE)</f>
        <v>#N/A</v>
      </c>
      <c r="CA80" t="e">
        <f>VLOOKUP($BU80,[5]Fluo_bereinigt!$C:$S,7,FALSE)</f>
        <v>#N/A</v>
      </c>
      <c r="CB80" t="e">
        <f>VLOOKUP($BU80,[5]Fluo_bereinigt!$C:$S,8,FALSE)</f>
        <v>#N/A</v>
      </c>
      <c r="CC80" t="e">
        <f>VLOOKUP($BU80,[5]Fluo_bereinigt!$C:$S,9,FALSE)</f>
        <v>#N/A</v>
      </c>
      <c r="CD80" t="e">
        <f>VLOOKUP($BU80,[5]Fluo_bereinigt!$C:$S,10,FALSE)</f>
        <v>#N/A</v>
      </c>
      <c r="CE80" t="e">
        <f>VLOOKUP($BU80,[5]Fluo_bereinigt!$C:$S,11,FALSE)</f>
        <v>#N/A</v>
      </c>
      <c r="CF80" t="e">
        <f>VLOOKUP($BU80,[5]Fluo_bereinigt!$C:$S,12,FALSE)</f>
        <v>#N/A</v>
      </c>
      <c r="CG80" t="e">
        <f>VLOOKUP($BU80,[5]Fluo_bereinigt!$C:$S,13,FALSE)</f>
        <v>#N/A</v>
      </c>
      <c r="CH80" t="e">
        <f>VLOOKUP($BU80,[5]Fluo_bereinigt!$C:$S,14,FALSE)</f>
        <v>#N/A</v>
      </c>
      <c r="CI80" t="e">
        <f>VLOOKUP($BU80,[5]Fluo_bereinigt!$C:$S,15,FALSE)</f>
        <v>#N/A</v>
      </c>
      <c r="CJ80" t="e">
        <f>VLOOKUP($BU80,[5]Fluo_bereinigt!$C:$S,16,FALSE)</f>
        <v>#N/A</v>
      </c>
      <c r="CK80" t="e">
        <f>VLOOKUP($BU80,[5]Fluo_bereinigt!$C:$S,17,FALSE)</f>
        <v>#N/A</v>
      </c>
      <c r="CL80" s="28" t="s">
        <v>394</v>
      </c>
      <c r="CM80">
        <f>VLOOKUP(CL80, [2]Tabelle1!$E:$M, 2, FALSE)</f>
        <v>3.1016959642441401E-5</v>
      </c>
      <c r="CN80">
        <f>VLOOKUP(CL80, [2]Tabelle1!$E:$M, 3, FALSE)</f>
        <v>0</v>
      </c>
      <c r="CO80">
        <f>VLOOKUP(CL80, [2]Tabelle1!$E:$M, 4, FALSE)</f>
        <v>4.9853832118970802E-7</v>
      </c>
      <c r="CP80">
        <f>VLOOKUP(CL80, [2]Tabelle1!$E:$M, 5, FALSE)</f>
        <v>1.78597594238989E-4</v>
      </c>
      <c r="CQ80">
        <f>VLOOKUP(CL80, [2]Tabelle1!$E:$M, 6, FALSE)</f>
        <v>0</v>
      </c>
      <c r="CR80" s="63">
        <f>VLOOKUP(CL80, [2]Tabelle1!$E:$O, 7, FALSE)</f>
        <v>0.14762030922152419</v>
      </c>
      <c r="CS80" s="63">
        <f>VLOOKUP(CL80, [2]Tabelle1!$E:$O, 8, FALSE)</f>
        <v>0</v>
      </c>
      <c r="CT80" s="63">
        <f>VLOOKUP(CL80, [2]Tabelle1!$E:$O, 9, FALSE)</f>
        <v>2.3727142176792507E-3</v>
      </c>
      <c r="CU80" s="63">
        <f>VLOOKUP(CL80, [2]Tabelle1!$E:$O, 10, FALSE)</f>
        <v>0.8500069765607966</v>
      </c>
      <c r="CV80" s="63">
        <f>VLOOKUP(CL80, [2]Tabelle1!$E:$O, 11, FALSE)</f>
        <v>0</v>
      </c>
      <c r="CW80" s="19"/>
      <c r="CX80"/>
      <c r="CY80"/>
      <c r="CZ80"/>
      <c r="DA80"/>
      <c r="DB80"/>
      <c r="DC80" s="149"/>
      <c r="DD80" s="149"/>
      <c r="DE80" s="149"/>
      <c r="DF80" s="149"/>
      <c r="DG80" s="149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</row>
    <row r="81" spans="1:128" s="17" customFormat="1" x14ac:dyDescent="0.35">
      <c r="A81" s="33" t="s">
        <v>161</v>
      </c>
      <c r="B81" s="1">
        <v>2</v>
      </c>
      <c r="C81" t="str">
        <f t="shared" si="12"/>
        <v>F6_R2_ICE_2_DOC_A</v>
      </c>
      <c r="D81">
        <v>0</v>
      </c>
      <c r="E81"/>
      <c r="F81" s="1" t="str">
        <f t="shared" si="13"/>
        <v>A</v>
      </c>
      <c r="G81"/>
      <c r="H81"/>
      <c r="I81"/>
      <c r="J81"/>
      <c r="K81" s="33" t="e">
        <f>VLOOKUP(C81,[2]TOC_240828_Sophi!$C:$I,7,FALSE)</f>
        <v>#N/A</v>
      </c>
      <c r="L81" t="e">
        <f t="shared" si="8"/>
        <v>#N/A</v>
      </c>
      <c r="M81" s="42" t="str">
        <f t="shared" si="10"/>
        <v>F6_R2_ICE_2_BDOC_A</v>
      </c>
      <c r="N81" s="33" t="e">
        <f>VLOOKUP(M81,[2]TOC_240828_Sophi!$C:$I,7,FALSE)</f>
        <v>#N/A</v>
      </c>
      <c r="O81"/>
      <c r="P81"/>
      <c r="Q81"/>
      <c r="R81" s="182" t="e">
        <f>VLOOKUP(C81,[2]TOC_240828_Sophi!$C:$N,12,FALSE)</f>
        <v>#N/A</v>
      </c>
      <c r="S81"/>
      <c r="T81"/>
      <c r="U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 s="28" t="s">
        <v>395</v>
      </c>
      <c r="BE81" t="e">
        <f>VLOOKUP(BD81,[5]Fluo_bereinigt!$C:$S,2,FALSE)</f>
        <v>#N/A</v>
      </c>
      <c r="BF81" t="e">
        <f>VLOOKUP($BD81,[5]Fluo_bereinigt!$C:$S,3,FALSE)</f>
        <v>#N/A</v>
      </c>
      <c r="BG81" t="e">
        <f>VLOOKUP($BD81,[5]Fluo_bereinigt!$C:$S,4,FALSE)</f>
        <v>#N/A</v>
      </c>
      <c r="BH81" t="e">
        <f>VLOOKUP($BD81,[5]Fluo_bereinigt!$C:$S,5,FALSE)</f>
        <v>#N/A</v>
      </c>
      <c r="BI81" t="e">
        <f>VLOOKUP($BD81,[5]Fluo_bereinigt!$C:$S,6,FALSE)</f>
        <v>#N/A</v>
      </c>
      <c r="BJ81" t="e">
        <f>VLOOKUP($BD81,[5]Fluo_bereinigt!$C:$S,7,FALSE)</f>
        <v>#N/A</v>
      </c>
      <c r="BK81" t="e">
        <f>VLOOKUP($BD81,[5]Fluo_bereinigt!$C:$S,8,FALSE)</f>
        <v>#N/A</v>
      </c>
      <c r="BL81" t="e">
        <f>VLOOKUP($BD81,[5]Fluo_bereinigt!$C:$S,9,FALSE)</f>
        <v>#N/A</v>
      </c>
      <c r="BM81" t="e">
        <f>VLOOKUP($BD81,[5]Fluo_bereinigt!$C:$S,10,FALSE)</f>
        <v>#N/A</v>
      </c>
      <c r="BN81" t="e">
        <f>VLOOKUP($BD81,[5]Fluo_bereinigt!$C:$S,11,FALSE)</f>
        <v>#N/A</v>
      </c>
      <c r="BO81" t="e">
        <f>VLOOKUP($BD81,[5]Fluo_bereinigt!$C:$S,12,FALSE)</f>
        <v>#N/A</v>
      </c>
      <c r="BP81" t="e">
        <f>VLOOKUP($BD81,[5]Fluo_bereinigt!$C:$S,13,FALSE)</f>
        <v>#N/A</v>
      </c>
      <c r="BQ81" t="e">
        <f>VLOOKUP($BD81,[5]Fluo_bereinigt!$C:$S,14,FALSE)</f>
        <v>#N/A</v>
      </c>
      <c r="BR81" t="e">
        <f>VLOOKUP($BD81,[5]Fluo_bereinigt!$C:$S,15,FALSE)</f>
        <v>#N/A</v>
      </c>
      <c r="BS81" t="e">
        <f>VLOOKUP($BD81,[5]Fluo_bereinigt!$C:$S,16,FALSE)</f>
        <v>#N/A</v>
      </c>
      <c r="BT81" t="e">
        <f>VLOOKUP($BD81,[5]Fluo_bereinigt!$C:$S,17,FALSE)</f>
        <v>#N/A</v>
      </c>
      <c r="BU81" s="20" t="str">
        <f t="shared" si="11"/>
        <v>F6_R2_ICE_2_BDOC_A</v>
      </c>
      <c r="BV81" t="e">
        <f>VLOOKUP(BU81,[5]Fluo_bereinigt!$C:$S,2,FALSE)</f>
        <v>#N/A</v>
      </c>
      <c r="BW81" t="e">
        <f>VLOOKUP($BU81,[5]Fluo_bereinigt!$C:$S,3,FALSE)</f>
        <v>#N/A</v>
      </c>
      <c r="BX81" t="e">
        <f>VLOOKUP($BU81,[5]Fluo_bereinigt!$C:$S,4,FALSE)</f>
        <v>#N/A</v>
      </c>
      <c r="BY81" t="e">
        <f>VLOOKUP($BU81,[5]Fluo_bereinigt!$C:$S,5,FALSE)</f>
        <v>#N/A</v>
      </c>
      <c r="BZ81" t="e">
        <f>VLOOKUP($BU81,[5]Fluo_bereinigt!$C:$S,6,FALSE)</f>
        <v>#N/A</v>
      </c>
      <c r="CA81" t="e">
        <f>VLOOKUP($BU81,[5]Fluo_bereinigt!$C:$S,7,FALSE)</f>
        <v>#N/A</v>
      </c>
      <c r="CB81" t="e">
        <f>VLOOKUP($BU81,[5]Fluo_bereinigt!$C:$S,8,FALSE)</f>
        <v>#N/A</v>
      </c>
      <c r="CC81" t="e">
        <f>VLOOKUP($BU81,[5]Fluo_bereinigt!$C:$S,9,FALSE)</f>
        <v>#N/A</v>
      </c>
      <c r="CD81" t="e">
        <f>VLOOKUP($BU81,[5]Fluo_bereinigt!$C:$S,10,FALSE)</f>
        <v>#N/A</v>
      </c>
      <c r="CE81" t="e">
        <f>VLOOKUP($BU81,[5]Fluo_bereinigt!$C:$S,11,FALSE)</f>
        <v>#N/A</v>
      </c>
      <c r="CF81" t="e">
        <f>VLOOKUP($BU81,[5]Fluo_bereinigt!$C:$S,12,FALSE)</f>
        <v>#N/A</v>
      </c>
      <c r="CG81" t="e">
        <f>VLOOKUP($BU81,[5]Fluo_bereinigt!$C:$S,13,FALSE)</f>
        <v>#N/A</v>
      </c>
      <c r="CH81" t="e">
        <f>VLOOKUP($BU81,[5]Fluo_bereinigt!$C:$S,14,FALSE)</f>
        <v>#N/A</v>
      </c>
      <c r="CI81" t="e">
        <f>VLOOKUP($BU81,[5]Fluo_bereinigt!$C:$S,15,FALSE)</f>
        <v>#N/A</v>
      </c>
      <c r="CJ81" t="e">
        <f>VLOOKUP($BU81,[5]Fluo_bereinigt!$C:$S,16,FALSE)</f>
        <v>#N/A</v>
      </c>
      <c r="CK81" t="e">
        <f>VLOOKUP($BU81,[5]Fluo_bereinigt!$C:$S,17,FALSE)</f>
        <v>#N/A</v>
      </c>
      <c r="CL81" s="28" t="s">
        <v>395</v>
      </c>
      <c r="CM81">
        <f>VLOOKUP(CL81, [2]Tabelle1!$E:$M, 2, FALSE)</f>
        <v>1.1697542367356401E-2</v>
      </c>
      <c r="CN81">
        <f>VLOOKUP(CL81, [2]Tabelle1!$E:$M, 3, FALSE)</f>
        <v>3.8832764545974501E-3</v>
      </c>
      <c r="CO81">
        <f>VLOOKUP(CL81, [2]Tabelle1!$E:$M, 4, FALSE)</f>
        <v>5.0505833354907905E-4</v>
      </c>
      <c r="CP81">
        <f>VLOOKUP(CL81, [2]Tabelle1!$E:$M, 5, FALSE)</f>
        <v>4.19693714602337E-3</v>
      </c>
      <c r="CQ81">
        <f>VLOOKUP(CL81, [2]Tabelle1!$E:$M, 6, FALSE)</f>
        <v>4.4961030140527204E-3</v>
      </c>
      <c r="CR81" s="63">
        <f>VLOOKUP(CL81, [2]Tabelle1!$E:$O, 7, FALSE)</f>
        <v>0.47207641150656382</v>
      </c>
      <c r="CS81" s="63">
        <f>VLOOKUP(CL81, [2]Tabelle1!$E:$O, 8, FALSE)</f>
        <v>0.15671695438266603</v>
      </c>
      <c r="CT81" s="63">
        <f>VLOOKUP(CL81, [2]Tabelle1!$E:$O, 9, FALSE)</f>
        <v>2.0382582786679641E-2</v>
      </c>
      <c r="CU81" s="63">
        <f>VLOOKUP(CL81, [2]Tabelle1!$E:$O, 10, FALSE)</f>
        <v>0.16937532389216492</v>
      </c>
      <c r="CV81" s="63">
        <f>VLOOKUP(CL81, [2]Tabelle1!$E:$O, 11, FALSE)</f>
        <v>0.18144872743192567</v>
      </c>
      <c r="CW81" s="19"/>
      <c r="CX81"/>
      <c r="CY81"/>
      <c r="CZ81"/>
      <c r="DA81"/>
      <c r="DB81"/>
      <c r="DC81" s="149"/>
      <c r="DD81" s="149"/>
      <c r="DE81" s="149"/>
      <c r="DF81" s="149"/>
      <c r="DG81" s="149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</row>
    <row r="82" spans="1:128" s="17" customFormat="1" x14ac:dyDescent="0.35">
      <c r="A82" s="33" t="s">
        <v>161</v>
      </c>
      <c r="B82" s="1" t="str">
        <f t="shared" ref="B82:B86" si="14">IF(ISNUMBER(SUBSTITUTE(MID(C82,FIND("_",C82)+1,FIND("_",C82,FIND("_",C82)+1)-FIND("_",C82)-1),".","," )*1),MID(C82,FIND("_",C82)+1,FIND("_",C82,FIND("_",C82)+1)-FIND("_",C82)-1),"")</f>
        <v/>
      </c>
      <c r="C82" t="str">
        <f t="shared" si="12"/>
        <v>F6_R2_PRE_DOC_A</v>
      </c>
      <c r="D82">
        <v>0</v>
      </c>
      <c r="E82"/>
      <c r="F82" s="1" t="str">
        <f t="shared" si="13"/>
        <v>A</v>
      </c>
      <c r="G82"/>
      <c r="H82"/>
      <c r="I82"/>
      <c r="J82"/>
      <c r="K82" s="33" t="e">
        <f>VLOOKUP(C82,[2]TOC_240828_Sophi!$C:$I,7,FALSE)</f>
        <v>#N/A</v>
      </c>
      <c r="L82" t="e">
        <f t="shared" si="8"/>
        <v>#N/A</v>
      </c>
      <c r="M82" s="42" t="str">
        <f t="shared" si="10"/>
        <v>F6_R2_PRE_BDOC_A</v>
      </c>
      <c r="N82" s="33" t="e">
        <f>VLOOKUP(M82,[2]TOC_240828_Sophi!$C:$I,7,FALSE)</f>
        <v>#N/A</v>
      </c>
      <c r="O82"/>
      <c r="P82"/>
      <c r="Q82"/>
      <c r="R82" s="182" t="e">
        <f>VLOOKUP(C82,[2]TOC_240828_Sophi!$C:$N,12,FALSE)</f>
        <v>#N/A</v>
      </c>
      <c r="S82"/>
      <c r="T82"/>
      <c r="U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 s="28" t="s">
        <v>396</v>
      </c>
      <c r="BE82" t="e">
        <f>VLOOKUP(BD82,[5]Fluo_bereinigt!$C:$S,2,FALSE)</f>
        <v>#N/A</v>
      </c>
      <c r="BF82" t="e">
        <f>VLOOKUP($BD82,[5]Fluo_bereinigt!$C:$S,3,FALSE)</f>
        <v>#N/A</v>
      </c>
      <c r="BG82" t="e">
        <f>VLOOKUP($BD82,[5]Fluo_bereinigt!$C:$S,4,FALSE)</f>
        <v>#N/A</v>
      </c>
      <c r="BH82" t="e">
        <f>VLOOKUP($BD82,[5]Fluo_bereinigt!$C:$S,5,FALSE)</f>
        <v>#N/A</v>
      </c>
      <c r="BI82" t="e">
        <f>VLOOKUP($BD82,[5]Fluo_bereinigt!$C:$S,6,FALSE)</f>
        <v>#N/A</v>
      </c>
      <c r="BJ82" t="e">
        <f>VLOOKUP($BD82,[5]Fluo_bereinigt!$C:$S,7,FALSE)</f>
        <v>#N/A</v>
      </c>
      <c r="BK82" t="e">
        <f>VLOOKUP($BD82,[5]Fluo_bereinigt!$C:$S,8,FALSE)</f>
        <v>#N/A</v>
      </c>
      <c r="BL82" t="e">
        <f>VLOOKUP($BD82,[5]Fluo_bereinigt!$C:$S,9,FALSE)</f>
        <v>#N/A</v>
      </c>
      <c r="BM82" t="e">
        <f>VLOOKUP($BD82,[5]Fluo_bereinigt!$C:$S,10,FALSE)</f>
        <v>#N/A</v>
      </c>
      <c r="BN82" t="e">
        <f>VLOOKUP($BD82,[5]Fluo_bereinigt!$C:$S,11,FALSE)</f>
        <v>#N/A</v>
      </c>
      <c r="BO82" t="e">
        <f>VLOOKUP($BD82,[5]Fluo_bereinigt!$C:$S,12,FALSE)</f>
        <v>#N/A</v>
      </c>
      <c r="BP82" t="e">
        <f>VLOOKUP($BD82,[5]Fluo_bereinigt!$C:$S,13,FALSE)</f>
        <v>#N/A</v>
      </c>
      <c r="BQ82" t="e">
        <f>VLOOKUP($BD82,[5]Fluo_bereinigt!$C:$S,14,FALSE)</f>
        <v>#N/A</v>
      </c>
      <c r="BR82" t="e">
        <f>VLOOKUP($BD82,[5]Fluo_bereinigt!$C:$S,15,FALSE)</f>
        <v>#N/A</v>
      </c>
      <c r="BS82" t="e">
        <f>VLOOKUP($BD82,[5]Fluo_bereinigt!$C:$S,16,FALSE)</f>
        <v>#N/A</v>
      </c>
      <c r="BT82" t="e">
        <f>VLOOKUP($BD82,[5]Fluo_bereinigt!$C:$S,17,FALSE)</f>
        <v>#N/A</v>
      </c>
      <c r="BU82" s="20" t="str">
        <f t="shared" si="11"/>
        <v>F6_R2_PRE_BDOC_A</v>
      </c>
      <c r="BV82" t="e">
        <f>VLOOKUP(BU82,[5]Fluo_bereinigt!$C:$S,2,FALSE)</f>
        <v>#N/A</v>
      </c>
      <c r="BW82" t="e">
        <f>VLOOKUP($BU82,[5]Fluo_bereinigt!$C:$S,3,FALSE)</f>
        <v>#N/A</v>
      </c>
      <c r="BX82" t="e">
        <f>VLOOKUP($BU82,[5]Fluo_bereinigt!$C:$S,4,FALSE)</f>
        <v>#N/A</v>
      </c>
      <c r="BY82" t="e">
        <f>VLOOKUP($BU82,[5]Fluo_bereinigt!$C:$S,5,FALSE)</f>
        <v>#N/A</v>
      </c>
      <c r="BZ82" t="e">
        <f>VLOOKUP($BU82,[5]Fluo_bereinigt!$C:$S,6,FALSE)</f>
        <v>#N/A</v>
      </c>
      <c r="CA82" t="e">
        <f>VLOOKUP($BU82,[5]Fluo_bereinigt!$C:$S,7,FALSE)</f>
        <v>#N/A</v>
      </c>
      <c r="CB82" t="e">
        <f>VLOOKUP($BU82,[5]Fluo_bereinigt!$C:$S,8,FALSE)</f>
        <v>#N/A</v>
      </c>
      <c r="CC82" t="e">
        <f>VLOOKUP($BU82,[5]Fluo_bereinigt!$C:$S,9,FALSE)</f>
        <v>#N/A</v>
      </c>
      <c r="CD82" t="e">
        <f>VLOOKUP($BU82,[5]Fluo_bereinigt!$C:$S,10,FALSE)</f>
        <v>#N/A</v>
      </c>
      <c r="CE82" t="e">
        <f>VLOOKUP($BU82,[5]Fluo_bereinigt!$C:$S,11,FALSE)</f>
        <v>#N/A</v>
      </c>
      <c r="CF82" t="e">
        <f>VLOOKUP($BU82,[5]Fluo_bereinigt!$C:$S,12,FALSE)</f>
        <v>#N/A</v>
      </c>
      <c r="CG82" t="e">
        <f>VLOOKUP($BU82,[5]Fluo_bereinigt!$C:$S,13,FALSE)</f>
        <v>#N/A</v>
      </c>
      <c r="CH82" t="e">
        <f>VLOOKUP($BU82,[5]Fluo_bereinigt!$C:$S,14,FALSE)</f>
        <v>#N/A</v>
      </c>
      <c r="CI82" t="e">
        <f>VLOOKUP($BU82,[5]Fluo_bereinigt!$C:$S,15,FALSE)</f>
        <v>#N/A</v>
      </c>
      <c r="CJ82" t="e">
        <f>VLOOKUP($BU82,[5]Fluo_bereinigt!$C:$S,16,FALSE)</f>
        <v>#N/A</v>
      </c>
      <c r="CK82" t="e">
        <f>VLOOKUP($BU82,[5]Fluo_bereinigt!$C:$S,17,FALSE)</f>
        <v>#N/A</v>
      </c>
      <c r="CL82" s="28" t="s">
        <v>396</v>
      </c>
      <c r="CM82">
        <f>VLOOKUP(CL82, [2]Tabelle1!$E:$M, 2, FALSE)</f>
        <v>7.0692977175367301E-3</v>
      </c>
      <c r="CN82">
        <f>VLOOKUP(CL82, [2]Tabelle1!$E:$M, 3, FALSE)</f>
        <v>0</v>
      </c>
      <c r="CO82">
        <f>VLOOKUP(CL82, [2]Tabelle1!$E:$M, 4, FALSE)</f>
        <v>9.7747228124429302E-3</v>
      </c>
      <c r="CP82">
        <f>VLOOKUP(CL82, [2]Tabelle1!$E:$M, 5, FALSE)</f>
        <v>2.6546044855155098E-3</v>
      </c>
      <c r="CQ82">
        <f>VLOOKUP(CL82, [2]Tabelle1!$E:$M, 6, FALSE)</f>
        <v>4.7850061225823602E-2</v>
      </c>
      <c r="CR82" s="63">
        <f>VLOOKUP(CL82, [2]Tabelle1!$E:$O, 7, FALSE)</f>
        <v>0.10496563648185432</v>
      </c>
      <c r="CS82" s="63">
        <f>VLOOKUP(CL82, [2]Tabelle1!$E:$O, 8, FALSE)</f>
        <v>0</v>
      </c>
      <c r="CT82" s="63">
        <f>VLOOKUP(CL82, [2]Tabelle1!$E:$O, 9, FALSE)</f>
        <v>0.14513605770153964</v>
      </c>
      <c r="CU82" s="63">
        <f>VLOOKUP(CL82, [2]Tabelle1!$E:$O, 10, FALSE)</f>
        <v>3.9415831750655529E-2</v>
      </c>
      <c r="CV82" s="63">
        <f>VLOOKUP(CL82, [2]Tabelle1!$E:$O, 11, FALSE)</f>
        <v>0.71048247406595044</v>
      </c>
      <c r="CW82" s="19"/>
      <c r="CX82"/>
      <c r="CY82"/>
      <c r="CZ82"/>
      <c r="DA82"/>
      <c r="DB82"/>
      <c r="DC82" s="149"/>
      <c r="DD82" s="149"/>
      <c r="DE82" s="149"/>
      <c r="DF82" s="149"/>
      <c r="DG82" s="149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</row>
    <row r="83" spans="1:128" s="17" customFormat="1" x14ac:dyDescent="0.35">
      <c r="A83" s="33" t="s">
        <v>161</v>
      </c>
      <c r="B83" s="1">
        <v>5</v>
      </c>
      <c r="C83" t="str">
        <f t="shared" si="12"/>
        <v>F6_R3_GW_5_DOC_A</v>
      </c>
      <c r="D83">
        <v>0</v>
      </c>
      <c r="E83"/>
      <c r="F83" s="1" t="str">
        <f t="shared" si="13"/>
        <v>A</v>
      </c>
      <c r="G83"/>
      <c r="H83"/>
      <c r="I83"/>
      <c r="J83"/>
      <c r="K83" s="33" t="e">
        <f>VLOOKUP(C83,[2]TOC_240828_Sophi!$C:$I,7,FALSE)</f>
        <v>#N/A</v>
      </c>
      <c r="L83" t="e">
        <f t="shared" si="8"/>
        <v>#N/A</v>
      </c>
      <c r="M83" s="42" t="str">
        <f t="shared" si="10"/>
        <v>F6_R3_GW_5_BDOC_A</v>
      </c>
      <c r="N83" s="33" t="e">
        <f>VLOOKUP(M83,[2]TOC_240828_Sophi!$C:$I,7,FALSE)</f>
        <v>#N/A</v>
      </c>
      <c r="O83"/>
      <c r="P83"/>
      <c r="Q83"/>
      <c r="R83" s="182" t="e">
        <f>VLOOKUP(C83,[2]TOC_240828_Sophi!$C:$N,12,FALSE)</f>
        <v>#N/A</v>
      </c>
      <c r="S83"/>
      <c r="T83"/>
      <c r="U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 s="28" t="s">
        <v>397</v>
      </c>
      <c r="BE83" t="e">
        <f>VLOOKUP(BD83,[5]Fluo_bereinigt!$C:$S,2,FALSE)</f>
        <v>#N/A</v>
      </c>
      <c r="BF83" t="e">
        <f>VLOOKUP($BD83,[5]Fluo_bereinigt!$C:$S,3,FALSE)</f>
        <v>#N/A</v>
      </c>
      <c r="BG83" t="e">
        <f>VLOOKUP($BD83,[5]Fluo_bereinigt!$C:$S,4,FALSE)</f>
        <v>#N/A</v>
      </c>
      <c r="BH83" t="e">
        <f>VLOOKUP($BD83,[5]Fluo_bereinigt!$C:$S,5,FALSE)</f>
        <v>#N/A</v>
      </c>
      <c r="BI83" t="e">
        <f>VLOOKUP($BD83,[5]Fluo_bereinigt!$C:$S,6,FALSE)</f>
        <v>#N/A</v>
      </c>
      <c r="BJ83" t="e">
        <f>VLOOKUP($BD83,[5]Fluo_bereinigt!$C:$S,7,FALSE)</f>
        <v>#N/A</v>
      </c>
      <c r="BK83" t="e">
        <f>VLOOKUP($BD83,[5]Fluo_bereinigt!$C:$S,8,FALSE)</f>
        <v>#N/A</v>
      </c>
      <c r="BL83" t="e">
        <f>VLOOKUP($BD83,[5]Fluo_bereinigt!$C:$S,9,FALSE)</f>
        <v>#N/A</v>
      </c>
      <c r="BM83" t="e">
        <f>VLOOKUP($BD83,[5]Fluo_bereinigt!$C:$S,10,FALSE)</f>
        <v>#N/A</v>
      </c>
      <c r="BN83" t="e">
        <f>VLOOKUP($BD83,[5]Fluo_bereinigt!$C:$S,11,FALSE)</f>
        <v>#N/A</v>
      </c>
      <c r="BO83" t="e">
        <f>VLOOKUP($BD83,[5]Fluo_bereinigt!$C:$S,12,FALSE)</f>
        <v>#N/A</v>
      </c>
      <c r="BP83" t="e">
        <f>VLOOKUP($BD83,[5]Fluo_bereinigt!$C:$S,13,FALSE)</f>
        <v>#N/A</v>
      </c>
      <c r="BQ83" t="e">
        <f>VLOOKUP($BD83,[5]Fluo_bereinigt!$C:$S,14,FALSE)</f>
        <v>#N/A</v>
      </c>
      <c r="BR83" t="e">
        <f>VLOOKUP($BD83,[5]Fluo_bereinigt!$C:$S,15,FALSE)</f>
        <v>#N/A</v>
      </c>
      <c r="BS83" t="e">
        <f>VLOOKUP($BD83,[5]Fluo_bereinigt!$C:$S,16,FALSE)</f>
        <v>#N/A</v>
      </c>
      <c r="BT83" t="e">
        <f>VLOOKUP($BD83,[5]Fluo_bereinigt!$C:$S,17,FALSE)</f>
        <v>#N/A</v>
      </c>
      <c r="BU83" s="20" t="str">
        <f t="shared" si="11"/>
        <v>F6_R3_GW_5_BDOC_A</v>
      </c>
      <c r="BV83" t="e">
        <f>VLOOKUP(BU83,[5]Fluo_bereinigt!$C:$S,2,FALSE)</f>
        <v>#N/A</v>
      </c>
      <c r="BW83" t="e">
        <f>VLOOKUP($BU83,[5]Fluo_bereinigt!$C:$S,3,FALSE)</f>
        <v>#N/A</v>
      </c>
      <c r="BX83" t="e">
        <f>VLOOKUP($BU83,[5]Fluo_bereinigt!$C:$S,4,FALSE)</f>
        <v>#N/A</v>
      </c>
      <c r="BY83" t="e">
        <f>VLOOKUP($BU83,[5]Fluo_bereinigt!$C:$S,5,FALSE)</f>
        <v>#N/A</v>
      </c>
      <c r="BZ83" t="e">
        <f>VLOOKUP($BU83,[5]Fluo_bereinigt!$C:$S,6,FALSE)</f>
        <v>#N/A</v>
      </c>
      <c r="CA83" t="e">
        <f>VLOOKUP($BU83,[5]Fluo_bereinigt!$C:$S,7,FALSE)</f>
        <v>#N/A</v>
      </c>
      <c r="CB83" t="e">
        <f>VLOOKUP($BU83,[5]Fluo_bereinigt!$C:$S,8,FALSE)</f>
        <v>#N/A</v>
      </c>
      <c r="CC83" t="e">
        <f>VLOOKUP($BU83,[5]Fluo_bereinigt!$C:$S,9,FALSE)</f>
        <v>#N/A</v>
      </c>
      <c r="CD83" t="e">
        <f>VLOOKUP($BU83,[5]Fluo_bereinigt!$C:$S,10,FALSE)</f>
        <v>#N/A</v>
      </c>
      <c r="CE83" t="e">
        <f>VLOOKUP($BU83,[5]Fluo_bereinigt!$C:$S,11,FALSE)</f>
        <v>#N/A</v>
      </c>
      <c r="CF83" t="e">
        <f>VLOOKUP($BU83,[5]Fluo_bereinigt!$C:$S,12,FALSE)</f>
        <v>#N/A</v>
      </c>
      <c r="CG83" t="e">
        <f>VLOOKUP($BU83,[5]Fluo_bereinigt!$C:$S,13,FALSE)</f>
        <v>#N/A</v>
      </c>
      <c r="CH83" t="e">
        <f>VLOOKUP($BU83,[5]Fluo_bereinigt!$C:$S,14,FALSE)</f>
        <v>#N/A</v>
      </c>
      <c r="CI83" t="e">
        <f>VLOOKUP($BU83,[5]Fluo_bereinigt!$C:$S,15,FALSE)</f>
        <v>#N/A</v>
      </c>
      <c r="CJ83" t="e">
        <f>VLOOKUP($BU83,[5]Fluo_bereinigt!$C:$S,16,FALSE)</f>
        <v>#N/A</v>
      </c>
      <c r="CK83" t="e">
        <f>VLOOKUP($BU83,[5]Fluo_bereinigt!$C:$S,17,FALSE)</f>
        <v>#N/A</v>
      </c>
      <c r="CL83" s="28" t="s">
        <v>397</v>
      </c>
      <c r="CM83">
        <f>VLOOKUP(CL83, [2]Tabelle1!$E:$M, 2, FALSE)</f>
        <v>0.93118330460246601</v>
      </c>
      <c r="CN83">
        <f>VLOOKUP(CL83, [2]Tabelle1!$E:$M, 3, FALSE)</f>
        <v>0.61586536645699996</v>
      </c>
      <c r="CO83">
        <f>VLOOKUP(CL83, [2]Tabelle1!$E:$M, 4, FALSE)</f>
        <v>0.63275456885048698</v>
      </c>
      <c r="CP83">
        <f>VLOOKUP(CL83, [2]Tabelle1!$E:$M, 5, FALSE)</f>
        <v>0.24908284874435299</v>
      </c>
      <c r="CQ83">
        <f>VLOOKUP(CL83, [2]Tabelle1!$E:$M, 6, FALSE)</f>
        <v>0</v>
      </c>
      <c r="CR83" s="63">
        <f>VLOOKUP(CL83, [2]Tabelle1!$E:$O, 7, FALSE)</f>
        <v>0.38337874672351413</v>
      </c>
      <c r="CS83" s="63">
        <f>VLOOKUP(CL83, [2]Tabelle1!$E:$O, 8, FALSE)</f>
        <v>0.25355876890801926</v>
      </c>
      <c r="CT83" s="63">
        <f>VLOOKUP(CL83, [2]Tabelle1!$E:$O, 9, FALSE)</f>
        <v>0.26051224543060258</v>
      </c>
      <c r="CU83" s="63">
        <f>VLOOKUP(CL83, [2]Tabelle1!$E:$O, 10, FALSE)</f>
        <v>0.102550238937864</v>
      </c>
      <c r="CV83" s="63">
        <f>VLOOKUP(CL83, [2]Tabelle1!$E:$O, 11, FALSE)</f>
        <v>0</v>
      </c>
      <c r="CW83" s="19"/>
      <c r="CX83"/>
      <c r="CY83"/>
      <c r="CZ83"/>
      <c r="DA83"/>
      <c r="DB83"/>
      <c r="DC83" s="149"/>
      <c r="DD83" s="149"/>
      <c r="DE83" s="149"/>
      <c r="DF83" s="149"/>
      <c r="DG83" s="149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</row>
    <row r="84" spans="1:128" s="17" customFormat="1" x14ac:dyDescent="0.35">
      <c r="A84" s="33" t="s">
        <v>161</v>
      </c>
      <c r="B84" s="1">
        <v>2</v>
      </c>
      <c r="C84" t="str">
        <f t="shared" si="12"/>
        <v>F6_R3_ICE_2_DOC_A</v>
      </c>
      <c r="D84">
        <v>0</v>
      </c>
      <c r="E84"/>
      <c r="F84" s="1" t="str">
        <f t="shared" si="13"/>
        <v>A</v>
      </c>
      <c r="G84"/>
      <c r="H84"/>
      <c r="I84"/>
      <c r="J84"/>
      <c r="K84" s="33" t="e">
        <f>VLOOKUP(C84,[2]TOC_240828_Sophi!$C:$I,7,FALSE)</f>
        <v>#N/A</v>
      </c>
      <c r="L84" t="e">
        <f t="shared" si="8"/>
        <v>#N/A</v>
      </c>
      <c r="M84" s="42" t="str">
        <f t="shared" si="10"/>
        <v>F6_R3_ICE_2_BDOC_A</v>
      </c>
      <c r="N84" s="33" t="e">
        <f>VLOOKUP(M84,[2]TOC_240828_Sophi!$C:$I,7,FALSE)</f>
        <v>#N/A</v>
      </c>
      <c r="O84"/>
      <c r="P84"/>
      <c r="Q84"/>
      <c r="R84" s="182" t="e">
        <f>VLOOKUP(C84,[2]TOC_240828_Sophi!$C:$N,12,FALSE)</f>
        <v>#N/A</v>
      </c>
      <c r="S84"/>
      <c r="T84"/>
      <c r="U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s="28" t="s">
        <v>398</v>
      </c>
      <c r="BE84" t="e">
        <f>VLOOKUP(BD84,[5]Fluo_bereinigt!$C:$S,2,FALSE)</f>
        <v>#N/A</v>
      </c>
      <c r="BF84" t="e">
        <f>VLOOKUP($BD84,[5]Fluo_bereinigt!$C:$S,3,FALSE)</f>
        <v>#N/A</v>
      </c>
      <c r="BG84" t="e">
        <f>VLOOKUP($BD84,[5]Fluo_bereinigt!$C:$S,4,FALSE)</f>
        <v>#N/A</v>
      </c>
      <c r="BH84" t="e">
        <f>VLOOKUP($BD84,[5]Fluo_bereinigt!$C:$S,5,FALSE)</f>
        <v>#N/A</v>
      </c>
      <c r="BI84" t="e">
        <f>VLOOKUP($BD84,[5]Fluo_bereinigt!$C:$S,6,FALSE)</f>
        <v>#N/A</v>
      </c>
      <c r="BJ84" t="e">
        <f>VLOOKUP($BD84,[5]Fluo_bereinigt!$C:$S,7,FALSE)</f>
        <v>#N/A</v>
      </c>
      <c r="BK84" t="e">
        <f>VLOOKUP($BD84,[5]Fluo_bereinigt!$C:$S,8,FALSE)</f>
        <v>#N/A</v>
      </c>
      <c r="BL84" t="e">
        <f>VLOOKUP($BD84,[5]Fluo_bereinigt!$C:$S,9,FALSE)</f>
        <v>#N/A</v>
      </c>
      <c r="BM84" t="e">
        <f>VLOOKUP($BD84,[5]Fluo_bereinigt!$C:$S,10,FALSE)</f>
        <v>#N/A</v>
      </c>
      <c r="BN84" t="e">
        <f>VLOOKUP($BD84,[5]Fluo_bereinigt!$C:$S,11,FALSE)</f>
        <v>#N/A</v>
      </c>
      <c r="BO84" t="e">
        <f>VLOOKUP($BD84,[5]Fluo_bereinigt!$C:$S,12,FALSE)</f>
        <v>#N/A</v>
      </c>
      <c r="BP84" t="e">
        <f>VLOOKUP($BD84,[5]Fluo_bereinigt!$C:$S,13,FALSE)</f>
        <v>#N/A</v>
      </c>
      <c r="BQ84" t="e">
        <f>VLOOKUP($BD84,[5]Fluo_bereinigt!$C:$S,14,FALSE)</f>
        <v>#N/A</v>
      </c>
      <c r="BR84" t="e">
        <f>VLOOKUP($BD84,[5]Fluo_bereinigt!$C:$S,15,FALSE)</f>
        <v>#N/A</v>
      </c>
      <c r="BS84" t="e">
        <f>VLOOKUP($BD84,[5]Fluo_bereinigt!$C:$S,16,FALSE)</f>
        <v>#N/A</v>
      </c>
      <c r="BT84" t="e">
        <f>VLOOKUP($BD84,[5]Fluo_bereinigt!$C:$S,17,FALSE)</f>
        <v>#N/A</v>
      </c>
      <c r="BU84" s="20" t="str">
        <f t="shared" si="11"/>
        <v>F6_R3_ICE_2_BDOC_A</v>
      </c>
      <c r="BV84" t="e">
        <f>VLOOKUP(BU84,[5]Fluo_bereinigt!$C:$S,2,FALSE)</f>
        <v>#N/A</v>
      </c>
      <c r="BW84" t="e">
        <f>VLOOKUP($BU84,[5]Fluo_bereinigt!$C:$S,3,FALSE)</f>
        <v>#N/A</v>
      </c>
      <c r="BX84" t="e">
        <f>VLOOKUP($BU84,[5]Fluo_bereinigt!$C:$S,4,FALSE)</f>
        <v>#N/A</v>
      </c>
      <c r="BY84" t="e">
        <f>VLOOKUP($BU84,[5]Fluo_bereinigt!$C:$S,5,FALSE)</f>
        <v>#N/A</v>
      </c>
      <c r="BZ84" t="e">
        <f>VLOOKUP($BU84,[5]Fluo_bereinigt!$C:$S,6,FALSE)</f>
        <v>#N/A</v>
      </c>
      <c r="CA84" t="e">
        <f>VLOOKUP($BU84,[5]Fluo_bereinigt!$C:$S,7,FALSE)</f>
        <v>#N/A</v>
      </c>
      <c r="CB84" t="e">
        <f>VLOOKUP($BU84,[5]Fluo_bereinigt!$C:$S,8,FALSE)</f>
        <v>#N/A</v>
      </c>
      <c r="CC84" t="e">
        <f>VLOOKUP($BU84,[5]Fluo_bereinigt!$C:$S,9,FALSE)</f>
        <v>#N/A</v>
      </c>
      <c r="CD84" t="e">
        <f>VLOOKUP($BU84,[5]Fluo_bereinigt!$C:$S,10,FALSE)</f>
        <v>#N/A</v>
      </c>
      <c r="CE84" t="e">
        <f>VLOOKUP($BU84,[5]Fluo_bereinigt!$C:$S,11,FALSE)</f>
        <v>#N/A</v>
      </c>
      <c r="CF84" t="e">
        <f>VLOOKUP($BU84,[5]Fluo_bereinigt!$C:$S,12,FALSE)</f>
        <v>#N/A</v>
      </c>
      <c r="CG84" t="e">
        <f>VLOOKUP($BU84,[5]Fluo_bereinigt!$C:$S,13,FALSE)</f>
        <v>#N/A</v>
      </c>
      <c r="CH84" t="e">
        <f>VLOOKUP($BU84,[5]Fluo_bereinigt!$C:$S,14,FALSE)</f>
        <v>#N/A</v>
      </c>
      <c r="CI84" t="e">
        <f>VLOOKUP($BU84,[5]Fluo_bereinigt!$C:$S,15,FALSE)</f>
        <v>#N/A</v>
      </c>
      <c r="CJ84" t="e">
        <f>VLOOKUP($BU84,[5]Fluo_bereinigt!$C:$S,16,FALSE)</f>
        <v>#N/A</v>
      </c>
      <c r="CK84" t="e">
        <f>VLOOKUP($BU84,[5]Fluo_bereinigt!$C:$S,17,FALSE)</f>
        <v>#N/A</v>
      </c>
      <c r="CL84" s="28" t="s">
        <v>398</v>
      </c>
      <c r="CM84">
        <f>VLOOKUP(CL84, [2]Tabelle1!$E:$M, 2, FALSE)</f>
        <v>6.32641435750871E-3</v>
      </c>
      <c r="CN84">
        <f>VLOOKUP(CL84, [2]Tabelle1!$E:$M, 3, FALSE)</f>
        <v>1.47556435222903E-2</v>
      </c>
      <c r="CO84">
        <f>VLOOKUP(CL84, [2]Tabelle1!$E:$M, 4, FALSE)</f>
        <v>0</v>
      </c>
      <c r="CP84">
        <f>VLOOKUP(CL84, [2]Tabelle1!$E:$M, 5, FALSE)</f>
        <v>7.4177117902666399E-3</v>
      </c>
      <c r="CQ84">
        <f>VLOOKUP(CL84, [2]Tabelle1!$E:$M, 6, FALSE)</f>
        <v>2.9249836229776499E-3</v>
      </c>
      <c r="CR84" s="63">
        <f>VLOOKUP(CL84, [2]Tabelle1!$E:$O, 7, FALSE)</f>
        <v>0.20131945980652233</v>
      </c>
      <c r="CS84" s="63">
        <f>VLOOKUP(CL84, [2]Tabelle1!$E:$O, 8, FALSE)</f>
        <v>0.46955479283132046</v>
      </c>
      <c r="CT84" s="63">
        <f>VLOOKUP(CL84, [2]Tabelle1!$E:$O, 9, FALSE)</f>
        <v>0</v>
      </c>
      <c r="CU84" s="63">
        <f>VLOOKUP(CL84, [2]Tabelle1!$E:$O, 10, FALSE)</f>
        <v>0.2360467788273376</v>
      </c>
      <c r="CV84" s="63">
        <f>VLOOKUP(CL84, [2]Tabelle1!$E:$O, 11, FALSE)</f>
        <v>9.3078968534819728E-2</v>
      </c>
      <c r="CW84" s="19"/>
      <c r="CX84"/>
      <c r="CY84"/>
      <c r="CZ84"/>
      <c r="DA84"/>
      <c r="DB84"/>
      <c r="DC84" s="149"/>
      <c r="DD84" s="149"/>
      <c r="DE84" s="149"/>
      <c r="DF84" s="149"/>
      <c r="DG84" s="149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</row>
    <row r="85" spans="1:128" s="17" customFormat="1" x14ac:dyDescent="0.35">
      <c r="A85" s="33" t="s">
        <v>161</v>
      </c>
      <c r="B85" s="1" t="str">
        <f t="shared" si="14"/>
        <v/>
      </c>
      <c r="C85" t="str">
        <f t="shared" si="12"/>
        <v>F6_R3_PRE_DOC_A</v>
      </c>
      <c r="D85">
        <v>0</v>
      </c>
      <c r="E85"/>
      <c r="F85" s="1" t="str">
        <f t="shared" si="13"/>
        <v>A</v>
      </c>
      <c r="G85"/>
      <c r="H85"/>
      <c r="I85"/>
      <c r="J85"/>
      <c r="K85" s="33" t="e">
        <f>VLOOKUP(C85,[2]TOC_240828_Sophi!$C:$I,7,FALSE)</f>
        <v>#N/A</v>
      </c>
      <c r="L85" t="e">
        <f t="shared" si="8"/>
        <v>#N/A</v>
      </c>
      <c r="M85" s="42" t="str">
        <f t="shared" si="10"/>
        <v>F6_R3_PRE_BDOC_A</v>
      </c>
      <c r="N85" s="33" t="e">
        <f>VLOOKUP(M85,[2]TOC_240828_Sophi!$C:$I,7,FALSE)</f>
        <v>#N/A</v>
      </c>
      <c r="O85"/>
      <c r="P85"/>
      <c r="Q85"/>
      <c r="R85" s="182" t="e">
        <f>VLOOKUP(C85,[2]TOC_240828_Sophi!$C:$N,12,FALSE)</f>
        <v>#N/A</v>
      </c>
      <c r="S85"/>
      <c r="T85"/>
      <c r="U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 s="28" t="s">
        <v>399</v>
      </c>
      <c r="BE85" t="e">
        <f>VLOOKUP(BD85,[5]Fluo_bereinigt!$C:$S,2,FALSE)</f>
        <v>#N/A</v>
      </c>
      <c r="BF85" t="e">
        <f>VLOOKUP($BD85,[5]Fluo_bereinigt!$C:$S,3,FALSE)</f>
        <v>#N/A</v>
      </c>
      <c r="BG85" t="e">
        <f>VLOOKUP($BD85,[5]Fluo_bereinigt!$C:$S,4,FALSE)</f>
        <v>#N/A</v>
      </c>
      <c r="BH85" t="e">
        <f>VLOOKUP($BD85,[5]Fluo_bereinigt!$C:$S,5,FALSE)</f>
        <v>#N/A</v>
      </c>
      <c r="BI85" t="e">
        <f>VLOOKUP($BD85,[5]Fluo_bereinigt!$C:$S,6,FALSE)</f>
        <v>#N/A</v>
      </c>
      <c r="BJ85" t="e">
        <f>VLOOKUP($BD85,[5]Fluo_bereinigt!$C:$S,7,FALSE)</f>
        <v>#N/A</v>
      </c>
      <c r="BK85" t="e">
        <f>VLOOKUP($BD85,[5]Fluo_bereinigt!$C:$S,8,FALSE)</f>
        <v>#N/A</v>
      </c>
      <c r="BL85" t="e">
        <f>VLOOKUP($BD85,[5]Fluo_bereinigt!$C:$S,9,FALSE)</f>
        <v>#N/A</v>
      </c>
      <c r="BM85" t="e">
        <f>VLOOKUP($BD85,[5]Fluo_bereinigt!$C:$S,10,FALSE)</f>
        <v>#N/A</v>
      </c>
      <c r="BN85" t="e">
        <f>VLOOKUP($BD85,[5]Fluo_bereinigt!$C:$S,11,FALSE)</f>
        <v>#N/A</v>
      </c>
      <c r="BO85" t="e">
        <f>VLOOKUP($BD85,[5]Fluo_bereinigt!$C:$S,12,FALSE)</f>
        <v>#N/A</v>
      </c>
      <c r="BP85" t="e">
        <f>VLOOKUP($BD85,[5]Fluo_bereinigt!$C:$S,13,FALSE)</f>
        <v>#N/A</v>
      </c>
      <c r="BQ85" t="e">
        <f>VLOOKUP($BD85,[5]Fluo_bereinigt!$C:$S,14,FALSE)</f>
        <v>#N/A</v>
      </c>
      <c r="BR85" t="e">
        <f>VLOOKUP($BD85,[5]Fluo_bereinigt!$C:$S,15,FALSE)</f>
        <v>#N/A</v>
      </c>
      <c r="BS85" t="e">
        <f>VLOOKUP($BD85,[5]Fluo_bereinigt!$C:$S,16,FALSE)</f>
        <v>#N/A</v>
      </c>
      <c r="BT85" t="e">
        <f>VLOOKUP($BD85,[5]Fluo_bereinigt!$C:$S,17,FALSE)</f>
        <v>#N/A</v>
      </c>
      <c r="BU85" s="20" t="str">
        <f t="shared" si="11"/>
        <v>F6_R3_PRE_BDOC_A</v>
      </c>
      <c r="BV85" t="e">
        <f>VLOOKUP(BU85,[5]Fluo_bereinigt!$C:$S,2,FALSE)</f>
        <v>#N/A</v>
      </c>
      <c r="BW85" t="e">
        <f>VLOOKUP($BU85,[5]Fluo_bereinigt!$C:$S,3,FALSE)</f>
        <v>#N/A</v>
      </c>
      <c r="BX85" t="e">
        <f>VLOOKUP($BU85,[5]Fluo_bereinigt!$C:$S,4,FALSE)</f>
        <v>#N/A</v>
      </c>
      <c r="BY85" t="e">
        <f>VLOOKUP($BU85,[5]Fluo_bereinigt!$C:$S,5,FALSE)</f>
        <v>#N/A</v>
      </c>
      <c r="BZ85" t="e">
        <f>VLOOKUP($BU85,[5]Fluo_bereinigt!$C:$S,6,FALSE)</f>
        <v>#N/A</v>
      </c>
      <c r="CA85" t="e">
        <f>VLOOKUP($BU85,[5]Fluo_bereinigt!$C:$S,7,FALSE)</f>
        <v>#N/A</v>
      </c>
      <c r="CB85" t="e">
        <f>VLOOKUP($BU85,[5]Fluo_bereinigt!$C:$S,8,FALSE)</f>
        <v>#N/A</v>
      </c>
      <c r="CC85" t="e">
        <f>VLOOKUP($BU85,[5]Fluo_bereinigt!$C:$S,9,FALSE)</f>
        <v>#N/A</v>
      </c>
      <c r="CD85" t="e">
        <f>VLOOKUP($BU85,[5]Fluo_bereinigt!$C:$S,10,FALSE)</f>
        <v>#N/A</v>
      </c>
      <c r="CE85" t="e">
        <f>VLOOKUP($BU85,[5]Fluo_bereinigt!$C:$S,11,FALSE)</f>
        <v>#N/A</v>
      </c>
      <c r="CF85" t="e">
        <f>VLOOKUP($BU85,[5]Fluo_bereinigt!$C:$S,12,FALSE)</f>
        <v>#N/A</v>
      </c>
      <c r="CG85" t="e">
        <f>VLOOKUP($BU85,[5]Fluo_bereinigt!$C:$S,13,FALSE)</f>
        <v>#N/A</v>
      </c>
      <c r="CH85" t="e">
        <f>VLOOKUP($BU85,[5]Fluo_bereinigt!$C:$S,14,FALSE)</f>
        <v>#N/A</v>
      </c>
      <c r="CI85" t="e">
        <f>VLOOKUP($BU85,[5]Fluo_bereinigt!$C:$S,15,FALSE)</f>
        <v>#N/A</v>
      </c>
      <c r="CJ85" t="e">
        <f>VLOOKUP($BU85,[5]Fluo_bereinigt!$C:$S,16,FALSE)</f>
        <v>#N/A</v>
      </c>
      <c r="CK85" t="e">
        <f>VLOOKUP($BU85,[5]Fluo_bereinigt!$C:$S,17,FALSE)</f>
        <v>#N/A</v>
      </c>
      <c r="CL85" s="28" t="s">
        <v>399</v>
      </c>
      <c r="CM85">
        <f>VLOOKUP(CL85, [2]Tabelle1!$E:$M, 2, FALSE)</f>
        <v>2.2926403715117599E-20</v>
      </c>
      <c r="CN85">
        <f>VLOOKUP(CL85, [2]Tabelle1!$E:$M, 3, FALSE)</f>
        <v>0</v>
      </c>
      <c r="CO85">
        <f>VLOOKUP(CL85, [2]Tabelle1!$E:$M, 4, FALSE)</f>
        <v>0</v>
      </c>
      <c r="CP85">
        <f>VLOOKUP(CL85, [2]Tabelle1!$E:$M, 5, FALSE)</f>
        <v>2.5188413077722598E-4</v>
      </c>
      <c r="CQ85">
        <f>VLOOKUP(CL85, [2]Tabelle1!$E:$M, 6, FALSE)</f>
        <v>3.3873747901560503E-2</v>
      </c>
      <c r="CR85" s="63">
        <f>VLOOKUP(CL85, [2]Tabelle1!$E:$O, 7, FALSE)</f>
        <v>6.7182356339634543E-19</v>
      </c>
      <c r="CS85" s="63">
        <f>VLOOKUP(CL85, [2]Tabelle1!$E:$O, 8, FALSE)</f>
        <v>0</v>
      </c>
      <c r="CT85" s="63">
        <f>VLOOKUP(CL85, [2]Tabelle1!$E:$O, 9, FALSE)</f>
        <v>0</v>
      </c>
      <c r="CU85" s="63">
        <f>VLOOKUP(CL85, [2]Tabelle1!$E:$O, 10, FALSE)</f>
        <v>7.3810832437781236E-3</v>
      </c>
      <c r="CV85" s="63">
        <f>VLOOKUP(CL85, [2]Tabelle1!$E:$O, 11, FALSE)</f>
        <v>0.99261891675622194</v>
      </c>
      <c r="CW85" s="19"/>
      <c r="CX85"/>
      <c r="CY85"/>
      <c r="CZ85"/>
      <c r="DA85"/>
      <c r="DB85"/>
      <c r="DC85" s="149"/>
      <c r="DD85" s="149"/>
      <c r="DE85" s="149"/>
      <c r="DF85" s="149"/>
      <c r="DG85" s="149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</row>
    <row r="86" spans="1:128" s="17" customFormat="1" x14ac:dyDescent="0.35">
      <c r="A86" s="33" t="s">
        <v>161</v>
      </c>
      <c r="B86" s="1" t="str">
        <f t="shared" si="14"/>
        <v/>
      </c>
      <c r="C86" t="str">
        <f t="shared" si="12"/>
        <v>F6_R3_RIV_SS_BDOC_B</v>
      </c>
      <c r="D86">
        <v>0</v>
      </c>
      <c r="E86"/>
      <c r="F86" s="1" t="str">
        <f t="shared" si="13"/>
        <v>B</v>
      </c>
      <c r="G86"/>
      <c r="H86"/>
      <c r="I86"/>
      <c r="J86"/>
      <c r="K86" s="33" t="e">
        <f>VLOOKUP(C86,[2]TOC_240828_Sophi!$C:$I,7,FALSE)</f>
        <v>#N/A</v>
      </c>
      <c r="L86" t="e">
        <f t="shared" si="8"/>
        <v>#N/A</v>
      </c>
      <c r="M86" s="42" t="str">
        <f t="shared" si="10"/>
        <v>F6_R3_RIV_SS_BBDOC_B</v>
      </c>
      <c r="N86" s="33" t="e">
        <f>VLOOKUP(M86,[2]TOC_240828_Sophi!$C:$I,7,FALSE)</f>
        <v>#N/A</v>
      </c>
      <c r="O86"/>
      <c r="P86"/>
      <c r="Q86"/>
      <c r="R86" s="182" t="e">
        <f>VLOOKUP(C86,[2]TOC_240828_Sophi!$C:$N,12,FALSE)</f>
        <v>#N/A</v>
      </c>
      <c r="S86"/>
      <c r="T86"/>
      <c r="U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 s="28" t="s">
        <v>400</v>
      </c>
      <c r="BE86" t="e">
        <f>VLOOKUP(BD86,[5]Fluo_bereinigt!$C:$S,2,FALSE)</f>
        <v>#N/A</v>
      </c>
      <c r="BF86" t="e">
        <f>VLOOKUP($BD86,[5]Fluo_bereinigt!$C:$S,3,FALSE)</f>
        <v>#N/A</v>
      </c>
      <c r="BG86" t="e">
        <f>VLOOKUP($BD86,[5]Fluo_bereinigt!$C:$S,4,FALSE)</f>
        <v>#N/A</v>
      </c>
      <c r="BH86" t="e">
        <f>VLOOKUP($BD86,[5]Fluo_bereinigt!$C:$S,5,FALSE)</f>
        <v>#N/A</v>
      </c>
      <c r="BI86" t="e">
        <f>VLOOKUP($BD86,[5]Fluo_bereinigt!$C:$S,6,FALSE)</f>
        <v>#N/A</v>
      </c>
      <c r="BJ86" t="e">
        <f>VLOOKUP($BD86,[5]Fluo_bereinigt!$C:$S,7,FALSE)</f>
        <v>#N/A</v>
      </c>
      <c r="BK86" t="e">
        <f>VLOOKUP($BD86,[5]Fluo_bereinigt!$C:$S,8,FALSE)</f>
        <v>#N/A</v>
      </c>
      <c r="BL86" t="e">
        <f>VLOOKUP($BD86,[5]Fluo_bereinigt!$C:$S,9,FALSE)</f>
        <v>#N/A</v>
      </c>
      <c r="BM86" t="e">
        <f>VLOOKUP($BD86,[5]Fluo_bereinigt!$C:$S,10,FALSE)</f>
        <v>#N/A</v>
      </c>
      <c r="BN86" t="e">
        <f>VLOOKUP($BD86,[5]Fluo_bereinigt!$C:$S,11,FALSE)</f>
        <v>#N/A</v>
      </c>
      <c r="BO86" t="e">
        <f>VLOOKUP($BD86,[5]Fluo_bereinigt!$C:$S,12,FALSE)</f>
        <v>#N/A</v>
      </c>
      <c r="BP86" t="e">
        <f>VLOOKUP($BD86,[5]Fluo_bereinigt!$C:$S,13,FALSE)</f>
        <v>#N/A</v>
      </c>
      <c r="BQ86" t="e">
        <f>VLOOKUP($BD86,[5]Fluo_bereinigt!$C:$S,14,FALSE)</f>
        <v>#N/A</v>
      </c>
      <c r="BR86" t="e">
        <f>VLOOKUP($BD86,[5]Fluo_bereinigt!$C:$S,15,FALSE)</f>
        <v>#N/A</v>
      </c>
      <c r="BS86" t="e">
        <f>VLOOKUP($BD86,[5]Fluo_bereinigt!$C:$S,16,FALSE)</f>
        <v>#N/A</v>
      </c>
      <c r="BT86" t="e">
        <f>VLOOKUP($BD86,[5]Fluo_bereinigt!$C:$S,17,FALSE)</f>
        <v>#N/A</v>
      </c>
      <c r="BU86" s="20" t="str">
        <f t="shared" si="11"/>
        <v>F6_R3_RIV_SS_BDOC_B</v>
      </c>
      <c r="BV86" t="e">
        <f>VLOOKUP(BU86,[5]Fluo_bereinigt!$C:$S,2,FALSE)</f>
        <v>#N/A</v>
      </c>
      <c r="BW86" t="e">
        <f>VLOOKUP($BU86,[5]Fluo_bereinigt!$C:$S,3,FALSE)</f>
        <v>#N/A</v>
      </c>
      <c r="BX86" t="e">
        <f>VLOOKUP($BU86,[5]Fluo_bereinigt!$C:$S,4,FALSE)</f>
        <v>#N/A</v>
      </c>
      <c r="BY86" t="e">
        <f>VLOOKUP($BU86,[5]Fluo_bereinigt!$C:$S,5,FALSE)</f>
        <v>#N/A</v>
      </c>
      <c r="BZ86" t="e">
        <f>VLOOKUP($BU86,[5]Fluo_bereinigt!$C:$S,6,FALSE)</f>
        <v>#N/A</v>
      </c>
      <c r="CA86" t="e">
        <f>VLOOKUP($BU86,[5]Fluo_bereinigt!$C:$S,7,FALSE)</f>
        <v>#N/A</v>
      </c>
      <c r="CB86" t="e">
        <f>VLOOKUP($BU86,[5]Fluo_bereinigt!$C:$S,8,FALSE)</f>
        <v>#N/A</v>
      </c>
      <c r="CC86" t="e">
        <f>VLOOKUP($BU86,[5]Fluo_bereinigt!$C:$S,9,FALSE)</f>
        <v>#N/A</v>
      </c>
      <c r="CD86" t="e">
        <f>VLOOKUP($BU86,[5]Fluo_bereinigt!$C:$S,10,FALSE)</f>
        <v>#N/A</v>
      </c>
      <c r="CE86" t="e">
        <f>VLOOKUP($BU86,[5]Fluo_bereinigt!$C:$S,11,FALSE)</f>
        <v>#N/A</v>
      </c>
      <c r="CF86" t="e">
        <f>VLOOKUP($BU86,[5]Fluo_bereinigt!$C:$S,12,FALSE)</f>
        <v>#N/A</v>
      </c>
      <c r="CG86" t="e">
        <f>VLOOKUP($BU86,[5]Fluo_bereinigt!$C:$S,13,FALSE)</f>
        <v>#N/A</v>
      </c>
      <c r="CH86" t="e">
        <f>VLOOKUP($BU86,[5]Fluo_bereinigt!$C:$S,14,FALSE)</f>
        <v>#N/A</v>
      </c>
      <c r="CI86" t="e">
        <f>VLOOKUP($BU86,[5]Fluo_bereinigt!$C:$S,15,FALSE)</f>
        <v>#N/A</v>
      </c>
      <c r="CJ86" t="e">
        <f>VLOOKUP($BU86,[5]Fluo_bereinigt!$C:$S,16,FALSE)</f>
        <v>#N/A</v>
      </c>
      <c r="CK86" t="e">
        <f>VLOOKUP($BU86,[5]Fluo_bereinigt!$C:$S,17,FALSE)</f>
        <v>#N/A</v>
      </c>
      <c r="CL86" s="28" t="s">
        <v>400</v>
      </c>
      <c r="CM86">
        <f>VLOOKUP(CL86, [2]Tabelle1!$E:$M, 2, FALSE)</f>
        <v>0.52709897444285203</v>
      </c>
      <c r="CN86">
        <f>VLOOKUP(CL86, [2]Tabelle1!$E:$M, 3, FALSE)</f>
        <v>0.37169376431178403</v>
      </c>
      <c r="CO86">
        <f>VLOOKUP(CL86, [2]Tabelle1!$E:$M, 4, FALSE)</f>
        <v>0.24335035303746799</v>
      </c>
      <c r="CP86">
        <f>VLOOKUP(CL86, [2]Tabelle1!$E:$M, 5, FALSE)</f>
        <v>0.17081247763453999</v>
      </c>
      <c r="CQ86">
        <f>VLOOKUP(CL86, [2]Tabelle1!$E:$M, 6, FALSE)</f>
        <v>0</v>
      </c>
      <c r="CR86" s="63">
        <f>VLOOKUP(CL86, [2]Tabelle1!$E:$O, 7, FALSE)</f>
        <v>0.40145987169469216</v>
      </c>
      <c r="CS86" s="63">
        <f>VLOOKUP(CL86, [2]Tabelle1!$E:$O, 8, FALSE)</f>
        <v>0.28309698588970483</v>
      </c>
      <c r="CT86" s="63">
        <f>VLOOKUP(CL86, [2]Tabelle1!$E:$O, 9, FALSE)</f>
        <v>0.18534545928598095</v>
      </c>
      <c r="CU86" s="63">
        <f>VLOOKUP(CL86, [2]Tabelle1!$E:$O, 10, FALSE)</f>
        <v>0.13009768312962203</v>
      </c>
      <c r="CV86" s="63">
        <f>VLOOKUP(CL86, [2]Tabelle1!$E:$O, 11, FALSE)</f>
        <v>0</v>
      </c>
      <c r="CW86" s="19"/>
      <c r="CX86"/>
      <c r="CY86"/>
      <c r="CZ86"/>
      <c r="DA86"/>
      <c r="DB86"/>
      <c r="DC86" s="149"/>
      <c r="DD86" s="149"/>
      <c r="DE86" s="149"/>
      <c r="DF86" s="149"/>
      <c r="DG86" s="149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 spans="1:128" s="17" customFormat="1" x14ac:dyDescent="0.35">
      <c r="A87" s="33" t="s">
        <v>161</v>
      </c>
      <c r="B87" s="1">
        <v>2</v>
      </c>
      <c r="C87" t="str">
        <f t="shared" si="12"/>
        <v>F6_R3_SUP_2_DOC_A</v>
      </c>
      <c r="D87">
        <v>0</v>
      </c>
      <c r="E87"/>
      <c r="F87" s="1" t="str">
        <f t="shared" si="13"/>
        <v>A</v>
      </c>
      <c r="G87"/>
      <c r="H87"/>
      <c r="I87"/>
      <c r="J87"/>
      <c r="K87" s="33" t="e">
        <f>VLOOKUP(C87,[2]TOC_240828_Sophi!$C:$I,7,FALSE)</f>
        <v>#N/A</v>
      </c>
      <c r="L87" t="e">
        <f t="shared" si="8"/>
        <v>#N/A</v>
      </c>
      <c r="M87" s="42" t="str">
        <f t="shared" si="10"/>
        <v>F6_R3_SUP_2_BDOC_A</v>
      </c>
      <c r="N87" s="33" t="e">
        <f>VLOOKUP(M87,[2]TOC_240828_Sophi!$C:$I,7,FALSE)</f>
        <v>#N/A</v>
      </c>
      <c r="O87"/>
      <c r="P87"/>
      <c r="Q87"/>
      <c r="R87" s="182" t="e">
        <f>VLOOKUP(C87,[2]TOC_240828_Sophi!$C:$N,12,FALSE)</f>
        <v>#N/A</v>
      </c>
      <c r="S87"/>
      <c r="T87"/>
      <c r="U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 s="28" t="s">
        <v>401</v>
      </c>
      <c r="BE87" t="e">
        <f>VLOOKUP(BD87,[5]Fluo_bereinigt!$C:$S,2,FALSE)</f>
        <v>#N/A</v>
      </c>
      <c r="BF87" t="e">
        <f>VLOOKUP($BD87,[5]Fluo_bereinigt!$C:$S,3,FALSE)</f>
        <v>#N/A</v>
      </c>
      <c r="BG87" t="e">
        <f>VLOOKUP($BD87,[5]Fluo_bereinigt!$C:$S,4,FALSE)</f>
        <v>#N/A</v>
      </c>
      <c r="BH87" t="e">
        <f>VLOOKUP($BD87,[5]Fluo_bereinigt!$C:$S,5,FALSE)</f>
        <v>#N/A</v>
      </c>
      <c r="BI87" t="e">
        <f>VLOOKUP($BD87,[5]Fluo_bereinigt!$C:$S,6,FALSE)</f>
        <v>#N/A</v>
      </c>
      <c r="BJ87" t="e">
        <f>VLOOKUP($BD87,[5]Fluo_bereinigt!$C:$S,7,FALSE)</f>
        <v>#N/A</v>
      </c>
      <c r="BK87" t="e">
        <f>VLOOKUP($BD87,[5]Fluo_bereinigt!$C:$S,8,FALSE)</f>
        <v>#N/A</v>
      </c>
      <c r="BL87" t="e">
        <f>VLOOKUP($BD87,[5]Fluo_bereinigt!$C:$S,9,FALSE)</f>
        <v>#N/A</v>
      </c>
      <c r="BM87" t="e">
        <f>VLOOKUP($BD87,[5]Fluo_bereinigt!$C:$S,10,FALSE)</f>
        <v>#N/A</v>
      </c>
      <c r="BN87" t="e">
        <f>VLOOKUP($BD87,[5]Fluo_bereinigt!$C:$S,11,FALSE)</f>
        <v>#N/A</v>
      </c>
      <c r="BO87" t="e">
        <f>VLOOKUP($BD87,[5]Fluo_bereinigt!$C:$S,12,FALSE)</f>
        <v>#N/A</v>
      </c>
      <c r="BP87" t="e">
        <f>VLOOKUP($BD87,[5]Fluo_bereinigt!$C:$S,13,FALSE)</f>
        <v>#N/A</v>
      </c>
      <c r="BQ87" t="e">
        <f>VLOOKUP($BD87,[5]Fluo_bereinigt!$C:$S,14,FALSE)</f>
        <v>#N/A</v>
      </c>
      <c r="BR87" t="e">
        <f>VLOOKUP($BD87,[5]Fluo_bereinigt!$C:$S,15,FALSE)</f>
        <v>#N/A</v>
      </c>
      <c r="BS87" t="e">
        <f>VLOOKUP($BD87,[5]Fluo_bereinigt!$C:$S,16,FALSE)</f>
        <v>#N/A</v>
      </c>
      <c r="BT87" t="e">
        <f>VLOOKUP($BD87,[5]Fluo_bereinigt!$C:$S,17,FALSE)</f>
        <v>#N/A</v>
      </c>
      <c r="BU87" s="20" t="str">
        <f t="shared" si="11"/>
        <v>F6_R3_SUP_2_BDOC_A</v>
      </c>
      <c r="BV87" t="e">
        <f>VLOOKUP(BU87,[5]Fluo_bereinigt!$C:$S,2,FALSE)</f>
        <v>#N/A</v>
      </c>
      <c r="BW87" t="e">
        <f>VLOOKUP($BU87,[5]Fluo_bereinigt!$C:$S,3,FALSE)</f>
        <v>#N/A</v>
      </c>
      <c r="BX87" t="e">
        <f>VLOOKUP($BU87,[5]Fluo_bereinigt!$C:$S,4,FALSE)</f>
        <v>#N/A</v>
      </c>
      <c r="BY87" t="e">
        <f>VLOOKUP($BU87,[5]Fluo_bereinigt!$C:$S,5,FALSE)</f>
        <v>#N/A</v>
      </c>
      <c r="BZ87" t="e">
        <f>VLOOKUP($BU87,[5]Fluo_bereinigt!$C:$S,6,FALSE)</f>
        <v>#N/A</v>
      </c>
      <c r="CA87" t="e">
        <f>VLOOKUP($BU87,[5]Fluo_bereinigt!$C:$S,7,FALSE)</f>
        <v>#N/A</v>
      </c>
      <c r="CB87" t="e">
        <f>VLOOKUP($BU87,[5]Fluo_bereinigt!$C:$S,8,FALSE)</f>
        <v>#N/A</v>
      </c>
      <c r="CC87" t="e">
        <f>VLOOKUP($BU87,[5]Fluo_bereinigt!$C:$S,9,FALSE)</f>
        <v>#N/A</v>
      </c>
      <c r="CD87" t="e">
        <f>VLOOKUP($BU87,[5]Fluo_bereinigt!$C:$S,10,FALSE)</f>
        <v>#N/A</v>
      </c>
      <c r="CE87" t="e">
        <f>VLOOKUP($BU87,[5]Fluo_bereinigt!$C:$S,11,FALSE)</f>
        <v>#N/A</v>
      </c>
      <c r="CF87" t="e">
        <f>VLOOKUP($BU87,[5]Fluo_bereinigt!$C:$S,12,FALSE)</f>
        <v>#N/A</v>
      </c>
      <c r="CG87" t="e">
        <f>VLOOKUP($BU87,[5]Fluo_bereinigt!$C:$S,13,FALSE)</f>
        <v>#N/A</v>
      </c>
      <c r="CH87" t="e">
        <f>VLOOKUP($BU87,[5]Fluo_bereinigt!$C:$S,14,FALSE)</f>
        <v>#N/A</v>
      </c>
      <c r="CI87" t="e">
        <f>VLOOKUP($BU87,[5]Fluo_bereinigt!$C:$S,15,FALSE)</f>
        <v>#N/A</v>
      </c>
      <c r="CJ87" t="e">
        <f>VLOOKUP($BU87,[5]Fluo_bereinigt!$C:$S,16,FALSE)</f>
        <v>#N/A</v>
      </c>
      <c r="CK87" t="e">
        <f>VLOOKUP($BU87,[5]Fluo_bereinigt!$C:$S,17,FALSE)</f>
        <v>#N/A</v>
      </c>
      <c r="CL87" s="28" t="s">
        <v>401</v>
      </c>
      <c r="CM87">
        <f>VLOOKUP(CL87, [2]Tabelle1!$E:$M, 2, FALSE)</f>
        <v>1.4713095186083E-8</v>
      </c>
      <c r="CN87">
        <f>VLOOKUP(CL87, [2]Tabelle1!$E:$M, 3, FALSE)</f>
        <v>0</v>
      </c>
      <c r="CO87">
        <f>VLOOKUP(CL87, [2]Tabelle1!$E:$M, 4, FALSE)</f>
        <v>8.4691102290517297E-6</v>
      </c>
      <c r="CP87">
        <f>VLOOKUP(CL87, [2]Tabelle1!$E:$M, 5, FALSE)</f>
        <v>9.13354847161404E-5</v>
      </c>
      <c r="CQ87">
        <f>VLOOKUP(CL87, [2]Tabelle1!$E:$M, 6, FALSE)</f>
        <v>0</v>
      </c>
      <c r="CR87" s="63">
        <f>VLOOKUP(CL87, [2]Tabelle1!$E:$O, 7, FALSE)</f>
        <v>1.4739728690697155E-4</v>
      </c>
      <c r="CS87" s="63">
        <f>VLOOKUP(CL87, [2]Tabelle1!$E:$O, 8, FALSE)</f>
        <v>0</v>
      </c>
      <c r="CT87" s="63">
        <f>VLOOKUP(CL87, [2]Tabelle1!$E:$O, 9, FALSE)</f>
        <v>8.4844409316340519E-2</v>
      </c>
      <c r="CU87" s="63">
        <f>VLOOKUP(CL87, [2]Tabelle1!$E:$O, 10, FALSE)</f>
        <v>0.91500819339675254</v>
      </c>
      <c r="CV87" s="63">
        <f>VLOOKUP(CL87, [2]Tabelle1!$E:$O, 11, FALSE)</f>
        <v>0</v>
      </c>
      <c r="CW87" s="19"/>
      <c r="CX87"/>
      <c r="CY87"/>
      <c r="CZ87"/>
      <c r="DA87"/>
      <c r="DB87"/>
      <c r="DC87" s="149"/>
      <c r="DD87" s="149"/>
      <c r="DE87" s="149"/>
      <c r="DF87" s="149"/>
      <c r="DG87" s="149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</row>
    <row r="88" spans="1:128" s="17" customFormat="1" x14ac:dyDescent="0.35">
      <c r="A88" s="33" t="s">
        <v>161</v>
      </c>
      <c r="B88" s="1">
        <v>2</v>
      </c>
      <c r="C88" t="str">
        <f>BD88</f>
        <v>F6_R3_SUP_2_DOC_B</v>
      </c>
      <c r="D88">
        <v>0</v>
      </c>
      <c r="E88"/>
      <c r="F88" s="1" t="str">
        <f t="shared" si="13"/>
        <v>B</v>
      </c>
      <c r="G88"/>
      <c r="H88"/>
      <c r="I88"/>
      <c r="J88"/>
      <c r="K88" s="33" t="e">
        <f>VLOOKUP(C88,[2]TOC_240828_Sophi!$C:$I,7,FALSE)</f>
        <v>#N/A</v>
      </c>
      <c r="L88" t="e">
        <f t="shared" si="8"/>
        <v>#N/A</v>
      </c>
      <c r="M88" s="42" t="str">
        <f t="shared" si="10"/>
        <v>F6_R3_SUP_2_BDOC_B</v>
      </c>
      <c r="N88" s="33" t="e">
        <f>VLOOKUP(M88,[2]TOC_240828_Sophi!$C:$I,7,FALSE)</f>
        <v>#N/A</v>
      </c>
      <c r="O88"/>
      <c r="P88"/>
      <c r="Q88"/>
      <c r="R88" s="182" t="e">
        <f>VLOOKUP(C88,[2]TOC_240828_Sophi!$C:$N,12,FALSE)</f>
        <v>#N/A</v>
      </c>
      <c r="S88"/>
      <c r="T88"/>
      <c r="U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 s="28" t="s">
        <v>402</v>
      </c>
      <c r="BE88" t="e">
        <f>VLOOKUP(BD88,[5]Fluo_bereinigt!$C:$S,2,FALSE)</f>
        <v>#N/A</v>
      </c>
      <c r="BF88" t="e">
        <f>VLOOKUP($BD88,[5]Fluo_bereinigt!$C:$S,3,FALSE)</f>
        <v>#N/A</v>
      </c>
      <c r="BG88" t="e">
        <f>VLOOKUP($BD88,[5]Fluo_bereinigt!$C:$S,4,FALSE)</f>
        <v>#N/A</v>
      </c>
      <c r="BH88" t="e">
        <f>VLOOKUP($BD88,[5]Fluo_bereinigt!$C:$S,5,FALSE)</f>
        <v>#N/A</v>
      </c>
      <c r="BI88" t="e">
        <f>VLOOKUP($BD88,[5]Fluo_bereinigt!$C:$S,6,FALSE)</f>
        <v>#N/A</v>
      </c>
      <c r="BJ88" t="e">
        <f>VLOOKUP($BD88,[5]Fluo_bereinigt!$C:$S,7,FALSE)</f>
        <v>#N/A</v>
      </c>
      <c r="BK88" t="e">
        <f>VLOOKUP($BD88,[5]Fluo_bereinigt!$C:$S,8,FALSE)</f>
        <v>#N/A</v>
      </c>
      <c r="BL88" t="e">
        <f>VLOOKUP($BD88,[5]Fluo_bereinigt!$C:$S,9,FALSE)</f>
        <v>#N/A</v>
      </c>
      <c r="BM88" t="e">
        <f>VLOOKUP($BD88,[5]Fluo_bereinigt!$C:$S,10,FALSE)</f>
        <v>#N/A</v>
      </c>
      <c r="BN88" t="e">
        <f>VLOOKUP($BD88,[5]Fluo_bereinigt!$C:$S,11,FALSE)</f>
        <v>#N/A</v>
      </c>
      <c r="BO88" t="e">
        <f>VLOOKUP($BD88,[5]Fluo_bereinigt!$C:$S,12,FALSE)</f>
        <v>#N/A</v>
      </c>
      <c r="BP88" t="e">
        <f>VLOOKUP($BD88,[5]Fluo_bereinigt!$C:$S,13,FALSE)</f>
        <v>#N/A</v>
      </c>
      <c r="BQ88" t="e">
        <f>VLOOKUP($BD88,[5]Fluo_bereinigt!$C:$S,14,FALSE)</f>
        <v>#N/A</v>
      </c>
      <c r="BR88" t="e">
        <f>VLOOKUP($BD88,[5]Fluo_bereinigt!$C:$S,15,FALSE)</f>
        <v>#N/A</v>
      </c>
      <c r="BS88" t="e">
        <f>VLOOKUP($BD88,[5]Fluo_bereinigt!$C:$S,16,FALSE)</f>
        <v>#N/A</v>
      </c>
      <c r="BT88" t="e">
        <f>VLOOKUP($BD88,[5]Fluo_bereinigt!$C:$S,17,FALSE)</f>
        <v>#N/A</v>
      </c>
      <c r="BU88" s="20" t="str">
        <f t="shared" si="11"/>
        <v>F6_R3_SUP_2_BDOC_B</v>
      </c>
      <c r="BV88" t="e">
        <f>VLOOKUP(BU88,[5]Fluo_bereinigt!$C:$S,2,FALSE)</f>
        <v>#N/A</v>
      </c>
      <c r="BW88" t="e">
        <f>VLOOKUP($BU88,[5]Fluo_bereinigt!$C:$S,3,FALSE)</f>
        <v>#N/A</v>
      </c>
      <c r="BX88" t="e">
        <f>VLOOKUP($BU88,[5]Fluo_bereinigt!$C:$S,4,FALSE)</f>
        <v>#N/A</v>
      </c>
      <c r="BY88" t="e">
        <f>VLOOKUP($BU88,[5]Fluo_bereinigt!$C:$S,5,FALSE)</f>
        <v>#N/A</v>
      </c>
      <c r="BZ88" t="e">
        <f>VLOOKUP($BU88,[5]Fluo_bereinigt!$C:$S,6,FALSE)</f>
        <v>#N/A</v>
      </c>
      <c r="CA88" t="e">
        <f>VLOOKUP($BU88,[5]Fluo_bereinigt!$C:$S,7,FALSE)</f>
        <v>#N/A</v>
      </c>
      <c r="CB88" t="e">
        <f>VLOOKUP($BU88,[5]Fluo_bereinigt!$C:$S,8,FALSE)</f>
        <v>#N/A</v>
      </c>
      <c r="CC88" t="e">
        <f>VLOOKUP($BU88,[5]Fluo_bereinigt!$C:$S,9,FALSE)</f>
        <v>#N/A</v>
      </c>
      <c r="CD88" t="e">
        <f>VLOOKUP($BU88,[5]Fluo_bereinigt!$C:$S,10,FALSE)</f>
        <v>#N/A</v>
      </c>
      <c r="CE88" t="e">
        <f>VLOOKUP($BU88,[5]Fluo_bereinigt!$C:$S,11,FALSE)</f>
        <v>#N/A</v>
      </c>
      <c r="CF88" t="e">
        <f>VLOOKUP($BU88,[5]Fluo_bereinigt!$C:$S,12,FALSE)</f>
        <v>#N/A</v>
      </c>
      <c r="CG88" t="e">
        <f>VLOOKUP($BU88,[5]Fluo_bereinigt!$C:$S,13,FALSE)</f>
        <v>#N/A</v>
      </c>
      <c r="CH88" t="e">
        <f>VLOOKUP($BU88,[5]Fluo_bereinigt!$C:$S,14,FALSE)</f>
        <v>#N/A</v>
      </c>
      <c r="CI88" t="e">
        <f>VLOOKUP($BU88,[5]Fluo_bereinigt!$C:$S,15,FALSE)</f>
        <v>#N/A</v>
      </c>
      <c r="CJ88" t="e">
        <f>VLOOKUP($BU88,[5]Fluo_bereinigt!$C:$S,16,FALSE)</f>
        <v>#N/A</v>
      </c>
      <c r="CK88" t="e">
        <f>VLOOKUP($BU88,[5]Fluo_bereinigt!$C:$S,17,FALSE)</f>
        <v>#N/A</v>
      </c>
      <c r="CL88" s="28" t="s">
        <v>402</v>
      </c>
      <c r="CM88">
        <f>VLOOKUP(CL88, [2]Tabelle1!$E:$M, 2, FALSE)</f>
        <v>5.2277729538584797E-7</v>
      </c>
      <c r="CN88">
        <f>VLOOKUP(CL88, [2]Tabelle1!$E:$M, 3, FALSE)</f>
        <v>0</v>
      </c>
      <c r="CO88">
        <f>VLOOKUP(CL88, [2]Tabelle1!$E:$M, 4, FALSE)</f>
        <v>4.5743609386362998E-6</v>
      </c>
      <c r="CP88">
        <f>VLOOKUP(CL88, [2]Tabelle1!$E:$M, 5, FALSE)</f>
        <v>2.07049802824154E-4</v>
      </c>
      <c r="CQ88">
        <f>VLOOKUP(CL88, [2]Tabelle1!$E:$M, 6, FALSE)</f>
        <v>0</v>
      </c>
      <c r="CR88" s="63">
        <f>VLOOKUP(CL88, [2]Tabelle1!$E:$O, 7, FALSE)</f>
        <v>2.464222641053726E-3</v>
      </c>
      <c r="CS88" s="63">
        <f>VLOOKUP(CL88, [2]Tabelle1!$E:$O, 8, FALSE)</f>
        <v>0</v>
      </c>
      <c r="CT88" s="63">
        <f>VLOOKUP(CL88, [2]Tabelle1!$E:$O, 9, FALSE)</f>
        <v>2.1562229065475388E-2</v>
      </c>
      <c r="CU88" s="63">
        <f>VLOOKUP(CL88, [2]Tabelle1!$E:$O, 10, FALSE)</f>
        <v>0.97597354829347083</v>
      </c>
      <c r="CV88" s="63">
        <f>VLOOKUP(CL88, [2]Tabelle1!$E:$O, 11, FALSE)</f>
        <v>0</v>
      </c>
      <c r="CW88" s="19"/>
      <c r="CX88"/>
      <c r="CY88"/>
      <c r="CZ88"/>
      <c r="DA88"/>
      <c r="DB88"/>
      <c r="DC88" s="149"/>
      <c r="DD88" s="149"/>
      <c r="DE88" s="149"/>
      <c r="DF88" s="149"/>
      <c r="DG88" s="149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</row>
    <row r="89" spans="1:128" s="17" customFormat="1" x14ac:dyDescent="0.35">
      <c r="A89" s="33" t="s">
        <v>161</v>
      </c>
      <c r="B89" s="1">
        <v>2</v>
      </c>
      <c r="C89" t="str">
        <f t="shared" si="12"/>
        <v>F6_SUP_2_DOC_A</v>
      </c>
      <c r="D89">
        <v>0</v>
      </c>
      <c r="E89"/>
      <c r="F89" s="1" t="str">
        <f t="shared" si="13"/>
        <v>A</v>
      </c>
      <c r="G89"/>
      <c r="H89"/>
      <c r="I89"/>
      <c r="J89"/>
      <c r="K89" s="33">
        <f>VLOOKUP(C89,[2]TOC_240828_Sophi!$C:$I,7,FALSE)</f>
        <v>0.13500000000000001</v>
      </c>
      <c r="L89">
        <f t="shared" si="8"/>
        <v>0.12285000000000001</v>
      </c>
      <c r="M89" s="42" t="str">
        <f t="shared" si="10"/>
        <v>F6_SUP_2_BDOC_A</v>
      </c>
      <c r="N89" s="33" t="e">
        <f>VLOOKUP(M89,[2]TOC_240828_Sophi!$C:$I,7,FALSE)</f>
        <v>#N/A</v>
      </c>
      <c r="O89"/>
      <c r="P89"/>
      <c r="Q89"/>
      <c r="R89" s="182">
        <f>VLOOKUP(C89,[2]TOC_240828_Sophi!$C:$N,12,FALSE)</f>
        <v>45547</v>
      </c>
      <c r="S89"/>
      <c r="T89"/>
      <c r="U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s="28" t="s">
        <v>224</v>
      </c>
      <c r="BE89">
        <f>VLOOKUP(BD89,[5]Fluo_bereinigt!$C:$S,2,FALSE)</f>
        <v>0</v>
      </c>
      <c r="BF89">
        <f>VLOOKUP($BD89,[5]Fluo_bereinigt!$C:$S,3,FALSE)</f>
        <v>0</v>
      </c>
      <c r="BG89">
        <f>VLOOKUP($BD89,[5]Fluo_bereinigt!$C:$S,4,FALSE)</f>
        <v>0</v>
      </c>
      <c r="BH89">
        <f>VLOOKUP($BD89,[5]Fluo_bereinigt!$C:$S,5,FALSE)</f>
        <v>0</v>
      </c>
      <c r="BI89">
        <f>VLOOKUP($BD89,[5]Fluo_bereinigt!$C:$S,6,FALSE)</f>
        <v>1.1451961673090299E-3</v>
      </c>
      <c r="BJ89">
        <f>VLOOKUP($BD89,[5]Fluo_bereinigt!$C:$S,7,FALSE)</f>
        <v>1.43995601033231E-20</v>
      </c>
      <c r="BK89">
        <f>VLOOKUP($BD89,[5]Fluo_bereinigt!$C:$S,8,FALSE)</f>
        <v>0</v>
      </c>
      <c r="BL89">
        <f>VLOOKUP($BD89,[5]Fluo_bereinigt!$C:$S,9,FALSE)</f>
        <v>0</v>
      </c>
      <c r="BM89">
        <f>VLOOKUP($BD89,[5]Fluo_bereinigt!$C:$S,10,FALSE)</f>
        <v>3.1523486392180402</v>
      </c>
      <c r="BN89">
        <f>VLOOKUP($BD89,[5]Fluo_bereinigt!$C:$S,11,FALSE)</f>
        <v>1.60961662691203</v>
      </c>
      <c r="BO89">
        <f>VLOOKUP($BD89,[5]Fluo_bereinigt!$C:$S,12,FALSE)</f>
        <v>5.4971319311663498</v>
      </c>
      <c r="BP89">
        <f>VLOOKUP($BD89,[5]Fluo_bereinigt!$C:$S,13,FALSE)</f>
        <v>-0.25867507886435298</v>
      </c>
      <c r="BQ89">
        <f>VLOOKUP($BD89,[5]Fluo_bereinigt!$C:$S,14,FALSE)</f>
        <v>1.7817837878808401E-2</v>
      </c>
      <c r="BR89">
        <f>VLOOKUP($BD89,[5]Fluo_bereinigt!$C:$S,15,FALSE)</f>
        <v>1.5127773579114099E-2</v>
      </c>
      <c r="BS89">
        <f>VLOOKUP($BD89,[5]Fluo_bereinigt!$C:$S,16,FALSE)</f>
        <v>1.9175149464809499E-2</v>
      </c>
      <c r="BT89">
        <f>VLOOKUP($BD89,[5]Fluo_bereinigt!$C:$S,17,FALSE)</f>
        <v>1.1778228822388099</v>
      </c>
      <c r="BU89" s="20" t="str">
        <f t="shared" si="11"/>
        <v>F6_SUP_2_BDOC_A</v>
      </c>
      <c r="BV89" t="e">
        <f>VLOOKUP(BU89,[5]Fluo_bereinigt!$C:$S,2,FALSE)</f>
        <v>#N/A</v>
      </c>
      <c r="BW89" t="e">
        <f>VLOOKUP($BU89,[5]Fluo_bereinigt!$C:$S,3,FALSE)</f>
        <v>#N/A</v>
      </c>
      <c r="BX89" t="e">
        <f>VLOOKUP($BU89,[5]Fluo_bereinigt!$C:$S,4,FALSE)</f>
        <v>#N/A</v>
      </c>
      <c r="BY89" t="e">
        <f>VLOOKUP($BU89,[5]Fluo_bereinigt!$C:$S,5,FALSE)</f>
        <v>#N/A</v>
      </c>
      <c r="BZ89" t="e">
        <f>VLOOKUP($BU89,[5]Fluo_bereinigt!$C:$S,6,FALSE)</f>
        <v>#N/A</v>
      </c>
      <c r="CA89" t="e">
        <f>VLOOKUP($BU89,[5]Fluo_bereinigt!$C:$S,7,FALSE)</f>
        <v>#N/A</v>
      </c>
      <c r="CB89" t="e">
        <f>VLOOKUP($BU89,[5]Fluo_bereinigt!$C:$S,8,FALSE)</f>
        <v>#N/A</v>
      </c>
      <c r="CC89" t="e">
        <f>VLOOKUP($BU89,[5]Fluo_bereinigt!$C:$S,9,FALSE)</f>
        <v>#N/A</v>
      </c>
      <c r="CD89" t="e">
        <f>VLOOKUP($BU89,[5]Fluo_bereinigt!$C:$S,10,FALSE)</f>
        <v>#N/A</v>
      </c>
      <c r="CE89" t="e">
        <f>VLOOKUP($BU89,[5]Fluo_bereinigt!$C:$S,11,FALSE)</f>
        <v>#N/A</v>
      </c>
      <c r="CF89" t="e">
        <f>VLOOKUP($BU89,[5]Fluo_bereinigt!$C:$S,12,FALSE)</f>
        <v>#N/A</v>
      </c>
      <c r="CG89" t="e">
        <f>VLOOKUP($BU89,[5]Fluo_bereinigt!$C:$S,13,FALSE)</f>
        <v>#N/A</v>
      </c>
      <c r="CH89" t="e">
        <f>VLOOKUP($BU89,[5]Fluo_bereinigt!$C:$S,14,FALSE)</f>
        <v>#N/A</v>
      </c>
      <c r="CI89" t="e">
        <f>VLOOKUP($BU89,[5]Fluo_bereinigt!$C:$S,15,FALSE)</f>
        <v>#N/A</v>
      </c>
      <c r="CJ89" t="e">
        <f>VLOOKUP($BU89,[5]Fluo_bereinigt!$C:$S,16,FALSE)</f>
        <v>#N/A</v>
      </c>
      <c r="CK89" t="e">
        <f>VLOOKUP($BU89,[5]Fluo_bereinigt!$C:$S,17,FALSE)</f>
        <v>#N/A</v>
      </c>
      <c r="CL89" s="28" t="s">
        <v>224</v>
      </c>
      <c r="CM89">
        <f>VLOOKUP(CL89, [2]Tabelle1!$E:$M, 2, FALSE)</f>
        <v>4.1912503439664501E-22</v>
      </c>
      <c r="CN89">
        <f>VLOOKUP(CL89, [2]Tabelle1!$E:$M, 3, FALSE)</f>
        <v>2.2607920637632999E-4</v>
      </c>
      <c r="CO89">
        <f>VLOOKUP(CL89, [2]Tabelle1!$E:$M, 4, FALSE)</f>
        <v>0</v>
      </c>
      <c r="CP89">
        <f>VLOOKUP(CL89, [2]Tabelle1!$E:$M, 5, FALSE)</f>
        <v>3.4870136757478401E-4</v>
      </c>
      <c r="CQ89">
        <f>VLOOKUP(CL89, [2]Tabelle1!$E:$M, 6, FALSE)</f>
        <v>3.7953441256927802E-21</v>
      </c>
      <c r="CR89" s="63">
        <f>VLOOKUP(CL89, [2]Tabelle1!$E:$O, 7, FALSE)</f>
        <v>7.2919137039640489E-19</v>
      </c>
      <c r="CS89" s="63">
        <f>VLOOKUP(CL89, [2]Tabelle1!$E:$O, 8, FALSE)</f>
        <v>0.39333132785305019</v>
      </c>
      <c r="CT89" s="63">
        <f>VLOOKUP(CL89, [2]Tabelle1!$E:$O, 9, FALSE)</f>
        <v>0</v>
      </c>
      <c r="CU89" s="63">
        <f>VLOOKUP(CL89, [2]Tabelle1!$E:$O, 10, FALSE)</f>
        <v>0.60666867214694975</v>
      </c>
      <c r="CV89" s="63">
        <f>VLOOKUP(CL89, [2]Tabelle1!$E:$O, 11, FALSE)</f>
        <v>6.6031182988720492E-18</v>
      </c>
      <c r="CW89" s="19"/>
      <c r="CX89"/>
      <c r="CY89"/>
      <c r="CZ89"/>
      <c r="DA89"/>
      <c r="DB89"/>
      <c r="DC89" s="149"/>
      <c r="DD89" s="149"/>
      <c r="DE89" s="149"/>
      <c r="DF89" s="149"/>
      <c r="DG89" s="14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</row>
    <row r="90" spans="1:128" s="17" customFormat="1" x14ac:dyDescent="0.35">
      <c r="A90" s="33" t="s">
        <v>161</v>
      </c>
      <c r="B90" s="1">
        <v>2</v>
      </c>
      <c r="C90" t="str">
        <f t="shared" si="12"/>
        <v>F6_SUP_2_DOC_B</v>
      </c>
      <c r="D90">
        <v>0</v>
      </c>
      <c r="E90"/>
      <c r="F90" s="1" t="str">
        <f t="shared" si="13"/>
        <v>B</v>
      </c>
      <c r="G90"/>
      <c r="H90"/>
      <c r="I90"/>
      <c r="J90"/>
      <c r="K90" s="33">
        <f>VLOOKUP(C90,[2]TOC_240828_Sophi!$C:$I,7,FALSE)</f>
        <v>0.11070000000000001</v>
      </c>
      <c r="L90"/>
      <c r="M90" s="42" t="str">
        <f t="shared" si="10"/>
        <v>F6_SUP_2_BDOC_B</v>
      </c>
      <c r="N90" s="33" t="e">
        <f>VLOOKUP(M90,[2]TOC_240828_Sophi!$C:$I,7,FALSE)</f>
        <v>#N/A</v>
      </c>
      <c r="O90"/>
      <c r="P90"/>
      <c r="Q90"/>
      <c r="R90" s="182">
        <f>VLOOKUP(C90,[2]TOC_240828_Sophi!$C:$N,12,FALSE)</f>
        <v>45547</v>
      </c>
      <c r="S90"/>
      <c r="T90"/>
      <c r="U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 s="28" t="s">
        <v>223</v>
      </c>
      <c r="BE90">
        <f>VLOOKUP(BD90,[5]Fluo_bereinigt!$C:$S,2,FALSE)</f>
        <v>0</v>
      </c>
      <c r="BF90">
        <f>VLOOKUP($BD90,[5]Fluo_bereinigt!$C:$S,3,FALSE)</f>
        <v>9.1862288825912696E-7</v>
      </c>
      <c r="BG90">
        <f>VLOOKUP($BD90,[5]Fluo_bereinigt!$C:$S,4,FALSE)</f>
        <v>0</v>
      </c>
      <c r="BH90">
        <f>VLOOKUP($BD90,[5]Fluo_bereinigt!$C:$S,5,FALSE)</f>
        <v>0</v>
      </c>
      <c r="BI90">
        <f>VLOOKUP($BD90,[5]Fluo_bereinigt!$C:$S,6,FALSE)</f>
        <v>0</v>
      </c>
      <c r="BJ90">
        <f>VLOOKUP($BD90,[5]Fluo_bereinigt!$C:$S,7,FALSE)</f>
        <v>0</v>
      </c>
      <c r="BK90">
        <f>VLOOKUP($BD90,[5]Fluo_bereinigt!$C:$S,8,FALSE)</f>
        <v>0</v>
      </c>
      <c r="BL90">
        <f>VLOOKUP($BD90,[5]Fluo_bereinigt!$C:$S,9,FALSE)</f>
        <v>0</v>
      </c>
      <c r="BM90">
        <f>VLOOKUP($BD90,[5]Fluo_bereinigt!$C:$S,10,FALSE)</f>
        <v>7.27507242476928</v>
      </c>
      <c r="BN90">
        <f>VLOOKUP($BD90,[5]Fluo_bereinigt!$C:$S,11,FALSE)</f>
        <v>6.58429689687107</v>
      </c>
      <c r="BO90">
        <f>VLOOKUP($BD90,[5]Fluo_bereinigt!$C:$S,12,FALSE)</f>
        <v>1.2816874027993801</v>
      </c>
      <c r="BP90">
        <f>VLOOKUP($BD90,[5]Fluo_bereinigt!$C:$S,13,FALSE)</f>
        <v>-15.4440677966102</v>
      </c>
      <c r="BQ90">
        <f>VLOOKUP($BD90,[5]Fluo_bereinigt!$C:$S,14,FALSE)</f>
        <v>3.0738647823301299E-3</v>
      </c>
      <c r="BR90">
        <f>VLOOKUP($BD90,[5]Fluo_bereinigt!$C:$S,15,FALSE)</f>
        <v>1.5444459946159701E-3</v>
      </c>
      <c r="BS90">
        <f>VLOOKUP($BD90,[5]Fluo_bereinigt!$C:$S,16,FALSE)</f>
        <v>8.7741403317061102E-3</v>
      </c>
      <c r="BT90">
        <f>VLOOKUP($BD90,[5]Fluo_bereinigt!$C:$S,17,FALSE)</f>
        <v>1.9902701635705</v>
      </c>
      <c r="BU90" s="20" t="str">
        <f t="shared" si="11"/>
        <v>F6_SUP_2_BDOC_B</v>
      </c>
      <c r="BV90" t="e">
        <f>VLOOKUP(BU90,[5]Fluo_bereinigt!$C:$S,2,FALSE)</f>
        <v>#N/A</v>
      </c>
      <c r="BW90" t="e">
        <f>VLOOKUP($BU90,[5]Fluo_bereinigt!$C:$S,3,FALSE)</f>
        <v>#N/A</v>
      </c>
      <c r="BX90" t="e">
        <f>VLOOKUP($BU90,[5]Fluo_bereinigt!$C:$S,4,FALSE)</f>
        <v>#N/A</v>
      </c>
      <c r="BY90" t="e">
        <f>VLOOKUP($BU90,[5]Fluo_bereinigt!$C:$S,5,FALSE)</f>
        <v>#N/A</v>
      </c>
      <c r="BZ90" t="e">
        <f>VLOOKUP($BU90,[5]Fluo_bereinigt!$C:$S,6,FALSE)</f>
        <v>#N/A</v>
      </c>
      <c r="CA90" t="e">
        <f>VLOOKUP($BU90,[5]Fluo_bereinigt!$C:$S,7,FALSE)</f>
        <v>#N/A</v>
      </c>
      <c r="CB90" t="e">
        <f>VLOOKUP($BU90,[5]Fluo_bereinigt!$C:$S,8,FALSE)</f>
        <v>#N/A</v>
      </c>
      <c r="CC90" t="e">
        <f>VLOOKUP($BU90,[5]Fluo_bereinigt!$C:$S,9,FALSE)</f>
        <v>#N/A</v>
      </c>
      <c r="CD90" t="e">
        <f>VLOOKUP($BU90,[5]Fluo_bereinigt!$C:$S,10,FALSE)</f>
        <v>#N/A</v>
      </c>
      <c r="CE90" t="e">
        <f>VLOOKUP($BU90,[5]Fluo_bereinigt!$C:$S,11,FALSE)</f>
        <v>#N/A</v>
      </c>
      <c r="CF90" t="e">
        <f>VLOOKUP($BU90,[5]Fluo_bereinigt!$C:$S,12,FALSE)</f>
        <v>#N/A</v>
      </c>
      <c r="CG90" t="e">
        <f>VLOOKUP($BU90,[5]Fluo_bereinigt!$C:$S,13,FALSE)</f>
        <v>#N/A</v>
      </c>
      <c r="CH90" t="e">
        <f>VLOOKUP($BU90,[5]Fluo_bereinigt!$C:$S,14,FALSE)</f>
        <v>#N/A</v>
      </c>
      <c r="CI90" t="e">
        <f>VLOOKUP($BU90,[5]Fluo_bereinigt!$C:$S,15,FALSE)</f>
        <v>#N/A</v>
      </c>
      <c r="CJ90" t="e">
        <f>VLOOKUP($BU90,[5]Fluo_bereinigt!$C:$S,16,FALSE)</f>
        <v>#N/A</v>
      </c>
      <c r="CK90" t="e">
        <f>VLOOKUP($BU90,[5]Fluo_bereinigt!$C:$S,17,FALSE)</f>
        <v>#N/A</v>
      </c>
      <c r="CL90" s="28" t="s">
        <v>223</v>
      </c>
      <c r="CM90">
        <f>VLOOKUP(CL90, [2]Tabelle1!$E:$M, 2, FALSE)</f>
        <v>1.1723580901704201E-6</v>
      </c>
      <c r="CN90">
        <f>VLOOKUP(CL90, [2]Tabelle1!$E:$M, 3, FALSE)</f>
        <v>0</v>
      </c>
      <c r="CO90">
        <f>VLOOKUP(CL90, [2]Tabelle1!$E:$M, 4, FALSE)</f>
        <v>0</v>
      </c>
      <c r="CP90">
        <f>VLOOKUP(CL90, [2]Tabelle1!$E:$M, 5, FALSE)</f>
        <v>1.78002227709206E-4</v>
      </c>
      <c r="CQ90">
        <f>VLOOKUP(CL90, [2]Tabelle1!$E:$M, 6, FALSE)</f>
        <v>0</v>
      </c>
      <c r="CR90" s="63">
        <f>VLOOKUP(CL90, [2]Tabelle1!$E:$O, 7, FALSE)</f>
        <v>6.543104787657337E-3</v>
      </c>
      <c r="CS90" s="63">
        <f>VLOOKUP(CL90, [2]Tabelle1!$E:$O, 8, FALSE)</f>
        <v>0</v>
      </c>
      <c r="CT90" s="63">
        <f>VLOOKUP(CL90, [2]Tabelle1!$E:$O, 9, FALSE)</f>
        <v>0</v>
      </c>
      <c r="CU90" s="63">
        <f>VLOOKUP(CL90, [2]Tabelle1!$E:$O, 10, FALSE)</f>
        <v>0.99345689521234271</v>
      </c>
      <c r="CV90" s="63">
        <f>VLOOKUP(CL90, [2]Tabelle1!$E:$O, 11, FALSE)</f>
        <v>0</v>
      </c>
      <c r="CW90" s="19"/>
      <c r="CX90"/>
      <c r="CY90"/>
      <c r="CZ90"/>
      <c r="DA90"/>
      <c r="DB90"/>
      <c r="DC90" s="149"/>
      <c r="DD90" s="149"/>
      <c r="DE90" s="149"/>
      <c r="DF90" s="149"/>
      <c r="DG90" s="149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</row>
    <row r="91" spans="1:128" s="17" customFormat="1" x14ac:dyDescent="0.35">
      <c r="A91" s="33" t="s">
        <v>161</v>
      </c>
      <c r="B91" s="1">
        <v>2</v>
      </c>
      <c r="C91" t="str">
        <f t="shared" si="12"/>
        <v>F6_SUP_2_DOC_C_Sem</v>
      </c>
      <c r="D91">
        <v>0</v>
      </c>
      <c r="E91"/>
      <c r="F91" s="1" t="str">
        <f t="shared" si="13"/>
        <v/>
      </c>
      <c r="G91"/>
      <c r="H91"/>
      <c r="I91"/>
      <c r="J91"/>
      <c r="K91" s="33">
        <f>VLOOKUP(C91,[2]TOC_240828_Sophi!$C:$I,7,FALSE)</f>
        <v>9.0859999999999996E-2</v>
      </c>
      <c r="L91" t="e">
        <f t="shared" si="8"/>
        <v>#N/A</v>
      </c>
      <c r="M91" s="42" t="str">
        <f t="shared" si="10"/>
        <v>F6_SUP_2_BDOC_C_Sem</v>
      </c>
      <c r="N91" s="33" t="e">
        <f>VLOOKUP(M91,[2]TOC_240828_Sophi!$C:$I,7,FALSE)</f>
        <v>#N/A</v>
      </c>
      <c r="O91"/>
      <c r="P91"/>
      <c r="Q91"/>
      <c r="R91" s="182">
        <f>VLOOKUP(C91,[2]TOC_240828_Sophi!$C:$N,12,FALSE)</f>
        <v>45547</v>
      </c>
      <c r="S91"/>
      <c r="T91"/>
      <c r="U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 s="28" t="s">
        <v>222</v>
      </c>
      <c r="BE91">
        <f>VLOOKUP(BD91,[5]Fluo_bereinigt!$C:$S,2,FALSE)</f>
        <v>0</v>
      </c>
      <c r="BF91">
        <f>VLOOKUP($BD91,[5]Fluo_bereinigt!$C:$S,3,FALSE)</f>
        <v>8.4199314726550498E-7</v>
      </c>
      <c r="BG91">
        <f>VLOOKUP($BD91,[5]Fluo_bereinigt!$C:$S,4,FALSE)</f>
        <v>2.9778502051909002E-23</v>
      </c>
      <c r="BH91">
        <f>VLOOKUP($BD91,[5]Fluo_bereinigt!$C:$S,5,FALSE)</f>
        <v>0</v>
      </c>
      <c r="BI91">
        <f>VLOOKUP($BD91,[5]Fluo_bereinigt!$C:$S,6,FALSE)</f>
        <v>0</v>
      </c>
      <c r="BJ91">
        <f>VLOOKUP($BD91,[5]Fluo_bereinigt!$C:$S,7,FALSE)</f>
        <v>0</v>
      </c>
      <c r="BK91">
        <f>VLOOKUP($BD91,[5]Fluo_bereinigt!$C:$S,8,FALSE)</f>
        <v>0</v>
      </c>
      <c r="BL91">
        <f>VLOOKUP($BD91,[5]Fluo_bereinigt!$C:$S,9,FALSE)</f>
        <v>0</v>
      </c>
      <c r="BM91">
        <f>VLOOKUP($BD91,[5]Fluo_bereinigt!$C:$S,10,FALSE)</f>
        <v>0</v>
      </c>
      <c r="BN91">
        <f>VLOOKUP($BD91,[5]Fluo_bereinigt!$C:$S,11,FALSE)</f>
        <v>0</v>
      </c>
      <c r="BO91">
        <f>VLOOKUP($BD91,[5]Fluo_bereinigt!$C:$S,12,FALSE)</f>
        <v>0</v>
      </c>
      <c r="BP91">
        <f>VLOOKUP($BD91,[5]Fluo_bereinigt!$C:$S,13,FALSE)</f>
        <v>-6.5310344827586198</v>
      </c>
      <c r="BQ91">
        <f>VLOOKUP($BD91,[5]Fluo_bereinigt!$C:$S,14,FALSE)</f>
        <v>3.7772998846440198E-2</v>
      </c>
      <c r="BR91">
        <f>VLOOKUP($BD91,[5]Fluo_bereinigt!$C:$S,15,FALSE)</f>
        <v>0</v>
      </c>
      <c r="BS91">
        <f>VLOOKUP($BD91,[5]Fluo_bereinigt!$C:$S,16,FALSE)</f>
        <v>1.1232833694313999</v>
      </c>
      <c r="BT91">
        <f>VLOOKUP($BD91,[5]Fluo_bereinigt!$C:$S,17,FALSE)</f>
        <v>0</v>
      </c>
      <c r="BU91" s="20" t="str">
        <f t="shared" si="11"/>
        <v>F6_SUP_2_BDOC_C_Sem</v>
      </c>
      <c r="BV91" t="e">
        <f>VLOOKUP(BU91,[5]Fluo_bereinigt!$C:$S,2,FALSE)</f>
        <v>#N/A</v>
      </c>
      <c r="BW91" t="e">
        <f>VLOOKUP($BU91,[5]Fluo_bereinigt!$C:$S,3,FALSE)</f>
        <v>#N/A</v>
      </c>
      <c r="BX91" t="e">
        <f>VLOOKUP($BU91,[5]Fluo_bereinigt!$C:$S,4,FALSE)</f>
        <v>#N/A</v>
      </c>
      <c r="BY91" t="e">
        <f>VLOOKUP($BU91,[5]Fluo_bereinigt!$C:$S,5,FALSE)</f>
        <v>#N/A</v>
      </c>
      <c r="BZ91" t="e">
        <f>VLOOKUP($BU91,[5]Fluo_bereinigt!$C:$S,6,FALSE)</f>
        <v>#N/A</v>
      </c>
      <c r="CA91" t="e">
        <f>VLOOKUP($BU91,[5]Fluo_bereinigt!$C:$S,7,FALSE)</f>
        <v>#N/A</v>
      </c>
      <c r="CB91" t="e">
        <f>VLOOKUP($BU91,[5]Fluo_bereinigt!$C:$S,8,FALSE)</f>
        <v>#N/A</v>
      </c>
      <c r="CC91" t="e">
        <f>VLOOKUP($BU91,[5]Fluo_bereinigt!$C:$S,9,FALSE)</f>
        <v>#N/A</v>
      </c>
      <c r="CD91" t="e">
        <f>VLOOKUP($BU91,[5]Fluo_bereinigt!$C:$S,10,FALSE)</f>
        <v>#N/A</v>
      </c>
      <c r="CE91" t="e">
        <f>VLOOKUP($BU91,[5]Fluo_bereinigt!$C:$S,11,FALSE)</f>
        <v>#N/A</v>
      </c>
      <c r="CF91" t="e">
        <f>VLOOKUP($BU91,[5]Fluo_bereinigt!$C:$S,12,FALSE)</f>
        <v>#N/A</v>
      </c>
      <c r="CG91" t="e">
        <f>VLOOKUP($BU91,[5]Fluo_bereinigt!$C:$S,13,FALSE)</f>
        <v>#N/A</v>
      </c>
      <c r="CH91" t="e">
        <f>VLOOKUP($BU91,[5]Fluo_bereinigt!$C:$S,14,FALSE)</f>
        <v>#N/A</v>
      </c>
      <c r="CI91" t="e">
        <f>VLOOKUP($BU91,[5]Fluo_bereinigt!$C:$S,15,FALSE)</f>
        <v>#N/A</v>
      </c>
      <c r="CJ91" t="e">
        <f>VLOOKUP($BU91,[5]Fluo_bereinigt!$C:$S,16,FALSE)</f>
        <v>#N/A</v>
      </c>
      <c r="CK91" t="e">
        <f>VLOOKUP($BU91,[5]Fluo_bereinigt!$C:$S,17,FALSE)</f>
        <v>#N/A</v>
      </c>
      <c r="CL91" s="28" t="s">
        <v>222</v>
      </c>
      <c r="CM91">
        <f>VLOOKUP(CL91, [2]Tabelle1!$E:$M, 2, FALSE)</f>
        <v>3.0786911070994201E-7</v>
      </c>
      <c r="CN91">
        <f>VLOOKUP(CL91, [2]Tabelle1!$E:$M, 3, FALSE)</f>
        <v>0</v>
      </c>
      <c r="CO91">
        <f>VLOOKUP(CL91, [2]Tabelle1!$E:$M, 4, FALSE)</f>
        <v>0</v>
      </c>
      <c r="CP91">
        <f>VLOOKUP(CL91, [2]Tabelle1!$E:$M, 5, FALSE)</f>
        <v>1.7025523671542801E-4</v>
      </c>
      <c r="CQ91">
        <f>VLOOKUP(CL91, [2]Tabelle1!$E:$M, 6, FALSE)</f>
        <v>3.1916894227511698E-6</v>
      </c>
      <c r="CR91" s="63">
        <f>VLOOKUP(CL91, [2]Tabelle1!$E:$O, 7, FALSE)</f>
        <v>1.7718596500830115E-3</v>
      </c>
      <c r="CS91" s="63">
        <f>VLOOKUP(CL91, [2]Tabelle1!$E:$O, 8, FALSE)</f>
        <v>0</v>
      </c>
      <c r="CT91" s="63">
        <f>VLOOKUP(CL91, [2]Tabelle1!$E:$O, 9, FALSE)</f>
        <v>0</v>
      </c>
      <c r="CU91" s="63">
        <f>VLOOKUP(CL91, [2]Tabelle1!$E:$O, 10, FALSE)</f>
        <v>0.97985921177917257</v>
      </c>
      <c r="CV91" s="63">
        <f>VLOOKUP(CL91, [2]Tabelle1!$E:$O, 11, FALSE)</f>
        <v>1.8368928570744441E-2</v>
      </c>
      <c r="CW91" s="19"/>
      <c r="CX91"/>
      <c r="CY91"/>
      <c r="CZ91"/>
      <c r="DA91"/>
      <c r="DB91"/>
      <c r="DC91" s="149"/>
      <c r="DD91" s="149"/>
      <c r="DE91" s="149"/>
      <c r="DF91" s="149"/>
      <c r="DG91" s="149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</row>
    <row r="92" spans="1:128" s="17" customFormat="1" x14ac:dyDescent="0.35">
      <c r="A92" s="33" t="s">
        <v>161</v>
      </c>
      <c r="B92" s="1">
        <v>3</v>
      </c>
      <c r="C92" t="str">
        <f t="shared" si="12"/>
        <v>F6_SUP_3_DOC_A_Sem</v>
      </c>
      <c r="D92">
        <v>0</v>
      </c>
      <c r="E92"/>
      <c r="F92" s="1" t="str">
        <f t="shared" si="13"/>
        <v/>
      </c>
      <c r="G92"/>
      <c r="H92"/>
      <c r="I92"/>
      <c r="J92"/>
      <c r="K92" s="33" t="e">
        <f>VLOOKUP(C92,[2]TOC_240828_Sophi!$C:$I,7,FALSE)</f>
        <v>#N/A</v>
      </c>
      <c r="L92" t="e">
        <f t="shared" si="8"/>
        <v>#N/A</v>
      </c>
      <c r="M92" s="42" t="str">
        <f t="shared" si="10"/>
        <v>F6_SUP_3_BDOC_A_Sem</v>
      </c>
      <c r="N92" s="33" t="e">
        <f>VLOOKUP(M92,[2]TOC_240828_Sophi!$C:$I,7,FALSE)</f>
        <v>#N/A</v>
      </c>
      <c r="O92"/>
      <c r="P92"/>
      <c r="Q92"/>
      <c r="R92" s="182" t="e">
        <f>VLOOKUP(C92,[2]TOC_240828_Sophi!$C:$N,12,FALSE)</f>
        <v>#N/A</v>
      </c>
      <c r="S92"/>
      <c r="T92"/>
      <c r="U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s="28" t="s">
        <v>221</v>
      </c>
      <c r="BE92">
        <f>VLOOKUP(BD92,[5]Fluo_bereinigt!$C:$S,2,FALSE)</f>
        <v>0</v>
      </c>
      <c r="BF92">
        <f>VLOOKUP($BD92,[5]Fluo_bereinigt!$C:$S,3,FALSE)</f>
        <v>0</v>
      </c>
      <c r="BG92">
        <f>VLOOKUP($BD92,[5]Fluo_bereinigt!$C:$S,4,FALSE)</f>
        <v>0</v>
      </c>
      <c r="BH92">
        <f>VLOOKUP($BD92,[5]Fluo_bereinigt!$C:$S,5,FALSE)</f>
        <v>1.6543612251060601E-24</v>
      </c>
      <c r="BI92">
        <f>VLOOKUP($BD92,[5]Fluo_bereinigt!$C:$S,6,FALSE)</f>
        <v>0</v>
      </c>
      <c r="BJ92">
        <f>VLOOKUP($BD92,[5]Fluo_bereinigt!$C:$S,7,FALSE)</f>
        <v>0</v>
      </c>
      <c r="BK92">
        <f>VLOOKUP($BD92,[5]Fluo_bereinigt!$C:$S,8,FALSE)</f>
        <v>0</v>
      </c>
      <c r="BL92">
        <f>VLOOKUP($BD92,[5]Fluo_bereinigt!$C:$S,9,FALSE)</f>
        <v>0</v>
      </c>
      <c r="BM92">
        <f>VLOOKUP($BD92,[5]Fluo_bereinigt!$C:$S,10,FALSE)</f>
        <v>1.6490895142205</v>
      </c>
      <c r="BN92">
        <f>VLOOKUP($BD92,[5]Fluo_bereinigt!$C:$S,11,FALSE)</f>
        <v>0.77410717888276004</v>
      </c>
      <c r="BO92">
        <f>VLOOKUP($BD92,[5]Fluo_bereinigt!$C:$S,12,FALSE)</f>
        <v>8.3093922651933703</v>
      </c>
      <c r="BP92">
        <f>VLOOKUP($BD92,[5]Fluo_bereinigt!$C:$S,13,FALSE)</f>
        <v>-0.61538461538461497</v>
      </c>
      <c r="BQ92">
        <f>VLOOKUP($BD92,[5]Fluo_bereinigt!$C:$S,14,FALSE)</f>
        <v>2.1918633094639799E-2</v>
      </c>
      <c r="BR92">
        <f>VLOOKUP($BD92,[5]Fluo_bereinigt!$C:$S,15,FALSE)</f>
        <v>2.3387937903676399E-2</v>
      </c>
      <c r="BS92">
        <f>VLOOKUP($BD92,[5]Fluo_bereinigt!$C:$S,16,FALSE)</f>
        <v>9.0461909836338394E-2</v>
      </c>
      <c r="BT92">
        <f>VLOOKUP($BD92,[5]Fluo_bereinigt!$C:$S,17,FALSE)</f>
        <v>0.93717681246256401</v>
      </c>
      <c r="BU92" s="20" t="str">
        <f t="shared" si="11"/>
        <v>F6_SUP_3_BDOC_A_Sem</v>
      </c>
      <c r="BV92" t="e">
        <f>VLOOKUP(BU92,[5]Fluo_bereinigt!$C:$S,2,FALSE)</f>
        <v>#N/A</v>
      </c>
      <c r="BW92" t="e">
        <f>VLOOKUP($BU92,[5]Fluo_bereinigt!$C:$S,3,FALSE)</f>
        <v>#N/A</v>
      </c>
      <c r="BX92" t="e">
        <f>VLOOKUP($BU92,[5]Fluo_bereinigt!$C:$S,4,FALSE)</f>
        <v>#N/A</v>
      </c>
      <c r="BY92" t="e">
        <f>VLOOKUP($BU92,[5]Fluo_bereinigt!$C:$S,5,FALSE)</f>
        <v>#N/A</v>
      </c>
      <c r="BZ92" t="e">
        <f>VLOOKUP($BU92,[5]Fluo_bereinigt!$C:$S,6,FALSE)</f>
        <v>#N/A</v>
      </c>
      <c r="CA92" t="e">
        <f>VLOOKUP($BU92,[5]Fluo_bereinigt!$C:$S,7,FALSE)</f>
        <v>#N/A</v>
      </c>
      <c r="CB92" t="e">
        <f>VLOOKUP($BU92,[5]Fluo_bereinigt!$C:$S,8,FALSE)</f>
        <v>#N/A</v>
      </c>
      <c r="CC92" t="e">
        <f>VLOOKUP($BU92,[5]Fluo_bereinigt!$C:$S,9,FALSE)</f>
        <v>#N/A</v>
      </c>
      <c r="CD92" t="e">
        <f>VLOOKUP($BU92,[5]Fluo_bereinigt!$C:$S,10,FALSE)</f>
        <v>#N/A</v>
      </c>
      <c r="CE92" t="e">
        <f>VLOOKUP($BU92,[5]Fluo_bereinigt!$C:$S,11,FALSE)</f>
        <v>#N/A</v>
      </c>
      <c r="CF92" t="e">
        <f>VLOOKUP($BU92,[5]Fluo_bereinigt!$C:$S,12,FALSE)</f>
        <v>#N/A</v>
      </c>
      <c r="CG92" t="e">
        <f>VLOOKUP($BU92,[5]Fluo_bereinigt!$C:$S,13,FALSE)</f>
        <v>#N/A</v>
      </c>
      <c r="CH92" t="e">
        <f>VLOOKUP($BU92,[5]Fluo_bereinigt!$C:$S,14,FALSE)</f>
        <v>#N/A</v>
      </c>
      <c r="CI92" t="e">
        <f>VLOOKUP($BU92,[5]Fluo_bereinigt!$C:$S,15,FALSE)</f>
        <v>#N/A</v>
      </c>
      <c r="CJ92" t="e">
        <f>VLOOKUP($BU92,[5]Fluo_bereinigt!$C:$S,16,FALSE)</f>
        <v>#N/A</v>
      </c>
      <c r="CK92" t="e">
        <f>VLOOKUP($BU92,[5]Fluo_bereinigt!$C:$S,17,FALSE)</f>
        <v>#N/A</v>
      </c>
      <c r="CL92" s="28" t="s">
        <v>221</v>
      </c>
      <c r="CM92">
        <f>VLOOKUP(CL92, [2]Tabelle1!$E:$M, 2, FALSE)</f>
        <v>1.53233377923231E-6</v>
      </c>
      <c r="CN92">
        <f>VLOOKUP(CL92, [2]Tabelle1!$E:$M, 3, FALSE)</f>
        <v>0</v>
      </c>
      <c r="CO92">
        <f>VLOOKUP(CL92, [2]Tabelle1!$E:$M, 4, FALSE)</f>
        <v>0</v>
      </c>
      <c r="CP92">
        <f>VLOOKUP(CL92, [2]Tabelle1!$E:$M, 5, FALSE)</f>
        <v>2.1207840930958301E-4</v>
      </c>
      <c r="CQ92">
        <f>VLOOKUP(CL92, [2]Tabelle1!$E:$M, 6, FALSE)</f>
        <v>1.41044270242457E-5</v>
      </c>
      <c r="CR92" s="63">
        <f>VLOOKUP(CL92, [2]Tabelle1!$E:$O, 7, FALSE)</f>
        <v>6.7291686297030777E-3</v>
      </c>
      <c r="CS92" s="63">
        <f>VLOOKUP(CL92, [2]Tabelle1!$E:$O, 8, FALSE)</f>
        <v>0</v>
      </c>
      <c r="CT92" s="63">
        <f>VLOOKUP(CL92, [2]Tabelle1!$E:$O, 9, FALSE)</f>
        <v>0</v>
      </c>
      <c r="CU92" s="63">
        <f>VLOOKUP(CL92, [2]Tabelle1!$E:$O, 10, FALSE)</f>
        <v>0.93133193192304964</v>
      </c>
      <c r="CV92" s="63">
        <f>VLOOKUP(CL92, [2]Tabelle1!$E:$O, 11, FALSE)</f>
        <v>6.1938899447247307E-2</v>
      </c>
      <c r="CW92" s="19"/>
      <c r="CX92"/>
      <c r="CY92"/>
      <c r="CZ92"/>
      <c r="DA92"/>
      <c r="DB92"/>
      <c r="DC92" s="149"/>
      <c r="DD92" s="149"/>
      <c r="DE92" s="149"/>
      <c r="DF92" s="149"/>
      <c r="DG92" s="149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</row>
    <row r="93" spans="1:128" s="17" customFormat="1" x14ac:dyDescent="0.35">
      <c r="A93" s="33" t="s">
        <v>161</v>
      </c>
      <c r="B93" s="1">
        <v>3</v>
      </c>
      <c r="C93" t="str">
        <f t="shared" si="12"/>
        <v>F6_SUP_3_DOC_B</v>
      </c>
      <c r="D93">
        <v>0</v>
      </c>
      <c r="E93"/>
      <c r="F93" s="1" t="str">
        <f t="shared" si="13"/>
        <v>B</v>
      </c>
      <c r="G93"/>
      <c r="H93"/>
      <c r="I93"/>
      <c r="J93"/>
      <c r="K93" s="33">
        <f>VLOOKUP(C93,[2]TOC_240828_Sophi!$C:$I,7,FALSE)</f>
        <v>0.13919999999999999</v>
      </c>
      <c r="L93"/>
      <c r="M93" s="42" t="str">
        <f t="shared" si="10"/>
        <v>F6_SUP_3_BDOC_B</v>
      </c>
      <c r="N93" s="33" t="e">
        <f>VLOOKUP(M93,[2]TOC_240828_Sophi!$C:$I,7,FALSE)</f>
        <v>#N/A</v>
      </c>
      <c r="O93"/>
      <c r="P93"/>
      <c r="Q93"/>
      <c r="R93" s="182">
        <f>VLOOKUP(C93,[2]TOC_240828_Sophi!$C:$N,12,FALSE)</f>
        <v>45547</v>
      </c>
      <c r="S93"/>
      <c r="T93"/>
      <c r="U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 s="28" t="s">
        <v>220</v>
      </c>
      <c r="BE93">
        <f>VLOOKUP(BD93,[5]Fluo_bereinigt!$C:$S,2,FALSE)</f>
        <v>0</v>
      </c>
      <c r="BF93">
        <f>VLOOKUP($BD93,[5]Fluo_bereinigt!$C:$S,3,FALSE)</f>
        <v>0</v>
      </c>
      <c r="BG93">
        <f>VLOOKUP($BD93,[5]Fluo_bereinigt!$C:$S,4,FALSE)</f>
        <v>0</v>
      </c>
      <c r="BH93">
        <f>VLOOKUP($BD93,[5]Fluo_bereinigt!$C:$S,5,FALSE)</f>
        <v>2.6469779601696897E-23</v>
      </c>
      <c r="BI93">
        <f>VLOOKUP($BD93,[5]Fluo_bereinigt!$C:$S,6,FALSE)</f>
        <v>2.00746808499268E-20</v>
      </c>
      <c r="BJ93">
        <f>VLOOKUP($BD93,[5]Fluo_bereinigt!$C:$S,7,FALSE)</f>
        <v>1.9058241313221801E-19</v>
      </c>
      <c r="BK93">
        <f>VLOOKUP($BD93,[5]Fluo_bereinigt!$C:$S,8,FALSE)</f>
        <v>0</v>
      </c>
      <c r="BL93">
        <f>VLOOKUP($BD93,[5]Fluo_bereinigt!$C:$S,9,FALSE)</f>
        <v>0</v>
      </c>
      <c r="BM93">
        <f>VLOOKUP($BD93,[5]Fluo_bereinigt!$C:$S,10,FALSE)</f>
        <v>1.42760275765631</v>
      </c>
      <c r="BN93">
        <f>VLOOKUP($BD93,[5]Fluo_bereinigt!$C:$S,11,FALSE)</f>
        <v>0.66774967696827303</v>
      </c>
      <c r="BO93">
        <f>VLOOKUP($BD93,[5]Fluo_bereinigt!$C:$S,12,FALSE)</f>
        <v>7.875</v>
      </c>
      <c r="BP93">
        <f>VLOOKUP($BD93,[5]Fluo_bereinigt!$C:$S,13,FALSE)</f>
        <v>-0.11111111111111099</v>
      </c>
      <c r="BQ93">
        <f>VLOOKUP($BD93,[5]Fluo_bereinigt!$C:$S,14,FALSE)</f>
        <v>2.03932296932328E-2</v>
      </c>
      <c r="BR93">
        <f>VLOOKUP($BD93,[5]Fluo_bereinigt!$C:$S,15,FALSE)</f>
        <v>2.8234932603599001E-2</v>
      </c>
      <c r="BS93">
        <f>VLOOKUP($BD93,[5]Fluo_bereinigt!$C:$S,16,FALSE)</f>
        <v>4.7617032949859701E-2</v>
      </c>
      <c r="BT93">
        <f>VLOOKUP($BD93,[5]Fluo_bereinigt!$C:$S,17,FALSE)</f>
        <v>0.72226946596760699</v>
      </c>
      <c r="BU93" s="20" t="str">
        <f t="shared" si="11"/>
        <v>F6_SUP_3_BDOC_B</v>
      </c>
      <c r="BV93" t="e">
        <f>VLOOKUP(BU93,[5]Fluo_bereinigt!$C:$S,2,FALSE)</f>
        <v>#N/A</v>
      </c>
      <c r="BW93" t="e">
        <f>VLOOKUP($BU93,[5]Fluo_bereinigt!$C:$S,3,FALSE)</f>
        <v>#N/A</v>
      </c>
      <c r="BX93" t="e">
        <f>VLOOKUP($BU93,[5]Fluo_bereinigt!$C:$S,4,FALSE)</f>
        <v>#N/A</v>
      </c>
      <c r="BY93" t="e">
        <f>VLOOKUP($BU93,[5]Fluo_bereinigt!$C:$S,5,FALSE)</f>
        <v>#N/A</v>
      </c>
      <c r="BZ93" t="e">
        <f>VLOOKUP($BU93,[5]Fluo_bereinigt!$C:$S,6,FALSE)</f>
        <v>#N/A</v>
      </c>
      <c r="CA93" t="e">
        <f>VLOOKUP($BU93,[5]Fluo_bereinigt!$C:$S,7,FALSE)</f>
        <v>#N/A</v>
      </c>
      <c r="CB93" t="e">
        <f>VLOOKUP($BU93,[5]Fluo_bereinigt!$C:$S,8,FALSE)</f>
        <v>#N/A</v>
      </c>
      <c r="CC93" t="e">
        <f>VLOOKUP($BU93,[5]Fluo_bereinigt!$C:$S,9,FALSE)</f>
        <v>#N/A</v>
      </c>
      <c r="CD93" t="e">
        <f>VLOOKUP($BU93,[5]Fluo_bereinigt!$C:$S,10,FALSE)</f>
        <v>#N/A</v>
      </c>
      <c r="CE93" t="e">
        <f>VLOOKUP($BU93,[5]Fluo_bereinigt!$C:$S,11,FALSE)</f>
        <v>#N/A</v>
      </c>
      <c r="CF93" t="e">
        <f>VLOOKUP($BU93,[5]Fluo_bereinigt!$C:$S,12,FALSE)</f>
        <v>#N/A</v>
      </c>
      <c r="CG93" t="e">
        <f>VLOOKUP($BU93,[5]Fluo_bereinigt!$C:$S,13,FALSE)</f>
        <v>#N/A</v>
      </c>
      <c r="CH93" t="e">
        <f>VLOOKUP($BU93,[5]Fluo_bereinigt!$C:$S,14,FALSE)</f>
        <v>#N/A</v>
      </c>
      <c r="CI93" t="e">
        <f>VLOOKUP($BU93,[5]Fluo_bereinigt!$C:$S,15,FALSE)</f>
        <v>#N/A</v>
      </c>
      <c r="CJ93" t="e">
        <f>VLOOKUP($BU93,[5]Fluo_bereinigt!$C:$S,16,FALSE)</f>
        <v>#N/A</v>
      </c>
      <c r="CK93" t="e">
        <f>VLOOKUP($BU93,[5]Fluo_bereinigt!$C:$S,17,FALSE)</f>
        <v>#N/A</v>
      </c>
      <c r="CL93" s="28" t="s">
        <v>220</v>
      </c>
      <c r="CM93">
        <f>VLOOKUP(CL93, [2]Tabelle1!$E:$M, 2, FALSE)</f>
        <v>4.5680501629669399E-4</v>
      </c>
      <c r="CN93">
        <f>VLOOKUP(CL93, [2]Tabelle1!$E:$M, 3, FALSE)</f>
        <v>1.44590219152549E-4</v>
      </c>
      <c r="CO93">
        <f>VLOOKUP(CL93, [2]Tabelle1!$E:$M, 4, FALSE)</f>
        <v>0</v>
      </c>
      <c r="CP93">
        <f>VLOOKUP(CL93, [2]Tabelle1!$E:$M, 5, FALSE)</f>
        <v>5.3263973757611998E-4</v>
      </c>
      <c r="CQ93">
        <f>VLOOKUP(CL93, [2]Tabelle1!$E:$M, 6, FALSE)</f>
        <v>8.2046853623840999E-4</v>
      </c>
      <c r="CR93" s="63">
        <f>VLOOKUP(CL93, [2]Tabelle1!$E:$O, 7, FALSE)</f>
        <v>0.23371921008663957</v>
      </c>
      <c r="CS93" s="63">
        <f>VLOOKUP(CL93, [2]Tabelle1!$E:$O, 8, FALSE)</f>
        <v>7.3977978789617829E-2</v>
      </c>
      <c r="CT93" s="63">
        <f>VLOOKUP(CL93, [2]Tabelle1!$E:$O, 9, FALSE)</f>
        <v>0</v>
      </c>
      <c r="CU93" s="63">
        <f>VLOOKUP(CL93, [2]Tabelle1!$E:$O, 10, FALSE)</f>
        <v>0.27251920247344863</v>
      </c>
      <c r="CV93" s="63">
        <f>VLOOKUP(CL93, [2]Tabelle1!$E:$O, 11, FALSE)</f>
        <v>0.41978360865029407</v>
      </c>
      <c r="CW93" s="19"/>
      <c r="CX93"/>
      <c r="CY93"/>
      <c r="CZ93"/>
      <c r="DA93"/>
      <c r="DB93"/>
      <c r="DC93" s="149"/>
      <c r="DD93" s="149"/>
      <c r="DE93" s="149"/>
      <c r="DF93" s="149"/>
      <c r="DG93" s="149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 spans="1:128" s="17" customFormat="1" x14ac:dyDescent="0.35">
      <c r="A94" s="33" t="s">
        <v>161</v>
      </c>
      <c r="B94" s="1">
        <v>4</v>
      </c>
      <c r="C94" t="str">
        <f>BD94</f>
        <v>F6_SUP_4_DOC_A_Sem</v>
      </c>
      <c r="D94">
        <v>0</v>
      </c>
      <c r="E94"/>
      <c r="F94" s="1" t="str">
        <f t="shared" si="13"/>
        <v/>
      </c>
      <c r="G94"/>
      <c r="H94"/>
      <c r="I94"/>
      <c r="J94"/>
      <c r="K94" s="33">
        <f>VLOOKUP(C94,[2]TOC_240828_Sophi!$C:$I,7,FALSE)</f>
        <v>0.15840000000000001</v>
      </c>
      <c r="L94">
        <f t="shared" si="8"/>
        <v>0.15715000000000001</v>
      </c>
      <c r="M94" s="42" t="str">
        <f t="shared" si="10"/>
        <v>F6_SUP_4_BDOC_A_Sem</v>
      </c>
      <c r="N94" s="33" t="e">
        <f>VLOOKUP(M94,[2]TOC_240828_Sophi!$C:$I,7,FALSE)</f>
        <v>#N/A</v>
      </c>
      <c r="O94"/>
      <c r="P94"/>
      <c r="Q94"/>
      <c r="R94" s="182">
        <f>VLOOKUP(C94,[2]TOC_240828_Sophi!$C:$N,12,FALSE)</f>
        <v>45547</v>
      </c>
      <c r="S94"/>
      <c r="T94"/>
      <c r="U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s="28" t="s">
        <v>219</v>
      </c>
      <c r="BE94">
        <f>VLOOKUP(BD94,[5]Fluo_bereinigt!$C:$S,2,FALSE)</f>
        <v>0</v>
      </c>
      <c r="BF94">
        <f>VLOOKUP($BD94,[5]Fluo_bereinigt!$C:$S,3,FALSE)</f>
        <v>0</v>
      </c>
      <c r="BG94">
        <f>VLOOKUP($BD94,[5]Fluo_bereinigt!$C:$S,4,FALSE)</f>
        <v>0</v>
      </c>
      <c r="BH94">
        <f>VLOOKUP($BD94,[5]Fluo_bereinigt!$C:$S,5,FALSE)</f>
        <v>0</v>
      </c>
      <c r="BI94">
        <f>VLOOKUP($BD94,[5]Fluo_bereinigt!$C:$S,6,FALSE)</f>
        <v>2.2742834633778299E-20</v>
      </c>
      <c r="BJ94">
        <f>VLOOKUP($BD94,[5]Fluo_bereinigt!$C:$S,7,FALSE)</f>
        <v>4.0657581468206398E-20</v>
      </c>
      <c r="BK94">
        <f>VLOOKUP($BD94,[5]Fluo_bereinigt!$C:$S,8,FALSE)</f>
        <v>0</v>
      </c>
      <c r="BL94">
        <f>VLOOKUP($BD94,[5]Fluo_bereinigt!$C:$S,9,FALSE)</f>
        <v>0</v>
      </c>
      <c r="BM94">
        <f>VLOOKUP($BD94,[5]Fluo_bereinigt!$C:$S,10,FALSE)</f>
        <v>1.68636946334516</v>
      </c>
      <c r="BN94">
        <f>VLOOKUP($BD94,[5]Fluo_bereinigt!$C:$S,11,FALSE)</f>
        <v>0.78836127707748505</v>
      </c>
      <c r="BO94">
        <f>VLOOKUP($BD94,[5]Fluo_bereinigt!$C:$S,12,FALSE)</f>
        <v>5.9844357976653697</v>
      </c>
      <c r="BP94">
        <f>VLOOKUP($BD94,[5]Fluo_bereinigt!$C:$S,13,FALSE)</f>
        <v>-0.56198347107437996</v>
      </c>
      <c r="BQ94">
        <f>VLOOKUP($BD94,[5]Fluo_bereinigt!$C:$S,14,FALSE)</f>
        <v>2.0375678431109399E-2</v>
      </c>
      <c r="BR94">
        <f>VLOOKUP($BD94,[5]Fluo_bereinigt!$C:$S,15,FALSE)</f>
        <v>1.72122109235021E-2</v>
      </c>
      <c r="BS94">
        <f>VLOOKUP($BD94,[5]Fluo_bereinigt!$C:$S,16,FALSE)</f>
        <v>2.1424228414719301E-2</v>
      </c>
      <c r="BT94">
        <f>VLOOKUP($BD94,[5]Fluo_bereinigt!$C:$S,17,FALSE)</f>
        <v>1.18379204866051</v>
      </c>
      <c r="BU94" s="20" t="str">
        <f t="shared" si="11"/>
        <v>F6_SUP_4_BDOC_A_Sem</v>
      </c>
      <c r="BV94" t="e">
        <f>VLOOKUP(BU94,[5]Fluo_bereinigt!$C:$S,2,FALSE)</f>
        <v>#N/A</v>
      </c>
      <c r="BW94" t="e">
        <f>VLOOKUP($BU94,[5]Fluo_bereinigt!$C:$S,3,FALSE)</f>
        <v>#N/A</v>
      </c>
      <c r="BX94" t="e">
        <f>VLOOKUP($BU94,[5]Fluo_bereinigt!$C:$S,4,FALSE)</f>
        <v>#N/A</v>
      </c>
      <c r="BY94" t="e">
        <f>VLOOKUP($BU94,[5]Fluo_bereinigt!$C:$S,5,FALSE)</f>
        <v>#N/A</v>
      </c>
      <c r="BZ94" t="e">
        <f>VLOOKUP($BU94,[5]Fluo_bereinigt!$C:$S,6,FALSE)</f>
        <v>#N/A</v>
      </c>
      <c r="CA94" t="e">
        <f>VLOOKUP($BU94,[5]Fluo_bereinigt!$C:$S,7,FALSE)</f>
        <v>#N/A</v>
      </c>
      <c r="CB94" t="e">
        <f>VLOOKUP($BU94,[5]Fluo_bereinigt!$C:$S,8,FALSE)</f>
        <v>#N/A</v>
      </c>
      <c r="CC94" t="e">
        <f>VLOOKUP($BU94,[5]Fluo_bereinigt!$C:$S,9,FALSE)</f>
        <v>#N/A</v>
      </c>
      <c r="CD94" t="e">
        <f>VLOOKUP($BU94,[5]Fluo_bereinigt!$C:$S,10,FALSE)</f>
        <v>#N/A</v>
      </c>
      <c r="CE94" t="e">
        <f>VLOOKUP($BU94,[5]Fluo_bereinigt!$C:$S,11,FALSE)</f>
        <v>#N/A</v>
      </c>
      <c r="CF94" t="e">
        <f>VLOOKUP($BU94,[5]Fluo_bereinigt!$C:$S,12,FALSE)</f>
        <v>#N/A</v>
      </c>
      <c r="CG94" t="e">
        <f>VLOOKUP($BU94,[5]Fluo_bereinigt!$C:$S,13,FALSE)</f>
        <v>#N/A</v>
      </c>
      <c r="CH94" t="e">
        <f>VLOOKUP($BU94,[5]Fluo_bereinigt!$C:$S,14,FALSE)</f>
        <v>#N/A</v>
      </c>
      <c r="CI94" t="e">
        <f>VLOOKUP($BU94,[5]Fluo_bereinigt!$C:$S,15,FALSE)</f>
        <v>#N/A</v>
      </c>
      <c r="CJ94" t="e">
        <f>VLOOKUP($BU94,[5]Fluo_bereinigt!$C:$S,16,FALSE)</f>
        <v>#N/A</v>
      </c>
      <c r="CK94" t="e">
        <f>VLOOKUP($BU94,[5]Fluo_bereinigt!$C:$S,17,FALSE)</f>
        <v>#N/A</v>
      </c>
      <c r="CL94" s="28" t="s">
        <v>219</v>
      </c>
      <c r="CM94">
        <f>VLOOKUP(CL94, [2]Tabelle1!$E:$M, 2, FALSE)</f>
        <v>3.4237993135312501E-22</v>
      </c>
      <c r="CN94">
        <f>VLOOKUP(CL94, [2]Tabelle1!$E:$M, 3, FALSE)</f>
        <v>0</v>
      </c>
      <c r="CO94">
        <f>VLOOKUP(CL94, [2]Tabelle1!$E:$M, 4, FALSE)</f>
        <v>0</v>
      </c>
      <c r="CP94">
        <f>VLOOKUP(CL94, [2]Tabelle1!$E:$M, 5, FALSE)</f>
        <v>1.09978569935578E-4</v>
      </c>
      <c r="CQ94">
        <f>VLOOKUP(CL94, [2]Tabelle1!$E:$M, 6, FALSE)</f>
        <v>3.0814596233532299E-4</v>
      </c>
      <c r="CR94" s="63">
        <f>VLOOKUP(CL94, [2]Tabelle1!$E:$O, 7, FALSE)</f>
        <v>8.1884679067646427E-19</v>
      </c>
      <c r="CS94" s="63">
        <f>VLOOKUP(CL94, [2]Tabelle1!$E:$O, 8, FALSE)</f>
        <v>0</v>
      </c>
      <c r="CT94" s="63">
        <f>VLOOKUP(CL94, [2]Tabelle1!$E:$O, 9, FALSE)</f>
        <v>0</v>
      </c>
      <c r="CU94" s="63">
        <f>VLOOKUP(CL94, [2]Tabelle1!$E:$O, 10, FALSE)</f>
        <v>0.26302826418308167</v>
      </c>
      <c r="CV94" s="63">
        <f>VLOOKUP(CL94, [2]Tabelle1!$E:$O, 11, FALSE)</f>
        <v>0.73697173581691833</v>
      </c>
      <c r="CW94" s="19"/>
      <c r="CX94"/>
      <c r="CY94"/>
      <c r="CZ94"/>
      <c r="DA94"/>
      <c r="DB94"/>
      <c r="DC94" s="149"/>
      <c r="DD94" s="149"/>
      <c r="DE94" s="149"/>
      <c r="DF94" s="149"/>
      <c r="DG94" s="149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</row>
    <row r="95" spans="1:128" s="17" customFormat="1" x14ac:dyDescent="0.35">
      <c r="A95" s="33" t="s">
        <v>161</v>
      </c>
      <c r="B95" s="1">
        <v>4</v>
      </c>
      <c r="C95" t="str">
        <f t="shared" si="12"/>
        <v>F6_SUP_4_DOC_B_Sem</v>
      </c>
      <c r="D95">
        <v>0</v>
      </c>
      <c r="E95"/>
      <c r="F95" s="1" t="str">
        <f t="shared" si="13"/>
        <v/>
      </c>
      <c r="G95"/>
      <c r="H95"/>
      <c r="I95"/>
      <c r="J95"/>
      <c r="K95" s="33">
        <f>VLOOKUP(C95,[2]TOC_240828_Sophi!$C:$I,7,FALSE)</f>
        <v>0.15590000000000001</v>
      </c>
      <c r="L95"/>
      <c r="M95" s="42" t="str">
        <f t="shared" si="10"/>
        <v>F6_SUP_4_BDOC_B_Sem</v>
      </c>
      <c r="N95" s="33" t="e">
        <f>VLOOKUP(M95,[2]TOC_240828_Sophi!$C:$I,7,FALSE)</f>
        <v>#N/A</v>
      </c>
      <c r="O95"/>
      <c r="P95"/>
      <c r="Q95"/>
      <c r="R95" s="182">
        <f>VLOOKUP(C95,[2]TOC_240828_Sophi!$C:$N,12,FALSE)</f>
        <v>45547</v>
      </c>
      <c r="S95"/>
      <c r="T95"/>
      <c r="U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 s="28" t="s">
        <v>218</v>
      </c>
      <c r="BE95">
        <f>VLOOKUP(BD95,[5]Fluo_bereinigt!$C:$S,2,FALSE)</f>
        <v>0</v>
      </c>
      <c r="BF95">
        <f>VLOOKUP($BD95,[5]Fluo_bereinigt!$C:$S,3,FALSE)</f>
        <v>4.0256656985593297E-5</v>
      </c>
      <c r="BG95">
        <f>VLOOKUP($BD95,[5]Fluo_bereinigt!$C:$S,4,FALSE)</f>
        <v>0</v>
      </c>
      <c r="BH95">
        <f>VLOOKUP($BD95,[5]Fluo_bereinigt!$C:$S,5,FALSE)</f>
        <v>0</v>
      </c>
      <c r="BI95">
        <f>VLOOKUP($BD95,[5]Fluo_bereinigt!$C:$S,6,FALSE)</f>
        <v>2.81656520478686E-4</v>
      </c>
      <c r="BJ95">
        <f>VLOOKUP($BD95,[5]Fluo_bereinigt!$C:$S,7,FALSE)</f>
        <v>1.40326539063396E-4</v>
      </c>
      <c r="BK95">
        <f>VLOOKUP($BD95,[5]Fluo_bereinigt!$C:$S,8,FALSE)</f>
        <v>0</v>
      </c>
      <c r="BL95">
        <f>VLOOKUP($BD95,[5]Fluo_bereinigt!$C:$S,9,FALSE)</f>
        <v>0</v>
      </c>
      <c r="BM95">
        <f>VLOOKUP($BD95,[5]Fluo_bereinigt!$C:$S,10,FALSE)</f>
        <v>3.2225226610997599</v>
      </c>
      <c r="BN95">
        <f>VLOOKUP($BD95,[5]Fluo_bereinigt!$C:$S,11,FALSE)</f>
        <v>1.61071309600393</v>
      </c>
      <c r="BO95">
        <f>VLOOKUP($BD95,[5]Fluo_bereinigt!$C:$S,12,FALSE)</f>
        <v>6.4663774403470704</v>
      </c>
      <c r="BP95">
        <f>VLOOKUP($BD95,[5]Fluo_bereinigt!$C:$S,13,FALSE)</f>
        <v>-0.43684210526315798</v>
      </c>
      <c r="BQ95">
        <f>VLOOKUP($BD95,[5]Fluo_bereinigt!$C:$S,14,FALSE)</f>
        <v>1.8693729516865799E-2</v>
      </c>
      <c r="BR95">
        <f>VLOOKUP($BD95,[5]Fluo_bereinigt!$C:$S,15,FALSE)</f>
        <v>1.7376102995105901E-2</v>
      </c>
      <c r="BS95">
        <f>VLOOKUP($BD95,[5]Fluo_bereinigt!$C:$S,16,FALSE)</f>
        <v>1.95848812961022E-2</v>
      </c>
      <c r="BT95">
        <f>VLOOKUP($BD95,[5]Fluo_bereinigt!$C:$S,17,FALSE)</f>
        <v>1.0758298061499201</v>
      </c>
      <c r="BU95" s="20" t="str">
        <f t="shared" si="11"/>
        <v>F6_SUP_4_BDOC_B_Sem</v>
      </c>
      <c r="BV95" t="e">
        <f>VLOOKUP(BU95,[5]Fluo_bereinigt!$C:$S,2,FALSE)</f>
        <v>#N/A</v>
      </c>
      <c r="BW95" t="e">
        <f>VLOOKUP($BU95,[5]Fluo_bereinigt!$C:$S,3,FALSE)</f>
        <v>#N/A</v>
      </c>
      <c r="BX95" t="e">
        <f>VLOOKUP($BU95,[5]Fluo_bereinigt!$C:$S,4,FALSE)</f>
        <v>#N/A</v>
      </c>
      <c r="BY95" t="e">
        <f>VLOOKUP($BU95,[5]Fluo_bereinigt!$C:$S,5,FALSE)</f>
        <v>#N/A</v>
      </c>
      <c r="BZ95" t="e">
        <f>VLOOKUP($BU95,[5]Fluo_bereinigt!$C:$S,6,FALSE)</f>
        <v>#N/A</v>
      </c>
      <c r="CA95" t="e">
        <f>VLOOKUP($BU95,[5]Fluo_bereinigt!$C:$S,7,FALSE)</f>
        <v>#N/A</v>
      </c>
      <c r="CB95" t="e">
        <f>VLOOKUP($BU95,[5]Fluo_bereinigt!$C:$S,8,FALSE)</f>
        <v>#N/A</v>
      </c>
      <c r="CC95" t="e">
        <f>VLOOKUP($BU95,[5]Fluo_bereinigt!$C:$S,9,FALSE)</f>
        <v>#N/A</v>
      </c>
      <c r="CD95" t="e">
        <f>VLOOKUP($BU95,[5]Fluo_bereinigt!$C:$S,10,FALSE)</f>
        <v>#N/A</v>
      </c>
      <c r="CE95" t="e">
        <f>VLOOKUP($BU95,[5]Fluo_bereinigt!$C:$S,11,FALSE)</f>
        <v>#N/A</v>
      </c>
      <c r="CF95" t="e">
        <f>VLOOKUP($BU95,[5]Fluo_bereinigt!$C:$S,12,FALSE)</f>
        <v>#N/A</v>
      </c>
      <c r="CG95" t="e">
        <f>VLOOKUP($BU95,[5]Fluo_bereinigt!$C:$S,13,FALSE)</f>
        <v>#N/A</v>
      </c>
      <c r="CH95" t="e">
        <f>VLOOKUP($BU95,[5]Fluo_bereinigt!$C:$S,14,FALSE)</f>
        <v>#N/A</v>
      </c>
      <c r="CI95" t="e">
        <f>VLOOKUP($BU95,[5]Fluo_bereinigt!$C:$S,15,FALSE)</f>
        <v>#N/A</v>
      </c>
      <c r="CJ95" t="e">
        <f>VLOOKUP($BU95,[5]Fluo_bereinigt!$C:$S,16,FALSE)</f>
        <v>#N/A</v>
      </c>
      <c r="CK95" t="e">
        <f>VLOOKUP($BU95,[5]Fluo_bereinigt!$C:$S,17,FALSE)</f>
        <v>#N/A</v>
      </c>
      <c r="CL95" s="28" t="s">
        <v>218</v>
      </c>
      <c r="CM95">
        <f>VLOOKUP(CL95, [2]Tabelle1!$E:$M, 2, FALSE)</f>
        <v>0</v>
      </c>
      <c r="CN95">
        <f>VLOOKUP(CL95, [2]Tabelle1!$E:$M, 3, FALSE)</f>
        <v>0</v>
      </c>
      <c r="CO95">
        <f>VLOOKUP(CL95, [2]Tabelle1!$E:$M, 4, FALSE)</f>
        <v>3.9092421271197001E-5</v>
      </c>
      <c r="CP95">
        <f>VLOOKUP(CL95, [2]Tabelle1!$E:$M, 5, FALSE)</f>
        <v>3.7170496018577002E-4</v>
      </c>
      <c r="CQ95">
        <f>VLOOKUP(CL95, [2]Tabelle1!$E:$M, 6, FALSE)</f>
        <v>2.1149145899177E-3</v>
      </c>
      <c r="CR95" s="63">
        <f>VLOOKUP(CL95, [2]Tabelle1!$E:$O, 7, FALSE)</f>
        <v>0</v>
      </c>
      <c r="CS95" s="63">
        <f>VLOOKUP(CL95, [2]Tabelle1!$E:$O, 8, FALSE)</f>
        <v>0</v>
      </c>
      <c r="CT95" s="63">
        <f>VLOOKUP(CL95, [2]Tabelle1!$E:$O, 9, FALSE)</f>
        <v>1.5477782785311105E-2</v>
      </c>
      <c r="CU95" s="63">
        <f>VLOOKUP(CL95, [2]Tabelle1!$E:$O, 10, FALSE)</f>
        <v>0.14716838831922013</v>
      </c>
      <c r="CV95" s="63">
        <f>VLOOKUP(CL95, [2]Tabelle1!$E:$O, 11, FALSE)</f>
        <v>0.83735382889546872</v>
      </c>
      <c r="CW95" s="19"/>
      <c r="CX95"/>
      <c r="CY95"/>
      <c r="CZ95"/>
      <c r="DA95"/>
      <c r="DB95"/>
      <c r="DC95" s="149"/>
      <c r="DD95" s="149"/>
      <c r="DE95" s="149"/>
      <c r="DF95" s="149"/>
      <c r="DG95" s="149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</row>
    <row r="96" spans="1:128" s="17" customFormat="1" x14ac:dyDescent="0.35">
      <c r="A96" s="33" t="s">
        <v>161</v>
      </c>
      <c r="B96" s="1">
        <v>5</v>
      </c>
      <c r="C96" t="str">
        <f t="shared" si="12"/>
        <v>F6_SUP_5_DOC_A_Sem</v>
      </c>
      <c r="D96">
        <v>0</v>
      </c>
      <c r="E96"/>
      <c r="F96" s="1" t="str">
        <f t="shared" si="13"/>
        <v/>
      </c>
      <c r="G96"/>
      <c r="H96"/>
      <c r="I96"/>
      <c r="J96"/>
      <c r="K96" s="33">
        <f>VLOOKUP(C96,[2]TOC_240828_Sophi!$C:$I,7,FALSE)</f>
        <v>0.127</v>
      </c>
      <c r="L96">
        <f t="shared" si="8"/>
        <v>0.1164</v>
      </c>
      <c r="M96" s="42" t="str">
        <f t="shared" si="10"/>
        <v>F6_SUP_5_BDOC_A_Sem</v>
      </c>
      <c r="N96" s="33" t="e">
        <f>VLOOKUP(M96,[2]TOC_240828_Sophi!$C:$I,7,FALSE)</f>
        <v>#N/A</v>
      </c>
      <c r="O96"/>
      <c r="P96"/>
      <c r="Q96"/>
      <c r="R96" s="182">
        <f>VLOOKUP(C96,[2]TOC_240828_Sophi!$C:$N,12,FALSE)</f>
        <v>45547</v>
      </c>
      <c r="S96"/>
      <c r="T96"/>
      <c r="U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 s="28" t="s">
        <v>217</v>
      </c>
      <c r="BE96">
        <f>VLOOKUP(BD96,[5]Fluo_bereinigt!$C:$S,2,FALSE)</f>
        <v>0</v>
      </c>
      <c r="BF96">
        <f>VLOOKUP($BD96,[5]Fluo_bereinigt!$C:$S,3,FALSE)</f>
        <v>0</v>
      </c>
      <c r="BG96">
        <f>VLOOKUP($BD96,[5]Fluo_bereinigt!$C:$S,4,FALSE)</f>
        <v>0</v>
      </c>
      <c r="BH96">
        <f>VLOOKUP($BD96,[5]Fluo_bereinigt!$C:$S,5,FALSE)</f>
        <v>0</v>
      </c>
      <c r="BI96">
        <f>VLOOKUP($BD96,[5]Fluo_bereinigt!$C:$S,6,FALSE)</f>
        <v>1.6559494118821699E-20</v>
      </c>
      <c r="BJ96">
        <f>VLOOKUP($BD96,[5]Fluo_bereinigt!$C:$S,7,FALSE)</f>
        <v>0</v>
      </c>
      <c r="BK96">
        <f>VLOOKUP($BD96,[5]Fluo_bereinigt!$C:$S,8,FALSE)</f>
        <v>0</v>
      </c>
      <c r="BL96">
        <f>VLOOKUP($BD96,[5]Fluo_bereinigt!$C:$S,9,FALSE)</f>
        <v>0</v>
      </c>
      <c r="BM96">
        <f>VLOOKUP($BD96,[5]Fluo_bereinigt!$C:$S,10,FALSE)</f>
        <v>3.4385270722044399</v>
      </c>
      <c r="BN96">
        <f>VLOOKUP($BD96,[5]Fluo_bereinigt!$C:$S,11,FALSE)</f>
        <v>1.80369165617867</v>
      </c>
      <c r="BO96">
        <f>VLOOKUP($BD96,[5]Fluo_bereinigt!$C:$S,12,FALSE)</f>
        <v>4.7113402061855698</v>
      </c>
      <c r="BP96">
        <f>VLOOKUP($BD96,[5]Fluo_bereinigt!$C:$S,13,FALSE)</f>
        <v>-2.6428571428571401</v>
      </c>
      <c r="BQ96">
        <f>VLOOKUP($BD96,[5]Fluo_bereinigt!$C:$S,14,FALSE)</f>
        <v>1.7357350749462701E-2</v>
      </c>
      <c r="BR96">
        <f>VLOOKUP($BD96,[5]Fluo_bereinigt!$C:$S,15,FALSE)</f>
        <v>1.2837988404671799E-2</v>
      </c>
      <c r="BS96">
        <f>VLOOKUP($BD96,[5]Fluo_bereinigt!$C:$S,16,FALSE)</f>
        <v>1.49856659920478E-2</v>
      </c>
      <c r="BT96">
        <f>VLOOKUP($BD96,[5]Fluo_bereinigt!$C:$S,17,FALSE)</f>
        <v>1.3520304118008299</v>
      </c>
      <c r="BU96" s="20" t="str">
        <f t="shared" si="11"/>
        <v>F6_SUP_5_BDOC_A_Sem</v>
      </c>
      <c r="BV96" t="e">
        <f>VLOOKUP(BU96,[5]Fluo_bereinigt!$C:$S,2,FALSE)</f>
        <v>#N/A</v>
      </c>
      <c r="BW96" t="e">
        <f>VLOOKUP($BU96,[5]Fluo_bereinigt!$C:$S,3,FALSE)</f>
        <v>#N/A</v>
      </c>
      <c r="BX96" t="e">
        <f>VLOOKUP($BU96,[5]Fluo_bereinigt!$C:$S,4,FALSE)</f>
        <v>#N/A</v>
      </c>
      <c r="BY96" t="e">
        <f>VLOOKUP($BU96,[5]Fluo_bereinigt!$C:$S,5,FALSE)</f>
        <v>#N/A</v>
      </c>
      <c r="BZ96" t="e">
        <f>VLOOKUP($BU96,[5]Fluo_bereinigt!$C:$S,6,FALSE)</f>
        <v>#N/A</v>
      </c>
      <c r="CA96" t="e">
        <f>VLOOKUP($BU96,[5]Fluo_bereinigt!$C:$S,7,FALSE)</f>
        <v>#N/A</v>
      </c>
      <c r="CB96" t="e">
        <f>VLOOKUP($BU96,[5]Fluo_bereinigt!$C:$S,8,FALSE)</f>
        <v>#N/A</v>
      </c>
      <c r="CC96" t="e">
        <f>VLOOKUP($BU96,[5]Fluo_bereinigt!$C:$S,9,FALSE)</f>
        <v>#N/A</v>
      </c>
      <c r="CD96" t="e">
        <f>VLOOKUP($BU96,[5]Fluo_bereinigt!$C:$S,10,FALSE)</f>
        <v>#N/A</v>
      </c>
      <c r="CE96" t="e">
        <f>VLOOKUP($BU96,[5]Fluo_bereinigt!$C:$S,11,FALSE)</f>
        <v>#N/A</v>
      </c>
      <c r="CF96" t="e">
        <f>VLOOKUP($BU96,[5]Fluo_bereinigt!$C:$S,12,FALSE)</f>
        <v>#N/A</v>
      </c>
      <c r="CG96" t="e">
        <f>VLOOKUP($BU96,[5]Fluo_bereinigt!$C:$S,13,FALSE)</f>
        <v>#N/A</v>
      </c>
      <c r="CH96" t="e">
        <f>VLOOKUP($BU96,[5]Fluo_bereinigt!$C:$S,14,FALSE)</f>
        <v>#N/A</v>
      </c>
      <c r="CI96" t="e">
        <f>VLOOKUP($BU96,[5]Fluo_bereinigt!$C:$S,15,FALSE)</f>
        <v>#N/A</v>
      </c>
      <c r="CJ96" t="e">
        <f>VLOOKUP($BU96,[5]Fluo_bereinigt!$C:$S,16,FALSE)</f>
        <v>#N/A</v>
      </c>
      <c r="CK96" t="e">
        <f>VLOOKUP($BU96,[5]Fluo_bereinigt!$C:$S,17,FALSE)</f>
        <v>#N/A</v>
      </c>
      <c r="CL96" s="28" t="s">
        <v>217</v>
      </c>
      <c r="CM96">
        <f>VLOOKUP(CL96, [2]Tabelle1!$E:$M, 2, FALSE)</f>
        <v>1.2296063611755799E-21</v>
      </c>
      <c r="CN96">
        <f>VLOOKUP(CL96, [2]Tabelle1!$E:$M, 3, FALSE)</f>
        <v>1.1749441893127E-4</v>
      </c>
      <c r="CO96">
        <f>VLOOKUP(CL96, [2]Tabelle1!$E:$M, 4, FALSE)</f>
        <v>5.4276863315001001E-7</v>
      </c>
      <c r="CP96">
        <f>VLOOKUP(CL96, [2]Tabelle1!$E:$M, 5, FALSE)</f>
        <v>2.9754206160881899E-4</v>
      </c>
      <c r="CQ96">
        <f>VLOOKUP(CL96, [2]Tabelle1!$E:$M, 6, FALSE)</f>
        <v>8.7474109186352303E-7</v>
      </c>
      <c r="CR96" s="63">
        <f>VLOOKUP(CL96, [2]Tabelle1!$E:$O, 7, FALSE)</f>
        <v>2.952562323614304E-18</v>
      </c>
      <c r="CS96" s="63">
        <f>VLOOKUP(CL96, [2]Tabelle1!$E:$O, 8, FALSE)</f>
        <v>0.28213061149078306</v>
      </c>
      <c r="CT96" s="63">
        <f>VLOOKUP(CL96, [2]Tabelle1!$E:$O, 9, FALSE)</f>
        <v>1.3033099594135218E-3</v>
      </c>
      <c r="CU96" s="63">
        <f>VLOOKUP(CL96, [2]Tabelle1!$E:$O, 10, FALSE)</f>
        <v>0.71446562781019896</v>
      </c>
      <c r="CV96" s="63">
        <f>VLOOKUP(CL96, [2]Tabelle1!$E:$O, 11, FALSE)</f>
        <v>2.1004507396043632E-3</v>
      </c>
      <c r="CW96" s="19"/>
      <c r="CX96"/>
      <c r="CY96"/>
      <c r="CZ96"/>
      <c r="DA96"/>
      <c r="DB96"/>
      <c r="DC96" s="149"/>
      <c r="DD96" s="149"/>
      <c r="DE96" s="149"/>
      <c r="DF96" s="149"/>
      <c r="DG96" s="149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</row>
    <row r="97" spans="1:128" s="17" customFormat="1" x14ac:dyDescent="0.35">
      <c r="A97" s="33" t="s">
        <v>161</v>
      </c>
      <c r="B97" s="1">
        <v>5</v>
      </c>
      <c r="C97" t="str">
        <f t="shared" si="12"/>
        <v>F6_SUP_5_DOC_B_Sem</v>
      </c>
      <c r="D97">
        <v>0</v>
      </c>
      <c r="E97"/>
      <c r="F97" s="1" t="str">
        <f t="shared" si="13"/>
        <v/>
      </c>
      <c r="G97"/>
      <c r="H97"/>
      <c r="I97"/>
      <c r="J97"/>
      <c r="K97" s="33">
        <f>VLOOKUP(C97,[2]TOC_240828_Sophi!$C:$I,7,FALSE)</f>
        <v>0.10580000000000001</v>
      </c>
      <c r="L97"/>
      <c r="M97" s="42" t="str">
        <f t="shared" si="10"/>
        <v>F6_SUP_5_BDOC_B_Sem</v>
      </c>
      <c r="N97" s="33" t="e">
        <f>VLOOKUP(M97,[2]TOC_240828_Sophi!$C:$I,7,FALSE)</f>
        <v>#N/A</v>
      </c>
      <c r="O97"/>
      <c r="P97"/>
      <c r="Q97"/>
      <c r="R97" s="182">
        <f>VLOOKUP(C97,[2]TOC_240828_Sophi!$C:$N,12,FALSE)</f>
        <v>45547</v>
      </c>
      <c r="S97"/>
      <c r="T97"/>
      <c r="U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 s="28" t="s">
        <v>216</v>
      </c>
      <c r="BE97">
        <f>VLOOKUP(BD97,[5]Fluo_bereinigt!$C:$S,2,FALSE)</f>
        <v>0</v>
      </c>
      <c r="BF97">
        <f>VLOOKUP($BD97,[5]Fluo_bereinigt!$C:$S,3,FALSE)</f>
        <v>8.2228223139205203E-7</v>
      </c>
      <c r="BG97">
        <f>VLOOKUP($BD97,[5]Fluo_bereinigt!$C:$S,4,FALSE)</f>
        <v>1.32348898008484E-23</v>
      </c>
      <c r="BH97">
        <f>VLOOKUP($BD97,[5]Fluo_bereinigt!$C:$S,5,FALSE)</f>
        <v>2.5642598989143899E-23</v>
      </c>
      <c r="BI97">
        <f>VLOOKUP($BD97,[5]Fluo_bereinigt!$C:$S,6,FALSE)</f>
        <v>0</v>
      </c>
      <c r="BJ97">
        <f>VLOOKUP($BD97,[5]Fluo_bereinigt!$C:$S,7,FALSE)</f>
        <v>3.9979955110403E-19</v>
      </c>
      <c r="BK97">
        <f>VLOOKUP($BD97,[5]Fluo_bereinigt!$C:$S,8,FALSE)</f>
        <v>0</v>
      </c>
      <c r="BL97">
        <f>VLOOKUP($BD97,[5]Fluo_bereinigt!$C:$S,9,FALSE)</f>
        <v>0</v>
      </c>
      <c r="BM97">
        <f>VLOOKUP($BD97,[5]Fluo_bereinigt!$C:$S,10,FALSE)</f>
        <v>3.5448845741189299</v>
      </c>
      <c r="BN97">
        <f>VLOOKUP($BD97,[5]Fluo_bereinigt!$C:$S,11,FALSE)</f>
        <v>1.7718940525135101</v>
      </c>
      <c r="BO97">
        <f>VLOOKUP($BD97,[5]Fluo_bereinigt!$C:$S,12,FALSE)</f>
        <v>6.2099236641221403</v>
      </c>
      <c r="BP97">
        <f>VLOOKUP($BD97,[5]Fluo_bereinigt!$C:$S,13,FALSE)</f>
        <v>-0.366863905325444</v>
      </c>
      <c r="BQ97">
        <f>VLOOKUP($BD97,[5]Fluo_bereinigt!$C:$S,14,FALSE)</f>
        <v>1.74647900221729E-2</v>
      </c>
      <c r="BR97">
        <f>VLOOKUP($BD97,[5]Fluo_bereinigt!$C:$S,15,FALSE)</f>
        <v>1.8062500106046799E-2</v>
      </c>
      <c r="BS97">
        <f>VLOOKUP($BD97,[5]Fluo_bereinigt!$C:$S,16,FALSE)</f>
        <v>2.35315944162207E-2</v>
      </c>
      <c r="BT97">
        <f>VLOOKUP($BD97,[5]Fluo_bereinigt!$C:$S,17,FALSE)</f>
        <v>0.96690878447808304</v>
      </c>
      <c r="BU97" s="20" t="str">
        <f t="shared" si="11"/>
        <v>F6_SUP_5_BDOC_B_Sem</v>
      </c>
      <c r="BV97" t="e">
        <f>VLOOKUP(BU97,[5]Fluo_bereinigt!$C:$S,2,FALSE)</f>
        <v>#N/A</v>
      </c>
      <c r="BW97" t="e">
        <f>VLOOKUP($BU97,[5]Fluo_bereinigt!$C:$S,3,FALSE)</f>
        <v>#N/A</v>
      </c>
      <c r="BX97" t="e">
        <f>VLOOKUP($BU97,[5]Fluo_bereinigt!$C:$S,4,FALSE)</f>
        <v>#N/A</v>
      </c>
      <c r="BY97" t="e">
        <f>VLOOKUP($BU97,[5]Fluo_bereinigt!$C:$S,5,FALSE)</f>
        <v>#N/A</v>
      </c>
      <c r="BZ97" t="e">
        <f>VLOOKUP($BU97,[5]Fluo_bereinigt!$C:$S,6,FALSE)</f>
        <v>#N/A</v>
      </c>
      <c r="CA97" t="e">
        <f>VLOOKUP($BU97,[5]Fluo_bereinigt!$C:$S,7,FALSE)</f>
        <v>#N/A</v>
      </c>
      <c r="CB97" t="e">
        <f>VLOOKUP($BU97,[5]Fluo_bereinigt!$C:$S,8,FALSE)</f>
        <v>#N/A</v>
      </c>
      <c r="CC97" t="e">
        <f>VLOOKUP($BU97,[5]Fluo_bereinigt!$C:$S,9,FALSE)</f>
        <v>#N/A</v>
      </c>
      <c r="CD97" t="e">
        <f>VLOOKUP($BU97,[5]Fluo_bereinigt!$C:$S,10,FALSE)</f>
        <v>#N/A</v>
      </c>
      <c r="CE97" t="e">
        <f>VLOOKUP($BU97,[5]Fluo_bereinigt!$C:$S,11,FALSE)</f>
        <v>#N/A</v>
      </c>
      <c r="CF97" t="e">
        <f>VLOOKUP($BU97,[5]Fluo_bereinigt!$C:$S,12,FALSE)</f>
        <v>#N/A</v>
      </c>
      <c r="CG97" t="e">
        <f>VLOOKUP($BU97,[5]Fluo_bereinigt!$C:$S,13,FALSE)</f>
        <v>#N/A</v>
      </c>
      <c r="CH97" t="e">
        <f>VLOOKUP($BU97,[5]Fluo_bereinigt!$C:$S,14,FALSE)</f>
        <v>#N/A</v>
      </c>
      <c r="CI97" t="e">
        <f>VLOOKUP($BU97,[5]Fluo_bereinigt!$C:$S,15,FALSE)</f>
        <v>#N/A</v>
      </c>
      <c r="CJ97" t="e">
        <f>VLOOKUP($BU97,[5]Fluo_bereinigt!$C:$S,16,FALSE)</f>
        <v>#N/A</v>
      </c>
      <c r="CK97" t="e">
        <f>VLOOKUP($BU97,[5]Fluo_bereinigt!$C:$S,17,FALSE)</f>
        <v>#N/A</v>
      </c>
      <c r="CL97" s="28" t="s">
        <v>216</v>
      </c>
      <c r="CM97">
        <f>VLOOKUP(CL97, [2]Tabelle1!$E:$M, 2, FALSE)</f>
        <v>0</v>
      </c>
      <c r="CN97">
        <f>VLOOKUP(CL97, [2]Tabelle1!$E:$M, 3, FALSE)</f>
        <v>6.4828583535106899E-4</v>
      </c>
      <c r="CO97">
        <f>VLOOKUP(CL97, [2]Tabelle1!$E:$M, 4, FALSE)</f>
        <v>2.17344809902775E-5</v>
      </c>
      <c r="CP97">
        <f>VLOOKUP(CL97, [2]Tabelle1!$E:$M, 5, FALSE)</f>
        <v>1.6040257615039901E-4</v>
      </c>
      <c r="CQ97">
        <f>VLOOKUP(CL97, [2]Tabelle1!$E:$M, 6, FALSE)</f>
        <v>9.3926738376759499E-4</v>
      </c>
      <c r="CR97" s="63">
        <f>VLOOKUP(CL97, [2]Tabelle1!$E:$O, 7, FALSE)</f>
        <v>0</v>
      </c>
      <c r="CS97" s="63">
        <f>VLOOKUP(CL97, [2]Tabelle1!$E:$O, 8, FALSE)</f>
        <v>0.3663272856543997</v>
      </c>
      <c r="CT97" s="63">
        <f>VLOOKUP(CL97, [2]Tabelle1!$E:$O, 9, FALSE)</f>
        <v>1.2281516874364294E-2</v>
      </c>
      <c r="CU97" s="63">
        <f>VLOOKUP(CL97, [2]Tabelle1!$E:$O, 10, FALSE)</f>
        <v>9.0638784821402668E-2</v>
      </c>
      <c r="CV97" s="63">
        <f>VLOOKUP(CL97, [2]Tabelle1!$E:$O, 11, FALSE)</f>
        <v>0.53075241264983331</v>
      </c>
      <c r="CW97" s="19"/>
      <c r="CX97"/>
      <c r="CY97"/>
      <c r="CZ97"/>
      <c r="DA97"/>
      <c r="DB97"/>
      <c r="DC97" s="149"/>
      <c r="DD97" s="149"/>
      <c r="DE97" s="149"/>
      <c r="DF97" s="149"/>
      <c r="DG97" s="149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 spans="1:128" s="17" customFormat="1" x14ac:dyDescent="0.35">
      <c r="A98" s="33" t="s">
        <v>161</v>
      </c>
      <c r="B98" s="1">
        <v>7</v>
      </c>
      <c r="C98" t="str">
        <f t="shared" si="12"/>
        <v>F6_SUP_7_DOC_A_Sem</v>
      </c>
      <c r="D98">
        <v>0</v>
      </c>
      <c r="E98"/>
      <c r="F98" s="1" t="str">
        <f t="shared" si="13"/>
        <v/>
      </c>
      <c r="G98"/>
      <c r="H98"/>
      <c r="I98"/>
      <c r="J98"/>
      <c r="K98" s="33">
        <f>VLOOKUP(C98,[2]TOC_240828_Sophi!$C:$I,7,FALSE)</f>
        <v>0.1381</v>
      </c>
      <c r="L98">
        <f t="shared" si="8"/>
        <v>0.18004999999999999</v>
      </c>
      <c r="M98" s="42" t="str">
        <f t="shared" si="10"/>
        <v>F6_SUP_7_BDOC_A_Sem</v>
      </c>
      <c r="N98" s="33" t="e">
        <f>VLOOKUP(M98,[2]TOC_240828_Sophi!$C:$I,7,FALSE)</f>
        <v>#N/A</v>
      </c>
      <c r="O98"/>
      <c r="P98"/>
      <c r="Q98"/>
      <c r="R98" s="182">
        <f>VLOOKUP(C98,[2]TOC_240828_Sophi!$C:$N,12,FALSE)</f>
        <v>45547</v>
      </c>
      <c r="S98"/>
      <c r="T98"/>
      <c r="U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s="28" t="s">
        <v>215</v>
      </c>
      <c r="BE98">
        <f>VLOOKUP(BD98,[5]Fluo_bereinigt!$C:$S,2,FALSE)</f>
        <v>0</v>
      </c>
      <c r="BF98">
        <f>VLOOKUP($BD98,[5]Fluo_bereinigt!$C:$S,3,FALSE)</f>
        <v>1.42275065359121E-22</v>
      </c>
      <c r="BG98">
        <f>VLOOKUP($BD98,[5]Fluo_bereinigt!$C:$S,4,FALSE)</f>
        <v>1.42275065359121E-22</v>
      </c>
      <c r="BH98">
        <f>VLOOKUP($BD98,[5]Fluo_bereinigt!$C:$S,5,FALSE)</f>
        <v>0</v>
      </c>
      <c r="BI98">
        <f>VLOOKUP($BD98,[5]Fluo_bereinigt!$C:$S,6,FALSE)</f>
        <v>5.4210108624276E-21</v>
      </c>
      <c r="BJ98">
        <f>VLOOKUP($BD98,[5]Fluo_bereinigt!$C:$S,7,FALSE)</f>
        <v>0</v>
      </c>
      <c r="BK98">
        <f>VLOOKUP($BD98,[5]Fluo_bereinigt!$C:$S,8,FALSE)</f>
        <v>0</v>
      </c>
      <c r="BL98">
        <f>VLOOKUP($BD98,[5]Fluo_bereinigt!$C:$S,9,FALSE)</f>
        <v>0</v>
      </c>
      <c r="BM98">
        <f>VLOOKUP($BD98,[5]Fluo_bereinigt!$C:$S,10,FALSE)</f>
        <v>1.6479930451286</v>
      </c>
      <c r="BN98">
        <f>VLOOKUP($BD98,[5]Fluo_bereinigt!$C:$S,11,FALSE)</f>
        <v>0.86511411351061995</v>
      </c>
      <c r="BO98">
        <f>VLOOKUP($BD98,[5]Fluo_bereinigt!$C:$S,12,FALSE)</f>
        <v>4.5963302752293602</v>
      </c>
      <c r="BP98">
        <f>VLOOKUP($BD98,[5]Fluo_bereinigt!$C:$S,13,FALSE)</f>
        <v>-17.6666666666667</v>
      </c>
      <c r="BQ98">
        <f>VLOOKUP($BD98,[5]Fluo_bereinigt!$C:$S,14,FALSE)</f>
        <v>1.61976652330704E-2</v>
      </c>
      <c r="BR98">
        <f>VLOOKUP($BD98,[5]Fluo_bereinigt!$C:$S,15,FALSE)</f>
        <v>1.51187336075903E-2</v>
      </c>
      <c r="BS98">
        <f>VLOOKUP($BD98,[5]Fluo_bereinigt!$C:$S,16,FALSE)</f>
        <v>1.5443013957077201E-2</v>
      </c>
      <c r="BT98">
        <f>VLOOKUP($BD98,[5]Fluo_bereinigt!$C:$S,17,FALSE)</f>
        <v>1.0713638888999599</v>
      </c>
      <c r="BU98" s="20" t="str">
        <f t="shared" si="11"/>
        <v>F6_SUP_7_BDOC_A_Sem</v>
      </c>
      <c r="BV98" t="e">
        <f>VLOOKUP(BU98,[5]Fluo_bereinigt!$C:$S,2,FALSE)</f>
        <v>#N/A</v>
      </c>
      <c r="BW98" t="e">
        <f>VLOOKUP($BU98,[5]Fluo_bereinigt!$C:$S,3,FALSE)</f>
        <v>#N/A</v>
      </c>
      <c r="BX98" t="e">
        <f>VLOOKUP($BU98,[5]Fluo_bereinigt!$C:$S,4,FALSE)</f>
        <v>#N/A</v>
      </c>
      <c r="BY98" t="e">
        <f>VLOOKUP($BU98,[5]Fluo_bereinigt!$C:$S,5,FALSE)</f>
        <v>#N/A</v>
      </c>
      <c r="BZ98" t="e">
        <f>VLOOKUP($BU98,[5]Fluo_bereinigt!$C:$S,6,FALSE)</f>
        <v>#N/A</v>
      </c>
      <c r="CA98" t="e">
        <f>VLOOKUP($BU98,[5]Fluo_bereinigt!$C:$S,7,FALSE)</f>
        <v>#N/A</v>
      </c>
      <c r="CB98" t="e">
        <f>VLOOKUP($BU98,[5]Fluo_bereinigt!$C:$S,8,FALSE)</f>
        <v>#N/A</v>
      </c>
      <c r="CC98" t="e">
        <f>VLOOKUP($BU98,[5]Fluo_bereinigt!$C:$S,9,FALSE)</f>
        <v>#N/A</v>
      </c>
      <c r="CD98" t="e">
        <f>VLOOKUP($BU98,[5]Fluo_bereinigt!$C:$S,10,FALSE)</f>
        <v>#N/A</v>
      </c>
      <c r="CE98" t="e">
        <f>VLOOKUP($BU98,[5]Fluo_bereinigt!$C:$S,11,FALSE)</f>
        <v>#N/A</v>
      </c>
      <c r="CF98" t="e">
        <f>VLOOKUP($BU98,[5]Fluo_bereinigt!$C:$S,12,FALSE)</f>
        <v>#N/A</v>
      </c>
      <c r="CG98" t="e">
        <f>VLOOKUP($BU98,[5]Fluo_bereinigt!$C:$S,13,FALSE)</f>
        <v>#N/A</v>
      </c>
      <c r="CH98" t="e">
        <f>VLOOKUP($BU98,[5]Fluo_bereinigt!$C:$S,14,FALSE)</f>
        <v>#N/A</v>
      </c>
      <c r="CI98" t="e">
        <f>VLOOKUP($BU98,[5]Fluo_bereinigt!$C:$S,15,FALSE)</f>
        <v>#N/A</v>
      </c>
      <c r="CJ98" t="e">
        <f>VLOOKUP($BU98,[5]Fluo_bereinigt!$C:$S,16,FALSE)</f>
        <v>#N/A</v>
      </c>
      <c r="CK98" t="e">
        <f>VLOOKUP($BU98,[5]Fluo_bereinigt!$C:$S,17,FALSE)</f>
        <v>#N/A</v>
      </c>
      <c r="CL98" s="28" t="s">
        <v>215</v>
      </c>
      <c r="CM98">
        <f>VLOOKUP(CL98, [2]Tabelle1!$E:$M, 2, FALSE)</f>
        <v>0</v>
      </c>
      <c r="CN98">
        <f>VLOOKUP(CL98, [2]Tabelle1!$E:$M, 3, FALSE)</f>
        <v>1.7307470742019199E-3</v>
      </c>
      <c r="CO98">
        <f>VLOOKUP(CL98, [2]Tabelle1!$E:$M, 4, FALSE)</f>
        <v>0</v>
      </c>
      <c r="CP98">
        <f>VLOOKUP(CL98, [2]Tabelle1!$E:$M, 5, FALSE)</f>
        <v>1.43026928941927E-4</v>
      </c>
      <c r="CQ98">
        <f>VLOOKUP(CL98, [2]Tabelle1!$E:$M, 6, FALSE)</f>
        <v>1.23723851556307E-3</v>
      </c>
      <c r="CR98" s="63">
        <f>VLOOKUP(CL98, [2]Tabelle1!$E:$O, 7, FALSE)</f>
        <v>0</v>
      </c>
      <c r="CS98" s="63">
        <f>VLOOKUP(CL98, [2]Tabelle1!$E:$O, 8, FALSE)</f>
        <v>0.55632918986815905</v>
      </c>
      <c r="CT98" s="63">
        <f>VLOOKUP(CL98, [2]Tabelle1!$E:$O, 9, FALSE)</f>
        <v>0</v>
      </c>
      <c r="CU98" s="63">
        <f>VLOOKUP(CL98, [2]Tabelle1!$E:$O, 10, FALSE)</f>
        <v>4.5974398393413003E-2</v>
      </c>
      <c r="CV98" s="63">
        <f>VLOOKUP(CL98, [2]Tabelle1!$E:$O, 11, FALSE)</f>
        <v>0.39769641173842801</v>
      </c>
      <c r="CW98" s="19"/>
      <c r="CX98"/>
      <c r="CY98"/>
      <c r="CZ98"/>
      <c r="DA98"/>
      <c r="DB98"/>
      <c r="DC98" s="149"/>
      <c r="DD98" s="149"/>
      <c r="DE98" s="149"/>
      <c r="DF98" s="149"/>
      <c r="DG98" s="149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</row>
    <row r="99" spans="1:128" s="173" customFormat="1" ht="15" thickBot="1" x14ac:dyDescent="0.4">
      <c r="A99" s="33" t="s">
        <v>161</v>
      </c>
      <c r="B99" s="1">
        <v>7</v>
      </c>
      <c r="C99" t="str">
        <f t="shared" si="12"/>
        <v>F6_SUP_7_DOC_B_Sem</v>
      </c>
      <c r="D99">
        <v>0</v>
      </c>
      <c r="E99" s="172"/>
      <c r="F99" s="1" t="str">
        <f t="shared" si="13"/>
        <v/>
      </c>
      <c r="G99" s="172"/>
      <c r="H99" s="172"/>
      <c r="I99" s="172"/>
      <c r="J99" s="172"/>
      <c r="K99" s="33">
        <f>VLOOKUP(C99,[2]TOC_240828_Sophi!$C:$I,7,FALSE)</f>
        <v>0.222</v>
      </c>
      <c r="L99"/>
      <c r="M99" s="42" t="str">
        <f t="shared" si="10"/>
        <v>F6_SUP_7_BDOC_B_Sem</v>
      </c>
      <c r="N99" s="33" t="e">
        <f>VLOOKUP(M99,[2]TOC_240828_Sophi!$C:$I,7,FALSE)</f>
        <v>#N/A</v>
      </c>
      <c r="O99" s="172"/>
      <c r="P99" s="172"/>
      <c r="Q99" s="172"/>
      <c r="R99" s="182">
        <f>VLOOKUP(C99,[2]TOC_240828_Sophi!$C:$N,12,FALSE)</f>
        <v>45547</v>
      </c>
      <c r="S99" s="172"/>
      <c r="T99" s="172"/>
      <c r="U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2"/>
      <c r="AR99" s="172"/>
      <c r="AS99" s="172"/>
      <c r="AT99" s="172"/>
      <c r="AU99" s="172"/>
      <c r="AV99" s="172"/>
      <c r="AW99" s="172"/>
      <c r="AX99" s="172"/>
      <c r="AY99" s="172"/>
      <c r="AZ99" s="172"/>
      <c r="BA99" s="172"/>
      <c r="BB99" s="172"/>
      <c r="BC99" s="172"/>
      <c r="BD99" s="174" t="s">
        <v>214</v>
      </c>
      <c r="BE99">
        <f>VLOOKUP(BD99,[5]Fluo_bereinigt!$C:$S,2,FALSE)</f>
        <v>0</v>
      </c>
      <c r="BF99">
        <f>VLOOKUP($BD99,[5]Fluo_bereinigt!$C:$S,3,FALSE)</f>
        <v>4.0606449657669703E-3</v>
      </c>
      <c r="BG99">
        <f>VLOOKUP($BD99,[5]Fluo_bereinigt!$C:$S,4,FALSE)</f>
        <v>0</v>
      </c>
      <c r="BH99">
        <f>VLOOKUP($BD99,[5]Fluo_bereinigt!$C:$S,5,FALSE)</f>
        <v>4.2351647362715002E-21</v>
      </c>
      <c r="BI99">
        <f>VLOOKUP($BD99,[5]Fluo_bereinigt!$C:$S,6,FALSE)</f>
        <v>4.7729849928401802E-4</v>
      </c>
      <c r="BJ99">
        <f>VLOOKUP($BD99,[5]Fluo_bereinigt!$C:$S,7,FALSE)</f>
        <v>1.3280990568453901E-3</v>
      </c>
      <c r="BK99">
        <f>VLOOKUP($BD99,[5]Fluo_bereinigt!$C:$S,8,FALSE)</f>
        <v>0</v>
      </c>
      <c r="BL99">
        <f>VLOOKUP($BD99,[5]Fluo_bereinigt!$C:$S,9,FALSE)</f>
        <v>1.45084579433153E-18</v>
      </c>
      <c r="BM99">
        <f>VLOOKUP($BD99,[5]Fluo_bereinigt!$C:$S,10,FALSE)</f>
        <v>3.08436755552012</v>
      </c>
      <c r="BN99">
        <f>VLOOKUP($BD99,[5]Fluo_bereinigt!$C:$S,11,FALSE)</f>
        <v>1.67979064879375</v>
      </c>
      <c r="BO99">
        <f>VLOOKUP($BD99,[5]Fluo_bereinigt!$C:$S,12,FALSE)</f>
        <v>4.7302631578947398</v>
      </c>
      <c r="BP99">
        <f>VLOOKUP($BD99,[5]Fluo_bereinigt!$C:$S,13,FALSE)</f>
        <v>-1.17924528301887</v>
      </c>
      <c r="BQ99">
        <f>VLOOKUP($BD99,[5]Fluo_bereinigt!$C:$S,14,FALSE)</f>
        <v>1.58884252434786E-2</v>
      </c>
      <c r="BR99">
        <f>VLOOKUP($BD99,[5]Fluo_bereinigt!$C:$S,15,FALSE)</f>
        <v>1.2989784237153801E-2</v>
      </c>
      <c r="BS99">
        <f>VLOOKUP($BD99,[5]Fluo_bereinigt!$C:$S,16,FALSE)</f>
        <v>1.85162836948345E-2</v>
      </c>
      <c r="BT99">
        <f>VLOOKUP($BD99,[5]Fluo_bereinigt!$C:$S,17,FALSE)</f>
        <v>1.22314774082498</v>
      </c>
      <c r="BU99" s="20" t="str">
        <f t="shared" si="11"/>
        <v>F6_SUP_7_BDOC_B_Sem</v>
      </c>
      <c r="BV99" t="e">
        <f>VLOOKUP(BU99,[5]Fluo_bereinigt!$C:$S,2,FALSE)</f>
        <v>#N/A</v>
      </c>
      <c r="BW99" t="e">
        <f>VLOOKUP($BU99,[5]Fluo_bereinigt!$C:$S,3,FALSE)</f>
        <v>#N/A</v>
      </c>
      <c r="BX99" t="e">
        <f>VLOOKUP($BU99,[5]Fluo_bereinigt!$C:$S,4,FALSE)</f>
        <v>#N/A</v>
      </c>
      <c r="BY99" t="e">
        <f>VLOOKUP($BU99,[5]Fluo_bereinigt!$C:$S,5,FALSE)</f>
        <v>#N/A</v>
      </c>
      <c r="BZ99" t="e">
        <f>VLOOKUP($BU99,[5]Fluo_bereinigt!$C:$S,6,FALSE)</f>
        <v>#N/A</v>
      </c>
      <c r="CA99" t="e">
        <f>VLOOKUP($BU99,[5]Fluo_bereinigt!$C:$S,7,FALSE)</f>
        <v>#N/A</v>
      </c>
      <c r="CB99" t="e">
        <f>VLOOKUP($BU99,[5]Fluo_bereinigt!$C:$S,8,FALSE)</f>
        <v>#N/A</v>
      </c>
      <c r="CC99" t="e">
        <f>VLOOKUP($BU99,[5]Fluo_bereinigt!$C:$S,9,FALSE)</f>
        <v>#N/A</v>
      </c>
      <c r="CD99" t="e">
        <f>VLOOKUP($BU99,[5]Fluo_bereinigt!$C:$S,10,FALSE)</f>
        <v>#N/A</v>
      </c>
      <c r="CE99" t="e">
        <f>VLOOKUP($BU99,[5]Fluo_bereinigt!$C:$S,11,FALSE)</f>
        <v>#N/A</v>
      </c>
      <c r="CF99" t="e">
        <f>VLOOKUP($BU99,[5]Fluo_bereinigt!$C:$S,12,FALSE)</f>
        <v>#N/A</v>
      </c>
      <c r="CG99" t="e">
        <f>VLOOKUP($BU99,[5]Fluo_bereinigt!$C:$S,13,FALSE)</f>
        <v>#N/A</v>
      </c>
      <c r="CH99" t="e">
        <f>VLOOKUP($BU99,[5]Fluo_bereinigt!$C:$S,14,FALSE)</f>
        <v>#N/A</v>
      </c>
      <c r="CI99" t="e">
        <f>VLOOKUP($BU99,[5]Fluo_bereinigt!$C:$S,15,FALSE)</f>
        <v>#N/A</v>
      </c>
      <c r="CJ99" t="e">
        <f>VLOOKUP($BU99,[5]Fluo_bereinigt!$C:$S,16,FALSE)</f>
        <v>#N/A</v>
      </c>
      <c r="CK99" t="e">
        <f>VLOOKUP($BU99,[5]Fluo_bereinigt!$C:$S,17,FALSE)</f>
        <v>#N/A</v>
      </c>
      <c r="CL99" s="174" t="s">
        <v>214</v>
      </c>
      <c r="CM99" s="172">
        <f>VLOOKUP(CL99, [2]Tabelle1!$E:$M, 2, FALSE)</f>
        <v>0</v>
      </c>
      <c r="CN99" s="172">
        <f>VLOOKUP(CL99, [2]Tabelle1!$E:$M, 3, FALSE)</f>
        <v>8.3708881465555801E-3</v>
      </c>
      <c r="CO99" s="172">
        <f>VLOOKUP(CL99, [2]Tabelle1!$E:$M, 4, FALSE)</f>
        <v>0</v>
      </c>
      <c r="CP99" s="172">
        <f>VLOOKUP(CL99, [2]Tabelle1!$E:$M, 5, FALSE)</f>
        <v>1.1182506125893899E-3</v>
      </c>
      <c r="CQ99" s="172">
        <f>VLOOKUP(CL99, [2]Tabelle1!$E:$M, 6, FALSE)</f>
        <v>1.02066739276942E-2</v>
      </c>
      <c r="CR99" s="175">
        <f>VLOOKUP(CL99, [2]Tabelle1!$E:$O, 7, FALSE)</f>
        <v>0</v>
      </c>
      <c r="CS99" s="175">
        <f>VLOOKUP(CL99, [2]Tabelle1!$E:$O, 8, FALSE)</f>
        <v>0.42500851727479338</v>
      </c>
      <c r="CT99" s="175">
        <f>VLOOKUP(CL99, [2]Tabelle1!$E:$O, 9, FALSE)</f>
        <v>0</v>
      </c>
      <c r="CU99" s="175">
        <f>VLOOKUP(CL99, [2]Tabelle1!$E:$O, 10, FALSE)</f>
        <v>5.6776058463259553E-2</v>
      </c>
      <c r="CV99" s="175">
        <f>VLOOKUP(CL99, [2]Tabelle1!$E:$O, 11, FALSE)</f>
        <v>0.51821542426194711</v>
      </c>
      <c r="CW99" s="176"/>
      <c r="CX99" s="172"/>
      <c r="CY99" s="172"/>
      <c r="CZ99" s="172"/>
      <c r="DA99" s="172"/>
      <c r="DB99" s="172"/>
      <c r="DC99" s="177"/>
      <c r="DD99" s="177"/>
      <c r="DE99" s="177"/>
      <c r="DF99" s="177"/>
      <c r="DG99" s="177"/>
      <c r="DI99" s="172"/>
      <c r="DJ99" s="172"/>
      <c r="DK99" s="172"/>
      <c r="DL99" s="172"/>
      <c r="DM99" s="172"/>
      <c r="DN99" s="172"/>
      <c r="DO99" s="172"/>
      <c r="DP99" s="172"/>
      <c r="DQ99" s="172"/>
      <c r="DR99" s="172"/>
      <c r="DS99" s="172"/>
      <c r="DT99" s="172"/>
      <c r="DU99" s="172"/>
      <c r="DV99" s="172"/>
      <c r="DW99" s="172"/>
      <c r="DX99" s="172"/>
    </row>
    <row r="100" spans="1:128" s="17" customFormat="1" ht="15" thickTop="1" x14ac:dyDescent="0.35">
      <c r="A100"/>
      <c r="B100" s="1"/>
      <c r="C100"/>
      <c r="D100"/>
      <c r="E100"/>
      <c r="F100"/>
      <c r="G100"/>
      <c r="H100"/>
      <c r="I100"/>
      <c r="J100"/>
      <c r="K100"/>
      <c r="L100"/>
      <c r="M100" s="16"/>
      <c r="N100"/>
      <c r="O100"/>
      <c r="P100"/>
      <c r="Q100"/>
      <c r="R100" s="6"/>
      <c r="S100"/>
      <c r="T100"/>
      <c r="U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 s="21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 s="2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s="28"/>
      <c r="CM100"/>
      <c r="CN100"/>
      <c r="CO100"/>
      <c r="CP100"/>
      <c r="CQ100"/>
      <c r="CR100" s="63"/>
      <c r="CS100" s="63"/>
      <c r="CT100" s="63"/>
      <c r="CU100" s="63"/>
      <c r="CV100" s="63"/>
      <c r="CW100" s="19"/>
      <c r="CX100"/>
      <c r="CY100"/>
      <c r="CZ100"/>
      <c r="DA100"/>
      <c r="DB100"/>
      <c r="DC100" s="149"/>
      <c r="DD100" s="149"/>
      <c r="DE100" s="149"/>
      <c r="DF100" s="149"/>
      <c r="DG100" s="149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</row>
    <row r="101" spans="1:128" s="17" customFormat="1" x14ac:dyDescent="0.35">
      <c r="A101"/>
      <c r="B101" s="1"/>
      <c r="C101"/>
      <c r="D101"/>
      <c r="E101"/>
      <c r="F101"/>
      <c r="G101"/>
      <c r="H101"/>
      <c r="I101"/>
      <c r="J101"/>
      <c r="K101"/>
      <c r="L101"/>
      <c r="M101" s="16"/>
      <c r="N101"/>
      <c r="O101"/>
      <c r="P101"/>
      <c r="Q101"/>
      <c r="R101" s="6"/>
      <c r="S101"/>
      <c r="T101"/>
      <c r="U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 s="2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 s="20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s="28"/>
      <c r="CM101"/>
      <c r="CN101"/>
      <c r="CO101"/>
      <c r="CP101"/>
      <c r="CQ101"/>
      <c r="CR101" s="63"/>
      <c r="CS101" s="63"/>
      <c r="CT101" s="63"/>
      <c r="CU101" s="63"/>
      <c r="CV101" s="63"/>
      <c r="CW101" s="19"/>
      <c r="CX101"/>
      <c r="CY101"/>
      <c r="CZ101"/>
      <c r="DA101"/>
      <c r="DB101"/>
      <c r="DC101" s="149"/>
      <c r="DD101" s="149"/>
      <c r="DE101" s="149"/>
      <c r="DF101" s="149"/>
      <c r="DG101" s="149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</row>
    <row r="102" spans="1:128" s="17" customFormat="1" x14ac:dyDescent="0.35">
      <c r="A102"/>
      <c r="B102" s="1"/>
      <c r="C102"/>
      <c r="D102"/>
      <c r="E102"/>
      <c r="F102"/>
      <c r="G102"/>
      <c r="H102"/>
      <c r="I102"/>
      <c r="J102"/>
      <c r="K102"/>
      <c r="L102"/>
      <c r="M102" s="16"/>
      <c r="N102"/>
      <c r="O102"/>
      <c r="P102"/>
      <c r="Q102"/>
      <c r="R102" s="6"/>
      <c r="S102"/>
      <c r="T102"/>
      <c r="U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 s="21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s="20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s="28"/>
      <c r="CM102"/>
      <c r="CN102"/>
      <c r="CO102"/>
      <c r="CP102"/>
      <c r="CQ102"/>
      <c r="CR102" s="63"/>
      <c r="CS102" s="63"/>
      <c r="CT102" s="63"/>
      <c r="CU102" s="63"/>
      <c r="CV102" s="63"/>
      <c r="CW102" s="19"/>
      <c r="CX102"/>
      <c r="CY102"/>
      <c r="CZ102"/>
      <c r="DA102"/>
      <c r="DB102"/>
      <c r="DC102" s="149"/>
      <c r="DD102" s="149"/>
      <c r="DE102" s="149"/>
      <c r="DF102" s="149"/>
      <c r="DG102" s="149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 spans="1:128" s="17" customFormat="1" x14ac:dyDescent="0.35">
      <c r="A103"/>
      <c r="B103" s="1"/>
      <c r="C103"/>
      <c r="D103"/>
      <c r="E103"/>
      <c r="F103"/>
      <c r="G103"/>
      <c r="H103"/>
      <c r="I103"/>
      <c r="J103"/>
      <c r="K103"/>
      <c r="L103"/>
      <c r="M103" s="16"/>
      <c r="N103"/>
      <c r="O103"/>
      <c r="P103"/>
      <c r="Q103"/>
      <c r="R103" s="6"/>
      <c r="S103"/>
      <c r="T103"/>
      <c r="U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 s="21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 s="20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s="28"/>
      <c r="CM103"/>
      <c r="CN103"/>
      <c r="CO103"/>
      <c r="CP103"/>
      <c r="CQ103"/>
      <c r="CR103" s="63"/>
      <c r="CS103" s="63"/>
      <c r="CT103" s="63"/>
      <c r="CU103" s="63"/>
      <c r="CV103" s="63"/>
      <c r="CW103" s="19"/>
      <c r="CX103"/>
      <c r="CY103"/>
      <c r="CZ103"/>
      <c r="DA103"/>
      <c r="DB103"/>
      <c r="DC103" s="149"/>
      <c r="DD103" s="149"/>
      <c r="DE103" s="149"/>
      <c r="DF103" s="149"/>
      <c r="DG103" s="149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</row>
    <row r="104" spans="1:128" s="17" customFormat="1" x14ac:dyDescent="0.35">
      <c r="A104"/>
      <c r="B104" s="1"/>
      <c r="C104"/>
      <c r="D104"/>
      <c r="E104"/>
      <c r="F104"/>
      <c r="G104"/>
      <c r="H104"/>
      <c r="I104"/>
      <c r="J104"/>
      <c r="K104"/>
      <c r="L104"/>
      <c r="M104" s="16"/>
      <c r="N104"/>
      <c r="O104"/>
      <c r="P104"/>
      <c r="Q104"/>
      <c r="R104" s="6"/>
      <c r="S104"/>
      <c r="T104"/>
      <c r="U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s="21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 s="20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s="28"/>
      <c r="CM104"/>
      <c r="CN104"/>
      <c r="CO104"/>
      <c r="CP104"/>
      <c r="CQ104"/>
      <c r="CR104" s="63"/>
      <c r="CS104" s="63"/>
      <c r="CT104" s="63"/>
      <c r="CU104" s="63"/>
      <c r="CV104" s="63"/>
      <c r="CW104" s="19"/>
      <c r="CX104"/>
      <c r="CY104"/>
      <c r="CZ104"/>
      <c r="DA104"/>
      <c r="DB104"/>
      <c r="DC104" s="149"/>
      <c r="DD104" s="149"/>
      <c r="DE104" s="149"/>
      <c r="DF104" s="149"/>
      <c r="DG104" s="149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</row>
    <row r="105" spans="1:128" s="17" customFormat="1" x14ac:dyDescent="0.35">
      <c r="A105"/>
      <c r="B105" s="1"/>
      <c r="C105"/>
      <c r="D105"/>
      <c r="E105"/>
      <c r="F105"/>
      <c r="G105"/>
      <c r="H105"/>
      <c r="I105"/>
      <c r="J105"/>
      <c r="K105"/>
      <c r="L105"/>
      <c r="M105" s="16"/>
      <c r="N105"/>
      <c r="O105"/>
      <c r="P105"/>
      <c r="Q105"/>
      <c r="R105" s="6"/>
      <c r="S105"/>
      <c r="T105"/>
      <c r="U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 s="21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 s="20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s="28"/>
      <c r="CM105"/>
      <c r="CN105"/>
      <c r="CO105"/>
      <c r="CP105"/>
      <c r="CQ105"/>
      <c r="CR105" s="63"/>
      <c r="CS105" s="63"/>
      <c r="CT105" s="63"/>
      <c r="CU105" s="63"/>
      <c r="CV105" s="63"/>
      <c r="CW105" s="19"/>
      <c r="CX105"/>
      <c r="CY105"/>
      <c r="CZ105"/>
      <c r="DA105"/>
      <c r="DB105"/>
      <c r="DC105" s="149"/>
      <c r="DD105" s="149"/>
      <c r="DE105" s="149"/>
      <c r="DF105" s="149"/>
      <c r="DG105" s="149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</row>
    <row r="106" spans="1:128" s="17" customFormat="1" x14ac:dyDescent="0.35">
      <c r="A106"/>
      <c r="B106" s="1"/>
      <c r="C106"/>
      <c r="D106"/>
      <c r="E106"/>
      <c r="F106"/>
      <c r="G106"/>
      <c r="H106"/>
      <c r="I106"/>
      <c r="J106"/>
      <c r="K106"/>
      <c r="L106"/>
      <c r="M106" s="16"/>
      <c r="N106"/>
      <c r="O106"/>
      <c r="P106"/>
      <c r="Q106"/>
      <c r="R106" s="6"/>
      <c r="S106"/>
      <c r="T106"/>
      <c r="U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s="21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 s="20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s="28"/>
      <c r="CM106"/>
      <c r="CN106"/>
      <c r="CO106"/>
      <c r="CP106"/>
      <c r="CQ106"/>
      <c r="CR106" s="63"/>
      <c r="CS106" s="63"/>
      <c r="CT106" s="63"/>
      <c r="CU106" s="63"/>
      <c r="CV106" s="63"/>
      <c r="CW106" s="19"/>
      <c r="CX106"/>
      <c r="CY106"/>
      <c r="CZ106"/>
      <c r="DA106"/>
      <c r="DB106"/>
      <c r="DC106" s="149"/>
      <c r="DD106" s="149"/>
      <c r="DE106" s="149"/>
      <c r="DF106" s="149"/>
      <c r="DG106" s="149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 spans="1:128" s="17" customFormat="1" x14ac:dyDescent="0.35">
      <c r="A107"/>
      <c r="B107" s="1"/>
      <c r="C107"/>
      <c r="D107"/>
      <c r="E107"/>
      <c r="F107"/>
      <c r="G107"/>
      <c r="H107"/>
      <c r="I107"/>
      <c r="J107"/>
      <c r="K107"/>
      <c r="L107"/>
      <c r="M107" s="16"/>
      <c r="N107"/>
      <c r="O107"/>
      <c r="P107"/>
      <c r="Q107"/>
      <c r="R107" s="6"/>
      <c r="S107"/>
      <c r="T107"/>
      <c r="U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s="21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 s="20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s="28"/>
      <c r="CM107"/>
      <c r="CN107"/>
      <c r="CO107"/>
      <c r="CP107"/>
      <c r="CQ107"/>
      <c r="CR107" s="63"/>
      <c r="CS107" s="63"/>
      <c r="CT107" s="63"/>
      <c r="CU107" s="63"/>
      <c r="CV107" s="63"/>
      <c r="CW107" s="19"/>
      <c r="CX107"/>
      <c r="CY107"/>
      <c r="CZ107"/>
      <c r="DA107"/>
      <c r="DB107"/>
      <c r="DC107" s="149"/>
      <c r="DD107" s="149"/>
      <c r="DE107" s="149"/>
      <c r="DF107" s="149"/>
      <c r="DG107" s="149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 spans="1:128" s="17" customFormat="1" x14ac:dyDescent="0.35">
      <c r="A108"/>
      <c r="B108" s="1"/>
      <c r="C108"/>
      <c r="D108"/>
      <c r="E108"/>
      <c r="F108"/>
      <c r="G108"/>
      <c r="H108"/>
      <c r="I108"/>
      <c r="J108"/>
      <c r="K108"/>
      <c r="L108"/>
      <c r="M108" s="16"/>
      <c r="N108"/>
      <c r="O108"/>
      <c r="P108"/>
      <c r="Q108"/>
      <c r="R108" s="6"/>
      <c r="S108"/>
      <c r="T108"/>
      <c r="U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 s="21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s="20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s="28"/>
      <c r="CM108"/>
      <c r="CN108"/>
      <c r="CO108"/>
      <c r="CP108"/>
      <c r="CQ108"/>
      <c r="CR108" s="63"/>
      <c r="CS108" s="63"/>
      <c r="CT108" s="63"/>
      <c r="CU108" s="63"/>
      <c r="CV108" s="63"/>
      <c r="CW108" s="19"/>
      <c r="CX108"/>
      <c r="CY108"/>
      <c r="CZ108"/>
      <c r="DA108"/>
      <c r="DB108"/>
      <c r="DC108" s="149"/>
      <c r="DD108" s="149"/>
      <c r="DE108" s="149"/>
      <c r="DF108" s="149"/>
      <c r="DG108" s="149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 spans="1:128" s="17" customFormat="1" x14ac:dyDescent="0.35">
      <c r="A109"/>
      <c r="B109" s="1"/>
      <c r="C109"/>
      <c r="D109"/>
      <c r="E109"/>
      <c r="F109"/>
      <c r="G109"/>
      <c r="H109"/>
      <c r="I109"/>
      <c r="J109"/>
      <c r="K109"/>
      <c r="L109"/>
      <c r="M109" s="16"/>
      <c r="N109"/>
      <c r="O109"/>
      <c r="P109"/>
      <c r="Q109"/>
      <c r="R109" s="6"/>
      <c r="S109"/>
      <c r="T109"/>
      <c r="U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 s="21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 s="20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s="28"/>
      <c r="CM109"/>
      <c r="CN109"/>
      <c r="CO109"/>
      <c r="CP109"/>
      <c r="CQ109"/>
      <c r="CR109" s="63"/>
      <c r="CS109" s="63"/>
      <c r="CT109" s="63"/>
      <c r="CU109" s="63"/>
      <c r="CV109" s="63"/>
      <c r="CW109" s="19"/>
      <c r="CX109"/>
      <c r="CY109"/>
      <c r="CZ109"/>
      <c r="DA109"/>
      <c r="DB109"/>
      <c r="DC109" s="149"/>
      <c r="DD109" s="149"/>
      <c r="DE109" s="149"/>
      <c r="DF109" s="149"/>
      <c r="DG109" s="14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</row>
  </sheetData>
  <autoFilter ref="A1:DX99" xr:uid="{01D25D03-4206-42E5-89C4-6AB8D63ED5F6}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ALICIA </vt:lpstr>
      <vt:lpstr>AK</vt:lpstr>
      <vt:lpstr>Seminar_neueParafac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k</dc:creator>
  <cp:lastModifiedBy>Sophia k</cp:lastModifiedBy>
  <dcterms:created xsi:type="dcterms:W3CDTF">2015-06-05T18:19:34Z</dcterms:created>
  <dcterms:modified xsi:type="dcterms:W3CDTF">2025-05-13T20:48:07Z</dcterms:modified>
</cp:coreProperties>
</file>